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50" activeTab="1"/>
  </bookViews>
  <sheets>
    <sheet name="Part I-Manpower Cost" sheetId="4" r:id="rId1"/>
    <sheet name="Part inspection II-Rej" sheetId="1" r:id="rId2"/>
    <sheet name="Part III-Rework" sheetId="3" state="hidden" r:id="rId3"/>
    <sheet name="Total COQ" sheetId="5" r:id="rId4"/>
    <sheet name="Reference " sheetId="2" state="hidden" r:id="rId5"/>
  </sheets>
  <definedNames>
    <definedName name="_xlnm.Print_Area" localSheetId="1">'Part inspection II-Rej'!$A$1:$CW$95</definedName>
  </definedNames>
  <calcPr calcId="162913"/>
</workbook>
</file>

<file path=xl/calcChain.xml><?xml version="1.0" encoding="utf-8"?>
<calcChain xmlns="http://schemas.openxmlformats.org/spreadsheetml/2006/main">
  <c r="C6" i="5" l="1"/>
  <c r="C5" i="4" l="1"/>
  <c r="C6" i="4"/>
  <c r="BZ91" i="1" l="1"/>
  <c r="BB91" i="1"/>
  <c r="AY91" i="1"/>
  <c r="AD91" i="1"/>
  <c r="X91" i="1"/>
  <c r="BK83" i="1"/>
  <c r="AY83" i="1"/>
  <c r="AV83" i="1"/>
  <c r="AA83" i="1"/>
  <c r="L83" i="1"/>
  <c r="AG68" i="1"/>
  <c r="BB68" i="1"/>
  <c r="BK68" i="1"/>
  <c r="BZ68" i="1"/>
  <c r="CF46" i="1"/>
  <c r="CC46" i="1"/>
  <c r="BT46" i="1"/>
  <c r="BE46" i="1"/>
  <c r="AV46" i="1"/>
  <c r="AA46" i="1"/>
  <c r="O46" i="1"/>
  <c r="L65" i="1"/>
  <c r="L46" i="1"/>
  <c r="I46" i="1"/>
  <c r="F46" i="1"/>
  <c r="CF35" i="1"/>
  <c r="AD34" i="1"/>
  <c r="AL46" i="1" l="1"/>
  <c r="AL45" i="1"/>
  <c r="AF44" i="1"/>
  <c r="AF43" i="1"/>
  <c r="AJ5" i="4" l="1"/>
  <c r="E90" i="1" l="1"/>
  <c r="E89" i="1"/>
  <c r="N89" i="1" s="1"/>
  <c r="H83" i="1" l="1"/>
  <c r="E83" i="1"/>
  <c r="E93" i="1" l="1"/>
  <c r="F95" i="1" l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B95" i="1"/>
  <c r="BE95" i="1"/>
  <c r="BH95" i="1"/>
  <c r="BK95" i="1"/>
  <c r="BN95" i="1"/>
  <c r="BQ95" i="1"/>
  <c r="BT95" i="1"/>
  <c r="BW95" i="1"/>
  <c r="BZ95" i="1"/>
  <c r="CC95" i="1"/>
  <c r="CF95" i="1"/>
  <c r="CI95" i="1"/>
  <c r="CL95" i="1"/>
  <c r="CO95" i="1"/>
  <c r="CR95" i="1"/>
  <c r="E4" i="3" l="1"/>
  <c r="CU84" i="1" l="1"/>
  <c r="CV82" i="1"/>
  <c r="CV83" i="1"/>
  <c r="CW83" i="1" s="1"/>
  <c r="CV84" i="1"/>
  <c r="CW84" i="1" s="1"/>
  <c r="CV85" i="1"/>
  <c r="CW85" i="1" s="1"/>
  <c r="CV86" i="1"/>
  <c r="CW86" i="1" s="1"/>
  <c r="CV87" i="1"/>
  <c r="CW87" i="1" s="1"/>
  <c r="CV88" i="1"/>
  <c r="CW88" i="1" s="1"/>
  <c r="CV89" i="1"/>
  <c r="CW89" i="1" s="1"/>
  <c r="CV90" i="1"/>
  <c r="CW90" i="1" s="1"/>
  <c r="CV91" i="1"/>
  <c r="CW91" i="1" s="1"/>
  <c r="CV92" i="1"/>
  <c r="CV94" i="1"/>
  <c r="CW82" i="1"/>
  <c r="CT81" i="1"/>
  <c r="CQ81" i="1"/>
  <c r="CN81" i="1"/>
  <c r="CK81" i="1"/>
  <c r="CH81" i="1"/>
  <c r="CE81" i="1"/>
  <c r="CB81" i="1"/>
  <c r="BY81" i="1"/>
  <c r="BV81" i="1"/>
  <c r="BS81" i="1"/>
  <c r="BP81" i="1"/>
  <c r="BM81" i="1"/>
  <c r="BJ81" i="1"/>
  <c r="BG81" i="1"/>
  <c r="BD81" i="1"/>
  <c r="BA81" i="1"/>
  <c r="AX81" i="1"/>
  <c r="AU81" i="1"/>
  <c r="AR81" i="1"/>
  <c r="AO81" i="1"/>
  <c r="AL81" i="1"/>
  <c r="AI81" i="1"/>
  <c r="AF81" i="1"/>
  <c r="AC81" i="1"/>
  <c r="Z81" i="1"/>
  <c r="W81" i="1"/>
  <c r="T81" i="1"/>
  <c r="Q81" i="1"/>
  <c r="N81" i="1"/>
  <c r="K81" i="1"/>
  <c r="H81" i="1"/>
  <c r="E6" i="1" l="1"/>
  <c r="H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H82" i="1" s="1"/>
  <c r="E84" i="1"/>
  <c r="E85" i="1"/>
  <c r="E86" i="1"/>
  <c r="E87" i="1"/>
  <c r="E88" i="1"/>
  <c r="E91" i="1"/>
  <c r="E92" i="1"/>
  <c r="E94" i="1"/>
  <c r="E5" i="1"/>
  <c r="J95" i="1"/>
  <c r="M95" i="1"/>
  <c r="P95" i="1"/>
  <c r="S95" i="1"/>
  <c r="V95" i="1"/>
  <c r="Y95" i="1"/>
  <c r="AB95" i="1"/>
  <c r="AE95" i="1"/>
  <c r="AH95" i="1"/>
  <c r="AK95" i="1"/>
  <c r="AN95" i="1"/>
  <c r="AQ95" i="1"/>
  <c r="AT95" i="1"/>
  <c r="AW95" i="1"/>
  <c r="AZ95" i="1"/>
  <c r="BC95" i="1"/>
  <c r="BF95" i="1"/>
  <c r="BI95" i="1"/>
  <c r="BL95" i="1"/>
  <c r="BO95" i="1"/>
  <c r="BR95" i="1"/>
  <c r="BU95" i="1"/>
  <c r="BX95" i="1"/>
  <c r="CA95" i="1"/>
  <c r="CD95" i="1"/>
  <c r="CG95" i="1"/>
  <c r="CJ95" i="1"/>
  <c r="CM95" i="1"/>
  <c r="CP95" i="1"/>
  <c r="CS95" i="1"/>
  <c r="CT5" i="1" l="1"/>
  <c r="CN5" i="1"/>
  <c r="CH5" i="1"/>
  <c r="CB5" i="1"/>
  <c r="BV5" i="1"/>
  <c r="BP5" i="1"/>
  <c r="BJ5" i="1"/>
  <c r="BD5" i="1"/>
  <c r="AX5" i="1"/>
  <c r="AR5" i="1"/>
  <c r="AL5" i="1"/>
  <c r="AF5" i="1"/>
  <c r="Z5" i="1"/>
  <c r="T5" i="1"/>
  <c r="N5" i="1"/>
  <c r="CQ5" i="1"/>
  <c r="CK5" i="1"/>
  <c r="CE5" i="1"/>
  <c r="BY5" i="1"/>
  <c r="BS5" i="1"/>
  <c r="BM5" i="1"/>
  <c r="BG5" i="1"/>
  <c r="BA5" i="1"/>
  <c r="AU5" i="1"/>
  <c r="AO5" i="1"/>
  <c r="AI5" i="1"/>
  <c r="AC5" i="1"/>
  <c r="W5" i="1"/>
  <c r="Q5" i="1"/>
  <c r="K5" i="1"/>
  <c r="CQ6" i="1"/>
  <c r="CK6" i="1"/>
  <c r="CE6" i="1"/>
  <c r="BY6" i="1"/>
  <c r="BS6" i="1"/>
  <c r="BM6" i="1"/>
  <c r="BG6" i="1"/>
  <c r="BA6" i="1"/>
  <c r="AU6" i="1"/>
  <c r="AO6" i="1"/>
  <c r="AI6" i="1"/>
  <c r="AC6" i="1"/>
  <c r="Z6" i="1"/>
  <c r="W6" i="1"/>
  <c r="Q6" i="1"/>
  <c r="K6" i="1"/>
  <c r="H6" i="1"/>
  <c r="CT6" i="1"/>
  <c r="CN6" i="1"/>
  <c r="CH6" i="1"/>
  <c r="CB6" i="1"/>
  <c r="BV6" i="1"/>
  <c r="BP6" i="1"/>
  <c r="BJ6" i="1"/>
  <c r="BD6" i="1"/>
  <c r="AX6" i="1"/>
  <c r="AR6" i="1"/>
  <c r="AL6" i="1"/>
  <c r="AF6" i="1"/>
  <c r="T6" i="1"/>
  <c r="N6" i="1"/>
  <c r="CQ92" i="1"/>
  <c r="CT92" i="1"/>
  <c r="CN92" i="1"/>
  <c r="CH92" i="1"/>
  <c r="CK92" i="1"/>
  <c r="CE92" i="1"/>
  <c r="BY92" i="1"/>
  <c r="BS92" i="1"/>
  <c r="BM92" i="1"/>
  <c r="CB92" i="1"/>
  <c r="BV92" i="1"/>
  <c r="BP92" i="1"/>
  <c r="BG92" i="1"/>
  <c r="BA92" i="1"/>
  <c r="AU92" i="1"/>
  <c r="BJ92" i="1"/>
  <c r="BD92" i="1"/>
  <c r="AX92" i="1"/>
  <c r="AR92" i="1"/>
  <c r="AL92" i="1"/>
  <c r="AF92" i="1"/>
  <c r="T92" i="1"/>
  <c r="N92" i="1"/>
  <c r="K92" i="1"/>
  <c r="AO92" i="1"/>
  <c r="AI92" i="1"/>
  <c r="AC92" i="1"/>
  <c r="Z92" i="1"/>
  <c r="W92" i="1"/>
  <c r="Q92" i="1"/>
  <c r="H92" i="1"/>
  <c r="CQ90" i="1"/>
  <c r="CT90" i="1"/>
  <c r="CN90" i="1"/>
  <c r="CH90" i="1"/>
  <c r="CK90" i="1"/>
  <c r="CE90" i="1"/>
  <c r="BY90" i="1"/>
  <c r="BS90" i="1"/>
  <c r="BM90" i="1"/>
  <c r="CB90" i="1"/>
  <c r="BV90" i="1"/>
  <c r="BP90" i="1"/>
  <c r="BG90" i="1"/>
  <c r="BA90" i="1"/>
  <c r="AU90" i="1"/>
  <c r="BJ90" i="1"/>
  <c r="BD90" i="1"/>
  <c r="AX90" i="1"/>
  <c r="AR90" i="1"/>
  <c r="AL90" i="1"/>
  <c r="AF90" i="1"/>
  <c r="T90" i="1"/>
  <c r="N90" i="1"/>
  <c r="AO90" i="1"/>
  <c r="AI90" i="1"/>
  <c r="AC90" i="1"/>
  <c r="Z90" i="1"/>
  <c r="W90" i="1"/>
  <c r="Q90" i="1"/>
  <c r="K90" i="1"/>
  <c r="H90" i="1"/>
  <c r="CQ88" i="1"/>
  <c r="CT88" i="1"/>
  <c r="CN88" i="1"/>
  <c r="CH88" i="1"/>
  <c r="CK88" i="1"/>
  <c r="CE88" i="1"/>
  <c r="BY88" i="1"/>
  <c r="BS88" i="1"/>
  <c r="BM88" i="1"/>
  <c r="CB88" i="1"/>
  <c r="BV88" i="1"/>
  <c r="BP88" i="1"/>
  <c r="BG88" i="1"/>
  <c r="BA88" i="1"/>
  <c r="AU88" i="1"/>
  <c r="BJ88" i="1"/>
  <c r="BD88" i="1"/>
  <c r="AX88" i="1"/>
  <c r="AR88" i="1"/>
  <c r="AL88" i="1"/>
  <c r="AF88" i="1"/>
  <c r="T88" i="1"/>
  <c r="N88" i="1"/>
  <c r="AO88" i="1"/>
  <c r="AI88" i="1"/>
  <c r="AC88" i="1"/>
  <c r="Z88" i="1"/>
  <c r="W88" i="1"/>
  <c r="Q88" i="1"/>
  <c r="K88" i="1"/>
  <c r="H88" i="1"/>
  <c r="CQ86" i="1"/>
  <c r="CT86" i="1"/>
  <c r="CN86" i="1"/>
  <c r="CH86" i="1"/>
  <c r="CK86" i="1"/>
  <c r="CE86" i="1"/>
  <c r="BY86" i="1"/>
  <c r="BS86" i="1"/>
  <c r="BM86" i="1"/>
  <c r="CB86" i="1"/>
  <c r="BV86" i="1"/>
  <c r="BP86" i="1"/>
  <c r="BG86" i="1"/>
  <c r="BA86" i="1"/>
  <c r="AU86" i="1"/>
  <c r="BJ86" i="1"/>
  <c r="BD86" i="1"/>
  <c r="AX86" i="1"/>
  <c r="AR86" i="1"/>
  <c r="AL86" i="1"/>
  <c r="AF86" i="1"/>
  <c r="T86" i="1"/>
  <c r="N86" i="1"/>
  <c r="AO86" i="1"/>
  <c r="AI86" i="1"/>
  <c r="AC86" i="1"/>
  <c r="Z86" i="1"/>
  <c r="W86" i="1"/>
  <c r="Q86" i="1"/>
  <c r="K86" i="1"/>
  <c r="H86" i="1"/>
  <c r="CQ84" i="1"/>
  <c r="CT84" i="1"/>
  <c r="CN84" i="1"/>
  <c r="CH84" i="1"/>
  <c r="CK84" i="1"/>
  <c r="CE84" i="1"/>
  <c r="BY84" i="1"/>
  <c r="BS84" i="1"/>
  <c r="BM84" i="1"/>
  <c r="CB84" i="1"/>
  <c r="BV84" i="1"/>
  <c r="BP84" i="1"/>
  <c r="BG84" i="1"/>
  <c r="BA84" i="1"/>
  <c r="AU84" i="1"/>
  <c r="BJ84" i="1"/>
  <c r="BD84" i="1"/>
  <c r="AX84" i="1"/>
  <c r="AR84" i="1"/>
  <c r="AL84" i="1"/>
  <c r="AF84" i="1"/>
  <c r="T84" i="1"/>
  <c r="N84" i="1"/>
  <c r="AO84" i="1"/>
  <c r="AI84" i="1"/>
  <c r="AC84" i="1"/>
  <c r="Z84" i="1"/>
  <c r="W84" i="1"/>
  <c r="Q84" i="1"/>
  <c r="H84" i="1"/>
  <c r="K84" i="1"/>
  <c r="CT82" i="1"/>
  <c r="CN82" i="1"/>
  <c r="CQ82" i="1"/>
  <c r="CK82" i="1"/>
  <c r="CE82" i="1"/>
  <c r="CH82" i="1"/>
  <c r="CB82" i="1"/>
  <c r="BV82" i="1"/>
  <c r="BP82" i="1"/>
  <c r="BY82" i="1"/>
  <c r="BS82" i="1"/>
  <c r="BM82" i="1"/>
  <c r="BJ82" i="1"/>
  <c r="BD82" i="1"/>
  <c r="AX82" i="1"/>
  <c r="BG82" i="1"/>
  <c r="BA82" i="1"/>
  <c r="AU82" i="1"/>
  <c r="AO82" i="1"/>
  <c r="AI82" i="1"/>
  <c r="AC82" i="1"/>
  <c r="Z82" i="1"/>
  <c r="W82" i="1"/>
  <c r="Q82" i="1"/>
  <c r="AR82" i="1"/>
  <c r="AL82" i="1"/>
  <c r="AF82" i="1"/>
  <c r="T82" i="1"/>
  <c r="N82" i="1"/>
  <c r="K82" i="1"/>
  <c r="CQ67" i="1"/>
  <c r="CT67" i="1"/>
  <c r="CN67" i="1"/>
  <c r="CH67" i="1"/>
  <c r="CK67" i="1"/>
  <c r="CE67" i="1"/>
  <c r="BY67" i="1"/>
  <c r="BS67" i="1"/>
  <c r="BM67" i="1"/>
  <c r="CB67" i="1"/>
  <c r="BV67" i="1"/>
  <c r="BP67" i="1"/>
  <c r="BG67" i="1"/>
  <c r="BA67" i="1"/>
  <c r="AU67" i="1"/>
  <c r="BJ67" i="1"/>
  <c r="BD67" i="1"/>
  <c r="AX67" i="1"/>
  <c r="AR67" i="1"/>
  <c r="AL67" i="1"/>
  <c r="AF67" i="1"/>
  <c r="T67" i="1"/>
  <c r="N67" i="1"/>
  <c r="AO67" i="1"/>
  <c r="AI67" i="1"/>
  <c r="AC67" i="1"/>
  <c r="Z67" i="1"/>
  <c r="W67" i="1"/>
  <c r="Q67" i="1"/>
  <c r="H67" i="1"/>
  <c r="K67" i="1"/>
  <c r="CQ57" i="1"/>
  <c r="CT57" i="1"/>
  <c r="CN57" i="1"/>
  <c r="CH57" i="1"/>
  <c r="CK57" i="1"/>
  <c r="CE57" i="1"/>
  <c r="BY57" i="1"/>
  <c r="BS57" i="1"/>
  <c r="BM57" i="1"/>
  <c r="CB57" i="1"/>
  <c r="BV57" i="1"/>
  <c r="BP57" i="1"/>
  <c r="BG57" i="1"/>
  <c r="BA57" i="1"/>
  <c r="AU57" i="1"/>
  <c r="BJ57" i="1"/>
  <c r="BD57" i="1"/>
  <c r="AX57" i="1"/>
  <c r="AR57" i="1"/>
  <c r="AL57" i="1"/>
  <c r="AF57" i="1"/>
  <c r="T57" i="1"/>
  <c r="N57" i="1"/>
  <c r="AO57" i="1"/>
  <c r="AI57" i="1"/>
  <c r="AC57" i="1"/>
  <c r="Z57" i="1"/>
  <c r="W57" i="1"/>
  <c r="Q57" i="1"/>
  <c r="K57" i="1"/>
  <c r="H57" i="1"/>
  <c r="CQ55" i="1"/>
  <c r="CT55" i="1"/>
  <c r="CN55" i="1"/>
  <c r="CH55" i="1"/>
  <c r="CK55" i="1"/>
  <c r="CE55" i="1"/>
  <c r="BY55" i="1"/>
  <c r="BS55" i="1"/>
  <c r="BM55" i="1"/>
  <c r="CB55" i="1"/>
  <c r="BV55" i="1"/>
  <c r="BP55" i="1"/>
  <c r="BG55" i="1"/>
  <c r="BA55" i="1"/>
  <c r="AU55" i="1"/>
  <c r="BJ55" i="1"/>
  <c r="BD55" i="1"/>
  <c r="AX55" i="1"/>
  <c r="AR55" i="1"/>
  <c r="AL55" i="1"/>
  <c r="AF55" i="1"/>
  <c r="T55" i="1"/>
  <c r="N55" i="1"/>
  <c r="AO55" i="1"/>
  <c r="AI55" i="1"/>
  <c r="AC55" i="1"/>
  <c r="Z55" i="1"/>
  <c r="W55" i="1"/>
  <c r="Q55" i="1"/>
  <c r="H55" i="1"/>
  <c r="K55" i="1"/>
  <c r="CQ49" i="1"/>
  <c r="CT49" i="1"/>
  <c r="CN49" i="1"/>
  <c r="CH49" i="1"/>
  <c r="CK49" i="1"/>
  <c r="CE49" i="1"/>
  <c r="BY49" i="1"/>
  <c r="BS49" i="1"/>
  <c r="BM49" i="1"/>
  <c r="CB49" i="1"/>
  <c r="BV49" i="1"/>
  <c r="BP49" i="1"/>
  <c r="BG49" i="1"/>
  <c r="BA49" i="1"/>
  <c r="AU49" i="1"/>
  <c r="BJ49" i="1"/>
  <c r="BD49" i="1"/>
  <c r="AX49" i="1"/>
  <c r="AR49" i="1"/>
  <c r="AL49" i="1"/>
  <c r="AF49" i="1"/>
  <c r="T49" i="1"/>
  <c r="N49" i="1"/>
  <c r="AO49" i="1"/>
  <c r="AI49" i="1"/>
  <c r="AC49" i="1"/>
  <c r="Z49" i="1"/>
  <c r="W49" i="1"/>
  <c r="Q49" i="1"/>
  <c r="K49" i="1"/>
  <c r="H49" i="1"/>
  <c r="CT45" i="1"/>
  <c r="CN45" i="1"/>
  <c r="CQ45" i="1"/>
  <c r="CK45" i="1"/>
  <c r="CE45" i="1"/>
  <c r="CH45" i="1"/>
  <c r="CB45" i="1"/>
  <c r="BV45" i="1"/>
  <c r="BP45" i="1"/>
  <c r="BY45" i="1"/>
  <c r="BS45" i="1"/>
  <c r="BM45" i="1"/>
  <c r="BJ45" i="1"/>
  <c r="BD45" i="1"/>
  <c r="AX45" i="1"/>
  <c r="BG45" i="1"/>
  <c r="BA45" i="1"/>
  <c r="AU45" i="1"/>
  <c r="AO45" i="1"/>
  <c r="AI45" i="1"/>
  <c r="AC45" i="1"/>
  <c r="Z45" i="1"/>
  <c r="W45" i="1"/>
  <c r="Q45" i="1"/>
  <c r="AR45" i="1"/>
  <c r="AF45" i="1"/>
  <c r="T45" i="1"/>
  <c r="N45" i="1"/>
  <c r="K45" i="1"/>
  <c r="H45" i="1"/>
  <c r="CT43" i="1"/>
  <c r="CN43" i="1"/>
  <c r="CQ43" i="1"/>
  <c r="CK43" i="1"/>
  <c r="CE43" i="1"/>
  <c r="CH43" i="1"/>
  <c r="CB43" i="1"/>
  <c r="BV43" i="1"/>
  <c r="BP43" i="1"/>
  <c r="BY43" i="1"/>
  <c r="BS43" i="1"/>
  <c r="BM43" i="1"/>
  <c r="BJ43" i="1"/>
  <c r="BD43" i="1"/>
  <c r="AX43" i="1"/>
  <c r="BG43" i="1"/>
  <c r="BA43" i="1"/>
  <c r="AU43" i="1"/>
  <c r="AO43" i="1"/>
  <c r="AI43" i="1"/>
  <c r="AC43" i="1"/>
  <c r="Z43" i="1"/>
  <c r="W43" i="1"/>
  <c r="Q43" i="1"/>
  <c r="AR43" i="1"/>
  <c r="AL43" i="1"/>
  <c r="T43" i="1"/>
  <c r="N43" i="1"/>
  <c r="K43" i="1"/>
  <c r="H43" i="1"/>
  <c r="CT41" i="1"/>
  <c r="CN41" i="1"/>
  <c r="CQ41" i="1"/>
  <c r="CK41" i="1"/>
  <c r="CE41" i="1"/>
  <c r="CH41" i="1"/>
  <c r="CB41" i="1"/>
  <c r="BV41" i="1"/>
  <c r="BP41" i="1"/>
  <c r="BY41" i="1"/>
  <c r="BS41" i="1"/>
  <c r="BM41" i="1"/>
  <c r="BJ41" i="1"/>
  <c r="BD41" i="1"/>
  <c r="AX41" i="1"/>
  <c r="BG41" i="1"/>
  <c r="BA41" i="1"/>
  <c r="AU41" i="1"/>
  <c r="AO41" i="1"/>
  <c r="AI41" i="1"/>
  <c r="AC41" i="1"/>
  <c r="Z41" i="1"/>
  <c r="W41" i="1"/>
  <c r="Q41" i="1"/>
  <c r="AR41" i="1"/>
  <c r="AL41" i="1"/>
  <c r="AF41" i="1"/>
  <c r="T41" i="1"/>
  <c r="N41" i="1"/>
  <c r="K41" i="1"/>
  <c r="H41" i="1"/>
  <c r="CT39" i="1"/>
  <c r="CN39" i="1"/>
  <c r="CQ39" i="1"/>
  <c r="CK39" i="1"/>
  <c r="CE39" i="1"/>
  <c r="CH39" i="1"/>
  <c r="CB39" i="1"/>
  <c r="BV39" i="1"/>
  <c r="BP39" i="1"/>
  <c r="BY39" i="1"/>
  <c r="BS39" i="1"/>
  <c r="BM39" i="1"/>
  <c r="BJ39" i="1"/>
  <c r="BD39" i="1"/>
  <c r="AX39" i="1"/>
  <c r="BG39" i="1"/>
  <c r="BA39" i="1"/>
  <c r="AU39" i="1"/>
  <c r="AO39" i="1"/>
  <c r="AI39" i="1"/>
  <c r="AC39" i="1"/>
  <c r="Z39" i="1"/>
  <c r="W39" i="1"/>
  <c r="Q39" i="1"/>
  <c r="AR39" i="1"/>
  <c r="AL39" i="1"/>
  <c r="AF39" i="1"/>
  <c r="T39" i="1"/>
  <c r="N39" i="1"/>
  <c r="K39" i="1"/>
  <c r="H39" i="1"/>
  <c r="CT37" i="1"/>
  <c r="CN37" i="1"/>
  <c r="CQ37" i="1"/>
  <c r="CK37" i="1"/>
  <c r="CE37" i="1"/>
  <c r="CH37" i="1"/>
  <c r="CB37" i="1"/>
  <c r="BV37" i="1"/>
  <c r="BP37" i="1"/>
  <c r="BY37" i="1"/>
  <c r="BS37" i="1"/>
  <c r="BM37" i="1"/>
  <c r="BJ37" i="1"/>
  <c r="BD37" i="1"/>
  <c r="AX37" i="1"/>
  <c r="BG37" i="1"/>
  <c r="BA37" i="1"/>
  <c r="AU37" i="1"/>
  <c r="AO37" i="1"/>
  <c r="AI37" i="1"/>
  <c r="AC37" i="1"/>
  <c r="Z37" i="1"/>
  <c r="W37" i="1"/>
  <c r="Q37" i="1"/>
  <c r="AR37" i="1"/>
  <c r="AL37" i="1"/>
  <c r="AF37" i="1"/>
  <c r="T37" i="1"/>
  <c r="N37" i="1"/>
  <c r="K37" i="1"/>
  <c r="H37" i="1"/>
  <c r="CT35" i="1"/>
  <c r="CN35" i="1"/>
  <c r="CQ35" i="1"/>
  <c r="CK35" i="1"/>
  <c r="CE35" i="1"/>
  <c r="CH35" i="1"/>
  <c r="CB35" i="1"/>
  <c r="BV35" i="1"/>
  <c r="BP35" i="1"/>
  <c r="BY35" i="1"/>
  <c r="BS35" i="1"/>
  <c r="BM35" i="1"/>
  <c r="BJ35" i="1"/>
  <c r="BD35" i="1"/>
  <c r="AX35" i="1"/>
  <c r="BG35" i="1"/>
  <c r="BA35" i="1"/>
  <c r="AU35" i="1"/>
  <c r="AO35" i="1"/>
  <c r="AI35" i="1"/>
  <c r="AC35" i="1"/>
  <c r="Z35" i="1"/>
  <c r="W35" i="1"/>
  <c r="Q35" i="1"/>
  <c r="AR35" i="1"/>
  <c r="AL35" i="1"/>
  <c r="AF35" i="1"/>
  <c r="T35" i="1"/>
  <c r="N35" i="1"/>
  <c r="K35" i="1"/>
  <c r="H35" i="1"/>
  <c r="CT33" i="1"/>
  <c r="CN33" i="1"/>
  <c r="CQ33" i="1"/>
  <c r="CK33" i="1"/>
  <c r="CE33" i="1"/>
  <c r="CH33" i="1"/>
  <c r="CB33" i="1"/>
  <c r="BV33" i="1"/>
  <c r="BP33" i="1"/>
  <c r="BY33" i="1"/>
  <c r="BS33" i="1"/>
  <c r="BJ33" i="1"/>
  <c r="BD33" i="1"/>
  <c r="AX33" i="1"/>
  <c r="BM33" i="1"/>
  <c r="BG33" i="1"/>
  <c r="BA33" i="1"/>
  <c r="AU33" i="1"/>
  <c r="AO33" i="1"/>
  <c r="AI33" i="1"/>
  <c r="AC33" i="1"/>
  <c r="Z33" i="1"/>
  <c r="W33" i="1"/>
  <c r="Q33" i="1"/>
  <c r="AR33" i="1"/>
  <c r="AL33" i="1"/>
  <c r="AF33" i="1"/>
  <c r="T33" i="1"/>
  <c r="N33" i="1"/>
  <c r="K33" i="1"/>
  <c r="H33" i="1"/>
  <c r="CT31" i="1"/>
  <c r="CN31" i="1"/>
  <c r="CQ31" i="1"/>
  <c r="CK31" i="1"/>
  <c r="CE31" i="1"/>
  <c r="CH31" i="1"/>
  <c r="CB31" i="1"/>
  <c r="BV31" i="1"/>
  <c r="BP31" i="1"/>
  <c r="BY31" i="1"/>
  <c r="BS31" i="1"/>
  <c r="BJ31" i="1"/>
  <c r="BD31" i="1"/>
  <c r="AX31" i="1"/>
  <c r="BM31" i="1"/>
  <c r="BG31" i="1"/>
  <c r="BA31" i="1"/>
  <c r="AU31" i="1"/>
  <c r="AO31" i="1"/>
  <c r="AI31" i="1"/>
  <c r="AC31" i="1"/>
  <c r="Z31" i="1"/>
  <c r="W31" i="1"/>
  <c r="Q31" i="1"/>
  <c r="AR31" i="1"/>
  <c r="AL31" i="1"/>
  <c r="AF31" i="1"/>
  <c r="T31" i="1"/>
  <c r="N31" i="1"/>
  <c r="K31" i="1"/>
  <c r="H31" i="1"/>
  <c r="CT29" i="1"/>
  <c r="CN29" i="1"/>
  <c r="CQ29" i="1"/>
  <c r="CK29" i="1"/>
  <c r="CE29" i="1"/>
  <c r="CH29" i="1"/>
  <c r="CB29" i="1"/>
  <c r="BV29" i="1"/>
  <c r="BP29" i="1"/>
  <c r="BY29" i="1"/>
  <c r="BS29" i="1"/>
  <c r="BJ29" i="1"/>
  <c r="BD29" i="1"/>
  <c r="AX29" i="1"/>
  <c r="BM29" i="1"/>
  <c r="BG29" i="1"/>
  <c r="BA29" i="1"/>
  <c r="AU29" i="1"/>
  <c r="AO29" i="1"/>
  <c r="AI29" i="1"/>
  <c r="AC29" i="1"/>
  <c r="Z29" i="1"/>
  <c r="W29" i="1"/>
  <c r="Q29" i="1"/>
  <c r="AR29" i="1"/>
  <c r="AL29" i="1"/>
  <c r="AF29" i="1"/>
  <c r="T29" i="1"/>
  <c r="N29" i="1"/>
  <c r="K29" i="1"/>
  <c r="H29" i="1"/>
  <c r="CT27" i="1"/>
  <c r="CN27" i="1"/>
  <c r="CQ27" i="1"/>
  <c r="CK27" i="1"/>
  <c r="CE27" i="1"/>
  <c r="CH27" i="1"/>
  <c r="CB27" i="1"/>
  <c r="BV27" i="1"/>
  <c r="BP27" i="1"/>
  <c r="BY27" i="1"/>
  <c r="BS27" i="1"/>
  <c r="BJ27" i="1"/>
  <c r="BD27" i="1"/>
  <c r="AX27" i="1"/>
  <c r="BM27" i="1"/>
  <c r="BG27" i="1"/>
  <c r="BA27" i="1"/>
  <c r="AU27" i="1"/>
  <c r="AO27" i="1"/>
  <c r="AI27" i="1"/>
  <c r="AC27" i="1"/>
  <c r="Z27" i="1"/>
  <c r="W27" i="1"/>
  <c r="Q27" i="1"/>
  <c r="AR27" i="1"/>
  <c r="AL27" i="1"/>
  <c r="AF27" i="1"/>
  <c r="T27" i="1"/>
  <c r="N27" i="1"/>
  <c r="K27" i="1"/>
  <c r="H27" i="1"/>
  <c r="CT25" i="1"/>
  <c r="CN25" i="1"/>
  <c r="CQ25" i="1"/>
  <c r="CK25" i="1"/>
  <c r="CH25" i="1"/>
  <c r="CB25" i="1"/>
  <c r="BV25" i="1"/>
  <c r="BP25" i="1"/>
  <c r="CE25" i="1"/>
  <c r="BY25" i="1"/>
  <c r="BS25" i="1"/>
  <c r="BJ25" i="1"/>
  <c r="BD25" i="1"/>
  <c r="AX25" i="1"/>
  <c r="BM25" i="1"/>
  <c r="BG25" i="1"/>
  <c r="BA25" i="1"/>
  <c r="AU25" i="1"/>
  <c r="AO25" i="1"/>
  <c r="AI25" i="1"/>
  <c r="AC25" i="1"/>
  <c r="Z25" i="1"/>
  <c r="W25" i="1"/>
  <c r="Q25" i="1"/>
  <c r="AR25" i="1"/>
  <c r="AL25" i="1"/>
  <c r="AF25" i="1"/>
  <c r="T25" i="1"/>
  <c r="N25" i="1"/>
  <c r="K25" i="1"/>
  <c r="H25" i="1"/>
  <c r="CT23" i="1"/>
  <c r="CQ23" i="1"/>
  <c r="CK23" i="1"/>
  <c r="CN23" i="1"/>
  <c r="CH23" i="1"/>
  <c r="CB23" i="1"/>
  <c r="BV23" i="1"/>
  <c r="BP23" i="1"/>
  <c r="CE23" i="1"/>
  <c r="BY23" i="1"/>
  <c r="BS23" i="1"/>
  <c r="BJ23" i="1"/>
  <c r="BD23" i="1"/>
  <c r="AX23" i="1"/>
  <c r="BM23" i="1"/>
  <c r="BG23" i="1"/>
  <c r="BA23" i="1"/>
  <c r="AU23" i="1"/>
  <c r="AO23" i="1"/>
  <c r="AI23" i="1"/>
  <c r="AC23" i="1"/>
  <c r="Z23" i="1"/>
  <c r="W23" i="1"/>
  <c r="Q23" i="1"/>
  <c r="AR23" i="1"/>
  <c r="AL23" i="1"/>
  <c r="AF23" i="1"/>
  <c r="T23" i="1"/>
  <c r="N23" i="1"/>
  <c r="K23" i="1"/>
  <c r="H23" i="1"/>
  <c r="CT21" i="1"/>
  <c r="CQ21" i="1"/>
  <c r="CK21" i="1"/>
  <c r="CN21" i="1"/>
  <c r="CH21" i="1"/>
  <c r="CB21" i="1"/>
  <c r="BV21" i="1"/>
  <c r="BP21" i="1"/>
  <c r="CE21" i="1"/>
  <c r="BY21" i="1"/>
  <c r="BS21" i="1"/>
  <c r="BJ21" i="1"/>
  <c r="BD21" i="1"/>
  <c r="AX21" i="1"/>
  <c r="BM21" i="1"/>
  <c r="BG21" i="1"/>
  <c r="BA21" i="1"/>
  <c r="AU21" i="1"/>
  <c r="AO21" i="1"/>
  <c r="AI21" i="1"/>
  <c r="AC21" i="1"/>
  <c r="Z21" i="1"/>
  <c r="W21" i="1"/>
  <c r="Q21" i="1"/>
  <c r="AR21" i="1"/>
  <c r="AL21" i="1"/>
  <c r="AF21" i="1"/>
  <c r="T21" i="1"/>
  <c r="N21" i="1"/>
  <c r="K21" i="1"/>
  <c r="H21" i="1"/>
  <c r="CT19" i="1"/>
  <c r="CQ19" i="1"/>
  <c r="CK19" i="1"/>
  <c r="CN19" i="1"/>
  <c r="CH19" i="1"/>
  <c r="CB19" i="1"/>
  <c r="BV19" i="1"/>
  <c r="BP19" i="1"/>
  <c r="CE19" i="1"/>
  <c r="BY19" i="1"/>
  <c r="BS19" i="1"/>
  <c r="BJ19" i="1"/>
  <c r="BD19" i="1"/>
  <c r="AX19" i="1"/>
  <c r="BM19" i="1"/>
  <c r="BG19" i="1"/>
  <c r="BA19" i="1"/>
  <c r="AU19" i="1"/>
  <c r="AO19" i="1"/>
  <c r="AI19" i="1"/>
  <c r="AC19" i="1"/>
  <c r="Z19" i="1"/>
  <c r="W19" i="1"/>
  <c r="Q19" i="1"/>
  <c r="AR19" i="1"/>
  <c r="AL19" i="1"/>
  <c r="AF19" i="1"/>
  <c r="T19" i="1"/>
  <c r="N19" i="1"/>
  <c r="K19" i="1"/>
  <c r="H19" i="1"/>
  <c r="CT17" i="1"/>
  <c r="CQ17" i="1"/>
  <c r="CK17" i="1"/>
  <c r="CN17" i="1"/>
  <c r="CH17" i="1"/>
  <c r="CB17" i="1"/>
  <c r="BV17" i="1"/>
  <c r="BP17" i="1"/>
  <c r="CE17" i="1"/>
  <c r="BY17" i="1"/>
  <c r="BS17" i="1"/>
  <c r="BJ17" i="1"/>
  <c r="BD17" i="1"/>
  <c r="AX17" i="1"/>
  <c r="BM17" i="1"/>
  <c r="BG17" i="1"/>
  <c r="BA17" i="1"/>
  <c r="AU17" i="1"/>
  <c r="AO17" i="1"/>
  <c r="AI17" i="1"/>
  <c r="AC17" i="1"/>
  <c r="Z17" i="1"/>
  <c r="W17" i="1"/>
  <c r="Q17" i="1"/>
  <c r="AR17" i="1"/>
  <c r="AL17" i="1"/>
  <c r="AF17" i="1"/>
  <c r="T17" i="1"/>
  <c r="N17" i="1"/>
  <c r="K17" i="1"/>
  <c r="H17" i="1"/>
  <c r="CT15" i="1"/>
  <c r="CQ15" i="1"/>
  <c r="CK15" i="1"/>
  <c r="CN15" i="1"/>
  <c r="CH15" i="1"/>
  <c r="CB15" i="1"/>
  <c r="BV15" i="1"/>
  <c r="BP15" i="1"/>
  <c r="CE15" i="1"/>
  <c r="BY15" i="1"/>
  <c r="BS15" i="1"/>
  <c r="BJ15" i="1"/>
  <c r="BD15" i="1"/>
  <c r="AX15" i="1"/>
  <c r="BM15" i="1"/>
  <c r="BG15" i="1"/>
  <c r="BA15" i="1"/>
  <c r="AU15" i="1"/>
  <c r="AO15" i="1"/>
  <c r="AI15" i="1"/>
  <c r="AC15" i="1"/>
  <c r="Z15" i="1"/>
  <c r="W15" i="1"/>
  <c r="Q15" i="1"/>
  <c r="AR15" i="1"/>
  <c r="AL15" i="1"/>
  <c r="AF15" i="1"/>
  <c r="T15" i="1"/>
  <c r="N15" i="1"/>
  <c r="K15" i="1"/>
  <c r="H15" i="1"/>
  <c r="CT13" i="1"/>
  <c r="CQ13" i="1"/>
  <c r="CK13" i="1"/>
  <c r="CN13" i="1"/>
  <c r="CH13" i="1"/>
  <c r="CB13" i="1"/>
  <c r="BV13" i="1"/>
  <c r="BP13" i="1"/>
  <c r="CE13" i="1"/>
  <c r="BY13" i="1"/>
  <c r="BS13" i="1"/>
  <c r="BJ13" i="1"/>
  <c r="BD13" i="1"/>
  <c r="AX13" i="1"/>
  <c r="BM13" i="1"/>
  <c r="BG13" i="1"/>
  <c r="BA13" i="1"/>
  <c r="AU13" i="1"/>
  <c r="AO13" i="1"/>
  <c r="AI13" i="1"/>
  <c r="AC13" i="1"/>
  <c r="Z13" i="1"/>
  <c r="W13" i="1"/>
  <c r="Q13" i="1"/>
  <c r="AR13" i="1"/>
  <c r="AL13" i="1"/>
  <c r="AF13" i="1"/>
  <c r="T13" i="1"/>
  <c r="N13" i="1"/>
  <c r="K13" i="1"/>
  <c r="CT11" i="1"/>
  <c r="CQ11" i="1"/>
  <c r="CK11" i="1"/>
  <c r="CN11" i="1"/>
  <c r="CH11" i="1"/>
  <c r="CB11" i="1"/>
  <c r="BV11" i="1"/>
  <c r="BP11" i="1"/>
  <c r="CE11" i="1"/>
  <c r="BY11" i="1"/>
  <c r="BS11" i="1"/>
  <c r="BJ11" i="1"/>
  <c r="BD11" i="1"/>
  <c r="AX11" i="1"/>
  <c r="BM11" i="1"/>
  <c r="BG11" i="1"/>
  <c r="BA11" i="1"/>
  <c r="AU11" i="1"/>
  <c r="AO11" i="1"/>
  <c r="AI11" i="1"/>
  <c r="AC11" i="1"/>
  <c r="Z11" i="1"/>
  <c r="W11" i="1"/>
  <c r="Q11" i="1"/>
  <c r="AR11" i="1"/>
  <c r="AL11" i="1"/>
  <c r="AF11" i="1"/>
  <c r="T11" i="1"/>
  <c r="N11" i="1"/>
  <c r="K11" i="1"/>
  <c r="CT9" i="1"/>
  <c r="CQ9" i="1"/>
  <c r="CK9" i="1"/>
  <c r="CN9" i="1"/>
  <c r="CH9" i="1"/>
  <c r="CB9" i="1"/>
  <c r="BV9" i="1"/>
  <c r="BP9" i="1"/>
  <c r="CE9" i="1"/>
  <c r="BY9" i="1"/>
  <c r="BS9" i="1"/>
  <c r="BJ9" i="1"/>
  <c r="BD9" i="1"/>
  <c r="AX9" i="1"/>
  <c r="BM9" i="1"/>
  <c r="BG9" i="1"/>
  <c r="BA9" i="1"/>
  <c r="AU9" i="1"/>
  <c r="AO9" i="1"/>
  <c r="AI9" i="1"/>
  <c r="AC9" i="1"/>
  <c r="Z9" i="1"/>
  <c r="W9" i="1"/>
  <c r="Q9" i="1"/>
  <c r="AR9" i="1"/>
  <c r="AL9" i="1"/>
  <c r="AF9" i="1"/>
  <c r="T9" i="1"/>
  <c r="N9" i="1"/>
  <c r="K9" i="1"/>
  <c r="CT7" i="1"/>
  <c r="CQ7" i="1"/>
  <c r="CK7" i="1"/>
  <c r="CN7" i="1"/>
  <c r="CH7" i="1"/>
  <c r="CB7" i="1"/>
  <c r="BV7" i="1"/>
  <c r="BP7" i="1"/>
  <c r="CE7" i="1"/>
  <c r="BY7" i="1"/>
  <c r="BS7" i="1"/>
  <c r="BJ7" i="1"/>
  <c r="BD7" i="1"/>
  <c r="AX7" i="1"/>
  <c r="BM7" i="1"/>
  <c r="BG7" i="1"/>
  <c r="BA7" i="1"/>
  <c r="AU7" i="1"/>
  <c r="AO7" i="1"/>
  <c r="AI7" i="1"/>
  <c r="AC7" i="1"/>
  <c r="Z7" i="1"/>
  <c r="W7" i="1"/>
  <c r="Q7" i="1"/>
  <c r="AR7" i="1"/>
  <c r="AL7" i="1"/>
  <c r="AF7" i="1"/>
  <c r="T7" i="1"/>
  <c r="N7" i="1"/>
  <c r="K7" i="1"/>
  <c r="CT94" i="1"/>
  <c r="CN94" i="1"/>
  <c r="CQ94" i="1"/>
  <c r="CK94" i="1"/>
  <c r="CE94" i="1"/>
  <c r="CH94" i="1"/>
  <c r="CB94" i="1"/>
  <c r="BV94" i="1"/>
  <c r="BP94" i="1"/>
  <c r="BY94" i="1"/>
  <c r="BS94" i="1"/>
  <c r="BM94" i="1"/>
  <c r="BJ94" i="1"/>
  <c r="BD94" i="1"/>
  <c r="AX94" i="1"/>
  <c r="BG94" i="1"/>
  <c r="BA94" i="1"/>
  <c r="AU94" i="1"/>
  <c r="AO94" i="1"/>
  <c r="AI94" i="1"/>
  <c r="AC94" i="1"/>
  <c r="Z94" i="1"/>
  <c r="W94" i="1"/>
  <c r="Q94" i="1"/>
  <c r="AR94" i="1"/>
  <c r="AL94" i="1"/>
  <c r="AF94" i="1"/>
  <c r="T94" i="1"/>
  <c r="N94" i="1"/>
  <c r="K94" i="1"/>
  <c r="H94" i="1"/>
  <c r="CT91" i="1"/>
  <c r="CN91" i="1"/>
  <c r="CQ91" i="1"/>
  <c r="CK91" i="1"/>
  <c r="CE91" i="1"/>
  <c r="CH91" i="1"/>
  <c r="CB91" i="1"/>
  <c r="BV91" i="1"/>
  <c r="BP91" i="1"/>
  <c r="BY91" i="1"/>
  <c r="BS91" i="1"/>
  <c r="BM91" i="1"/>
  <c r="BJ91" i="1"/>
  <c r="BD91" i="1"/>
  <c r="AX91" i="1"/>
  <c r="BG91" i="1"/>
  <c r="BA91" i="1"/>
  <c r="AU91" i="1"/>
  <c r="AO91" i="1"/>
  <c r="AI91" i="1"/>
  <c r="AC91" i="1"/>
  <c r="Z91" i="1"/>
  <c r="W91" i="1"/>
  <c r="Q91" i="1"/>
  <c r="K91" i="1"/>
  <c r="AR91" i="1"/>
  <c r="AL91" i="1"/>
  <c r="AF91" i="1"/>
  <c r="T91" i="1"/>
  <c r="N91" i="1"/>
  <c r="H91" i="1"/>
  <c r="CT89" i="1"/>
  <c r="CN89" i="1"/>
  <c r="CQ89" i="1"/>
  <c r="CK89" i="1"/>
  <c r="CE89" i="1"/>
  <c r="CH89" i="1"/>
  <c r="CB89" i="1"/>
  <c r="BV89" i="1"/>
  <c r="BP89" i="1"/>
  <c r="BY89" i="1"/>
  <c r="BS89" i="1"/>
  <c r="BM89" i="1"/>
  <c r="BJ89" i="1"/>
  <c r="BD89" i="1"/>
  <c r="AX89" i="1"/>
  <c r="BG89" i="1"/>
  <c r="BA89" i="1"/>
  <c r="AU89" i="1"/>
  <c r="AO89" i="1"/>
  <c r="AI89" i="1"/>
  <c r="AC89" i="1"/>
  <c r="Z89" i="1"/>
  <c r="W89" i="1"/>
  <c r="Q89" i="1"/>
  <c r="K89" i="1"/>
  <c r="AR89" i="1"/>
  <c r="AL89" i="1"/>
  <c r="AF89" i="1"/>
  <c r="T89" i="1"/>
  <c r="H89" i="1"/>
  <c r="CT87" i="1"/>
  <c r="CN87" i="1"/>
  <c r="CQ87" i="1"/>
  <c r="CK87" i="1"/>
  <c r="CE87" i="1"/>
  <c r="CH87" i="1"/>
  <c r="CB87" i="1"/>
  <c r="BV87" i="1"/>
  <c r="BP87" i="1"/>
  <c r="BY87" i="1"/>
  <c r="BS87" i="1"/>
  <c r="BM87" i="1"/>
  <c r="BJ87" i="1"/>
  <c r="BD87" i="1"/>
  <c r="AX87" i="1"/>
  <c r="BG87" i="1"/>
  <c r="BA87" i="1"/>
  <c r="AU87" i="1"/>
  <c r="AO87" i="1"/>
  <c r="AI87" i="1"/>
  <c r="AC87" i="1"/>
  <c r="Z87" i="1"/>
  <c r="W87" i="1"/>
  <c r="Q87" i="1"/>
  <c r="AR87" i="1"/>
  <c r="AL87" i="1"/>
  <c r="AF87" i="1"/>
  <c r="T87" i="1"/>
  <c r="N87" i="1"/>
  <c r="K87" i="1"/>
  <c r="H87" i="1"/>
  <c r="CT85" i="1"/>
  <c r="CN85" i="1"/>
  <c r="K85" i="1"/>
  <c r="CQ85" i="1"/>
  <c r="CK85" i="1"/>
  <c r="CE85" i="1"/>
  <c r="CH85" i="1"/>
  <c r="CB85" i="1"/>
  <c r="BV85" i="1"/>
  <c r="BP85" i="1"/>
  <c r="BY85" i="1"/>
  <c r="BS85" i="1"/>
  <c r="BM85" i="1"/>
  <c r="BJ85" i="1"/>
  <c r="BD85" i="1"/>
  <c r="AX85" i="1"/>
  <c r="BG85" i="1"/>
  <c r="BA85" i="1"/>
  <c r="AU85" i="1"/>
  <c r="AO85" i="1"/>
  <c r="AI85" i="1"/>
  <c r="AC85" i="1"/>
  <c r="Z85" i="1"/>
  <c r="W85" i="1"/>
  <c r="Q85" i="1"/>
  <c r="AR85" i="1"/>
  <c r="AL85" i="1"/>
  <c r="AF85" i="1"/>
  <c r="T85" i="1"/>
  <c r="N85" i="1"/>
  <c r="H85" i="1"/>
  <c r="CT72" i="1"/>
  <c r="CN72" i="1"/>
  <c r="CQ72" i="1"/>
  <c r="CK72" i="1"/>
  <c r="CE72" i="1"/>
  <c r="CH72" i="1"/>
  <c r="CB72" i="1"/>
  <c r="BV72" i="1"/>
  <c r="BP72" i="1"/>
  <c r="BY72" i="1"/>
  <c r="BS72" i="1"/>
  <c r="BM72" i="1"/>
  <c r="BJ72" i="1"/>
  <c r="BD72" i="1"/>
  <c r="AX72" i="1"/>
  <c r="BG72" i="1"/>
  <c r="BA72" i="1"/>
  <c r="AU72" i="1"/>
  <c r="AO72" i="1"/>
  <c r="AI72" i="1"/>
  <c r="AC72" i="1"/>
  <c r="Z72" i="1"/>
  <c r="W72" i="1"/>
  <c r="Q72" i="1"/>
  <c r="AR72" i="1"/>
  <c r="AL72" i="1"/>
  <c r="AF72" i="1"/>
  <c r="T72" i="1"/>
  <c r="N72" i="1"/>
  <c r="K72" i="1"/>
  <c r="H72" i="1"/>
  <c r="CT58" i="1"/>
  <c r="CN58" i="1"/>
  <c r="CQ58" i="1"/>
  <c r="CK58" i="1"/>
  <c r="CE58" i="1"/>
  <c r="CH58" i="1"/>
  <c r="CB58" i="1"/>
  <c r="BV58" i="1"/>
  <c r="BP58" i="1"/>
  <c r="BY58" i="1"/>
  <c r="BS58" i="1"/>
  <c r="BM58" i="1"/>
  <c r="BJ58" i="1"/>
  <c r="BD58" i="1"/>
  <c r="AX58" i="1"/>
  <c r="BG58" i="1"/>
  <c r="BA58" i="1"/>
  <c r="AU58" i="1"/>
  <c r="AO58" i="1"/>
  <c r="AI58" i="1"/>
  <c r="AC58" i="1"/>
  <c r="Z58" i="1"/>
  <c r="W58" i="1"/>
  <c r="Q58" i="1"/>
  <c r="AR58" i="1"/>
  <c r="AL58" i="1"/>
  <c r="AF58" i="1"/>
  <c r="T58" i="1"/>
  <c r="N58" i="1"/>
  <c r="K58" i="1"/>
  <c r="H58" i="1"/>
  <c r="CT56" i="1"/>
  <c r="CN56" i="1"/>
  <c r="CQ56" i="1"/>
  <c r="CK56" i="1"/>
  <c r="CE56" i="1"/>
  <c r="CH56" i="1"/>
  <c r="CB56" i="1"/>
  <c r="BV56" i="1"/>
  <c r="BP56" i="1"/>
  <c r="BY56" i="1"/>
  <c r="BS56" i="1"/>
  <c r="BM56" i="1"/>
  <c r="BJ56" i="1"/>
  <c r="BD56" i="1"/>
  <c r="AX56" i="1"/>
  <c r="BG56" i="1"/>
  <c r="BA56" i="1"/>
  <c r="AU56" i="1"/>
  <c r="AO56" i="1"/>
  <c r="AI56" i="1"/>
  <c r="AC56" i="1"/>
  <c r="Z56" i="1"/>
  <c r="W56" i="1"/>
  <c r="Q56" i="1"/>
  <c r="AR56" i="1"/>
  <c r="AL56" i="1"/>
  <c r="AF56" i="1"/>
  <c r="T56" i="1"/>
  <c r="N56" i="1"/>
  <c r="K56" i="1"/>
  <c r="H56" i="1"/>
  <c r="CT50" i="1"/>
  <c r="CN50" i="1"/>
  <c r="CQ50" i="1"/>
  <c r="CK50" i="1"/>
  <c r="CE50" i="1"/>
  <c r="CH50" i="1"/>
  <c r="CB50" i="1"/>
  <c r="BV50" i="1"/>
  <c r="BP50" i="1"/>
  <c r="BY50" i="1"/>
  <c r="BS50" i="1"/>
  <c r="BM50" i="1"/>
  <c r="BJ50" i="1"/>
  <c r="BD50" i="1"/>
  <c r="AX50" i="1"/>
  <c r="BG50" i="1"/>
  <c r="BA50" i="1"/>
  <c r="AU50" i="1"/>
  <c r="AO50" i="1"/>
  <c r="AI50" i="1"/>
  <c r="AC50" i="1"/>
  <c r="Z50" i="1"/>
  <c r="W50" i="1"/>
  <c r="Q50" i="1"/>
  <c r="AR50" i="1"/>
  <c r="AL50" i="1"/>
  <c r="AF50" i="1"/>
  <c r="T50" i="1"/>
  <c r="N50" i="1"/>
  <c r="K50" i="1"/>
  <c r="H50" i="1"/>
  <c r="CQ44" i="1"/>
  <c r="CT44" i="1"/>
  <c r="CN44" i="1"/>
  <c r="CH44" i="1"/>
  <c r="CK44" i="1"/>
  <c r="CE44" i="1"/>
  <c r="BY44" i="1"/>
  <c r="BS44" i="1"/>
  <c r="BM44" i="1"/>
  <c r="CB44" i="1"/>
  <c r="BV44" i="1"/>
  <c r="BP44" i="1"/>
  <c r="BG44" i="1"/>
  <c r="BA44" i="1"/>
  <c r="AU44" i="1"/>
  <c r="BJ44" i="1"/>
  <c r="BD44" i="1"/>
  <c r="AX44" i="1"/>
  <c r="AR44" i="1"/>
  <c r="AL44" i="1"/>
  <c r="T44" i="1"/>
  <c r="N44" i="1"/>
  <c r="AO44" i="1"/>
  <c r="AI44" i="1"/>
  <c r="AC44" i="1"/>
  <c r="Z44" i="1"/>
  <c r="W44" i="1"/>
  <c r="Q44" i="1"/>
  <c r="K44" i="1"/>
  <c r="H44" i="1"/>
  <c r="CQ42" i="1"/>
  <c r="CT42" i="1"/>
  <c r="CN42" i="1"/>
  <c r="CH42" i="1"/>
  <c r="CK42" i="1"/>
  <c r="CE42" i="1"/>
  <c r="BY42" i="1"/>
  <c r="BS42" i="1"/>
  <c r="BM42" i="1"/>
  <c r="CB42" i="1"/>
  <c r="BV42" i="1"/>
  <c r="BP42" i="1"/>
  <c r="BG42" i="1"/>
  <c r="BA42" i="1"/>
  <c r="AU42" i="1"/>
  <c r="BJ42" i="1"/>
  <c r="BD42" i="1"/>
  <c r="AX42" i="1"/>
  <c r="AR42" i="1"/>
  <c r="AL42" i="1"/>
  <c r="AF42" i="1"/>
  <c r="T42" i="1"/>
  <c r="N42" i="1"/>
  <c r="AO42" i="1"/>
  <c r="AI42" i="1"/>
  <c r="AC42" i="1"/>
  <c r="Z42" i="1"/>
  <c r="W42" i="1"/>
  <c r="Q42" i="1"/>
  <c r="H42" i="1"/>
  <c r="K42" i="1"/>
  <c r="CQ40" i="1"/>
  <c r="CT40" i="1"/>
  <c r="CN40" i="1"/>
  <c r="CH40" i="1"/>
  <c r="CK40" i="1"/>
  <c r="CE40" i="1"/>
  <c r="BY40" i="1"/>
  <c r="BS40" i="1"/>
  <c r="BM40" i="1"/>
  <c r="CB40" i="1"/>
  <c r="BV40" i="1"/>
  <c r="BP40" i="1"/>
  <c r="BG40" i="1"/>
  <c r="BA40" i="1"/>
  <c r="BJ40" i="1"/>
  <c r="BD40" i="1"/>
  <c r="AX40" i="1"/>
  <c r="AR40" i="1"/>
  <c r="AL40" i="1"/>
  <c r="AF40" i="1"/>
  <c r="T40" i="1"/>
  <c r="N40" i="1"/>
  <c r="AU40" i="1"/>
  <c r="AO40" i="1"/>
  <c r="AI40" i="1"/>
  <c r="AC40" i="1"/>
  <c r="Z40" i="1"/>
  <c r="W40" i="1"/>
  <c r="Q40" i="1"/>
  <c r="K40" i="1"/>
  <c r="H40" i="1"/>
  <c r="CQ38" i="1"/>
  <c r="CT38" i="1"/>
  <c r="CN38" i="1"/>
  <c r="CH38" i="1"/>
  <c r="CK38" i="1"/>
  <c r="CE38" i="1"/>
  <c r="BY38" i="1"/>
  <c r="BS38" i="1"/>
  <c r="BM38" i="1"/>
  <c r="CB38" i="1"/>
  <c r="BV38" i="1"/>
  <c r="BP38" i="1"/>
  <c r="BG38" i="1"/>
  <c r="BA38" i="1"/>
  <c r="BJ38" i="1"/>
  <c r="BD38" i="1"/>
  <c r="AX38" i="1"/>
  <c r="AR38" i="1"/>
  <c r="AL38" i="1"/>
  <c r="AF38" i="1"/>
  <c r="T38" i="1"/>
  <c r="N38" i="1"/>
  <c r="AU38" i="1"/>
  <c r="AO38" i="1"/>
  <c r="AI38" i="1"/>
  <c r="AC38" i="1"/>
  <c r="Z38" i="1"/>
  <c r="W38" i="1"/>
  <c r="Q38" i="1"/>
  <c r="K38" i="1"/>
  <c r="H38" i="1"/>
  <c r="CQ36" i="1"/>
  <c r="CT36" i="1"/>
  <c r="CN36" i="1"/>
  <c r="CH36" i="1"/>
  <c r="CK36" i="1"/>
  <c r="CE36" i="1"/>
  <c r="BY36" i="1"/>
  <c r="BS36" i="1"/>
  <c r="BM36" i="1"/>
  <c r="CB36" i="1"/>
  <c r="BV36" i="1"/>
  <c r="BP36" i="1"/>
  <c r="BG36" i="1"/>
  <c r="BA36" i="1"/>
  <c r="BJ36" i="1"/>
  <c r="BD36" i="1"/>
  <c r="AX36" i="1"/>
  <c r="AR36" i="1"/>
  <c r="AL36" i="1"/>
  <c r="AF36" i="1"/>
  <c r="T36" i="1"/>
  <c r="N36" i="1"/>
  <c r="AU36" i="1"/>
  <c r="AO36" i="1"/>
  <c r="AI36" i="1"/>
  <c r="AC36" i="1"/>
  <c r="Z36" i="1"/>
  <c r="W36" i="1"/>
  <c r="Q36" i="1"/>
  <c r="H36" i="1"/>
  <c r="K36" i="1"/>
  <c r="CQ34" i="1"/>
  <c r="CT34" i="1"/>
  <c r="CN34" i="1"/>
  <c r="CH34" i="1"/>
  <c r="CK34" i="1"/>
  <c r="CE34" i="1"/>
  <c r="BY34" i="1"/>
  <c r="BS34" i="1"/>
  <c r="CB34" i="1"/>
  <c r="BV34" i="1"/>
  <c r="BP34" i="1"/>
  <c r="BM34" i="1"/>
  <c r="BG34" i="1"/>
  <c r="BA34" i="1"/>
  <c r="BJ34" i="1"/>
  <c r="BD34" i="1"/>
  <c r="AX34" i="1"/>
  <c r="AR34" i="1"/>
  <c r="AL34" i="1"/>
  <c r="AF34" i="1"/>
  <c r="T34" i="1"/>
  <c r="N34" i="1"/>
  <c r="AU34" i="1"/>
  <c r="AO34" i="1"/>
  <c r="AI34" i="1"/>
  <c r="AC34" i="1"/>
  <c r="Z34" i="1"/>
  <c r="W34" i="1"/>
  <c r="Q34" i="1"/>
  <c r="K34" i="1"/>
  <c r="H34" i="1"/>
  <c r="CQ32" i="1"/>
  <c r="CT32" i="1"/>
  <c r="CN32" i="1"/>
  <c r="CH32" i="1"/>
  <c r="CK32" i="1"/>
  <c r="CE32" i="1"/>
  <c r="BY32" i="1"/>
  <c r="BS32" i="1"/>
  <c r="CB32" i="1"/>
  <c r="BV32" i="1"/>
  <c r="BP32" i="1"/>
  <c r="BM32" i="1"/>
  <c r="BG32" i="1"/>
  <c r="BA32" i="1"/>
  <c r="BJ32" i="1"/>
  <c r="BD32" i="1"/>
  <c r="AX32" i="1"/>
  <c r="AR32" i="1"/>
  <c r="AL32" i="1"/>
  <c r="AF32" i="1"/>
  <c r="T32" i="1"/>
  <c r="N32" i="1"/>
  <c r="AU32" i="1"/>
  <c r="AO32" i="1"/>
  <c r="AI32" i="1"/>
  <c r="AC32" i="1"/>
  <c r="Z32" i="1"/>
  <c r="W32" i="1"/>
  <c r="Q32" i="1"/>
  <c r="H32" i="1"/>
  <c r="K32" i="1"/>
  <c r="CQ30" i="1"/>
  <c r="CT30" i="1"/>
  <c r="CN30" i="1"/>
  <c r="CH30" i="1"/>
  <c r="CK30" i="1"/>
  <c r="CE30" i="1"/>
  <c r="BY30" i="1"/>
  <c r="BS30" i="1"/>
  <c r="CB30" i="1"/>
  <c r="BV30" i="1"/>
  <c r="BP30" i="1"/>
  <c r="BM30" i="1"/>
  <c r="BG30" i="1"/>
  <c r="BA30" i="1"/>
  <c r="BJ30" i="1"/>
  <c r="BD30" i="1"/>
  <c r="AX30" i="1"/>
  <c r="AR30" i="1"/>
  <c r="AL30" i="1"/>
  <c r="AF30" i="1"/>
  <c r="T30" i="1"/>
  <c r="N30" i="1"/>
  <c r="AU30" i="1"/>
  <c r="AO30" i="1"/>
  <c r="AI30" i="1"/>
  <c r="AC30" i="1"/>
  <c r="Z30" i="1"/>
  <c r="W30" i="1"/>
  <c r="Q30" i="1"/>
  <c r="K30" i="1"/>
  <c r="H30" i="1"/>
  <c r="CQ28" i="1"/>
  <c r="CT28" i="1"/>
  <c r="CN28" i="1"/>
  <c r="CH28" i="1"/>
  <c r="CK28" i="1"/>
  <c r="CE28" i="1"/>
  <c r="BY28" i="1"/>
  <c r="BS28" i="1"/>
  <c r="CB28" i="1"/>
  <c r="BV28" i="1"/>
  <c r="BP28" i="1"/>
  <c r="BM28" i="1"/>
  <c r="BG28" i="1"/>
  <c r="BA28" i="1"/>
  <c r="BJ28" i="1"/>
  <c r="BD28" i="1"/>
  <c r="AX28" i="1"/>
  <c r="AR28" i="1"/>
  <c r="AL28" i="1"/>
  <c r="AF28" i="1"/>
  <c r="T28" i="1"/>
  <c r="N28" i="1"/>
  <c r="AU28" i="1"/>
  <c r="AO28" i="1"/>
  <c r="AI28" i="1"/>
  <c r="AC28" i="1"/>
  <c r="Z28" i="1"/>
  <c r="W28" i="1"/>
  <c r="Q28" i="1"/>
  <c r="H28" i="1"/>
  <c r="K28" i="1"/>
  <c r="CQ26" i="1"/>
  <c r="CT26" i="1"/>
  <c r="CN26" i="1"/>
  <c r="CH26" i="1"/>
  <c r="CK26" i="1"/>
  <c r="CE26" i="1"/>
  <c r="BY26" i="1"/>
  <c r="BS26" i="1"/>
  <c r="CB26" i="1"/>
  <c r="BV26" i="1"/>
  <c r="BP26" i="1"/>
  <c r="BM26" i="1"/>
  <c r="BG26" i="1"/>
  <c r="BA26" i="1"/>
  <c r="BJ26" i="1"/>
  <c r="BD26" i="1"/>
  <c r="AX26" i="1"/>
  <c r="AR26" i="1"/>
  <c r="AL26" i="1"/>
  <c r="AF26" i="1"/>
  <c r="T26" i="1"/>
  <c r="N26" i="1"/>
  <c r="AU26" i="1"/>
  <c r="AO26" i="1"/>
  <c r="AI26" i="1"/>
  <c r="AC26" i="1"/>
  <c r="Z26" i="1"/>
  <c r="W26" i="1"/>
  <c r="Q26" i="1"/>
  <c r="H26" i="1"/>
  <c r="K26" i="1"/>
  <c r="CQ24" i="1"/>
  <c r="CT24" i="1"/>
  <c r="CN24" i="1"/>
  <c r="CH24" i="1"/>
  <c r="CK24" i="1"/>
  <c r="CE24" i="1"/>
  <c r="BY24" i="1"/>
  <c r="BS24" i="1"/>
  <c r="CB24" i="1"/>
  <c r="BV24" i="1"/>
  <c r="BP24" i="1"/>
  <c r="BM24" i="1"/>
  <c r="BG24" i="1"/>
  <c r="BA24" i="1"/>
  <c r="BJ24" i="1"/>
  <c r="BD24" i="1"/>
  <c r="AX24" i="1"/>
  <c r="AR24" i="1"/>
  <c r="AL24" i="1"/>
  <c r="AF24" i="1"/>
  <c r="T24" i="1"/>
  <c r="N24" i="1"/>
  <c r="AU24" i="1"/>
  <c r="AO24" i="1"/>
  <c r="AI24" i="1"/>
  <c r="AC24" i="1"/>
  <c r="Z24" i="1"/>
  <c r="W24" i="1"/>
  <c r="Q24" i="1"/>
  <c r="H24" i="1"/>
  <c r="K24" i="1"/>
  <c r="CQ22" i="1"/>
  <c r="CT22" i="1"/>
  <c r="CN22" i="1"/>
  <c r="CH22" i="1"/>
  <c r="CK22" i="1"/>
  <c r="CE22" i="1"/>
  <c r="BY22" i="1"/>
  <c r="BS22" i="1"/>
  <c r="CB22" i="1"/>
  <c r="BV22" i="1"/>
  <c r="BP22" i="1"/>
  <c r="BM22" i="1"/>
  <c r="BG22" i="1"/>
  <c r="BA22" i="1"/>
  <c r="BJ22" i="1"/>
  <c r="BD22" i="1"/>
  <c r="AX22" i="1"/>
  <c r="AR22" i="1"/>
  <c r="AL22" i="1"/>
  <c r="AF22" i="1"/>
  <c r="T22" i="1"/>
  <c r="N22" i="1"/>
  <c r="AU22" i="1"/>
  <c r="AO22" i="1"/>
  <c r="AI22" i="1"/>
  <c r="AC22" i="1"/>
  <c r="Z22" i="1"/>
  <c r="W22" i="1"/>
  <c r="Q22" i="1"/>
  <c r="H22" i="1"/>
  <c r="K22" i="1"/>
  <c r="CQ20" i="1"/>
  <c r="CT20" i="1"/>
  <c r="CN20" i="1"/>
  <c r="CH20" i="1"/>
  <c r="CK20" i="1"/>
  <c r="CE20" i="1"/>
  <c r="BY20" i="1"/>
  <c r="BS20" i="1"/>
  <c r="CB20" i="1"/>
  <c r="BV20" i="1"/>
  <c r="BP20" i="1"/>
  <c r="BM20" i="1"/>
  <c r="BG20" i="1"/>
  <c r="BA20" i="1"/>
  <c r="BJ20" i="1"/>
  <c r="BD20" i="1"/>
  <c r="AX20" i="1"/>
  <c r="AR20" i="1"/>
  <c r="AL20" i="1"/>
  <c r="AF20" i="1"/>
  <c r="T20" i="1"/>
  <c r="N20" i="1"/>
  <c r="AU20" i="1"/>
  <c r="AO20" i="1"/>
  <c r="AI20" i="1"/>
  <c r="AC20" i="1"/>
  <c r="Z20" i="1"/>
  <c r="W20" i="1"/>
  <c r="Q20" i="1"/>
  <c r="H20" i="1"/>
  <c r="K20" i="1"/>
  <c r="CQ18" i="1"/>
  <c r="CT18" i="1"/>
  <c r="CN18" i="1"/>
  <c r="CH18" i="1"/>
  <c r="CK18" i="1"/>
  <c r="CE18" i="1"/>
  <c r="BY18" i="1"/>
  <c r="BS18" i="1"/>
  <c r="CB18" i="1"/>
  <c r="BV18" i="1"/>
  <c r="BP18" i="1"/>
  <c r="BM18" i="1"/>
  <c r="BG18" i="1"/>
  <c r="BA18" i="1"/>
  <c r="BJ18" i="1"/>
  <c r="BD18" i="1"/>
  <c r="AX18" i="1"/>
  <c r="AR18" i="1"/>
  <c r="AL18" i="1"/>
  <c r="AF18" i="1"/>
  <c r="T18" i="1"/>
  <c r="N18" i="1"/>
  <c r="AU18" i="1"/>
  <c r="AO18" i="1"/>
  <c r="AI18" i="1"/>
  <c r="AC18" i="1"/>
  <c r="Z18" i="1"/>
  <c r="W18" i="1"/>
  <c r="Q18" i="1"/>
  <c r="H18" i="1"/>
  <c r="K18" i="1"/>
  <c r="CQ16" i="1"/>
  <c r="CT16" i="1"/>
  <c r="CN16" i="1"/>
  <c r="CH16" i="1"/>
  <c r="CK16" i="1"/>
  <c r="CE16" i="1"/>
  <c r="BY16" i="1"/>
  <c r="BS16" i="1"/>
  <c r="CB16" i="1"/>
  <c r="BV16" i="1"/>
  <c r="BP16" i="1"/>
  <c r="BM16" i="1"/>
  <c r="BG16" i="1"/>
  <c r="BA16" i="1"/>
  <c r="BJ16" i="1"/>
  <c r="BD16" i="1"/>
  <c r="AX16" i="1"/>
  <c r="AR16" i="1"/>
  <c r="AL16" i="1"/>
  <c r="AF16" i="1"/>
  <c r="T16" i="1"/>
  <c r="N16" i="1"/>
  <c r="AU16" i="1"/>
  <c r="AO16" i="1"/>
  <c r="AI16" i="1"/>
  <c r="AC16" i="1"/>
  <c r="Z16" i="1"/>
  <c r="W16" i="1"/>
  <c r="Q16" i="1"/>
  <c r="H16" i="1"/>
  <c r="K16" i="1"/>
  <c r="CQ14" i="1"/>
  <c r="CT14" i="1"/>
  <c r="CN14" i="1"/>
  <c r="CH14" i="1"/>
  <c r="CK14" i="1"/>
  <c r="CE14" i="1"/>
  <c r="BY14" i="1"/>
  <c r="BS14" i="1"/>
  <c r="CB14" i="1"/>
  <c r="BV14" i="1"/>
  <c r="BP14" i="1"/>
  <c r="BM14" i="1"/>
  <c r="BG14" i="1"/>
  <c r="BA14" i="1"/>
  <c r="BJ14" i="1"/>
  <c r="BD14" i="1"/>
  <c r="AX14" i="1"/>
  <c r="AR14" i="1"/>
  <c r="AL14" i="1"/>
  <c r="AF14" i="1"/>
  <c r="T14" i="1"/>
  <c r="N14" i="1"/>
  <c r="AU14" i="1"/>
  <c r="AO14" i="1"/>
  <c r="AI14" i="1"/>
  <c r="AC14" i="1"/>
  <c r="Z14" i="1"/>
  <c r="W14" i="1"/>
  <c r="Q14" i="1"/>
  <c r="H14" i="1"/>
  <c r="K14" i="1"/>
  <c r="CQ12" i="1"/>
  <c r="CT12" i="1"/>
  <c r="CN12" i="1"/>
  <c r="CH12" i="1"/>
  <c r="CK12" i="1"/>
  <c r="CE12" i="1"/>
  <c r="BY12" i="1"/>
  <c r="BS12" i="1"/>
  <c r="CB12" i="1"/>
  <c r="BV12" i="1"/>
  <c r="BP12" i="1"/>
  <c r="BM12" i="1"/>
  <c r="BG12" i="1"/>
  <c r="BA12" i="1"/>
  <c r="BJ12" i="1"/>
  <c r="BD12" i="1"/>
  <c r="AX12" i="1"/>
  <c r="AR12" i="1"/>
  <c r="AL12" i="1"/>
  <c r="AF12" i="1"/>
  <c r="T12" i="1"/>
  <c r="N12" i="1"/>
  <c r="AU12" i="1"/>
  <c r="AO12" i="1"/>
  <c r="AI12" i="1"/>
  <c r="AC12" i="1"/>
  <c r="Z12" i="1"/>
  <c r="W12" i="1"/>
  <c r="Q12" i="1"/>
  <c r="K12" i="1"/>
  <c r="H10" i="1"/>
  <c r="CQ10" i="1"/>
  <c r="CT10" i="1"/>
  <c r="CN10" i="1"/>
  <c r="CH10" i="1"/>
  <c r="CK10" i="1"/>
  <c r="CE10" i="1"/>
  <c r="BY10" i="1"/>
  <c r="BS10" i="1"/>
  <c r="CB10" i="1"/>
  <c r="BV10" i="1"/>
  <c r="BP10" i="1"/>
  <c r="BM10" i="1"/>
  <c r="BG10" i="1"/>
  <c r="BA10" i="1"/>
  <c r="BJ10" i="1"/>
  <c r="BD10" i="1"/>
  <c r="AX10" i="1"/>
  <c r="AR10" i="1"/>
  <c r="AL10" i="1"/>
  <c r="AF10" i="1"/>
  <c r="T10" i="1"/>
  <c r="N10" i="1"/>
  <c r="AU10" i="1"/>
  <c r="AO10" i="1"/>
  <c r="AI10" i="1"/>
  <c r="AC10" i="1"/>
  <c r="Z10" i="1"/>
  <c r="W10" i="1"/>
  <c r="Q10" i="1"/>
  <c r="K10" i="1"/>
  <c r="CQ8" i="1"/>
  <c r="CT8" i="1"/>
  <c r="CN8" i="1"/>
  <c r="CH8" i="1"/>
  <c r="CK8" i="1"/>
  <c r="CE8" i="1"/>
  <c r="BY8" i="1"/>
  <c r="BS8" i="1"/>
  <c r="CB8" i="1"/>
  <c r="BV8" i="1"/>
  <c r="BP8" i="1"/>
  <c r="BM8" i="1"/>
  <c r="BG8" i="1"/>
  <c r="BA8" i="1"/>
  <c r="BJ8" i="1"/>
  <c r="BD8" i="1"/>
  <c r="AX8" i="1"/>
  <c r="AR8" i="1"/>
  <c r="AL8" i="1"/>
  <c r="AF8" i="1"/>
  <c r="T8" i="1"/>
  <c r="N8" i="1"/>
  <c r="AU8" i="1"/>
  <c r="AO8" i="1"/>
  <c r="AI8" i="1"/>
  <c r="AC8" i="1"/>
  <c r="Z8" i="1"/>
  <c r="W8" i="1"/>
  <c r="Q8" i="1"/>
  <c r="K8" i="1"/>
  <c r="H11" i="1"/>
  <c r="Z83" i="1"/>
  <c r="K83" i="1"/>
  <c r="CT83" i="1"/>
  <c r="CQ83" i="1"/>
  <c r="CN83" i="1"/>
  <c r="CK83" i="1"/>
  <c r="CH83" i="1"/>
  <c r="CE83" i="1"/>
  <c r="CB83" i="1"/>
  <c r="BY83" i="1"/>
  <c r="BV83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W83" i="1"/>
  <c r="T83" i="1"/>
  <c r="Q83" i="1"/>
  <c r="N83" i="1"/>
  <c r="CT71" i="1"/>
  <c r="CN71" i="1"/>
  <c r="CH71" i="1"/>
  <c r="CB71" i="1"/>
  <c r="BV71" i="1"/>
  <c r="BP71" i="1"/>
  <c r="BJ71" i="1"/>
  <c r="BD71" i="1"/>
  <c r="AX71" i="1"/>
  <c r="AR71" i="1"/>
  <c r="AL71" i="1"/>
  <c r="AF71" i="1"/>
  <c r="T71" i="1"/>
  <c r="N71" i="1"/>
  <c r="K71" i="1"/>
  <c r="H71" i="1"/>
  <c r="AI71" i="1"/>
  <c r="AC71" i="1"/>
  <c r="Z71" i="1"/>
  <c r="W71" i="1"/>
  <c r="Q71" i="1"/>
  <c r="CQ71" i="1"/>
  <c r="CK71" i="1"/>
  <c r="CE71" i="1"/>
  <c r="BY71" i="1"/>
  <c r="BS71" i="1"/>
  <c r="BM71" i="1"/>
  <c r="BG71" i="1"/>
  <c r="BA71" i="1"/>
  <c r="AU71" i="1"/>
  <c r="AO71" i="1"/>
  <c r="Z69" i="1"/>
  <c r="K69" i="1"/>
  <c r="H69" i="1"/>
  <c r="T69" i="1"/>
  <c r="Q69" i="1"/>
  <c r="N69" i="1"/>
  <c r="CT69" i="1"/>
  <c r="CQ69" i="1"/>
  <c r="CN69" i="1"/>
  <c r="CK69" i="1"/>
  <c r="CH69" i="1"/>
  <c r="CE69" i="1"/>
  <c r="CB69" i="1"/>
  <c r="BY69" i="1"/>
  <c r="BV69" i="1"/>
  <c r="BS69" i="1"/>
  <c r="BP69" i="1"/>
  <c r="BM69" i="1"/>
  <c r="BJ69" i="1"/>
  <c r="BG69" i="1"/>
  <c r="BD69" i="1"/>
  <c r="BA69" i="1"/>
  <c r="AX69" i="1"/>
  <c r="AU69" i="1"/>
  <c r="AR69" i="1"/>
  <c r="AO69" i="1"/>
  <c r="AL69" i="1"/>
  <c r="AI69" i="1"/>
  <c r="AF69" i="1"/>
  <c r="AC69" i="1"/>
  <c r="W69" i="1"/>
  <c r="CT68" i="1"/>
  <c r="CN68" i="1"/>
  <c r="CH68" i="1"/>
  <c r="CB68" i="1"/>
  <c r="BV68" i="1"/>
  <c r="BP68" i="1"/>
  <c r="BJ68" i="1"/>
  <c r="BD68" i="1"/>
  <c r="AX68" i="1"/>
  <c r="AR68" i="1"/>
  <c r="AL68" i="1"/>
  <c r="AF68" i="1"/>
  <c r="AF95" i="1" s="1"/>
  <c r="T68" i="1"/>
  <c r="N68" i="1"/>
  <c r="K68" i="1"/>
  <c r="H68" i="1"/>
  <c r="CQ68" i="1"/>
  <c r="CK68" i="1"/>
  <c r="CE68" i="1"/>
  <c r="BY68" i="1"/>
  <c r="BS68" i="1"/>
  <c r="BM68" i="1"/>
  <c r="BG68" i="1"/>
  <c r="BA68" i="1"/>
  <c r="AU68" i="1"/>
  <c r="AO68" i="1"/>
  <c r="AI68" i="1"/>
  <c r="AC68" i="1"/>
  <c r="Z68" i="1"/>
  <c r="W68" i="1"/>
  <c r="Q68" i="1"/>
  <c r="CT65" i="1"/>
  <c r="CQ65" i="1"/>
  <c r="CN65" i="1"/>
  <c r="CK65" i="1"/>
  <c r="CH65" i="1"/>
  <c r="CE65" i="1"/>
  <c r="CB65" i="1"/>
  <c r="BY65" i="1"/>
  <c r="BV65" i="1"/>
  <c r="BS65" i="1"/>
  <c r="BP65" i="1"/>
  <c r="BM65" i="1"/>
  <c r="BJ65" i="1"/>
  <c r="BG65" i="1"/>
  <c r="BD65" i="1"/>
  <c r="BA65" i="1"/>
  <c r="AX65" i="1"/>
  <c r="AU65" i="1"/>
  <c r="AR65" i="1"/>
  <c r="AO65" i="1"/>
  <c r="AL65" i="1"/>
  <c r="AI65" i="1"/>
  <c r="AF65" i="1"/>
  <c r="AC65" i="1"/>
  <c r="W65" i="1"/>
  <c r="T65" i="1"/>
  <c r="Q65" i="1"/>
  <c r="N65" i="1"/>
  <c r="Z65" i="1"/>
  <c r="K65" i="1"/>
  <c r="H65" i="1"/>
  <c r="CQ64" i="1"/>
  <c r="CK64" i="1"/>
  <c r="CE64" i="1"/>
  <c r="BY64" i="1"/>
  <c r="BS64" i="1"/>
  <c r="BM64" i="1"/>
  <c r="BG64" i="1"/>
  <c r="BA64" i="1"/>
  <c r="AU64" i="1"/>
  <c r="AO64" i="1"/>
  <c r="AI64" i="1"/>
  <c r="AC64" i="1"/>
  <c r="Z64" i="1"/>
  <c r="W64" i="1"/>
  <c r="Q64" i="1"/>
  <c r="AF64" i="1"/>
  <c r="T64" i="1"/>
  <c r="N64" i="1"/>
  <c r="K64" i="1"/>
  <c r="H64" i="1"/>
  <c r="CT64" i="1"/>
  <c r="CN64" i="1"/>
  <c r="CH64" i="1"/>
  <c r="CB64" i="1"/>
  <c r="BV64" i="1"/>
  <c r="BP64" i="1"/>
  <c r="BJ64" i="1"/>
  <c r="BD64" i="1"/>
  <c r="AX64" i="1"/>
  <c r="AR64" i="1"/>
  <c r="AL64" i="1"/>
  <c r="CT63" i="1"/>
  <c r="CQ63" i="1"/>
  <c r="CN63" i="1"/>
  <c r="CK63" i="1"/>
  <c r="CH63" i="1"/>
  <c r="CE63" i="1"/>
  <c r="CB63" i="1"/>
  <c r="BY63" i="1"/>
  <c r="BV63" i="1"/>
  <c r="BS63" i="1"/>
  <c r="BP63" i="1"/>
  <c r="BM63" i="1"/>
  <c r="BJ63" i="1"/>
  <c r="BG63" i="1"/>
  <c r="BD63" i="1"/>
  <c r="BA63" i="1"/>
  <c r="AX63" i="1"/>
  <c r="AU63" i="1"/>
  <c r="AR63" i="1"/>
  <c r="AO63" i="1"/>
  <c r="AL63" i="1"/>
  <c r="AI63" i="1"/>
  <c r="AF63" i="1"/>
  <c r="AC63" i="1"/>
  <c r="W63" i="1"/>
  <c r="T63" i="1"/>
  <c r="Q63" i="1"/>
  <c r="N63" i="1"/>
  <c r="Z63" i="1"/>
  <c r="K63" i="1"/>
  <c r="H63" i="1"/>
  <c r="CQ62" i="1"/>
  <c r="CK62" i="1"/>
  <c r="CE62" i="1"/>
  <c r="BY62" i="1"/>
  <c r="BS62" i="1"/>
  <c r="BM62" i="1"/>
  <c r="BG62" i="1"/>
  <c r="BA62" i="1"/>
  <c r="AU62" i="1"/>
  <c r="AO62" i="1"/>
  <c r="AI62" i="1"/>
  <c r="AC62" i="1"/>
  <c r="Z62" i="1"/>
  <c r="W62" i="1"/>
  <c r="Q62" i="1"/>
  <c r="T62" i="1"/>
  <c r="N62" i="1"/>
  <c r="K62" i="1"/>
  <c r="H62" i="1"/>
  <c r="CT62" i="1"/>
  <c r="CN62" i="1"/>
  <c r="CH62" i="1"/>
  <c r="CB62" i="1"/>
  <c r="BV62" i="1"/>
  <c r="BP62" i="1"/>
  <c r="BJ62" i="1"/>
  <c r="BD62" i="1"/>
  <c r="AX62" i="1"/>
  <c r="AR62" i="1"/>
  <c r="AL62" i="1"/>
  <c r="AF62" i="1"/>
  <c r="CT61" i="1"/>
  <c r="CQ61" i="1"/>
  <c r="CN61" i="1"/>
  <c r="CK61" i="1"/>
  <c r="CH61" i="1"/>
  <c r="CE61" i="1"/>
  <c r="CB61" i="1"/>
  <c r="BY61" i="1"/>
  <c r="BV61" i="1"/>
  <c r="BS61" i="1"/>
  <c r="BP61" i="1"/>
  <c r="BM61" i="1"/>
  <c r="BJ61" i="1"/>
  <c r="BG61" i="1"/>
  <c r="BD61" i="1"/>
  <c r="BA61" i="1"/>
  <c r="AX61" i="1"/>
  <c r="AU61" i="1"/>
  <c r="AR61" i="1"/>
  <c r="AO61" i="1"/>
  <c r="AL61" i="1"/>
  <c r="AI61" i="1"/>
  <c r="AF61" i="1"/>
  <c r="AC61" i="1"/>
  <c r="W61" i="1"/>
  <c r="T61" i="1"/>
  <c r="Q61" i="1"/>
  <c r="N61" i="1"/>
  <c r="Z61" i="1"/>
  <c r="K61" i="1"/>
  <c r="H61" i="1"/>
  <c r="CQ60" i="1"/>
  <c r="CK60" i="1"/>
  <c r="CE60" i="1"/>
  <c r="BY60" i="1"/>
  <c r="BS60" i="1"/>
  <c r="BM60" i="1"/>
  <c r="BG60" i="1"/>
  <c r="BA60" i="1"/>
  <c r="AU60" i="1"/>
  <c r="AO60" i="1"/>
  <c r="AI60" i="1"/>
  <c r="AC60" i="1"/>
  <c r="Z60" i="1"/>
  <c r="W60" i="1"/>
  <c r="Q60" i="1"/>
  <c r="AF60" i="1"/>
  <c r="T60" i="1"/>
  <c r="N60" i="1"/>
  <c r="K60" i="1"/>
  <c r="H60" i="1"/>
  <c r="CT60" i="1"/>
  <c r="CN60" i="1"/>
  <c r="CH60" i="1"/>
  <c r="CB60" i="1"/>
  <c r="BV60" i="1"/>
  <c r="BP60" i="1"/>
  <c r="BJ60" i="1"/>
  <c r="BD60" i="1"/>
  <c r="AX60" i="1"/>
  <c r="AR60" i="1"/>
  <c r="AL60" i="1"/>
  <c r="CT59" i="1"/>
  <c r="CQ59" i="1"/>
  <c r="CN59" i="1"/>
  <c r="CK59" i="1"/>
  <c r="CH59" i="1"/>
  <c r="CE59" i="1"/>
  <c r="CB59" i="1"/>
  <c r="BY59" i="1"/>
  <c r="BV59" i="1"/>
  <c r="BS59" i="1"/>
  <c r="BP59" i="1"/>
  <c r="BM59" i="1"/>
  <c r="BJ59" i="1"/>
  <c r="BG59" i="1"/>
  <c r="BD59" i="1"/>
  <c r="BA59" i="1"/>
  <c r="AX59" i="1"/>
  <c r="AU59" i="1"/>
  <c r="AR59" i="1"/>
  <c r="AO59" i="1"/>
  <c r="AL59" i="1"/>
  <c r="AI59" i="1"/>
  <c r="AF59" i="1"/>
  <c r="AC59" i="1"/>
  <c r="W59" i="1"/>
  <c r="T59" i="1"/>
  <c r="Q59" i="1"/>
  <c r="N59" i="1"/>
  <c r="Z59" i="1"/>
  <c r="K59" i="1"/>
  <c r="H59" i="1"/>
  <c r="CQ54" i="1"/>
  <c r="CK54" i="1"/>
  <c r="CE54" i="1"/>
  <c r="BY54" i="1"/>
  <c r="BS54" i="1"/>
  <c r="BM54" i="1"/>
  <c r="BG54" i="1"/>
  <c r="BA54" i="1"/>
  <c r="AU54" i="1"/>
  <c r="AO54" i="1"/>
  <c r="AI54" i="1"/>
  <c r="AC54" i="1"/>
  <c r="Z54" i="1"/>
  <c r="W54" i="1"/>
  <c r="Q54" i="1"/>
  <c r="CT54" i="1"/>
  <c r="CN54" i="1"/>
  <c r="CH54" i="1"/>
  <c r="CB54" i="1"/>
  <c r="BV54" i="1"/>
  <c r="BP54" i="1"/>
  <c r="BJ54" i="1"/>
  <c r="BD54" i="1"/>
  <c r="AX54" i="1"/>
  <c r="AR54" i="1"/>
  <c r="AL54" i="1"/>
  <c r="AF54" i="1"/>
  <c r="T54" i="1"/>
  <c r="N54" i="1"/>
  <c r="K54" i="1"/>
  <c r="H54" i="1"/>
  <c r="CT53" i="1"/>
  <c r="CQ53" i="1"/>
  <c r="CN53" i="1"/>
  <c r="CK53" i="1"/>
  <c r="CH53" i="1"/>
  <c r="CE53" i="1"/>
  <c r="CB53" i="1"/>
  <c r="BY53" i="1"/>
  <c r="BV53" i="1"/>
  <c r="BS53" i="1"/>
  <c r="BP53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AC53" i="1"/>
  <c r="W53" i="1"/>
  <c r="T53" i="1"/>
  <c r="Q53" i="1"/>
  <c r="N53" i="1"/>
  <c r="Z53" i="1"/>
  <c r="K53" i="1"/>
  <c r="H53" i="1"/>
  <c r="CQ52" i="1"/>
  <c r="CK52" i="1"/>
  <c r="CE52" i="1"/>
  <c r="BY52" i="1"/>
  <c r="BS52" i="1"/>
  <c r="BM52" i="1"/>
  <c r="BG52" i="1"/>
  <c r="BA52" i="1"/>
  <c r="AU52" i="1"/>
  <c r="AO52" i="1"/>
  <c r="AI52" i="1"/>
  <c r="AC52" i="1"/>
  <c r="Z52" i="1"/>
  <c r="W52" i="1"/>
  <c r="Q52" i="1"/>
  <c r="CT52" i="1"/>
  <c r="CN52" i="1"/>
  <c r="CH52" i="1"/>
  <c r="CB52" i="1"/>
  <c r="BV52" i="1"/>
  <c r="BP52" i="1"/>
  <c r="BJ52" i="1"/>
  <c r="BD52" i="1"/>
  <c r="AX52" i="1"/>
  <c r="AR52" i="1"/>
  <c r="AL52" i="1"/>
  <c r="AF52" i="1"/>
  <c r="T52" i="1"/>
  <c r="N52" i="1"/>
  <c r="K52" i="1"/>
  <c r="H52" i="1"/>
  <c r="CT51" i="1"/>
  <c r="CQ51" i="1"/>
  <c r="CN51" i="1"/>
  <c r="CK51" i="1"/>
  <c r="CH51" i="1"/>
  <c r="CE51" i="1"/>
  <c r="CB51" i="1"/>
  <c r="BY51" i="1"/>
  <c r="BV51" i="1"/>
  <c r="BS51" i="1"/>
  <c r="BP51" i="1"/>
  <c r="BM51" i="1"/>
  <c r="BJ51" i="1"/>
  <c r="BG51" i="1"/>
  <c r="BD51" i="1"/>
  <c r="BA51" i="1"/>
  <c r="AX51" i="1"/>
  <c r="AU51" i="1"/>
  <c r="AR51" i="1"/>
  <c r="AO51" i="1"/>
  <c r="AL51" i="1"/>
  <c r="AI51" i="1"/>
  <c r="AF51" i="1"/>
  <c r="AC51" i="1"/>
  <c r="W51" i="1"/>
  <c r="T51" i="1"/>
  <c r="Q51" i="1"/>
  <c r="N51" i="1"/>
  <c r="Z51" i="1"/>
  <c r="K51" i="1"/>
  <c r="H51" i="1"/>
  <c r="CQ48" i="1"/>
  <c r="CK48" i="1"/>
  <c r="CE48" i="1"/>
  <c r="BY48" i="1"/>
  <c r="BS48" i="1"/>
  <c r="BM48" i="1"/>
  <c r="BG48" i="1"/>
  <c r="BA48" i="1"/>
  <c r="AU48" i="1"/>
  <c r="AO48" i="1"/>
  <c r="AI48" i="1"/>
  <c r="AC48" i="1"/>
  <c r="Z48" i="1"/>
  <c r="W48" i="1"/>
  <c r="Q48" i="1"/>
  <c r="CT48" i="1"/>
  <c r="CN48" i="1"/>
  <c r="CH48" i="1"/>
  <c r="CB48" i="1"/>
  <c r="BV48" i="1"/>
  <c r="BP48" i="1"/>
  <c r="BJ48" i="1"/>
  <c r="BD48" i="1"/>
  <c r="AX48" i="1"/>
  <c r="AR48" i="1"/>
  <c r="AL48" i="1"/>
  <c r="AF48" i="1"/>
  <c r="T48" i="1"/>
  <c r="N48" i="1"/>
  <c r="K48" i="1"/>
  <c r="H48" i="1"/>
  <c r="CT47" i="1"/>
  <c r="CQ47" i="1"/>
  <c r="CN47" i="1"/>
  <c r="CK47" i="1"/>
  <c r="CH47" i="1"/>
  <c r="CE47" i="1"/>
  <c r="CB47" i="1"/>
  <c r="BY47" i="1"/>
  <c r="BV47" i="1"/>
  <c r="BS47" i="1"/>
  <c r="BP47" i="1"/>
  <c r="BM47" i="1"/>
  <c r="BJ47" i="1"/>
  <c r="BG47" i="1"/>
  <c r="BD47" i="1"/>
  <c r="BA47" i="1"/>
  <c r="AX47" i="1"/>
  <c r="AU47" i="1"/>
  <c r="AR47" i="1"/>
  <c r="AO47" i="1"/>
  <c r="AL47" i="1"/>
  <c r="AI47" i="1"/>
  <c r="AF47" i="1"/>
  <c r="AC47" i="1"/>
  <c r="W47" i="1"/>
  <c r="T47" i="1"/>
  <c r="Q47" i="1"/>
  <c r="N47" i="1"/>
  <c r="Z47" i="1"/>
  <c r="K47" i="1"/>
  <c r="H47" i="1"/>
  <c r="H46" i="1"/>
  <c r="CQ46" i="1"/>
  <c r="CK46" i="1"/>
  <c r="CE46" i="1"/>
  <c r="BY46" i="1"/>
  <c r="BS46" i="1"/>
  <c r="BM46" i="1"/>
  <c r="BG46" i="1"/>
  <c r="BA46" i="1"/>
  <c r="AU46" i="1"/>
  <c r="AO46" i="1"/>
  <c r="AI46" i="1"/>
  <c r="AC46" i="1"/>
  <c r="Z46" i="1"/>
  <c r="W46" i="1"/>
  <c r="Q46" i="1"/>
  <c r="CT46" i="1"/>
  <c r="CN46" i="1"/>
  <c r="CH46" i="1"/>
  <c r="CB46" i="1"/>
  <c r="BV46" i="1"/>
  <c r="BP46" i="1"/>
  <c r="BJ46" i="1"/>
  <c r="BD46" i="1"/>
  <c r="AX46" i="1"/>
  <c r="AR46" i="1"/>
  <c r="AF46" i="1"/>
  <c r="T46" i="1"/>
  <c r="N46" i="1"/>
  <c r="K46" i="1"/>
  <c r="CT76" i="1"/>
  <c r="CQ76" i="1"/>
  <c r="CN76" i="1"/>
  <c r="CK76" i="1"/>
  <c r="CH76" i="1"/>
  <c r="CE76" i="1"/>
  <c r="CB76" i="1"/>
  <c r="BY76" i="1"/>
  <c r="BV76" i="1"/>
  <c r="BS76" i="1"/>
  <c r="BP76" i="1"/>
  <c r="BM76" i="1"/>
  <c r="BJ76" i="1"/>
  <c r="BG76" i="1"/>
  <c r="BD76" i="1"/>
  <c r="BA76" i="1"/>
  <c r="AX76" i="1"/>
  <c r="AU76" i="1"/>
  <c r="AR76" i="1"/>
  <c r="AO76" i="1"/>
  <c r="AL76" i="1"/>
  <c r="AI76" i="1"/>
  <c r="AF76" i="1"/>
  <c r="AC76" i="1"/>
  <c r="W76" i="1"/>
  <c r="T76" i="1"/>
  <c r="Q76" i="1"/>
  <c r="N76" i="1"/>
  <c r="H76" i="1"/>
  <c r="Z76" i="1"/>
  <c r="K76" i="1"/>
  <c r="CQ75" i="1"/>
  <c r="CK75" i="1"/>
  <c r="CE75" i="1"/>
  <c r="BY75" i="1"/>
  <c r="BS75" i="1"/>
  <c r="BM75" i="1"/>
  <c r="BG75" i="1"/>
  <c r="BA75" i="1"/>
  <c r="AU75" i="1"/>
  <c r="AO75" i="1"/>
  <c r="AI75" i="1"/>
  <c r="AC75" i="1"/>
  <c r="Z75" i="1"/>
  <c r="W75" i="1"/>
  <c r="Q75" i="1"/>
  <c r="H75" i="1"/>
  <c r="CT75" i="1"/>
  <c r="CN75" i="1"/>
  <c r="CH75" i="1"/>
  <c r="CB75" i="1"/>
  <c r="BV75" i="1"/>
  <c r="BP75" i="1"/>
  <c r="BJ75" i="1"/>
  <c r="BD75" i="1"/>
  <c r="AX75" i="1"/>
  <c r="AR75" i="1"/>
  <c r="AL75" i="1"/>
  <c r="AF75" i="1"/>
  <c r="T75" i="1"/>
  <c r="N75" i="1"/>
  <c r="K75" i="1"/>
  <c r="Z66" i="1"/>
  <c r="K66" i="1"/>
  <c r="CT66" i="1"/>
  <c r="CQ66" i="1"/>
  <c r="CN66" i="1"/>
  <c r="CK66" i="1"/>
  <c r="CH66" i="1"/>
  <c r="CE66" i="1"/>
  <c r="CB66" i="1"/>
  <c r="BY66" i="1"/>
  <c r="BV66" i="1"/>
  <c r="BS66" i="1"/>
  <c r="BP66" i="1"/>
  <c r="BM66" i="1"/>
  <c r="BJ66" i="1"/>
  <c r="BG66" i="1"/>
  <c r="BD66" i="1"/>
  <c r="BA66" i="1"/>
  <c r="AX66" i="1"/>
  <c r="AU66" i="1"/>
  <c r="AR66" i="1"/>
  <c r="AO66" i="1"/>
  <c r="AL66" i="1"/>
  <c r="AI66" i="1"/>
  <c r="AF66" i="1"/>
  <c r="AC66" i="1"/>
  <c r="W66" i="1"/>
  <c r="T66" i="1"/>
  <c r="Q66" i="1"/>
  <c r="N66" i="1"/>
  <c r="H66" i="1"/>
  <c r="CT73" i="1"/>
  <c r="CN73" i="1"/>
  <c r="CH73" i="1"/>
  <c r="CB73" i="1"/>
  <c r="BV73" i="1"/>
  <c r="BP73" i="1"/>
  <c r="BJ73" i="1"/>
  <c r="BD73" i="1"/>
  <c r="AX73" i="1"/>
  <c r="AR73" i="1"/>
  <c r="AL73" i="1"/>
  <c r="AF73" i="1"/>
  <c r="T73" i="1"/>
  <c r="N73" i="1"/>
  <c r="K73" i="1"/>
  <c r="CQ73" i="1"/>
  <c r="CK73" i="1"/>
  <c r="CE73" i="1"/>
  <c r="BY73" i="1"/>
  <c r="BS73" i="1"/>
  <c r="BM73" i="1"/>
  <c r="BG73" i="1"/>
  <c r="BA73" i="1"/>
  <c r="AU73" i="1"/>
  <c r="AO73" i="1"/>
  <c r="AI73" i="1"/>
  <c r="AC73" i="1"/>
  <c r="Z73" i="1"/>
  <c r="W73" i="1"/>
  <c r="Q73" i="1"/>
  <c r="H73" i="1"/>
  <c r="CT79" i="1"/>
  <c r="CQ79" i="1"/>
  <c r="CN79" i="1"/>
  <c r="CK79" i="1"/>
  <c r="CH79" i="1"/>
  <c r="CE79" i="1"/>
  <c r="CB79" i="1"/>
  <c r="BY79" i="1"/>
  <c r="BV79" i="1"/>
  <c r="BS79" i="1"/>
  <c r="BP79" i="1"/>
  <c r="BM79" i="1"/>
  <c r="BJ79" i="1"/>
  <c r="BG79" i="1"/>
  <c r="BD79" i="1"/>
  <c r="BA79" i="1"/>
  <c r="AX79" i="1"/>
  <c r="AU79" i="1"/>
  <c r="AR79" i="1"/>
  <c r="AO79" i="1"/>
  <c r="AL79" i="1"/>
  <c r="AI79" i="1"/>
  <c r="AF79" i="1"/>
  <c r="AC79" i="1"/>
  <c r="W79" i="1"/>
  <c r="T79" i="1"/>
  <c r="Q79" i="1"/>
  <c r="N79" i="1"/>
  <c r="H79" i="1"/>
  <c r="Z79" i="1"/>
  <c r="K79" i="1"/>
  <c r="CQ78" i="1"/>
  <c r="CK78" i="1"/>
  <c r="CE78" i="1"/>
  <c r="BY78" i="1"/>
  <c r="BS78" i="1"/>
  <c r="BM78" i="1"/>
  <c r="BG78" i="1"/>
  <c r="BA78" i="1"/>
  <c r="AU78" i="1"/>
  <c r="AO78" i="1"/>
  <c r="AI78" i="1"/>
  <c r="AC78" i="1"/>
  <c r="Z78" i="1"/>
  <c r="W78" i="1"/>
  <c r="Q78" i="1"/>
  <c r="H78" i="1"/>
  <c r="CT78" i="1"/>
  <c r="CN78" i="1"/>
  <c r="CH78" i="1"/>
  <c r="CB78" i="1"/>
  <c r="BV78" i="1"/>
  <c r="BP78" i="1"/>
  <c r="BJ78" i="1"/>
  <c r="BD78" i="1"/>
  <c r="AX78" i="1"/>
  <c r="AR78" i="1"/>
  <c r="AL78" i="1"/>
  <c r="AF78" i="1"/>
  <c r="T78" i="1"/>
  <c r="N78" i="1"/>
  <c r="K78" i="1"/>
  <c r="CT80" i="1"/>
  <c r="CQ80" i="1"/>
  <c r="CN80" i="1"/>
  <c r="CK80" i="1"/>
  <c r="CH80" i="1"/>
  <c r="CE80" i="1"/>
  <c r="CB80" i="1"/>
  <c r="BY80" i="1"/>
  <c r="BV80" i="1"/>
  <c r="BS80" i="1"/>
  <c r="BP80" i="1"/>
  <c r="BM80" i="1"/>
  <c r="BJ80" i="1"/>
  <c r="BG80" i="1"/>
  <c r="BD80" i="1"/>
  <c r="BA80" i="1"/>
  <c r="AX80" i="1"/>
  <c r="AU80" i="1"/>
  <c r="AR80" i="1"/>
  <c r="AO80" i="1"/>
  <c r="AL80" i="1"/>
  <c r="AI80" i="1"/>
  <c r="AF80" i="1"/>
  <c r="AC80" i="1"/>
  <c r="W80" i="1"/>
  <c r="T80" i="1"/>
  <c r="Q80" i="1"/>
  <c r="N80" i="1"/>
  <c r="H80" i="1"/>
  <c r="Z80" i="1"/>
  <c r="K80" i="1"/>
  <c r="CQ77" i="1"/>
  <c r="CK77" i="1"/>
  <c r="CE77" i="1"/>
  <c r="BY77" i="1"/>
  <c r="BS77" i="1"/>
  <c r="BM77" i="1"/>
  <c r="BG77" i="1"/>
  <c r="BA77" i="1"/>
  <c r="AU77" i="1"/>
  <c r="AO77" i="1"/>
  <c r="AI77" i="1"/>
  <c r="AC77" i="1"/>
  <c r="Z77" i="1"/>
  <c r="W77" i="1"/>
  <c r="Q77" i="1"/>
  <c r="H77" i="1"/>
  <c r="CT77" i="1"/>
  <c r="CN77" i="1"/>
  <c r="CH77" i="1"/>
  <c r="CB77" i="1"/>
  <c r="BV77" i="1"/>
  <c r="BP77" i="1"/>
  <c r="BJ77" i="1"/>
  <c r="BD77" i="1"/>
  <c r="AX77" i="1"/>
  <c r="AR77" i="1"/>
  <c r="AL77" i="1"/>
  <c r="AF77" i="1"/>
  <c r="T77" i="1"/>
  <c r="N77" i="1"/>
  <c r="K77" i="1"/>
  <c r="CT74" i="1"/>
  <c r="CQ74" i="1"/>
  <c r="CN74" i="1"/>
  <c r="CK74" i="1"/>
  <c r="CH74" i="1"/>
  <c r="CE74" i="1"/>
  <c r="CB74" i="1"/>
  <c r="BY74" i="1"/>
  <c r="BV74" i="1"/>
  <c r="BS74" i="1"/>
  <c r="BP74" i="1"/>
  <c r="BM74" i="1"/>
  <c r="BJ74" i="1"/>
  <c r="BG74" i="1"/>
  <c r="BD74" i="1"/>
  <c r="BA74" i="1"/>
  <c r="AX74" i="1"/>
  <c r="AU74" i="1"/>
  <c r="AR74" i="1"/>
  <c r="AO74" i="1"/>
  <c r="AL74" i="1"/>
  <c r="AI74" i="1"/>
  <c r="AF74" i="1"/>
  <c r="AC74" i="1"/>
  <c r="W74" i="1"/>
  <c r="T74" i="1"/>
  <c r="Q74" i="1"/>
  <c r="N74" i="1"/>
  <c r="H74" i="1"/>
  <c r="Z74" i="1"/>
  <c r="K74" i="1"/>
  <c r="CT70" i="1"/>
  <c r="CN70" i="1"/>
  <c r="CH70" i="1"/>
  <c r="CB70" i="1"/>
  <c r="BV70" i="1"/>
  <c r="BP70" i="1"/>
  <c r="BJ70" i="1"/>
  <c r="BD70" i="1"/>
  <c r="AX70" i="1"/>
  <c r="AR70" i="1"/>
  <c r="AL70" i="1"/>
  <c r="AF70" i="1"/>
  <c r="T70" i="1"/>
  <c r="N70" i="1"/>
  <c r="K70" i="1"/>
  <c r="CQ70" i="1"/>
  <c r="CK70" i="1"/>
  <c r="CE70" i="1"/>
  <c r="BY70" i="1"/>
  <c r="BS70" i="1"/>
  <c r="BM70" i="1"/>
  <c r="BG70" i="1"/>
  <c r="BA70" i="1"/>
  <c r="AU70" i="1"/>
  <c r="AO70" i="1"/>
  <c r="AI70" i="1"/>
  <c r="AC70" i="1"/>
  <c r="Z70" i="1"/>
  <c r="W70" i="1"/>
  <c r="Q70" i="1"/>
  <c r="H70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5" i="1"/>
  <c r="CU86" i="1"/>
  <c r="CU87" i="1"/>
  <c r="CU88" i="1"/>
  <c r="CU89" i="1"/>
  <c r="CU90" i="1"/>
  <c r="CU91" i="1"/>
  <c r="CU92" i="1"/>
  <c r="CU94" i="1"/>
  <c r="CU5" i="1"/>
  <c r="CU95" i="1" l="1"/>
  <c r="B6" i="5" s="1"/>
  <c r="R2" i="1"/>
  <c r="U2" i="1"/>
  <c r="X2" i="1"/>
  <c r="AA2" i="1"/>
  <c r="AD2" i="1"/>
  <c r="AG2" i="1"/>
  <c r="AJ2" i="1"/>
  <c r="AM2" i="1"/>
  <c r="AP2" i="1"/>
  <c r="AS2" i="1"/>
  <c r="AV2" i="1"/>
  <c r="AY2" i="1"/>
  <c r="BB2" i="1"/>
  <c r="BE2" i="1"/>
  <c r="BH2" i="1"/>
  <c r="BK2" i="1"/>
  <c r="BN2" i="1"/>
  <c r="BQ2" i="1"/>
  <c r="BT2" i="1"/>
  <c r="BW2" i="1"/>
  <c r="BZ2" i="1"/>
  <c r="CC2" i="1"/>
  <c r="CF2" i="1"/>
  <c r="CI2" i="1"/>
  <c r="CL2" i="1"/>
  <c r="CO2" i="1"/>
  <c r="CR2" i="1"/>
  <c r="O2" i="1"/>
  <c r="L2" i="1"/>
  <c r="I2" i="1" l="1"/>
  <c r="AJ6" i="4" l="1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E9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E2" i="4"/>
  <c r="AJ9" i="4" l="1"/>
  <c r="C30" i="3"/>
  <c r="C31" i="3"/>
  <c r="C32" i="3"/>
  <c r="C33" i="3"/>
  <c r="C34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C28" i="3" l="1"/>
  <c r="C29" i="3"/>
  <c r="CV6" i="1" l="1"/>
  <c r="CV7" i="1"/>
  <c r="CV8" i="1"/>
  <c r="CV9" i="1"/>
  <c r="CV10" i="1"/>
  <c r="CV11" i="1"/>
  <c r="CV12" i="1"/>
  <c r="CV13" i="1"/>
  <c r="CV14" i="1"/>
  <c r="CV15" i="1"/>
  <c r="CV16" i="1"/>
  <c r="CW16" i="1" s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5" i="1"/>
  <c r="CV95" i="1" l="1"/>
  <c r="D6" i="5" s="1"/>
  <c r="G34" i="3"/>
  <c r="CW6" i="1" l="1"/>
  <c r="CW78" i="1"/>
  <c r="CW7" i="1"/>
  <c r="CW8" i="1"/>
  <c r="CW9" i="1"/>
  <c r="CW10" i="1"/>
  <c r="CW11" i="1"/>
  <c r="CW12" i="1"/>
  <c r="CW13" i="1"/>
  <c r="CW14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9" i="1"/>
  <c r="CW80" i="1"/>
  <c r="CW81" i="1"/>
  <c r="CW92" i="1"/>
  <c r="CW94" i="1"/>
  <c r="CW15" i="1"/>
  <c r="D6" i="4" l="1"/>
  <c r="H34" i="3" l="1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4" i="3"/>
  <c r="F2" i="1"/>
  <c r="CW5" i="1" l="1"/>
  <c r="CW95" i="1" s="1"/>
  <c r="E6" i="5" s="1"/>
  <c r="F35" i="3"/>
  <c r="D35" i="3"/>
  <c r="F6" i="5" l="1"/>
  <c r="G6" i="5" s="1"/>
  <c r="CT95" i="1"/>
  <c r="G95" i="1"/>
  <c r="H13" i="1"/>
  <c r="H12" i="1"/>
  <c r="H9" i="1"/>
  <c r="H8" i="1"/>
  <c r="H7" i="1"/>
  <c r="AU95" i="1" l="1"/>
  <c r="BP95" i="1"/>
  <c r="CQ95" i="1"/>
  <c r="CE95" i="1"/>
  <c r="BY95" i="1"/>
  <c r="AI95" i="1"/>
  <c r="AC95" i="1"/>
  <c r="BG95" i="1"/>
  <c r="BA95" i="1"/>
  <c r="CK95" i="1"/>
  <c r="BS95" i="1"/>
  <c r="BM95" i="1"/>
  <c r="AO95" i="1"/>
  <c r="W95" i="1"/>
  <c r="CN95" i="1"/>
  <c r="CH95" i="1"/>
  <c r="CB95" i="1"/>
  <c r="BV95" i="1"/>
  <c r="BJ95" i="1"/>
  <c r="BD95" i="1"/>
  <c r="AX95" i="1"/>
  <c r="AR95" i="1"/>
  <c r="AL95" i="1"/>
  <c r="Z95" i="1"/>
  <c r="T95" i="1"/>
  <c r="Q95" i="1"/>
  <c r="K95" i="1"/>
  <c r="H95" i="1"/>
  <c r="N95" i="1"/>
  <c r="D5" i="4"/>
  <c r="E6" i="3" l="1"/>
  <c r="G6" i="3" s="1"/>
  <c r="E7" i="3"/>
  <c r="G7" i="3" s="1"/>
  <c r="E5" i="3"/>
  <c r="G5" i="3" s="1"/>
  <c r="E9" i="3"/>
  <c r="G9" i="3" s="1"/>
  <c r="E11" i="3"/>
  <c r="G11" i="3" s="1"/>
  <c r="E13" i="3"/>
  <c r="G13" i="3" s="1"/>
  <c r="E15" i="3"/>
  <c r="G15" i="3" s="1"/>
  <c r="G17" i="3"/>
  <c r="G19" i="3"/>
  <c r="G21" i="3"/>
  <c r="G23" i="3"/>
  <c r="G25" i="3"/>
  <c r="G27" i="3"/>
  <c r="G29" i="3"/>
  <c r="G31" i="3"/>
  <c r="E33" i="3"/>
  <c r="G33" i="3" s="1"/>
  <c r="E8" i="3"/>
  <c r="G8" i="3" s="1"/>
  <c r="E10" i="3"/>
  <c r="G10" i="3" s="1"/>
  <c r="E12" i="3"/>
  <c r="G12" i="3" s="1"/>
  <c r="E14" i="3"/>
  <c r="G14" i="3" s="1"/>
  <c r="E16" i="3"/>
  <c r="G16" i="3" s="1"/>
  <c r="G18" i="3"/>
  <c r="G20" i="3"/>
  <c r="G22" i="3"/>
  <c r="G24" i="3"/>
  <c r="G26" i="3"/>
  <c r="G28" i="3"/>
  <c r="G30" i="3"/>
  <c r="E32" i="3"/>
  <c r="G32" i="3" s="1"/>
  <c r="G4" i="3"/>
  <c r="H24" i="3" l="1"/>
  <c r="H23" i="3"/>
  <c r="E35" i="3"/>
  <c r="H32" i="3"/>
  <c r="H28" i="3"/>
  <c r="H20" i="3"/>
  <c r="H16" i="3"/>
  <c r="H12" i="3"/>
  <c r="H8" i="3"/>
  <c r="H31" i="3"/>
  <c r="H27" i="3"/>
  <c r="H19" i="3"/>
  <c r="H15" i="3"/>
  <c r="H11" i="3"/>
  <c r="H5" i="3"/>
  <c r="H7" i="3"/>
  <c r="H30" i="3"/>
  <c r="H26" i="3"/>
  <c r="H22" i="3"/>
  <c r="H18" i="3"/>
  <c r="H14" i="3"/>
  <c r="H10" i="3"/>
  <c r="H33" i="3"/>
  <c r="H29" i="3"/>
  <c r="H25" i="3"/>
  <c r="H21" i="3"/>
  <c r="H17" i="3"/>
  <c r="H13" i="3"/>
  <c r="H9" i="3"/>
  <c r="H6" i="3"/>
  <c r="G35" i="3" l="1"/>
  <c r="H35" i="3" s="1"/>
  <c r="H4" i="3"/>
</calcChain>
</file>

<file path=xl/sharedStrings.xml><?xml version="1.0" encoding="utf-8"?>
<sst xmlns="http://schemas.openxmlformats.org/spreadsheetml/2006/main" count="230" uniqueCount="132">
  <si>
    <t>Kale Group Of Industries</t>
  </si>
  <si>
    <t xml:space="preserve">Sr No </t>
  </si>
  <si>
    <t>Name of Person</t>
  </si>
  <si>
    <t>Wages/8 Hr</t>
  </si>
  <si>
    <t>Wages/Hr</t>
  </si>
  <si>
    <t xml:space="preserve">Total </t>
  </si>
  <si>
    <t>Total</t>
  </si>
  <si>
    <t>Duty hours</t>
  </si>
  <si>
    <t>Duty Hours List</t>
  </si>
  <si>
    <t>Do Not Edit/Delete this Data</t>
  </si>
  <si>
    <t xml:space="preserve">Model Name </t>
  </si>
  <si>
    <t>TOTAL</t>
  </si>
  <si>
    <t>Rej. Qty</t>
  </si>
  <si>
    <t>Rej Cost</t>
  </si>
  <si>
    <t>Sr No</t>
  </si>
  <si>
    <t xml:space="preserve">Rework Qty </t>
  </si>
  <si>
    <t>Spray bottle(No's)</t>
  </si>
  <si>
    <t xml:space="preserve">Date </t>
  </si>
  <si>
    <t xml:space="preserve">Total Rework Cost </t>
  </si>
  <si>
    <t>Cost of Quality-Part III , Rework Cost</t>
  </si>
  <si>
    <t xml:space="preserve">Total COQ </t>
  </si>
  <si>
    <t>Rejection Cost(Rs.)</t>
  </si>
  <si>
    <t xml:space="preserve">Cost of Quality-Part I , Manpower cost </t>
  </si>
  <si>
    <t>Day</t>
  </si>
  <si>
    <t>Cost of Quality-Part II , Rejection+SRT cost</t>
  </si>
  <si>
    <t>Rework Cost/Pc</t>
  </si>
  <si>
    <t xml:space="preserve">Sr. No </t>
  </si>
  <si>
    <t>F-CMIPL-QA-029/01</t>
  </si>
  <si>
    <t>Manpower Cost</t>
  </si>
  <si>
    <t>JIJA GAWALI</t>
  </si>
  <si>
    <t>ANIKET ANNASAHEB HIWALE</t>
  </si>
  <si>
    <t>SAMSUNG INLET JOINT (NOIDA ALUMNIUM)</t>
  </si>
  <si>
    <t>SAMSUNG INLET JOINT (NOIDA AL.)</t>
  </si>
  <si>
    <t>SAMSUNG INLET JOINT (NOIDA CU.)</t>
  </si>
  <si>
    <t>SAMSUNG OUTLET JOINT (NOIDA CU.)</t>
  </si>
  <si>
    <t>LG REG CU-AL JOINT INLET</t>
  </si>
  <si>
    <t>LG REG CU-AL JOINT OUTLET</t>
  </si>
  <si>
    <t>LG AL. INLET</t>
  </si>
  <si>
    <t>LG AL. OUTLET</t>
  </si>
  <si>
    <t>STARION NOVA AL. INLET</t>
  </si>
  <si>
    <t>STARION NOVA AL. OUTLET</t>
  </si>
  <si>
    <t>CU -ALU JOINT SAMSUNG-C INLET</t>
  </si>
  <si>
    <t>CU -ALU JOINT SAMSUNG-C OUTLET</t>
  </si>
  <si>
    <t>GD-180 CU-AL INLET</t>
  </si>
  <si>
    <t>GD-180 CU-AL OUTLET</t>
  </si>
  <si>
    <t xml:space="preserve"> GD-210 /Mohali /INLET</t>
  </si>
  <si>
    <t>GD-210/240 CU-AL OUTLET</t>
  </si>
  <si>
    <t>GD-STRIKER AL. OUTLET</t>
  </si>
  <si>
    <t>GODREJ AL. INLET</t>
  </si>
  <si>
    <t>GD-190 AL. OUTLET</t>
  </si>
  <si>
    <t>GD-MEDICAL CU-AL INLET</t>
  </si>
  <si>
    <t>GD-MEDICAL CU-AL OUTLET</t>
  </si>
  <si>
    <t>LG REGULAR (50L) CU-AL JOINT INLET</t>
  </si>
  <si>
    <t>LG REGULAR (50L) CU-AL JOINT OUTLET</t>
  </si>
  <si>
    <t>LG REGULAR (100L) CU-AL JOINT INLET</t>
  </si>
  <si>
    <t>LG REGULAR (100L) CU-AL JOINT OUTLET</t>
  </si>
  <si>
    <t>LG EXPORT (100L) CU-AL JOINT INLET</t>
  </si>
  <si>
    <t>LG EXPORT (100L) CU-AL JOINT OUTLET</t>
  </si>
  <si>
    <t>LG EXPORT (50L) CU-AL JOINT INLET</t>
  </si>
  <si>
    <t>LG EXPORT (50L) CU-AL JOINT OUTLET</t>
  </si>
  <si>
    <t>GD-180 EDGE AL. INLET</t>
  </si>
  <si>
    <t>GD-180 EDGE AL. OUTLET</t>
  </si>
  <si>
    <t>VOLT BEKO DE INLET</t>
  </si>
  <si>
    <t>VOLT BEKO DE OUTLET</t>
  </si>
  <si>
    <t>CU-AL INLET GVR FF1</t>
  </si>
  <si>
    <t>CU-AL INLET GVR FF2-FF3</t>
  </si>
  <si>
    <t>CU-AL OUTLET GVR FF3</t>
  </si>
  <si>
    <t>CU-AL OUTLET GVR FF1-FF2</t>
  </si>
  <si>
    <t>CU-AL INLET ARB WD-V2 VOLTAS</t>
  </si>
  <si>
    <t>CU-AL OUTLET ARB WD-V2 VOLTAS</t>
  </si>
  <si>
    <t>ALU JOINT SAMSUNG-C INLET</t>
  </si>
  <si>
    <t>ALU JOINT SAMSUNG-C OUTLET</t>
  </si>
  <si>
    <t>HAIER OUTLET ( 145 )</t>
  </si>
  <si>
    <t>GODREJ INLET 110</t>
  </si>
  <si>
    <t xml:space="preserve">GODREJ OUTLET EON </t>
  </si>
  <si>
    <t>GODREJ OUTLET EON  SERVICE 20</t>
  </si>
  <si>
    <t>GODREJ OUTLET SPIN</t>
  </si>
  <si>
    <t>FRIGO R290 INLET</t>
  </si>
  <si>
    <t>FRIGO R290 OUTLET</t>
  </si>
  <si>
    <t>FRIGO E47 INLET</t>
  </si>
  <si>
    <t>FRIGO E47 OULET</t>
  </si>
  <si>
    <t>VOLTAS VC INLET</t>
  </si>
  <si>
    <t>VOLTAS VC OUTLET</t>
  </si>
  <si>
    <t>FRIGO SL-200 INLET</t>
  </si>
  <si>
    <t>FRIGO SL-200 OULET</t>
  </si>
  <si>
    <t>BM TRUMPET</t>
  </si>
  <si>
    <t xml:space="preserve"> TM TRUMPET</t>
  </si>
  <si>
    <t>BMR CAPILLARY</t>
  </si>
  <si>
    <t xml:space="preserve">BMR COPPER </t>
  </si>
  <si>
    <t>ACCUMULATOR BMR</t>
  </si>
  <si>
    <t>ACCUMULATOR (GODREJ)</t>
  </si>
  <si>
    <t>ACCUMULATOR (HAIER)</t>
  </si>
  <si>
    <t>PLUG TUBE LG</t>
  </si>
  <si>
    <t xml:space="preserve">PROTECTION CAP SAMSUNG </t>
  </si>
  <si>
    <t>SILICON CAP ID 4.3 X 17 MM</t>
  </si>
  <si>
    <t>RUBBER CAP 6.35 X 17 MM GREEN</t>
  </si>
  <si>
    <t>PLUG TUBE SPIN 9 MM</t>
  </si>
  <si>
    <t>SILICON CAP ID 5.2 X 17 MM</t>
  </si>
  <si>
    <t>PROTECTION CAP (3 STEP)</t>
  </si>
  <si>
    <t>PLUG TUBE SAMSUNG (CHENNAI)</t>
  </si>
  <si>
    <t>NITRILE PLUG TUBE MOHALI DIA. 6.23 MM</t>
  </si>
  <si>
    <t>HEAT SHRINK SLEEVEL/F 15 (TRANS BLUE) THK 70 MICRON</t>
  </si>
  <si>
    <t>PP RIVET OD-2.5 X L-13 MM</t>
  </si>
  <si>
    <t xml:space="preserve">EPP LG SUPER WHITE POWDER </t>
  </si>
  <si>
    <t>CHEM NANO BATH BONDERITE NT1</t>
  </si>
  <si>
    <t>CHEM DEGREASING ADDITIVE BONDERITE 2520</t>
  </si>
  <si>
    <t>CHEM DEGREASING BONDERITE 1523S</t>
  </si>
  <si>
    <t>CHEM DEGREASING BONDERITE 1523R</t>
  </si>
  <si>
    <t>PLASTIC BOPP TAPE 48MM TRANSPARENT</t>
  </si>
  <si>
    <t>ALU. WIRE (WEL)</t>
  </si>
  <si>
    <t>ALUMINIUM TUBE</t>
  </si>
  <si>
    <t>COPPER TUBE</t>
  </si>
  <si>
    <t>ALUMNIUM SHEET</t>
  </si>
  <si>
    <t>Inspection Quantity</t>
  </si>
  <si>
    <t>Weight/Pc in Kg.gm</t>
  </si>
  <si>
    <t>ALUMNIUM HATER COIL VOLT BECKO</t>
  </si>
  <si>
    <t>Per Piece COQ</t>
  </si>
  <si>
    <t>RUBBER CAP 6.35 X 15 MM GREEN</t>
  </si>
  <si>
    <t xml:space="preserve">RUBER CAP OD 7.70 X 3 MM </t>
  </si>
  <si>
    <t>PLUG TUBE SAMSUNG FIN</t>
  </si>
  <si>
    <t>SILICON CAP 7.95 X 12 MM WHIRPOOL FIN</t>
  </si>
  <si>
    <t>PLUG TUBE LG BIG NITRILE</t>
  </si>
  <si>
    <t xml:space="preserve"> Rate</t>
  </si>
  <si>
    <t>Defect/Rejection Cost Per Pc</t>
  </si>
  <si>
    <t>Manpower Cost+ Staff (Rs.)</t>
  </si>
  <si>
    <t>Rejection Qty (Rs.)</t>
  </si>
  <si>
    <t xml:space="preserve"> Total  Inspection (No's)</t>
  </si>
  <si>
    <t>IQC COST</t>
  </si>
  <si>
    <t xml:space="preserve">Total COQ = Part I + Part II </t>
  </si>
  <si>
    <t>SIDE SUPPORT LH PLATE SL-200</t>
  </si>
  <si>
    <t xml:space="preserve">RUBBER CAPILLARY 1.93 X 26 MM </t>
  </si>
  <si>
    <t>Month: Apr-24                                                  Target Rs. 1 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</si>
</sst>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/mmm/yy;@"/>
    <numFmt numFmtId="165" formatCode="dddd"/>
    <numFmt numFmtId="166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b/>
      <i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151">
    <xf numFmtId="0" fontId="0" fillId="0" borderId="0" xfId="0"/>
    <xf numFmtId="0" fontId="0" fillId="0" borderId="0" xfId="0" applyFont="1"/>
    <xf numFmtId="0" fontId="2" fillId="0" borderId="0" xfId="1" applyNumberFormat="1" applyFont="1" applyBorder="1" applyAlignment="1" applyProtection="1">
      <alignment vertical="center"/>
    </xf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7" xfId="1" applyNumberFormat="1" applyFont="1" applyBorder="1" applyAlignment="1" applyProtection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0" fillId="0" borderId="0" xfId="0" applyFont="1" applyAlignment="1">
      <alignment horizontal="center" vertical="center"/>
    </xf>
    <xf numFmtId="0" fontId="4" fillId="0" borderId="0" xfId="0" applyFont="1"/>
    <xf numFmtId="0" fontId="3" fillId="0" borderId="13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8" xfId="1" applyNumberFormat="1" applyFont="1" applyBorder="1" applyAlignment="1" applyProtection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4" fillId="4" borderId="28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4" fillId="0" borderId="0" xfId="0" applyFont="1" applyFill="1"/>
    <xf numFmtId="0" fontId="0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Fill="1" applyBorder="1"/>
    <xf numFmtId="0" fontId="3" fillId="0" borderId="30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43" fontId="7" fillId="0" borderId="7" xfId="0" applyNumberFormat="1" applyFont="1" applyBorder="1" applyAlignment="1">
      <alignment horizontal="center" vertical="center"/>
    </xf>
    <xf numFmtId="43" fontId="4" fillId="0" borderId="7" xfId="0" applyNumberFormat="1" applyFont="1" applyFill="1" applyBorder="1" applyAlignment="1">
      <alignment vertical="center"/>
    </xf>
    <xf numFmtId="43" fontId="4" fillId="0" borderId="7" xfId="0" applyNumberFormat="1" applyFont="1" applyFill="1" applyBorder="1" applyAlignment="1">
      <alignment horizontal="center" vertical="center"/>
    </xf>
    <xf numFmtId="43" fontId="7" fillId="4" borderId="12" xfId="0" applyNumberFormat="1" applyFont="1" applyFill="1" applyBorder="1" applyAlignment="1">
      <alignment horizontal="center" vertical="center"/>
    </xf>
    <xf numFmtId="43" fontId="7" fillId="0" borderId="7" xfId="0" applyNumberFormat="1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43" fontId="11" fillId="0" borderId="11" xfId="0" applyNumberFormat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2" fontId="15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left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43" fontId="7" fillId="3" borderId="7" xfId="0" applyNumberFormat="1" applyFont="1" applyFill="1" applyBorder="1" applyAlignment="1">
      <alignment horizontal="center" vertical="center"/>
    </xf>
    <xf numFmtId="43" fontId="4" fillId="8" borderId="7" xfId="0" applyNumberFormat="1" applyFont="1" applyFill="1" applyBorder="1" applyAlignment="1">
      <alignment horizontal="center" vertical="center"/>
    </xf>
    <xf numFmtId="43" fontId="4" fillId="8" borderId="7" xfId="0" applyNumberFormat="1" applyFont="1" applyFill="1" applyBorder="1" applyAlignment="1">
      <alignment vertical="center"/>
    </xf>
    <xf numFmtId="0" fontId="0" fillId="8" borderId="0" xfId="0" applyFont="1" applyFill="1"/>
    <xf numFmtId="0" fontId="6" fillId="3" borderId="12" xfId="0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>
      <alignment horizontal="center" vertical="center"/>
    </xf>
    <xf numFmtId="43" fontId="0" fillId="0" borderId="0" xfId="0" applyNumberFormat="1" applyFont="1"/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3" fontId="11" fillId="0" borderId="7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10" fontId="0" fillId="0" borderId="0" xfId="0" applyNumberFormat="1" applyFont="1"/>
    <xf numFmtId="165" fontId="4" fillId="5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3" xfId="1" applyNumberFormat="1" applyFont="1" applyBorder="1" applyAlignment="1" applyProtection="1">
      <alignment vertical="center"/>
    </xf>
    <xf numFmtId="0" fontId="2" fillId="0" borderId="9" xfId="1" applyNumberFormat="1" applyFont="1" applyBorder="1" applyAlignment="1" applyProtection="1">
      <alignment vertical="center"/>
    </xf>
    <xf numFmtId="43" fontId="4" fillId="3" borderId="7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15" fillId="11" borderId="7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vertical="center"/>
    </xf>
    <xf numFmtId="0" fontId="4" fillId="10" borderId="1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left" vertical="center"/>
    </xf>
    <xf numFmtId="1" fontId="15" fillId="3" borderId="7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left"/>
    </xf>
    <xf numFmtId="0" fontId="4" fillId="13" borderId="25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 wrapText="1"/>
    </xf>
    <xf numFmtId="14" fontId="4" fillId="14" borderId="7" xfId="0" applyNumberFormat="1" applyFont="1" applyFill="1" applyBorder="1" applyAlignment="1">
      <alignment horizontal="center" vertical="center"/>
    </xf>
    <xf numFmtId="0" fontId="4" fillId="14" borderId="28" xfId="0" applyFont="1" applyFill="1" applyBorder="1" applyAlignment="1">
      <alignment horizontal="center" vertical="center"/>
    </xf>
    <xf numFmtId="43" fontId="12" fillId="2" borderId="9" xfId="0" applyNumberFormat="1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7" fontId="12" fillId="2" borderId="9" xfId="0" applyNumberFormat="1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4" fontId="16" fillId="0" borderId="7" xfId="0" applyNumberFormat="1" applyFont="1" applyBorder="1" applyAlignment="1">
      <alignment horizontal="left" vertical="center"/>
    </xf>
    <xf numFmtId="4" fontId="17" fillId="8" borderId="7" xfId="0" applyNumberFormat="1" applyFont="1" applyFill="1" applyBorder="1" applyAlignment="1">
      <alignment horizontal="left" vertical="center"/>
    </xf>
    <xf numFmtId="4" fontId="17" fillId="0" borderId="7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center"/>
    </xf>
    <xf numFmtId="0" fontId="13" fillId="0" borderId="2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0" fillId="7" borderId="15" xfId="1" applyNumberFormat="1" applyFont="1" applyFill="1" applyBorder="1" applyAlignment="1" applyProtection="1">
      <alignment horizontal="center" vertical="center"/>
    </xf>
    <xf numFmtId="0" fontId="10" fillId="7" borderId="16" xfId="1" applyNumberFormat="1" applyFont="1" applyFill="1" applyBorder="1" applyAlignment="1" applyProtection="1">
      <alignment horizontal="center" vertical="center"/>
    </xf>
    <xf numFmtId="0" fontId="10" fillId="7" borderId="17" xfId="1" applyNumberFormat="1" applyFont="1" applyFill="1" applyBorder="1" applyAlignment="1" applyProtection="1">
      <alignment horizontal="center" vertical="center"/>
    </xf>
    <xf numFmtId="0" fontId="6" fillId="7" borderId="20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horizontal="left" vertical="center"/>
    </xf>
    <xf numFmtId="0" fontId="7" fillId="14" borderId="21" xfId="0" applyFont="1" applyFill="1" applyBorder="1" applyAlignment="1">
      <alignment horizontal="center" vertical="center"/>
    </xf>
    <xf numFmtId="0" fontId="7" fillId="14" borderId="31" xfId="0" applyFont="1" applyFill="1" applyBorder="1" applyAlignment="1">
      <alignment horizontal="center" vertical="center"/>
    </xf>
    <xf numFmtId="0" fontId="7" fillId="14" borderId="22" xfId="0" applyFont="1" applyFill="1" applyBorder="1" applyAlignment="1">
      <alignment horizontal="center" vertical="center"/>
    </xf>
    <xf numFmtId="0" fontId="7" fillId="14" borderId="32" xfId="0" applyFont="1" applyFill="1" applyBorder="1" applyAlignment="1">
      <alignment horizontal="center" vertical="center"/>
    </xf>
    <xf numFmtId="0" fontId="9" fillId="7" borderId="15" xfId="1" applyNumberFormat="1" applyFont="1" applyFill="1" applyBorder="1" applyAlignment="1" applyProtection="1">
      <alignment horizontal="center" vertical="center"/>
    </xf>
    <xf numFmtId="0" fontId="9" fillId="7" borderId="17" xfId="1" applyNumberFormat="1" applyFont="1" applyFill="1" applyBorder="1" applyAlignment="1" applyProtection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left" vertical="center"/>
    </xf>
    <xf numFmtId="0" fontId="5" fillId="7" borderId="19" xfId="0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7" fillId="10" borderId="10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top" wrapText="1"/>
    </xf>
    <xf numFmtId="0" fontId="7" fillId="10" borderId="12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/>
    </xf>
    <xf numFmtId="0" fontId="2" fillId="7" borderId="1" xfId="1" applyNumberFormat="1" applyFont="1" applyFill="1" applyBorder="1" applyAlignment="1" applyProtection="1">
      <alignment horizontal="center" vertical="center"/>
    </xf>
    <xf numFmtId="0" fontId="2" fillId="7" borderId="2" xfId="1" applyNumberFormat="1" applyFont="1" applyFill="1" applyBorder="1" applyAlignment="1" applyProtection="1">
      <alignment horizontal="center" vertical="center"/>
    </xf>
    <xf numFmtId="0" fontId="2" fillId="7" borderId="3" xfId="1" applyNumberFormat="1" applyFont="1" applyFill="1" applyBorder="1" applyAlignment="1" applyProtection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2" fontId="4" fillId="0" borderId="7" xfId="0" applyNumberFormat="1" applyFont="1" applyBorder="1" applyAlignment="1">
      <alignment horizontal="right"/>
    </xf>
    <xf numFmtId="0" fontId="13" fillId="7" borderId="14" xfId="0" applyFont="1" applyFill="1" applyBorder="1" applyAlignment="1">
      <alignment horizontal="right" vertical="center"/>
    </xf>
    <xf numFmtId="0" fontId="13" fillId="7" borderId="8" xfId="0" applyFont="1" applyFill="1" applyBorder="1" applyAlignment="1">
      <alignment horizontal="right" vertical="center"/>
    </xf>
    <xf numFmtId="0" fontId="13" fillId="7" borderId="3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8" fillId="7" borderId="1" xfId="1" applyNumberFormat="1" applyFont="1" applyFill="1" applyBorder="1" applyAlignment="1" applyProtection="1">
      <alignment horizontal="center" vertical="center"/>
    </xf>
    <xf numFmtId="0" fontId="8" fillId="7" borderId="2" xfId="1" applyNumberFormat="1" applyFont="1" applyFill="1" applyBorder="1" applyAlignment="1" applyProtection="1">
      <alignment horizontal="center" vertical="center"/>
    </xf>
    <xf numFmtId="0" fontId="8" fillId="7" borderId="3" xfId="1" applyNumberFormat="1" applyFont="1" applyFill="1" applyBorder="1" applyAlignment="1" applyProtection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11" fillId="14" borderId="23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0" fontId="11" fillId="14" borderId="24" xfId="0" applyFont="1" applyFill="1" applyBorder="1" applyAlignment="1">
      <alignment horizontal="center" vertical="center"/>
    </xf>
    <xf numFmtId="0" fontId="11" fillId="14" borderId="26" xfId="0" applyFont="1" applyFill="1" applyBorder="1" applyAlignment="1">
      <alignment horizontal="center" vertical="center"/>
    </xf>
    <xf numFmtId="0" fontId="11" fillId="15" borderId="29" xfId="0" applyFont="1" applyFill="1" applyBorder="1" applyAlignment="1">
      <alignment horizontal="center" vertical="center"/>
    </xf>
    <xf numFmtId="0" fontId="11" fillId="15" borderId="27" xfId="0" applyFont="1" applyFill="1" applyBorder="1" applyAlignment="1">
      <alignment horizontal="center" vertical="center"/>
    </xf>
    <xf numFmtId="0" fontId="11" fillId="15" borderId="34" xfId="0" applyFont="1" applyFill="1" applyBorder="1" applyAlignment="1">
      <alignment horizontal="center" vertical="center"/>
    </xf>
    <xf numFmtId="14" fontId="11" fillId="0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69056</xdr:colOff>
      <xdr:row>0</xdr:row>
      <xdr:rowOff>40483</xdr:rowOff>
    </xdr:from>
    <xdr:to>
      <xdr:col>0</xdr:col>
      <xdr:colOff>471240</xdr:colOff>
      <xdr:row>0</xdr:row>
      <xdr:rowOff>416719</xdr:rowOff>
    </xdr:to>
    <xdr:pic>
      <xdr:nvPicPr>
        <xdr:cNvPr id="2" name="Picture 1" descr="kale group logo 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056" y="40483"/>
          <a:ext cx="402184" cy="376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85727</xdr:rowOff>
    </xdr:from>
    <xdr:to>
      <xdr:col>0</xdr:col>
      <xdr:colOff>333375</xdr:colOff>
      <xdr:row>0</xdr:row>
      <xdr:rowOff>372353</xdr:rowOff>
    </xdr:to>
    <xdr:pic>
      <xdr:nvPicPr>
        <xdr:cNvPr id="2" name="Picture 1" descr="kale group logo 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85727"/>
          <a:ext cx="304799" cy="2866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0</xdr:row>
      <xdr:rowOff>79563</xdr:rowOff>
    </xdr:from>
    <xdr:to>
      <xdr:col>1</xdr:col>
      <xdr:colOff>80888</xdr:colOff>
      <xdr:row>0</xdr:row>
      <xdr:rowOff>526676</xdr:rowOff>
    </xdr:to>
    <xdr:pic>
      <xdr:nvPicPr>
        <xdr:cNvPr id="2" name="Picture 1" descr="kale group logo 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926" y="79563"/>
          <a:ext cx="479256" cy="4471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58513</xdr:colOff>
      <xdr:row>0</xdr:row>
      <xdr:rowOff>78202</xdr:rowOff>
    </xdr:from>
    <xdr:to>
      <xdr:col>0</xdr:col>
      <xdr:colOff>707572</xdr:colOff>
      <xdr:row>1</xdr:row>
      <xdr:rowOff>136406</xdr:rowOff>
    </xdr:to>
    <xdr:pic>
      <xdr:nvPicPr>
        <xdr:cNvPr id="2" name="Picture 1" descr="kale group logo 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13" y="78202"/>
          <a:ext cx="649059" cy="5208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16"/>
  <sheetViews>
    <sheetView zoomScale="85" zoomScaleNormal="85" workbookViewId="0">
      <pane xSplit="4" ySplit="4" topLeftCell="Y5" activePane="bottomRight" state="frozen"/>
      <selection pane="topRight" activeCell="E1" sqref="E1"/>
      <selection pane="bottomLeft" activeCell="A5" sqref="A5"/>
      <selection pane="bottomRight" activeCell="D12" sqref="D12"/>
    </sheetView>
  </sheetViews>
  <sheetFormatPr defaultColWidth="9.140625" defaultRowHeight="15" x14ac:dyDescent="0.25"/>
  <cols>
    <col min="1" max="1" width="12.7109375" style="1" customWidth="1"/>
    <col min="2" max="2" width="29" style="1" customWidth="1"/>
    <col min="3" max="4" width="12.7109375" style="7" customWidth="1"/>
    <col min="5" max="36" width="12.7109375" style="1" customWidth="1"/>
    <col min="37" max="16384" width="9.140625" style="1"/>
  </cols>
  <sheetData>
    <row r="1" spans="1:36" ht="33.75" x14ac:dyDescent="0.25">
      <c r="A1" s="101" t="s">
        <v>0</v>
      </c>
      <c r="B1" s="102"/>
      <c r="C1" s="102"/>
      <c r="D1" s="103"/>
      <c r="E1" s="2"/>
      <c r="F1" s="2"/>
      <c r="G1" s="2"/>
      <c r="H1" s="2"/>
    </row>
    <row r="2" spans="1:36" ht="29.25" customHeight="1" thickBot="1" x14ac:dyDescent="0.3">
      <c r="A2" s="104" t="s">
        <v>22</v>
      </c>
      <c r="B2" s="105"/>
      <c r="C2" s="105"/>
      <c r="D2" s="105"/>
      <c r="E2" s="64">
        <f>E3</f>
        <v>45383</v>
      </c>
      <c r="F2" s="64">
        <f t="shared" ref="F2:AI2" si="0">F3</f>
        <v>45384</v>
      </c>
      <c r="G2" s="64">
        <f t="shared" si="0"/>
        <v>45385</v>
      </c>
      <c r="H2" s="64">
        <f t="shared" si="0"/>
        <v>45386</v>
      </c>
      <c r="I2" s="64">
        <f t="shared" si="0"/>
        <v>45387</v>
      </c>
      <c r="J2" s="64">
        <f t="shared" si="0"/>
        <v>45388</v>
      </c>
      <c r="K2" s="64">
        <f t="shared" si="0"/>
        <v>45389</v>
      </c>
      <c r="L2" s="64">
        <f t="shared" si="0"/>
        <v>45390</v>
      </c>
      <c r="M2" s="64">
        <f t="shared" si="0"/>
        <v>45391</v>
      </c>
      <c r="N2" s="64">
        <f t="shared" si="0"/>
        <v>45392</v>
      </c>
      <c r="O2" s="64">
        <f t="shared" si="0"/>
        <v>45393</v>
      </c>
      <c r="P2" s="64">
        <f t="shared" si="0"/>
        <v>45394</v>
      </c>
      <c r="Q2" s="64">
        <f t="shared" si="0"/>
        <v>45395</v>
      </c>
      <c r="R2" s="64">
        <f t="shared" si="0"/>
        <v>45396</v>
      </c>
      <c r="S2" s="64">
        <f t="shared" si="0"/>
        <v>45397</v>
      </c>
      <c r="T2" s="64">
        <f t="shared" si="0"/>
        <v>45398</v>
      </c>
      <c r="U2" s="64">
        <f t="shared" si="0"/>
        <v>45399</v>
      </c>
      <c r="V2" s="64">
        <f t="shared" si="0"/>
        <v>45400</v>
      </c>
      <c r="W2" s="64">
        <f t="shared" si="0"/>
        <v>45401</v>
      </c>
      <c r="X2" s="64">
        <f t="shared" si="0"/>
        <v>45402</v>
      </c>
      <c r="Y2" s="64">
        <f t="shared" si="0"/>
        <v>45403</v>
      </c>
      <c r="Z2" s="64">
        <f t="shared" si="0"/>
        <v>45404</v>
      </c>
      <c r="AA2" s="64">
        <f t="shared" si="0"/>
        <v>45405</v>
      </c>
      <c r="AB2" s="64">
        <f t="shared" si="0"/>
        <v>45406</v>
      </c>
      <c r="AC2" s="64">
        <f t="shared" si="0"/>
        <v>45407</v>
      </c>
      <c r="AD2" s="64">
        <f t="shared" si="0"/>
        <v>45408</v>
      </c>
      <c r="AE2" s="64">
        <f t="shared" si="0"/>
        <v>45409</v>
      </c>
      <c r="AF2" s="64">
        <f t="shared" si="0"/>
        <v>45410</v>
      </c>
      <c r="AG2" s="64">
        <f t="shared" si="0"/>
        <v>45411</v>
      </c>
      <c r="AH2" s="64">
        <f t="shared" si="0"/>
        <v>45412</v>
      </c>
      <c r="AI2" s="64">
        <f t="shared" si="0"/>
        <v>0</v>
      </c>
      <c r="AJ2" s="100" t="s">
        <v>6</v>
      </c>
    </row>
    <row r="3" spans="1:36" s="12" customFormat="1" ht="20.25" customHeight="1" x14ac:dyDescent="0.25">
      <c r="A3" s="106" t="s">
        <v>26</v>
      </c>
      <c r="B3" s="108" t="s">
        <v>2</v>
      </c>
      <c r="C3" s="108" t="s">
        <v>3</v>
      </c>
      <c r="D3" s="108" t="s">
        <v>4</v>
      </c>
      <c r="E3" s="87">
        <v>45383</v>
      </c>
      <c r="F3" s="87">
        <v>45384</v>
      </c>
      <c r="G3" s="87">
        <v>45385</v>
      </c>
      <c r="H3" s="87">
        <v>45386</v>
      </c>
      <c r="I3" s="87">
        <v>45387</v>
      </c>
      <c r="J3" s="87">
        <v>45388</v>
      </c>
      <c r="K3" s="87">
        <v>45389</v>
      </c>
      <c r="L3" s="87">
        <v>45390</v>
      </c>
      <c r="M3" s="87">
        <v>45391</v>
      </c>
      <c r="N3" s="87">
        <v>45392</v>
      </c>
      <c r="O3" s="87">
        <v>45393</v>
      </c>
      <c r="P3" s="87">
        <v>45394</v>
      </c>
      <c r="Q3" s="87">
        <v>45395</v>
      </c>
      <c r="R3" s="87">
        <v>45396</v>
      </c>
      <c r="S3" s="87">
        <v>45397</v>
      </c>
      <c r="T3" s="87">
        <v>45398</v>
      </c>
      <c r="U3" s="87">
        <v>45399</v>
      </c>
      <c r="V3" s="87">
        <v>45400</v>
      </c>
      <c r="W3" s="87">
        <v>45401</v>
      </c>
      <c r="X3" s="87">
        <v>45402</v>
      </c>
      <c r="Y3" s="87">
        <v>45403</v>
      </c>
      <c r="Z3" s="87">
        <v>45404</v>
      </c>
      <c r="AA3" s="87">
        <v>45405</v>
      </c>
      <c r="AB3" s="87">
        <v>45406</v>
      </c>
      <c r="AC3" s="87">
        <v>45407</v>
      </c>
      <c r="AD3" s="87">
        <v>45408</v>
      </c>
      <c r="AE3" s="87">
        <v>45409</v>
      </c>
      <c r="AF3" s="87">
        <v>45410</v>
      </c>
      <c r="AG3" s="87">
        <v>45411</v>
      </c>
      <c r="AH3" s="87">
        <v>45412</v>
      </c>
      <c r="AI3" s="87"/>
      <c r="AJ3" s="100"/>
    </row>
    <row r="4" spans="1:36" s="12" customFormat="1" ht="20.25" customHeight="1" thickBot="1" x14ac:dyDescent="0.3">
      <c r="A4" s="107"/>
      <c r="B4" s="109"/>
      <c r="C4" s="109"/>
      <c r="D4" s="109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23" t="s">
        <v>7</v>
      </c>
    </row>
    <row r="5" spans="1:36" ht="21.95" customHeight="1" x14ac:dyDescent="0.25">
      <c r="A5" s="82">
        <v>1</v>
      </c>
      <c r="B5" s="83" t="s">
        <v>29</v>
      </c>
      <c r="C5" s="83">
        <f>680+50</f>
        <v>730</v>
      </c>
      <c r="D5" s="83">
        <f>C5/8</f>
        <v>91.25</v>
      </c>
      <c r="E5" s="94">
        <v>1177.7474</v>
      </c>
      <c r="F5" s="94">
        <v>1177.7474</v>
      </c>
      <c r="G5" s="94">
        <v>997.45772499999998</v>
      </c>
      <c r="H5" s="94">
        <v>1180.5791750000001</v>
      </c>
      <c r="I5" s="95">
        <v>1172.08385</v>
      </c>
      <c r="J5" s="94">
        <v>1179.63525</v>
      </c>
      <c r="K5" s="94">
        <v>0</v>
      </c>
      <c r="L5" s="94">
        <v>1180.5791750000001</v>
      </c>
      <c r="M5" s="95">
        <v>1172.08385</v>
      </c>
      <c r="N5" s="95">
        <v>1174.9156250000001</v>
      </c>
      <c r="O5" s="95">
        <v>1175.8595500000001</v>
      </c>
      <c r="P5" s="95">
        <v>0</v>
      </c>
      <c r="Q5" s="95">
        <v>1179.63525</v>
      </c>
      <c r="R5" s="95">
        <v>0</v>
      </c>
      <c r="S5" s="95">
        <v>1185.2988</v>
      </c>
      <c r="T5" s="95">
        <v>1178.691325</v>
      </c>
      <c r="U5" s="95">
        <v>1182.4670249999999</v>
      </c>
      <c r="V5" s="96">
        <v>1182.4670249999999</v>
      </c>
      <c r="W5" s="96">
        <v>1191.9062750000001</v>
      </c>
      <c r="X5" s="96">
        <v>1170.1959999999999</v>
      </c>
      <c r="Y5" s="96">
        <v>829.439075</v>
      </c>
      <c r="Z5" s="96">
        <v>878.52317499999992</v>
      </c>
      <c r="AA5" s="96">
        <v>1185.2988</v>
      </c>
      <c r="AB5" s="96">
        <v>1279.3442687499999</v>
      </c>
      <c r="AC5" s="96">
        <v>1261.10430625</v>
      </c>
      <c r="AD5" s="96">
        <v>1260.0909750000001</v>
      </c>
      <c r="AE5" s="96">
        <v>1261.10430625</v>
      </c>
      <c r="AF5" s="96">
        <v>1031.0781125000001</v>
      </c>
      <c r="AG5" s="96">
        <v>1031.0781125000001</v>
      </c>
      <c r="AH5" s="96">
        <v>1185.2988</v>
      </c>
      <c r="AI5" s="94"/>
      <c r="AJ5" s="34">
        <f>SUM(E5:AI5)</f>
        <v>31061.710631249993</v>
      </c>
    </row>
    <row r="6" spans="1:36" ht="21.95" customHeight="1" x14ac:dyDescent="0.25">
      <c r="A6" s="84">
        <v>2</v>
      </c>
      <c r="B6" s="85" t="s">
        <v>30</v>
      </c>
      <c r="C6" s="85">
        <f>370+30</f>
        <v>400</v>
      </c>
      <c r="D6" s="83">
        <f t="shared" ref="D6" si="1">C6/8</f>
        <v>50</v>
      </c>
      <c r="E6" s="94">
        <v>758.96396875000005</v>
      </c>
      <c r="F6" s="94">
        <v>738.84178750000001</v>
      </c>
      <c r="G6" s="94">
        <v>755.54918124999995</v>
      </c>
      <c r="H6" s="94">
        <v>754.98005000000001</v>
      </c>
      <c r="I6" s="95">
        <v>744.53309999999988</v>
      </c>
      <c r="J6" s="94">
        <v>750.22441250000008</v>
      </c>
      <c r="K6" s="94">
        <v>0</v>
      </c>
      <c r="L6" s="94">
        <v>0</v>
      </c>
      <c r="M6" s="95">
        <v>744.53309999999988</v>
      </c>
      <c r="N6" s="95">
        <v>738.27265624999995</v>
      </c>
      <c r="O6" s="95">
        <v>757.256575</v>
      </c>
      <c r="P6" s="95">
        <v>753.84178750000001</v>
      </c>
      <c r="Q6" s="95">
        <v>753.27265624999995</v>
      </c>
      <c r="R6" s="95">
        <v>0</v>
      </c>
      <c r="S6" s="95">
        <v>740.18263749999994</v>
      </c>
      <c r="T6" s="95">
        <v>747.37875625000004</v>
      </c>
      <c r="U6" s="95">
        <v>760.67136249999999</v>
      </c>
      <c r="V6" s="96">
        <v>741.68744375000006</v>
      </c>
      <c r="W6" s="96">
        <v>739.41091874999995</v>
      </c>
      <c r="X6" s="96">
        <v>747.37875625000004</v>
      </c>
      <c r="Y6" s="96">
        <v>0</v>
      </c>
      <c r="Z6" s="96">
        <v>738.84178750000001</v>
      </c>
      <c r="AA6" s="96">
        <v>741.68744375000006</v>
      </c>
      <c r="AB6" s="96">
        <v>786.95420000000001</v>
      </c>
      <c r="AC6" s="96">
        <v>788.17574999999999</v>
      </c>
      <c r="AD6" s="96">
        <v>785.73264999999992</v>
      </c>
      <c r="AE6" s="96">
        <v>787.564975</v>
      </c>
      <c r="AF6" s="96">
        <v>711.21809999999994</v>
      </c>
      <c r="AG6" s="96">
        <v>711.21809999999994</v>
      </c>
      <c r="AH6" s="96">
        <v>741.68744375000006</v>
      </c>
      <c r="AI6" s="94"/>
      <c r="AJ6" s="34">
        <f>SUM(E6:AI6)</f>
        <v>19520.059599999997</v>
      </c>
    </row>
    <row r="7" spans="1:36" ht="21.95" customHeight="1" x14ac:dyDescent="0.25">
      <c r="A7" s="82"/>
      <c r="B7" s="86"/>
      <c r="C7" s="85"/>
      <c r="D7" s="8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4"/>
    </row>
    <row r="8" spans="1:36" ht="21.95" customHeight="1" x14ac:dyDescent="0.25">
      <c r="A8" s="82"/>
      <c r="B8" s="86"/>
      <c r="C8" s="85"/>
      <c r="D8" s="8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4"/>
    </row>
    <row r="9" spans="1:36" s="27" customFormat="1" ht="28.5" customHeight="1" x14ac:dyDescent="0.3">
      <c r="A9" s="98" t="s">
        <v>5</v>
      </c>
      <c r="B9" s="99"/>
      <c r="C9" s="99"/>
      <c r="D9" s="99"/>
      <c r="E9" s="31">
        <f>SUM(E5:E8)</f>
        <v>1936.71136875</v>
      </c>
      <c r="F9" s="31">
        <f t="shared" ref="F9:AI9" si="2">SUM(F5:F8)</f>
        <v>1916.5891875</v>
      </c>
      <c r="G9" s="31">
        <f t="shared" si="2"/>
        <v>1753.0069062499999</v>
      </c>
      <c r="H9" s="31">
        <f t="shared" si="2"/>
        <v>1935.559225</v>
      </c>
      <c r="I9" s="31">
        <f t="shared" si="2"/>
        <v>1916.6169499999999</v>
      </c>
      <c r="J9" s="31">
        <f t="shared" si="2"/>
        <v>1929.8596625</v>
      </c>
      <c r="K9" s="31">
        <f t="shared" si="2"/>
        <v>0</v>
      </c>
      <c r="L9" s="31">
        <f t="shared" si="2"/>
        <v>1180.5791750000001</v>
      </c>
      <c r="M9" s="31">
        <f t="shared" si="2"/>
        <v>1916.6169499999999</v>
      </c>
      <c r="N9" s="31">
        <f t="shared" si="2"/>
        <v>1913.18828125</v>
      </c>
      <c r="O9" s="31">
        <f t="shared" si="2"/>
        <v>1933.116125</v>
      </c>
      <c r="P9" s="31">
        <f t="shared" si="2"/>
        <v>753.84178750000001</v>
      </c>
      <c r="Q9" s="31">
        <f t="shared" si="2"/>
        <v>1932.90790625</v>
      </c>
      <c r="R9" s="31">
        <f t="shared" si="2"/>
        <v>0</v>
      </c>
      <c r="S9" s="31">
        <f t="shared" si="2"/>
        <v>1925.4814375000001</v>
      </c>
      <c r="T9" s="31">
        <f t="shared" si="2"/>
        <v>1926.0700812499999</v>
      </c>
      <c r="U9" s="31">
        <f t="shared" si="2"/>
        <v>1943.1383874999999</v>
      </c>
      <c r="V9" s="31">
        <f t="shared" si="2"/>
        <v>1924.15446875</v>
      </c>
      <c r="W9" s="31">
        <f t="shared" si="2"/>
        <v>1931.3171937500001</v>
      </c>
      <c r="X9" s="31">
        <f t="shared" si="2"/>
        <v>1917.5747562500001</v>
      </c>
      <c r="Y9" s="31">
        <f t="shared" si="2"/>
        <v>829.439075</v>
      </c>
      <c r="Z9" s="31">
        <f t="shared" si="2"/>
        <v>1617.3649624999998</v>
      </c>
      <c r="AA9" s="31">
        <f t="shared" si="2"/>
        <v>1926.9862437500001</v>
      </c>
      <c r="AB9" s="31">
        <f t="shared" si="2"/>
        <v>2066.2984687499998</v>
      </c>
      <c r="AC9" s="31">
        <f t="shared" si="2"/>
        <v>2049.2800562500001</v>
      </c>
      <c r="AD9" s="31">
        <f t="shared" si="2"/>
        <v>2045.823625</v>
      </c>
      <c r="AE9" s="31">
        <f t="shared" si="2"/>
        <v>2048.66928125</v>
      </c>
      <c r="AF9" s="31">
        <f t="shared" si="2"/>
        <v>1742.2962124999999</v>
      </c>
      <c r="AG9" s="31">
        <f t="shared" si="2"/>
        <v>1742.2962124999999</v>
      </c>
      <c r="AH9" s="31">
        <f t="shared" si="2"/>
        <v>1926.9862437500001</v>
      </c>
      <c r="AI9" s="31">
        <f t="shared" si="2"/>
        <v>0</v>
      </c>
      <c r="AJ9" s="34">
        <f>SUM(AJ5:AJ8)</f>
        <v>50581.77023124999</v>
      </c>
    </row>
    <row r="10" spans="1:36" ht="18.75" customHeight="1" x14ac:dyDescent="0.2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34"/>
    </row>
    <row r="14" spans="1:36" x14ac:dyDescent="0.25">
      <c r="H14" s="58"/>
    </row>
    <row r="16" spans="1:36" x14ac:dyDescent="0.25">
      <c r="B16" s="63"/>
    </row>
  </sheetData>
  <sheetProtection formatCells="0" formatColumns="0" formatRows="0" insertColumns="0" insertRows="0" insertHyperlinks="0" deleteColumns="0" deleteRows="0"/>
  <protectedRanges>
    <protectedRange sqref="C7:C8" name="Range2"/>
    <protectedRange sqref="A5:A6 A3:D4 E2:AI4" name="Range1"/>
    <protectedRange sqref="A7:A8" name="Range1_1"/>
  </protectedRanges>
  <mergeCells count="9">
    <mergeCell ref="A10:AI10"/>
    <mergeCell ref="A9:D9"/>
    <mergeCell ref="AJ2:AJ3"/>
    <mergeCell ref="A1:D1"/>
    <mergeCell ref="A2:D2"/>
    <mergeCell ref="A3:A4"/>
    <mergeCell ref="B3:B4"/>
    <mergeCell ref="C3:C4"/>
    <mergeCell ref="D3:D4"/>
  </mergeCells>
  <pageMargins left="0.36" right="0.2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'Reference '!$A$3:$A$10</xm:f>
          </x14:formula1>
          <xm:sqref>AG7:AG8 AI5:AI8 F5:AF8 AG5:AH6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D95"/>
  <sheetViews>
    <sheetView tabSelected="1" view="pageBreakPreview" zoomScale="85" zoomScaleNormal="60" zoomScaleSheetLayoutView="85" workbookViewId="0">
      <pane xSplit="2" ySplit="4" topLeftCell="CA80" activePane="bottomRight" state="frozen"/>
      <selection pane="topRight" activeCell="D1" sqref="D1"/>
      <selection pane="bottomLeft" activeCell="A5" sqref="A5"/>
      <selection pane="bottomRight" activeCell="AW69" sqref="AW69"/>
    </sheetView>
  </sheetViews>
  <sheetFormatPr defaultColWidth="9.140625" defaultRowHeight="15" x14ac:dyDescent="0.25"/>
  <cols>
    <col min="1" max="1" width="6.5703125" style="7" customWidth="1"/>
    <col min="2" max="2" width="46.140625" style="11" customWidth="1"/>
    <col min="3" max="3" width="11.5703125" style="1" customWidth="1"/>
    <col min="4" max="4" width="19" style="1" bestFit="1" customWidth="1"/>
    <col min="5" max="6" width="12.7109375" style="1" customWidth="1"/>
    <col min="7" max="7" width="10.85546875" style="1" customWidth="1"/>
    <col min="8" max="9" width="12.140625" style="7" customWidth="1"/>
    <col min="10" max="10" width="8.7109375" style="1" customWidth="1"/>
    <col min="11" max="12" width="10.85546875" style="1" customWidth="1"/>
    <col min="13" max="13" width="8.7109375" style="1" customWidth="1"/>
    <col min="14" max="15" width="10.85546875" style="1" customWidth="1"/>
    <col min="16" max="16" width="8.7109375" style="1" customWidth="1"/>
    <col min="17" max="18" width="10.85546875" style="1" customWidth="1"/>
    <col min="19" max="19" width="8.7109375" style="1" customWidth="1"/>
    <col min="20" max="21" width="10.85546875" style="1" customWidth="1"/>
    <col min="22" max="22" width="8.7109375" style="1" customWidth="1"/>
    <col min="23" max="24" width="10.85546875" style="1" customWidth="1"/>
    <col min="25" max="25" width="8.7109375" style="1" customWidth="1"/>
    <col min="26" max="27" width="10.85546875" style="1" customWidth="1"/>
    <col min="28" max="28" width="12.28515625" style="1" customWidth="1"/>
    <col min="29" max="29" width="12.7109375" style="1" customWidth="1"/>
    <col min="30" max="30" width="10.85546875" style="1" customWidth="1"/>
    <col min="31" max="31" width="8.7109375" style="1" customWidth="1"/>
    <col min="32" max="32" width="12.140625" style="1" bestFit="1" customWidth="1"/>
    <col min="33" max="33" width="12.140625" style="1" customWidth="1"/>
    <col min="34" max="34" width="8.7109375" style="1" customWidth="1"/>
    <col min="35" max="35" width="10.85546875" style="1" bestFit="1" customWidth="1"/>
    <col min="36" max="36" width="10.85546875" style="1" customWidth="1"/>
    <col min="37" max="37" width="8.7109375" style="1" customWidth="1"/>
    <col min="38" max="38" width="10.85546875" style="1" bestFit="1" customWidth="1"/>
    <col min="39" max="39" width="10.85546875" style="1" customWidth="1"/>
    <col min="40" max="41" width="12.140625" style="1" customWidth="1"/>
    <col min="42" max="42" width="12" style="1" customWidth="1"/>
    <col min="43" max="43" width="8.7109375" style="1" customWidth="1"/>
    <col min="44" max="44" width="10.85546875" style="1" bestFit="1" customWidth="1"/>
    <col min="45" max="45" width="10.85546875" style="1" customWidth="1"/>
    <col min="46" max="46" width="8.7109375" style="1" customWidth="1"/>
    <col min="47" max="47" width="10.85546875" style="1" bestFit="1" customWidth="1"/>
    <col min="48" max="48" width="10.85546875" style="1" customWidth="1"/>
    <col min="49" max="49" width="8.7109375" style="1" customWidth="1"/>
    <col min="50" max="50" width="12.140625" style="1" customWidth="1"/>
    <col min="51" max="51" width="10.85546875" style="1" customWidth="1"/>
    <col min="52" max="52" width="8.7109375" style="1" customWidth="1"/>
    <col min="53" max="53" width="10.85546875" style="1" bestFit="1" customWidth="1"/>
    <col min="54" max="54" width="10.85546875" style="1" customWidth="1"/>
    <col min="55" max="55" width="8.7109375" style="1" customWidth="1"/>
    <col min="56" max="56" width="10.85546875" style="1" bestFit="1" customWidth="1"/>
    <col min="57" max="57" width="10.85546875" style="1" customWidth="1"/>
    <col min="58" max="58" width="8.7109375" style="1" customWidth="1"/>
    <col min="59" max="59" width="10.85546875" style="1" bestFit="1" customWidth="1"/>
    <col min="60" max="60" width="10.85546875" style="1" customWidth="1"/>
    <col min="61" max="61" width="8.7109375" style="1" customWidth="1"/>
    <col min="62" max="62" width="10.85546875" style="1" bestFit="1" customWidth="1"/>
    <col min="63" max="63" width="10.85546875" style="1" customWidth="1"/>
    <col min="64" max="64" width="8.7109375" style="1" customWidth="1"/>
    <col min="65" max="65" width="10.85546875" style="1" bestFit="1" customWidth="1"/>
    <col min="66" max="66" width="10.85546875" style="1" customWidth="1"/>
    <col min="67" max="67" width="8.7109375" style="1" customWidth="1"/>
    <col min="68" max="68" width="10.85546875" style="1" bestFit="1" customWidth="1"/>
    <col min="69" max="69" width="10.85546875" style="1" customWidth="1"/>
    <col min="70" max="70" width="8.7109375" style="1" customWidth="1"/>
    <col min="71" max="71" width="10.85546875" style="1" bestFit="1" customWidth="1"/>
    <col min="72" max="72" width="10.85546875" style="1" customWidth="1"/>
    <col min="73" max="73" width="8.7109375" style="1" customWidth="1"/>
    <col min="74" max="74" width="10.85546875" style="1" bestFit="1" customWidth="1"/>
    <col min="75" max="75" width="10.85546875" style="1" customWidth="1"/>
    <col min="76" max="76" width="8.7109375" style="1" customWidth="1"/>
    <col min="77" max="77" width="10.85546875" style="1" bestFit="1" customWidth="1"/>
    <col min="78" max="78" width="10.85546875" style="1" customWidth="1"/>
    <col min="79" max="79" width="8.7109375" style="1" customWidth="1"/>
    <col min="80" max="80" width="10.85546875" style="1" bestFit="1" customWidth="1"/>
    <col min="81" max="81" width="10.85546875" style="1" customWidth="1"/>
    <col min="82" max="82" width="8.7109375" style="1" customWidth="1"/>
    <col min="83" max="83" width="10.85546875" style="1" bestFit="1" customWidth="1"/>
    <col min="84" max="84" width="10.85546875" style="1" customWidth="1"/>
    <col min="85" max="85" width="8.7109375" style="1" customWidth="1"/>
    <col min="86" max="86" width="10.85546875" style="1" bestFit="1" customWidth="1"/>
    <col min="87" max="87" width="10.85546875" style="1" customWidth="1"/>
    <col min="88" max="88" width="8.7109375" style="1" customWidth="1"/>
    <col min="89" max="89" width="10.85546875" style="1" bestFit="1" customWidth="1"/>
    <col min="90" max="90" width="10.85546875" style="1" customWidth="1"/>
    <col min="91" max="91" width="8.7109375" style="1" customWidth="1"/>
    <col min="92" max="92" width="10.85546875" style="1" bestFit="1" customWidth="1"/>
    <col min="93" max="93" width="10.85546875" style="1" customWidth="1"/>
    <col min="94" max="94" width="8.7109375" style="1" customWidth="1"/>
    <col min="95" max="95" width="10.85546875" style="1" bestFit="1" customWidth="1"/>
    <col min="96" max="98" width="10.85546875" style="1" customWidth="1"/>
    <col min="99" max="99" width="18" style="1" customWidth="1"/>
    <col min="100" max="100" width="12.140625" style="11" bestFit="1" customWidth="1"/>
    <col min="101" max="101" width="15.28515625" style="11" bestFit="1" customWidth="1"/>
    <col min="102" max="104" width="9.140625" style="1" customWidth="1"/>
    <col min="105" max="105" width="9.140625" style="1"/>
    <col min="106" max="106" width="15.7109375" style="1" customWidth="1"/>
    <col min="107" max="16384" width="9.140625" style="1"/>
  </cols>
  <sheetData>
    <row r="1" spans="1:108" ht="33.75" customHeight="1" thickBot="1" x14ac:dyDescent="0.3">
      <c r="A1" s="110" t="s">
        <v>0</v>
      </c>
      <c r="B1" s="111"/>
      <c r="C1" s="15"/>
      <c r="D1" s="15"/>
      <c r="E1" s="15"/>
      <c r="F1" s="15"/>
      <c r="G1" s="68"/>
      <c r="H1" s="69"/>
      <c r="I1" s="69"/>
      <c r="J1" s="8"/>
      <c r="K1" s="8"/>
      <c r="L1" s="8"/>
      <c r="M1" s="8"/>
      <c r="N1" s="2"/>
      <c r="O1" s="2"/>
      <c r="BJ1" s="3"/>
      <c r="BK1" s="3"/>
    </row>
    <row r="2" spans="1:108" ht="24" customHeight="1" thickBot="1" x14ac:dyDescent="0.3">
      <c r="A2" s="114" t="s">
        <v>24</v>
      </c>
      <c r="B2" s="115"/>
      <c r="C2" s="13"/>
      <c r="D2" s="29"/>
      <c r="E2" s="67"/>
      <c r="F2" s="116">
        <f>F3</f>
        <v>45413</v>
      </c>
      <c r="G2" s="116"/>
      <c r="H2" s="116"/>
      <c r="I2" s="116">
        <f>I3</f>
        <v>45414</v>
      </c>
      <c r="J2" s="116"/>
      <c r="K2" s="116"/>
      <c r="L2" s="116">
        <f>L3</f>
        <v>45415</v>
      </c>
      <c r="M2" s="116"/>
      <c r="N2" s="116"/>
      <c r="O2" s="116">
        <f>O3</f>
        <v>45416</v>
      </c>
      <c r="P2" s="116"/>
      <c r="Q2" s="116"/>
      <c r="R2" s="116">
        <f t="shared" ref="R2" si="0">R3</f>
        <v>45417</v>
      </c>
      <c r="S2" s="116"/>
      <c r="T2" s="116"/>
      <c r="U2" s="116">
        <f t="shared" ref="U2" si="1">U3</f>
        <v>45418</v>
      </c>
      <c r="V2" s="116"/>
      <c r="W2" s="116"/>
      <c r="X2" s="116">
        <f t="shared" ref="X2" si="2">X3</f>
        <v>45419</v>
      </c>
      <c r="Y2" s="116"/>
      <c r="Z2" s="116"/>
      <c r="AA2" s="116">
        <f t="shared" ref="AA2" si="3">AA3</f>
        <v>45420</v>
      </c>
      <c r="AB2" s="116"/>
      <c r="AC2" s="116"/>
      <c r="AD2" s="116">
        <f t="shared" ref="AD2" si="4">AD3</f>
        <v>45421</v>
      </c>
      <c r="AE2" s="116"/>
      <c r="AF2" s="116"/>
      <c r="AG2" s="116">
        <f t="shared" ref="AG2" si="5">AG3</f>
        <v>45422</v>
      </c>
      <c r="AH2" s="116"/>
      <c r="AI2" s="116"/>
      <c r="AJ2" s="116">
        <f t="shared" ref="AJ2" si="6">AJ3</f>
        <v>45423</v>
      </c>
      <c r="AK2" s="116"/>
      <c r="AL2" s="116"/>
      <c r="AM2" s="116">
        <f t="shared" ref="AM2" si="7">AM3</f>
        <v>45424</v>
      </c>
      <c r="AN2" s="116"/>
      <c r="AO2" s="116"/>
      <c r="AP2" s="116">
        <f t="shared" ref="AP2" si="8">AP3</f>
        <v>45425</v>
      </c>
      <c r="AQ2" s="116"/>
      <c r="AR2" s="116"/>
      <c r="AS2" s="116">
        <f t="shared" ref="AS2" si="9">AS3</f>
        <v>45426</v>
      </c>
      <c r="AT2" s="116"/>
      <c r="AU2" s="116"/>
      <c r="AV2" s="116">
        <f t="shared" ref="AV2" si="10">AV3</f>
        <v>45427</v>
      </c>
      <c r="AW2" s="116"/>
      <c r="AX2" s="116"/>
      <c r="AY2" s="116">
        <f t="shared" ref="AY2" si="11">AY3</f>
        <v>45428</v>
      </c>
      <c r="AZ2" s="116"/>
      <c r="BA2" s="116"/>
      <c r="BB2" s="116">
        <f t="shared" ref="BB2" si="12">BB3</f>
        <v>45429</v>
      </c>
      <c r="BC2" s="116"/>
      <c r="BD2" s="116"/>
      <c r="BE2" s="116">
        <f t="shared" ref="BE2" si="13">BE3</f>
        <v>45430</v>
      </c>
      <c r="BF2" s="116"/>
      <c r="BG2" s="116"/>
      <c r="BH2" s="116">
        <f t="shared" ref="BH2" si="14">BH3</f>
        <v>45431</v>
      </c>
      <c r="BI2" s="116"/>
      <c r="BJ2" s="116"/>
      <c r="BK2" s="116">
        <f t="shared" ref="BK2" si="15">BK3</f>
        <v>45432</v>
      </c>
      <c r="BL2" s="116"/>
      <c r="BM2" s="116"/>
      <c r="BN2" s="116">
        <f t="shared" ref="BN2" si="16">BN3</f>
        <v>45433</v>
      </c>
      <c r="BO2" s="116"/>
      <c r="BP2" s="116"/>
      <c r="BQ2" s="116">
        <f t="shared" ref="BQ2" si="17">BQ3</f>
        <v>45434</v>
      </c>
      <c r="BR2" s="116"/>
      <c r="BS2" s="116"/>
      <c r="BT2" s="116">
        <f t="shared" ref="BT2" si="18">BT3</f>
        <v>45435</v>
      </c>
      <c r="BU2" s="116"/>
      <c r="BV2" s="116"/>
      <c r="BW2" s="116">
        <f t="shared" ref="BW2" si="19">BW3</f>
        <v>45436</v>
      </c>
      <c r="BX2" s="116"/>
      <c r="BY2" s="116"/>
      <c r="BZ2" s="116">
        <f t="shared" ref="BZ2" si="20">BZ3</f>
        <v>45437</v>
      </c>
      <c r="CA2" s="116"/>
      <c r="CB2" s="116"/>
      <c r="CC2" s="116">
        <f t="shared" ref="CC2" si="21">CC3</f>
        <v>45438</v>
      </c>
      <c r="CD2" s="116"/>
      <c r="CE2" s="116"/>
      <c r="CF2" s="116">
        <f t="shared" ref="CF2" si="22">CF3</f>
        <v>45439</v>
      </c>
      <c r="CG2" s="116"/>
      <c r="CH2" s="116"/>
      <c r="CI2" s="116">
        <f t="shared" ref="CI2" si="23">CI3</f>
        <v>45440</v>
      </c>
      <c r="CJ2" s="116"/>
      <c r="CK2" s="116"/>
      <c r="CL2" s="116">
        <f t="shared" ref="CL2" si="24">CL3</f>
        <v>45441</v>
      </c>
      <c r="CM2" s="116"/>
      <c r="CN2" s="116"/>
      <c r="CO2" s="116">
        <f t="shared" ref="CO2" si="25">CO3</f>
        <v>45442</v>
      </c>
      <c r="CP2" s="116"/>
      <c r="CQ2" s="116"/>
      <c r="CR2" s="116">
        <f t="shared" ref="CR2" si="26">CR3</f>
        <v>45443</v>
      </c>
      <c r="CS2" s="116"/>
      <c r="CT2" s="116"/>
      <c r="CU2" s="124"/>
      <c r="CV2" s="124"/>
      <c r="CW2" s="124"/>
    </row>
    <row r="3" spans="1:108" s="12" customFormat="1" ht="20.25" customHeight="1" x14ac:dyDescent="0.25">
      <c r="A3" s="119" t="s">
        <v>1</v>
      </c>
      <c r="B3" s="119" t="s">
        <v>10</v>
      </c>
      <c r="C3" s="121" t="s">
        <v>122</v>
      </c>
      <c r="D3" s="112" t="s">
        <v>114</v>
      </c>
      <c r="E3" s="122" t="s">
        <v>123</v>
      </c>
      <c r="F3" s="117">
        <v>45413</v>
      </c>
      <c r="G3" s="117"/>
      <c r="H3" s="117"/>
      <c r="I3" s="117">
        <v>45414</v>
      </c>
      <c r="J3" s="117"/>
      <c r="K3" s="117"/>
      <c r="L3" s="117">
        <v>45415</v>
      </c>
      <c r="M3" s="117"/>
      <c r="N3" s="117"/>
      <c r="O3" s="117">
        <v>45416</v>
      </c>
      <c r="P3" s="117"/>
      <c r="Q3" s="117"/>
      <c r="R3" s="117">
        <v>45417</v>
      </c>
      <c r="S3" s="117"/>
      <c r="T3" s="117"/>
      <c r="U3" s="117">
        <v>45418</v>
      </c>
      <c r="V3" s="117"/>
      <c r="W3" s="117"/>
      <c r="X3" s="117">
        <v>45419</v>
      </c>
      <c r="Y3" s="117"/>
      <c r="Z3" s="117"/>
      <c r="AA3" s="117">
        <v>45420</v>
      </c>
      <c r="AB3" s="117"/>
      <c r="AC3" s="117"/>
      <c r="AD3" s="117">
        <v>45421</v>
      </c>
      <c r="AE3" s="117"/>
      <c r="AF3" s="117"/>
      <c r="AG3" s="117">
        <v>45422</v>
      </c>
      <c r="AH3" s="117"/>
      <c r="AI3" s="117"/>
      <c r="AJ3" s="117">
        <v>45423</v>
      </c>
      <c r="AK3" s="117"/>
      <c r="AL3" s="117"/>
      <c r="AM3" s="117">
        <v>45424</v>
      </c>
      <c r="AN3" s="117"/>
      <c r="AO3" s="117"/>
      <c r="AP3" s="117">
        <v>45425</v>
      </c>
      <c r="AQ3" s="117"/>
      <c r="AR3" s="117"/>
      <c r="AS3" s="117">
        <v>45426</v>
      </c>
      <c r="AT3" s="117"/>
      <c r="AU3" s="117"/>
      <c r="AV3" s="117">
        <v>45427</v>
      </c>
      <c r="AW3" s="117"/>
      <c r="AX3" s="117"/>
      <c r="AY3" s="117">
        <v>45428</v>
      </c>
      <c r="AZ3" s="117"/>
      <c r="BA3" s="117"/>
      <c r="BB3" s="117">
        <v>45429</v>
      </c>
      <c r="BC3" s="117"/>
      <c r="BD3" s="117"/>
      <c r="BE3" s="117">
        <v>45430</v>
      </c>
      <c r="BF3" s="117"/>
      <c r="BG3" s="117"/>
      <c r="BH3" s="117">
        <v>45431</v>
      </c>
      <c r="BI3" s="117"/>
      <c r="BJ3" s="117"/>
      <c r="BK3" s="117">
        <v>45432</v>
      </c>
      <c r="BL3" s="117"/>
      <c r="BM3" s="117"/>
      <c r="BN3" s="117">
        <v>45433</v>
      </c>
      <c r="BO3" s="117"/>
      <c r="BP3" s="117"/>
      <c r="BQ3" s="117">
        <v>45434</v>
      </c>
      <c r="BR3" s="117"/>
      <c r="BS3" s="117"/>
      <c r="BT3" s="117">
        <v>45435</v>
      </c>
      <c r="BU3" s="117"/>
      <c r="BV3" s="117"/>
      <c r="BW3" s="117">
        <v>45436</v>
      </c>
      <c r="BX3" s="117"/>
      <c r="BY3" s="117"/>
      <c r="BZ3" s="117">
        <v>45437</v>
      </c>
      <c r="CA3" s="117"/>
      <c r="CB3" s="117"/>
      <c r="CC3" s="117">
        <v>45438</v>
      </c>
      <c r="CD3" s="117"/>
      <c r="CE3" s="117"/>
      <c r="CF3" s="117">
        <v>45439</v>
      </c>
      <c r="CG3" s="117"/>
      <c r="CH3" s="117"/>
      <c r="CI3" s="117">
        <v>45440</v>
      </c>
      <c r="CJ3" s="117"/>
      <c r="CK3" s="117"/>
      <c r="CL3" s="117">
        <v>45441</v>
      </c>
      <c r="CM3" s="117"/>
      <c r="CN3" s="117"/>
      <c r="CO3" s="117">
        <v>45442</v>
      </c>
      <c r="CP3" s="117"/>
      <c r="CQ3" s="117"/>
      <c r="CR3" s="117">
        <v>45443</v>
      </c>
      <c r="CS3" s="117"/>
      <c r="CT3" s="117"/>
      <c r="CU3" s="124" t="s">
        <v>11</v>
      </c>
      <c r="CV3" s="124"/>
      <c r="CW3" s="124"/>
      <c r="DA3" s="25"/>
      <c r="DB3" s="25"/>
      <c r="DC3" s="25"/>
      <c r="DD3" s="25"/>
    </row>
    <row r="4" spans="1:108" s="12" customFormat="1" ht="42" customHeight="1" x14ac:dyDescent="0.25">
      <c r="A4" s="120"/>
      <c r="B4" s="120"/>
      <c r="C4" s="120"/>
      <c r="D4" s="113"/>
      <c r="E4" s="123"/>
      <c r="F4" s="73" t="s">
        <v>113</v>
      </c>
      <c r="G4" s="74" t="s">
        <v>12</v>
      </c>
      <c r="H4" s="75" t="s">
        <v>13</v>
      </c>
      <c r="I4" s="73" t="s">
        <v>113</v>
      </c>
      <c r="J4" s="74" t="s">
        <v>12</v>
      </c>
      <c r="K4" s="75" t="s">
        <v>13</v>
      </c>
      <c r="L4" s="73" t="s">
        <v>113</v>
      </c>
      <c r="M4" s="74" t="s">
        <v>12</v>
      </c>
      <c r="N4" s="75" t="s">
        <v>13</v>
      </c>
      <c r="O4" s="73" t="s">
        <v>113</v>
      </c>
      <c r="P4" s="74" t="s">
        <v>12</v>
      </c>
      <c r="Q4" s="75" t="s">
        <v>13</v>
      </c>
      <c r="R4" s="73" t="s">
        <v>113</v>
      </c>
      <c r="S4" s="74" t="s">
        <v>12</v>
      </c>
      <c r="T4" s="75" t="s">
        <v>13</v>
      </c>
      <c r="U4" s="73" t="s">
        <v>113</v>
      </c>
      <c r="V4" s="74" t="s">
        <v>12</v>
      </c>
      <c r="W4" s="75" t="s">
        <v>13</v>
      </c>
      <c r="X4" s="73" t="s">
        <v>113</v>
      </c>
      <c r="Y4" s="74" t="s">
        <v>12</v>
      </c>
      <c r="Z4" s="75" t="s">
        <v>13</v>
      </c>
      <c r="AA4" s="73" t="s">
        <v>113</v>
      </c>
      <c r="AB4" s="74" t="s">
        <v>12</v>
      </c>
      <c r="AC4" s="75" t="s">
        <v>13</v>
      </c>
      <c r="AD4" s="73" t="s">
        <v>113</v>
      </c>
      <c r="AE4" s="74" t="s">
        <v>12</v>
      </c>
      <c r="AF4" s="75" t="s">
        <v>13</v>
      </c>
      <c r="AG4" s="73" t="s">
        <v>113</v>
      </c>
      <c r="AH4" s="74" t="s">
        <v>12</v>
      </c>
      <c r="AI4" s="75" t="s">
        <v>13</v>
      </c>
      <c r="AJ4" s="73" t="s">
        <v>113</v>
      </c>
      <c r="AK4" s="74" t="s">
        <v>12</v>
      </c>
      <c r="AL4" s="75" t="s">
        <v>13</v>
      </c>
      <c r="AM4" s="73" t="s">
        <v>113</v>
      </c>
      <c r="AN4" s="74" t="s">
        <v>12</v>
      </c>
      <c r="AO4" s="75" t="s">
        <v>13</v>
      </c>
      <c r="AP4" s="73" t="s">
        <v>113</v>
      </c>
      <c r="AQ4" s="74" t="s">
        <v>12</v>
      </c>
      <c r="AR4" s="75" t="s">
        <v>13</v>
      </c>
      <c r="AS4" s="73" t="s">
        <v>113</v>
      </c>
      <c r="AT4" s="74" t="s">
        <v>12</v>
      </c>
      <c r="AU4" s="75" t="s">
        <v>13</v>
      </c>
      <c r="AV4" s="73" t="s">
        <v>113</v>
      </c>
      <c r="AW4" s="74" t="s">
        <v>12</v>
      </c>
      <c r="AX4" s="75" t="s">
        <v>13</v>
      </c>
      <c r="AY4" s="73" t="s">
        <v>113</v>
      </c>
      <c r="AZ4" s="74" t="s">
        <v>12</v>
      </c>
      <c r="BA4" s="75" t="s">
        <v>13</v>
      </c>
      <c r="BB4" s="73" t="s">
        <v>113</v>
      </c>
      <c r="BC4" s="74" t="s">
        <v>12</v>
      </c>
      <c r="BD4" s="75" t="s">
        <v>13</v>
      </c>
      <c r="BE4" s="73" t="s">
        <v>113</v>
      </c>
      <c r="BF4" s="74" t="s">
        <v>12</v>
      </c>
      <c r="BG4" s="75" t="s">
        <v>13</v>
      </c>
      <c r="BH4" s="73" t="s">
        <v>113</v>
      </c>
      <c r="BI4" s="74" t="s">
        <v>12</v>
      </c>
      <c r="BJ4" s="75" t="s">
        <v>13</v>
      </c>
      <c r="BK4" s="73" t="s">
        <v>113</v>
      </c>
      <c r="BL4" s="74" t="s">
        <v>12</v>
      </c>
      <c r="BM4" s="75" t="s">
        <v>13</v>
      </c>
      <c r="BN4" s="73" t="s">
        <v>113</v>
      </c>
      <c r="BO4" s="74" t="s">
        <v>12</v>
      </c>
      <c r="BP4" s="75" t="s">
        <v>13</v>
      </c>
      <c r="BQ4" s="73" t="s">
        <v>113</v>
      </c>
      <c r="BR4" s="74" t="s">
        <v>12</v>
      </c>
      <c r="BS4" s="75" t="s">
        <v>13</v>
      </c>
      <c r="BT4" s="73" t="s">
        <v>113</v>
      </c>
      <c r="BU4" s="74" t="s">
        <v>12</v>
      </c>
      <c r="BV4" s="75" t="s">
        <v>13</v>
      </c>
      <c r="BW4" s="73" t="s">
        <v>113</v>
      </c>
      <c r="BX4" s="74" t="s">
        <v>12</v>
      </c>
      <c r="BY4" s="75" t="s">
        <v>13</v>
      </c>
      <c r="BZ4" s="73" t="s">
        <v>113</v>
      </c>
      <c r="CA4" s="74" t="s">
        <v>12</v>
      </c>
      <c r="CB4" s="75" t="s">
        <v>13</v>
      </c>
      <c r="CC4" s="73" t="s">
        <v>113</v>
      </c>
      <c r="CD4" s="74" t="s">
        <v>12</v>
      </c>
      <c r="CE4" s="75" t="s">
        <v>13</v>
      </c>
      <c r="CF4" s="73" t="s">
        <v>113</v>
      </c>
      <c r="CG4" s="74" t="s">
        <v>12</v>
      </c>
      <c r="CH4" s="75" t="s">
        <v>13</v>
      </c>
      <c r="CI4" s="73" t="s">
        <v>113</v>
      </c>
      <c r="CJ4" s="74" t="s">
        <v>12</v>
      </c>
      <c r="CK4" s="75" t="s">
        <v>13</v>
      </c>
      <c r="CL4" s="73" t="s">
        <v>113</v>
      </c>
      <c r="CM4" s="74" t="s">
        <v>12</v>
      </c>
      <c r="CN4" s="75" t="s">
        <v>13</v>
      </c>
      <c r="CO4" s="73" t="s">
        <v>113</v>
      </c>
      <c r="CP4" s="74" t="s">
        <v>12</v>
      </c>
      <c r="CQ4" s="75" t="s">
        <v>13</v>
      </c>
      <c r="CR4" s="73" t="s">
        <v>113</v>
      </c>
      <c r="CS4" s="74" t="s">
        <v>12</v>
      </c>
      <c r="CT4" s="75" t="s">
        <v>13</v>
      </c>
      <c r="CU4" s="71" t="s">
        <v>113</v>
      </c>
      <c r="CV4" s="56" t="s">
        <v>12</v>
      </c>
      <c r="CW4" s="56" t="s">
        <v>13</v>
      </c>
      <c r="CZ4" s="49"/>
      <c r="DA4" s="50"/>
      <c r="DB4" s="50"/>
      <c r="DC4" s="25"/>
      <c r="DD4" s="25"/>
    </row>
    <row r="5" spans="1:108" ht="21" customHeight="1" x14ac:dyDescent="0.25">
      <c r="A5" s="45">
        <v>1</v>
      </c>
      <c r="B5" s="47" t="s">
        <v>31</v>
      </c>
      <c r="C5" s="45">
        <v>4.58</v>
      </c>
      <c r="D5" s="45">
        <v>0.16500000000000001</v>
      </c>
      <c r="E5" s="46">
        <f>C5*D5</f>
        <v>0.75570000000000004</v>
      </c>
      <c r="F5" s="72"/>
      <c r="G5" s="32">
        <v>0</v>
      </c>
      <c r="H5" s="33">
        <f>G5*($C$5-$E$5)</f>
        <v>0</v>
      </c>
      <c r="I5" s="72"/>
      <c r="J5" s="32">
        <v>0</v>
      </c>
      <c r="K5" s="33">
        <f>J5*($C$5-$E$5)</f>
        <v>0</v>
      </c>
      <c r="L5" s="72"/>
      <c r="M5" s="32">
        <v>0</v>
      </c>
      <c r="N5" s="33">
        <f>M5*($C$5-$E$5)</f>
        <v>0</v>
      </c>
      <c r="O5" s="72"/>
      <c r="P5" s="32">
        <v>0</v>
      </c>
      <c r="Q5" s="33">
        <f>P5*($C$5-$E$5)</f>
        <v>0</v>
      </c>
      <c r="R5" s="72"/>
      <c r="S5" s="32">
        <v>0</v>
      </c>
      <c r="T5" s="33">
        <f>S5*($C$5-$E$5)</f>
        <v>0</v>
      </c>
      <c r="U5" s="72"/>
      <c r="V5" s="32">
        <v>0</v>
      </c>
      <c r="W5" s="33">
        <f>V5*($C$5-$E$5)</f>
        <v>0</v>
      </c>
      <c r="X5" s="72"/>
      <c r="Y5" s="32">
        <v>0</v>
      </c>
      <c r="Z5" s="33">
        <f>Y5*($C$5-$E$5)</f>
        <v>0</v>
      </c>
      <c r="AA5" s="72"/>
      <c r="AB5" s="32">
        <v>0</v>
      </c>
      <c r="AC5" s="33">
        <f>AB5*($C$5-$E$5)</f>
        <v>0</v>
      </c>
      <c r="AD5" s="72"/>
      <c r="AE5" s="32">
        <v>0</v>
      </c>
      <c r="AF5" s="33">
        <f>AE5*($C$5-$E$5)</f>
        <v>0</v>
      </c>
      <c r="AG5" s="72"/>
      <c r="AH5" s="32">
        <v>0</v>
      </c>
      <c r="AI5" s="33">
        <f>AH5*($C$5-$E$5)</f>
        <v>0</v>
      </c>
      <c r="AJ5" s="72"/>
      <c r="AK5" s="32">
        <v>0</v>
      </c>
      <c r="AL5" s="33">
        <f>AK5*($C$5-$E$5)</f>
        <v>0</v>
      </c>
      <c r="AM5" s="72"/>
      <c r="AN5" s="32">
        <v>0</v>
      </c>
      <c r="AO5" s="33">
        <f>AN5*($C$5-$E$5)</f>
        <v>0</v>
      </c>
      <c r="AP5" s="72"/>
      <c r="AQ5" s="32">
        <v>0</v>
      </c>
      <c r="AR5" s="33">
        <f>AQ5*($C$5-$E$5)</f>
        <v>0</v>
      </c>
      <c r="AS5" s="72"/>
      <c r="AT5" s="32">
        <v>0</v>
      </c>
      <c r="AU5" s="33">
        <f>AT5*($C$5-$E$5)</f>
        <v>0</v>
      </c>
      <c r="AV5" s="72"/>
      <c r="AW5" s="32">
        <v>0</v>
      </c>
      <c r="AX5" s="33">
        <f>AW5*($C$5-$E$5)</f>
        <v>0</v>
      </c>
      <c r="AY5" s="72"/>
      <c r="AZ5" s="32">
        <v>0</v>
      </c>
      <c r="BA5" s="33">
        <f>AZ5*($C$5-$E$5)</f>
        <v>0</v>
      </c>
      <c r="BB5" s="72"/>
      <c r="BC5" s="32">
        <v>0</v>
      </c>
      <c r="BD5" s="33">
        <f>BC5*($C$5-$E$5)</f>
        <v>0</v>
      </c>
      <c r="BE5" s="72"/>
      <c r="BF5" s="32">
        <v>0</v>
      </c>
      <c r="BG5" s="33">
        <f>BF5*($C$5-$E$5)</f>
        <v>0</v>
      </c>
      <c r="BH5" s="72"/>
      <c r="BI5" s="32">
        <v>0</v>
      </c>
      <c r="BJ5" s="33">
        <f>BI5*($C$5-$E$5)</f>
        <v>0</v>
      </c>
      <c r="BK5" s="72"/>
      <c r="BL5" s="32">
        <v>0</v>
      </c>
      <c r="BM5" s="33">
        <f>BL5*($C$5-$E$5)</f>
        <v>0</v>
      </c>
      <c r="BN5" s="72"/>
      <c r="BO5" s="32">
        <v>0</v>
      </c>
      <c r="BP5" s="33">
        <f>BO5*($C$5-$E$5)</f>
        <v>0</v>
      </c>
      <c r="BQ5" s="72"/>
      <c r="BR5" s="32">
        <v>0</v>
      </c>
      <c r="BS5" s="33">
        <f>BR5*($C$5-$E$5)</f>
        <v>0</v>
      </c>
      <c r="BT5" s="72"/>
      <c r="BU5" s="32">
        <v>0</v>
      </c>
      <c r="BV5" s="33">
        <f>BU5*($C$5-$E$5)</f>
        <v>0</v>
      </c>
      <c r="BW5" s="72"/>
      <c r="BX5" s="32">
        <v>0</v>
      </c>
      <c r="BY5" s="33">
        <f>BX5*($C$5-$E$5)</f>
        <v>0</v>
      </c>
      <c r="BZ5" s="72"/>
      <c r="CA5" s="32">
        <v>0</v>
      </c>
      <c r="CB5" s="33">
        <f>CA5*($C$5-$E$5)</f>
        <v>0</v>
      </c>
      <c r="CC5" s="72">
        <v>2000</v>
      </c>
      <c r="CD5" s="32">
        <v>0</v>
      </c>
      <c r="CE5" s="33">
        <f>CD5*($C$5-$E$5)</f>
        <v>0</v>
      </c>
      <c r="CF5" s="72"/>
      <c r="CG5" s="32">
        <v>0</v>
      </c>
      <c r="CH5" s="33">
        <f>CG5*($C$5-$E$5)</f>
        <v>0</v>
      </c>
      <c r="CI5" s="72"/>
      <c r="CJ5" s="32">
        <v>0</v>
      </c>
      <c r="CK5" s="33">
        <f>CJ5*($C$5-$E$5)</f>
        <v>0</v>
      </c>
      <c r="CL5" s="72"/>
      <c r="CM5" s="32">
        <v>0</v>
      </c>
      <c r="CN5" s="33">
        <f>CM5*($C$5-$E$5)</f>
        <v>0</v>
      </c>
      <c r="CO5" s="72"/>
      <c r="CP5" s="32">
        <v>0</v>
      </c>
      <c r="CQ5" s="33">
        <f>CP5*($C$5-$E$5)</f>
        <v>0</v>
      </c>
      <c r="CR5" s="72"/>
      <c r="CS5" s="32">
        <v>0</v>
      </c>
      <c r="CT5" s="33">
        <f>CS5*($C$5-$E$5)</f>
        <v>0</v>
      </c>
      <c r="CU5" s="70">
        <f>SUM(F5,I5,L5,O5,R5,U5,X5,AA5,AD5,AG5,AJ5,AM5,AP5,AS5,AV5,AY5,BB5,BE5,BH5,BK5,BN5,BQ5,BT5,BW5,BZ5,CC5,CF5,CI5,CL5,CO5,CR5)</f>
        <v>2000</v>
      </c>
      <c r="CV5" s="52">
        <f>+G5+J5+M5+P5+S5+V5+Y5+AB5+AE5+AH5+AK5+AN5+AQ5+AT5+AW5+AZ5+BC5+BF5+BI5+BL5+BO5+BR5+BU5+BX5+CA5+CD5+CG5+CJ5+CM5+CP5+CS5</f>
        <v>0</v>
      </c>
      <c r="CW5" s="52">
        <f>CV5*($C$5-$E$5)</f>
        <v>0</v>
      </c>
      <c r="CZ5" s="3"/>
      <c r="DA5" s="51"/>
      <c r="DB5" s="51"/>
      <c r="DC5" s="26"/>
      <c r="DD5" s="26"/>
    </row>
    <row r="6" spans="1:108" ht="21" customHeight="1" x14ac:dyDescent="0.25">
      <c r="A6" s="45">
        <v>2</v>
      </c>
      <c r="B6" s="47" t="s">
        <v>32</v>
      </c>
      <c r="C6" s="45">
        <v>4.79</v>
      </c>
      <c r="D6" s="45">
        <v>0.17199999999999999</v>
      </c>
      <c r="E6" s="46">
        <f>C6*D6</f>
        <v>0.82387999999999995</v>
      </c>
      <c r="F6" s="72"/>
      <c r="G6" s="32">
        <v>0</v>
      </c>
      <c r="H6" s="33">
        <f>G6*($C$6-$E$6)</f>
        <v>0</v>
      </c>
      <c r="I6" s="72"/>
      <c r="J6" s="32">
        <v>0</v>
      </c>
      <c r="K6" s="33">
        <f>J6*($C$6-$E$6)</f>
        <v>0</v>
      </c>
      <c r="L6" s="72"/>
      <c r="M6" s="32">
        <v>0</v>
      </c>
      <c r="N6" s="33">
        <f>M6*($C$6-$E$6)</f>
        <v>0</v>
      </c>
      <c r="O6" s="72"/>
      <c r="P6" s="32">
        <v>0</v>
      </c>
      <c r="Q6" s="33">
        <f>P6*($C$6-$E$6)</f>
        <v>0</v>
      </c>
      <c r="R6" s="72"/>
      <c r="S6" s="32">
        <v>0</v>
      </c>
      <c r="T6" s="33">
        <f>S6*($C$6-$E$6)</f>
        <v>0</v>
      </c>
      <c r="U6" s="72"/>
      <c r="V6" s="32">
        <v>0</v>
      </c>
      <c r="W6" s="33">
        <f>V6*($C$6-$E$6)</f>
        <v>0</v>
      </c>
      <c r="X6" s="72"/>
      <c r="Y6" s="32">
        <v>0</v>
      </c>
      <c r="Z6" s="33">
        <f>Y6*($C$6-$E$6)</f>
        <v>0</v>
      </c>
      <c r="AA6" s="72"/>
      <c r="AB6" s="32">
        <v>0</v>
      </c>
      <c r="AC6" s="33">
        <f>AB6*($C$6-$E$6)</f>
        <v>0</v>
      </c>
      <c r="AD6" s="72"/>
      <c r="AE6" s="32">
        <v>0</v>
      </c>
      <c r="AF6" s="33">
        <f>AE6*($C$6-$E$6)</f>
        <v>0</v>
      </c>
      <c r="AG6" s="72"/>
      <c r="AH6" s="32">
        <v>0</v>
      </c>
      <c r="AI6" s="33">
        <f>AH6*($C$6-$E$6)</f>
        <v>0</v>
      </c>
      <c r="AJ6" s="72"/>
      <c r="AK6" s="32">
        <v>0</v>
      </c>
      <c r="AL6" s="33">
        <f>AK6*($C$6-$E$6)</f>
        <v>0</v>
      </c>
      <c r="AM6" s="72"/>
      <c r="AN6" s="32">
        <v>0</v>
      </c>
      <c r="AO6" s="33">
        <f>AN6*($C$6-$E$6)</f>
        <v>0</v>
      </c>
      <c r="AP6" s="72"/>
      <c r="AQ6" s="32">
        <v>0</v>
      </c>
      <c r="AR6" s="33">
        <f>AQ6*($C$6-$E$6)</f>
        <v>0</v>
      </c>
      <c r="AS6" s="72"/>
      <c r="AT6" s="32">
        <v>0</v>
      </c>
      <c r="AU6" s="33">
        <f>AT6*($C$6-$E$6)</f>
        <v>0</v>
      </c>
      <c r="AV6" s="72"/>
      <c r="AW6" s="32">
        <v>0</v>
      </c>
      <c r="AX6" s="33">
        <f>AW6*($C$6-$E$6)</f>
        <v>0</v>
      </c>
      <c r="AY6" s="72"/>
      <c r="AZ6" s="32">
        <v>0</v>
      </c>
      <c r="BA6" s="33">
        <f>AZ6*($C$6-$E$6)</f>
        <v>0</v>
      </c>
      <c r="BB6" s="72"/>
      <c r="BC6" s="32">
        <v>0</v>
      </c>
      <c r="BD6" s="33">
        <f>BC6*($C$6-$E$6)</f>
        <v>0</v>
      </c>
      <c r="BE6" s="72"/>
      <c r="BF6" s="32">
        <v>0</v>
      </c>
      <c r="BG6" s="33">
        <f>BF6*($C$6-$E$6)</f>
        <v>0</v>
      </c>
      <c r="BH6" s="72"/>
      <c r="BI6" s="32">
        <v>0</v>
      </c>
      <c r="BJ6" s="33">
        <f>BI6*($C$6-$E$6)</f>
        <v>0</v>
      </c>
      <c r="BK6" s="72"/>
      <c r="BL6" s="32">
        <v>0</v>
      </c>
      <c r="BM6" s="33">
        <f>BL6*($C$6-$E$6)</f>
        <v>0</v>
      </c>
      <c r="BN6" s="72"/>
      <c r="BO6" s="32">
        <v>0</v>
      </c>
      <c r="BP6" s="33">
        <f>BO6*($C$6-$E$6)</f>
        <v>0</v>
      </c>
      <c r="BQ6" s="72"/>
      <c r="BR6" s="32">
        <v>0</v>
      </c>
      <c r="BS6" s="33">
        <f>BR6*($C$6-$E$6)</f>
        <v>0</v>
      </c>
      <c r="BT6" s="72"/>
      <c r="BU6" s="32">
        <v>0</v>
      </c>
      <c r="BV6" s="33">
        <f>BU6*($C$6-$E$6)</f>
        <v>0</v>
      </c>
      <c r="BW6" s="72"/>
      <c r="BX6" s="32">
        <v>0</v>
      </c>
      <c r="BY6" s="33">
        <f>BX6*($C$6-$E$6)</f>
        <v>0</v>
      </c>
      <c r="BZ6" s="72"/>
      <c r="CA6" s="32">
        <v>0</v>
      </c>
      <c r="CB6" s="33">
        <f>CA6*($C$6-$E$6)</f>
        <v>0</v>
      </c>
      <c r="CC6" s="72">
        <v>3000</v>
      </c>
      <c r="CD6" s="32">
        <v>0</v>
      </c>
      <c r="CE6" s="33">
        <f>CD6*($C$6-$E$6)</f>
        <v>0</v>
      </c>
      <c r="CF6" s="72"/>
      <c r="CG6" s="32">
        <v>0</v>
      </c>
      <c r="CH6" s="33">
        <f>CG6*($C$6-$E$6)</f>
        <v>0</v>
      </c>
      <c r="CI6" s="72"/>
      <c r="CJ6" s="32">
        <v>0</v>
      </c>
      <c r="CK6" s="33">
        <f>CJ6*($C$6-$E$6)</f>
        <v>0</v>
      </c>
      <c r="CL6" s="72"/>
      <c r="CM6" s="32">
        <v>0</v>
      </c>
      <c r="CN6" s="33">
        <f>CM6*($C$6-$E$6)</f>
        <v>0</v>
      </c>
      <c r="CO6" s="72"/>
      <c r="CP6" s="32">
        <v>0</v>
      </c>
      <c r="CQ6" s="33">
        <f>CP6*($C$6-$E$6)</f>
        <v>0</v>
      </c>
      <c r="CR6" s="72"/>
      <c r="CS6" s="32">
        <v>0</v>
      </c>
      <c r="CT6" s="33">
        <f>CS6*($C$6-$E$6)</f>
        <v>0</v>
      </c>
      <c r="CU6" s="70">
        <f t="shared" ref="CU6:CU69" si="27">SUM(F6,I6,L6,O6,R6,U6,X6,AA6,AD6,AG6,AJ6,AM6,AP6,AS6,AV6,AY6,BB6,BE6,BH6,BK6,BN6,BQ6,BT6,BW6,BZ6,CC6,CF6,CI6,CL6,CO6,CR6)</f>
        <v>3000</v>
      </c>
      <c r="CV6" s="52">
        <f t="shared" ref="CV6:CV68" si="28">+G6+J6+M6+P6+S6+V6+Y6+AB6+AE6+AH6+AK6+AN6+AQ6+AT6+AW6+AZ6+BC6+BF6+BI6+BL6+BO6+BR6+BU6+BX6+CA6+CD6+CG6+CJ6+CM6+CP6+CS6</f>
        <v>0</v>
      </c>
      <c r="CW6" s="52">
        <f t="shared" ref="CW6:CW36" si="29">CV6*C6</f>
        <v>0</v>
      </c>
      <c r="CZ6" s="3"/>
      <c r="DA6" s="51"/>
      <c r="DB6" s="51"/>
      <c r="DC6" s="26"/>
      <c r="DD6" s="26"/>
    </row>
    <row r="7" spans="1:108" ht="21" customHeight="1" x14ac:dyDescent="0.25">
      <c r="A7" s="45">
        <v>3</v>
      </c>
      <c r="B7" s="47" t="s">
        <v>33</v>
      </c>
      <c r="C7" s="45">
        <v>11.6</v>
      </c>
      <c r="D7" s="45">
        <v>0.19800000000000001</v>
      </c>
      <c r="E7" s="46">
        <f t="shared" ref="E7:E69" si="30">C7*D7</f>
        <v>2.2968000000000002</v>
      </c>
      <c r="F7" s="72"/>
      <c r="G7" s="32">
        <v>0</v>
      </c>
      <c r="H7" s="33">
        <f>G7*($C$7-$E$7)</f>
        <v>0</v>
      </c>
      <c r="I7" s="72"/>
      <c r="J7" s="32">
        <v>0</v>
      </c>
      <c r="K7" s="33">
        <f>J7*($C$7-$E$7)</f>
        <v>0</v>
      </c>
      <c r="L7" s="72"/>
      <c r="M7" s="32">
        <v>0</v>
      </c>
      <c r="N7" s="33">
        <f>M7*($C$7-$E$7)</f>
        <v>0</v>
      </c>
      <c r="O7" s="72"/>
      <c r="P7" s="32">
        <v>0</v>
      </c>
      <c r="Q7" s="33">
        <f>P7*($C$7-$E$7)</f>
        <v>0</v>
      </c>
      <c r="R7" s="72"/>
      <c r="S7" s="32">
        <v>0</v>
      </c>
      <c r="T7" s="33">
        <f>S7*($C$7-$E$7)</f>
        <v>0</v>
      </c>
      <c r="U7" s="72"/>
      <c r="V7" s="32">
        <v>0</v>
      </c>
      <c r="W7" s="33">
        <f>V7*($C$7-$E$7)</f>
        <v>0</v>
      </c>
      <c r="X7" s="72"/>
      <c r="Y7" s="32">
        <v>0</v>
      </c>
      <c r="Z7" s="33">
        <f>Y7*($C$7-$E$7)</f>
        <v>0</v>
      </c>
      <c r="AA7" s="72"/>
      <c r="AB7" s="32">
        <v>0</v>
      </c>
      <c r="AC7" s="33">
        <f>AB7*($C$7-$E$7)</f>
        <v>0</v>
      </c>
      <c r="AD7" s="72"/>
      <c r="AE7" s="32">
        <v>0</v>
      </c>
      <c r="AF7" s="33">
        <f>AE7*($C$7-$E$7)</f>
        <v>0</v>
      </c>
      <c r="AG7" s="72"/>
      <c r="AH7" s="32">
        <v>0</v>
      </c>
      <c r="AI7" s="33">
        <f>AH7*($C$7-$E$7)</f>
        <v>0</v>
      </c>
      <c r="AJ7" s="72"/>
      <c r="AK7" s="32">
        <v>0</v>
      </c>
      <c r="AL7" s="33">
        <f>AK7*($C$7-$E$7)</f>
        <v>0</v>
      </c>
      <c r="AM7" s="72"/>
      <c r="AN7" s="32">
        <v>0</v>
      </c>
      <c r="AO7" s="33">
        <f>AN7*($C$7-$E$7)</f>
        <v>0</v>
      </c>
      <c r="AP7" s="72"/>
      <c r="AQ7" s="32">
        <v>0</v>
      </c>
      <c r="AR7" s="33">
        <f>AQ7*($C$7-$E$7)</f>
        <v>0</v>
      </c>
      <c r="AS7" s="72"/>
      <c r="AT7" s="32">
        <v>0</v>
      </c>
      <c r="AU7" s="33">
        <f>AT7*($C$7-$E$7)</f>
        <v>0</v>
      </c>
      <c r="AV7" s="72"/>
      <c r="AW7" s="32">
        <v>0</v>
      </c>
      <c r="AX7" s="33">
        <f>AW7*($C$7-$E$7)</f>
        <v>0</v>
      </c>
      <c r="AY7" s="72"/>
      <c r="AZ7" s="32">
        <v>0</v>
      </c>
      <c r="BA7" s="33">
        <f>AZ7*($C$7-$E$7)</f>
        <v>0</v>
      </c>
      <c r="BB7" s="72"/>
      <c r="BC7" s="32">
        <v>0</v>
      </c>
      <c r="BD7" s="33">
        <f>BC7*($C$7-$E$7)</f>
        <v>0</v>
      </c>
      <c r="BE7" s="72"/>
      <c r="BF7" s="32">
        <v>0</v>
      </c>
      <c r="BG7" s="33">
        <f>BF7*($C$7-$E$7)</f>
        <v>0</v>
      </c>
      <c r="BH7" s="72"/>
      <c r="BI7" s="32">
        <v>0</v>
      </c>
      <c r="BJ7" s="33">
        <f>BI7*($C$7-$E$7)</f>
        <v>0</v>
      </c>
      <c r="BK7" s="72"/>
      <c r="BL7" s="32">
        <v>0</v>
      </c>
      <c r="BM7" s="33">
        <f>BL7*($C$7-$E$7)</f>
        <v>0</v>
      </c>
      <c r="BN7" s="72"/>
      <c r="BO7" s="32">
        <v>0</v>
      </c>
      <c r="BP7" s="33">
        <f>BO7*($C$7-$E$7)</f>
        <v>0</v>
      </c>
      <c r="BQ7" s="72"/>
      <c r="BR7" s="32">
        <v>0</v>
      </c>
      <c r="BS7" s="33">
        <f>BR7*($C$7-$E$7)</f>
        <v>0</v>
      </c>
      <c r="BT7" s="72"/>
      <c r="BU7" s="32">
        <v>0</v>
      </c>
      <c r="BV7" s="33">
        <f>BU7*($C$7-$E$7)</f>
        <v>0</v>
      </c>
      <c r="BW7" s="72"/>
      <c r="BX7" s="32">
        <v>0</v>
      </c>
      <c r="BY7" s="33">
        <f>BX7*($C$7-$E$7)</f>
        <v>0</v>
      </c>
      <c r="BZ7" s="72"/>
      <c r="CA7" s="32">
        <v>0</v>
      </c>
      <c r="CB7" s="33">
        <f>CA7*($C$7-$E$7)</f>
        <v>0</v>
      </c>
      <c r="CC7" s="72">
        <v>1000</v>
      </c>
      <c r="CD7" s="32">
        <v>0</v>
      </c>
      <c r="CE7" s="33">
        <f>CD7*($C$7-$E$7)</f>
        <v>0</v>
      </c>
      <c r="CF7" s="72"/>
      <c r="CG7" s="32">
        <v>0</v>
      </c>
      <c r="CH7" s="33">
        <f>CG7*($C$7-$E$7)</f>
        <v>0</v>
      </c>
      <c r="CI7" s="72"/>
      <c r="CJ7" s="32">
        <v>0</v>
      </c>
      <c r="CK7" s="33">
        <f>CJ7*($C$7-$E$7)</f>
        <v>0</v>
      </c>
      <c r="CL7" s="72"/>
      <c r="CM7" s="32">
        <v>0</v>
      </c>
      <c r="CN7" s="33">
        <f>CM7*($C$7-$E$7)</f>
        <v>0</v>
      </c>
      <c r="CO7" s="72"/>
      <c r="CP7" s="32">
        <v>0</v>
      </c>
      <c r="CQ7" s="33">
        <f>CP7*($C$7-$E$7)</f>
        <v>0</v>
      </c>
      <c r="CR7" s="72"/>
      <c r="CS7" s="32">
        <v>0</v>
      </c>
      <c r="CT7" s="33">
        <f>CS7*($C$7-$E$7)</f>
        <v>0</v>
      </c>
      <c r="CU7" s="70">
        <f t="shared" si="27"/>
        <v>1000</v>
      </c>
      <c r="CV7" s="52">
        <f t="shared" si="28"/>
        <v>0</v>
      </c>
      <c r="CW7" s="52">
        <f t="shared" si="29"/>
        <v>0</v>
      </c>
      <c r="CZ7" s="3"/>
      <c r="DA7" s="51"/>
      <c r="DB7" s="51"/>
      <c r="DC7" s="26"/>
      <c r="DD7" s="26"/>
    </row>
    <row r="8" spans="1:108" ht="21" customHeight="1" x14ac:dyDescent="0.25">
      <c r="A8" s="45">
        <v>4</v>
      </c>
      <c r="B8" s="47" t="s">
        <v>34</v>
      </c>
      <c r="C8" s="45">
        <v>11.98</v>
      </c>
      <c r="D8" s="45">
        <v>0.215</v>
      </c>
      <c r="E8" s="46">
        <f t="shared" si="30"/>
        <v>2.5756999999999999</v>
      </c>
      <c r="F8" s="72"/>
      <c r="G8" s="32">
        <v>0</v>
      </c>
      <c r="H8" s="33">
        <f>G8*($C$8-$E$8)</f>
        <v>0</v>
      </c>
      <c r="I8" s="72"/>
      <c r="J8" s="32">
        <v>0</v>
      </c>
      <c r="K8" s="33">
        <f>J8*($C$8-$E$8)</f>
        <v>0</v>
      </c>
      <c r="L8" s="72"/>
      <c r="M8" s="32">
        <v>0</v>
      </c>
      <c r="N8" s="33">
        <f>M8*($C$8-$E$8)</f>
        <v>0</v>
      </c>
      <c r="O8" s="72"/>
      <c r="P8" s="32">
        <v>0</v>
      </c>
      <c r="Q8" s="33">
        <f>P8*($C$8-$E$8)</f>
        <v>0</v>
      </c>
      <c r="R8" s="72"/>
      <c r="S8" s="32">
        <v>0</v>
      </c>
      <c r="T8" s="33">
        <f>S8*($C$8-$E$8)</f>
        <v>0</v>
      </c>
      <c r="U8" s="72"/>
      <c r="V8" s="32">
        <v>0</v>
      </c>
      <c r="W8" s="33">
        <f>V8*($C$8-$E$8)</f>
        <v>0</v>
      </c>
      <c r="X8" s="72"/>
      <c r="Y8" s="32">
        <v>0</v>
      </c>
      <c r="Z8" s="33">
        <f>Y8*($C$8-$E$8)</f>
        <v>0</v>
      </c>
      <c r="AA8" s="72"/>
      <c r="AB8" s="32">
        <v>0</v>
      </c>
      <c r="AC8" s="33">
        <f>AB8*($C$8-$E$8)</f>
        <v>0</v>
      </c>
      <c r="AD8" s="72"/>
      <c r="AE8" s="32">
        <v>0</v>
      </c>
      <c r="AF8" s="33">
        <f>AE8*($C$8-$E$8)</f>
        <v>0</v>
      </c>
      <c r="AG8" s="72"/>
      <c r="AH8" s="32">
        <v>0</v>
      </c>
      <c r="AI8" s="33">
        <f>AH8*($C$8-$E$8)</f>
        <v>0</v>
      </c>
      <c r="AJ8" s="72"/>
      <c r="AK8" s="32">
        <v>0</v>
      </c>
      <c r="AL8" s="33">
        <f>AK8*($C$8-$E$8)</f>
        <v>0</v>
      </c>
      <c r="AM8" s="72"/>
      <c r="AN8" s="32">
        <v>0</v>
      </c>
      <c r="AO8" s="33">
        <f>AN8*($C$8-$E$8)</f>
        <v>0</v>
      </c>
      <c r="AP8" s="72"/>
      <c r="AQ8" s="32">
        <v>0</v>
      </c>
      <c r="AR8" s="33">
        <f>AQ8*($C$8-$E$8)</f>
        <v>0</v>
      </c>
      <c r="AS8" s="72"/>
      <c r="AT8" s="32">
        <v>0</v>
      </c>
      <c r="AU8" s="33">
        <f>AT8*($C$8-$E$8)</f>
        <v>0</v>
      </c>
      <c r="AV8" s="72"/>
      <c r="AW8" s="32">
        <v>0</v>
      </c>
      <c r="AX8" s="33">
        <f>AW8*($C$8-$E$8)</f>
        <v>0</v>
      </c>
      <c r="AY8" s="72"/>
      <c r="AZ8" s="32">
        <v>0</v>
      </c>
      <c r="BA8" s="33">
        <f>AZ8*($C$8-$E$8)</f>
        <v>0</v>
      </c>
      <c r="BB8" s="72"/>
      <c r="BC8" s="32">
        <v>0</v>
      </c>
      <c r="BD8" s="33">
        <f>BC8*($C$8-$E$8)</f>
        <v>0</v>
      </c>
      <c r="BE8" s="72"/>
      <c r="BF8" s="32">
        <v>0</v>
      </c>
      <c r="BG8" s="33">
        <f>BF8*($C$8-$E$8)</f>
        <v>0</v>
      </c>
      <c r="BH8" s="72"/>
      <c r="BI8" s="32">
        <v>0</v>
      </c>
      <c r="BJ8" s="33">
        <f>BI8*($C$8-$E$8)</f>
        <v>0</v>
      </c>
      <c r="BK8" s="72"/>
      <c r="BL8" s="32">
        <v>0</v>
      </c>
      <c r="BM8" s="33">
        <f>BL8*($C$8-$E$8)</f>
        <v>0</v>
      </c>
      <c r="BN8" s="72"/>
      <c r="BO8" s="32">
        <v>0</v>
      </c>
      <c r="BP8" s="33">
        <f>BO8*($C$8-$E$8)</f>
        <v>0</v>
      </c>
      <c r="BQ8" s="72"/>
      <c r="BR8" s="32">
        <v>0</v>
      </c>
      <c r="BS8" s="33">
        <f>BR8*($C$8-$E$8)</f>
        <v>0</v>
      </c>
      <c r="BT8" s="72"/>
      <c r="BU8" s="32">
        <v>0</v>
      </c>
      <c r="BV8" s="33">
        <f>BU8*($C$8-$E$8)</f>
        <v>0</v>
      </c>
      <c r="BW8" s="72"/>
      <c r="BX8" s="32">
        <v>0</v>
      </c>
      <c r="BY8" s="33">
        <f>BX8*($C$8-$E$8)</f>
        <v>0</v>
      </c>
      <c r="BZ8" s="72"/>
      <c r="CA8" s="32">
        <v>0</v>
      </c>
      <c r="CB8" s="33">
        <f>CA8*($C$8-$E$8)</f>
        <v>0</v>
      </c>
      <c r="CC8" s="72">
        <v>1000</v>
      </c>
      <c r="CD8" s="32">
        <v>0</v>
      </c>
      <c r="CE8" s="33">
        <f>CD8*($C$8-$E$8)</f>
        <v>0</v>
      </c>
      <c r="CF8" s="72"/>
      <c r="CG8" s="32">
        <v>0</v>
      </c>
      <c r="CH8" s="33">
        <f>CG8*($C$8-$E$8)</f>
        <v>0</v>
      </c>
      <c r="CI8" s="72"/>
      <c r="CJ8" s="32">
        <v>0</v>
      </c>
      <c r="CK8" s="33">
        <f>CJ8*($C$8-$E$8)</f>
        <v>0</v>
      </c>
      <c r="CL8" s="72"/>
      <c r="CM8" s="32">
        <v>0</v>
      </c>
      <c r="CN8" s="33">
        <f>CM8*($C$8-$E$8)</f>
        <v>0</v>
      </c>
      <c r="CO8" s="72"/>
      <c r="CP8" s="32">
        <v>0</v>
      </c>
      <c r="CQ8" s="33">
        <f>CP8*($C$8-$E$8)</f>
        <v>0</v>
      </c>
      <c r="CR8" s="72"/>
      <c r="CS8" s="32">
        <v>0</v>
      </c>
      <c r="CT8" s="33">
        <f>CS8*($C$8-$E$8)</f>
        <v>0</v>
      </c>
      <c r="CU8" s="70">
        <f t="shared" si="27"/>
        <v>1000</v>
      </c>
      <c r="CV8" s="52">
        <f t="shared" si="28"/>
        <v>0</v>
      </c>
      <c r="CW8" s="52">
        <f t="shared" si="29"/>
        <v>0</v>
      </c>
      <c r="CZ8" s="3"/>
      <c r="DA8" s="51"/>
      <c r="DB8" s="51"/>
      <c r="DC8" s="26"/>
      <c r="DD8" s="26"/>
    </row>
    <row r="9" spans="1:108" ht="21" customHeight="1" x14ac:dyDescent="0.25">
      <c r="A9" s="45">
        <v>5</v>
      </c>
      <c r="B9" s="47" t="s">
        <v>35</v>
      </c>
      <c r="C9" s="45">
        <v>19.86</v>
      </c>
      <c r="D9" s="45">
        <v>0.22600000000000001</v>
      </c>
      <c r="E9" s="46">
        <f t="shared" si="30"/>
        <v>4.4883600000000001</v>
      </c>
      <c r="F9" s="72"/>
      <c r="G9" s="32">
        <v>0</v>
      </c>
      <c r="H9" s="33">
        <f>G9*($C$9-$E$9)</f>
        <v>0</v>
      </c>
      <c r="I9" s="72">
        <v>1500</v>
      </c>
      <c r="J9" s="32">
        <v>0</v>
      </c>
      <c r="K9" s="33">
        <f>J9*($C$9-$E$9)</f>
        <v>0</v>
      </c>
      <c r="L9" s="72"/>
      <c r="M9" s="32">
        <v>0</v>
      </c>
      <c r="N9" s="33">
        <f>M9*($C$9-$E$9)</f>
        <v>0</v>
      </c>
      <c r="O9" s="72">
        <v>1000</v>
      </c>
      <c r="P9" s="32">
        <v>0</v>
      </c>
      <c r="Q9" s="33">
        <f>P9*($C$9-$E$9)</f>
        <v>0</v>
      </c>
      <c r="R9" s="72">
        <v>700</v>
      </c>
      <c r="S9" s="32">
        <v>0</v>
      </c>
      <c r="T9" s="33">
        <f>S9*($C$9-$E$9)</f>
        <v>0</v>
      </c>
      <c r="U9" s="72">
        <v>300</v>
      </c>
      <c r="V9" s="32">
        <v>0</v>
      </c>
      <c r="W9" s="33">
        <f>V9*($C$9-$E$9)</f>
        <v>0</v>
      </c>
      <c r="X9" s="72"/>
      <c r="Y9" s="32">
        <v>0</v>
      </c>
      <c r="Z9" s="33">
        <f>Y9*($C$9-$E$9)</f>
        <v>0</v>
      </c>
      <c r="AA9" s="72"/>
      <c r="AB9" s="32">
        <v>0</v>
      </c>
      <c r="AC9" s="33">
        <f>AB9*($C$9-$E$9)</f>
        <v>0</v>
      </c>
      <c r="AD9" s="72">
        <v>500</v>
      </c>
      <c r="AE9" s="32">
        <v>0</v>
      </c>
      <c r="AF9" s="33">
        <f>AE9*($C$9-$E$9)</f>
        <v>0</v>
      </c>
      <c r="AG9" s="72"/>
      <c r="AH9" s="32">
        <v>0</v>
      </c>
      <c r="AI9" s="33">
        <f>AH9*($C$9-$E$9)</f>
        <v>0</v>
      </c>
      <c r="AJ9" s="72"/>
      <c r="AK9" s="32">
        <v>0</v>
      </c>
      <c r="AL9" s="33">
        <f>AK9*($C$9-$E$9)</f>
        <v>0</v>
      </c>
      <c r="AM9" s="72"/>
      <c r="AN9" s="32">
        <v>0</v>
      </c>
      <c r="AO9" s="33">
        <f>AN9*($C$9-$E$9)</f>
        <v>0</v>
      </c>
      <c r="AP9" s="72"/>
      <c r="AQ9" s="32">
        <v>0</v>
      </c>
      <c r="AR9" s="33">
        <f>AQ9*($C$9-$E$9)</f>
        <v>0</v>
      </c>
      <c r="AS9" s="72"/>
      <c r="AT9" s="32">
        <v>0</v>
      </c>
      <c r="AU9" s="33">
        <f>AT9*($C$9-$E$9)</f>
        <v>0</v>
      </c>
      <c r="AV9" s="72"/>
      <c r="AW9" s="32">
        <v>0</v>
      </c>
      <c r="AX9" s="33">
        <f>AW9*($C$9-$E$9)</f>
        <v>0</v>
      </c>
      <c r="AY9" s="72"/>
      <c r="AZ9" s="32">
        <v>0</v>
      </c>
      <c r="BA9" s="33">
        <f>AZ9*($C$9-$E$9)</f>
        <v>0</v>
      </c>
      <c r="BB9" s="72"/>
      <c r="BC9" s="32">
        <v>0</v>
      </c>
      <c r="BD9" s="33">
        <f>BC9*($C$9-$E$9)</f>
        <v>0</v>
      </c>
      <c r="BE9" s="72"/>
      <c r="BF9" s="32">
        <v>0</v>
      </c>
      <c r="BG9" s="33">
        <f>BF9*($C$9-$E$9)</f>
        <v>0</v>
      </c>
      <c r="BH9" s="72"/>
      <c r="BI9" s="32">
        <v>0</v>
      </c>
      <c r="BJ9" s="33">
        <f>BI9*($C$9-$E$9)</f>
        <v>0</v>
      </c>
      <c r="BK9" s="72"/>
      <c r="BL9" s="32">
        <v>0</v>
      </c>
      <c r="BM9" s="33">
        <f>BL9*($C$9-$E$9)</f>
        <v>0</v>
      </c>
      <c r="BN9" s="72"/>
      <c r="BO9" s="32">
        <v>0</v>
      </c>
      <c r="BP9" s="33">
        <f>BO9*($C$9-$E$9)</f>
        <v>0</v>
      </c>
      <c r="BQ9" s="72"/>
      <c r="BR9" s="32">
        <v>0</v>
      </c>
      <c r="BS9" s="33">
        <f>BR9*($C$9-$E$9)</f>
        <v>0</v>
      </c>
      <c r="BT9" s="72"/>
      <c r="BU9" s="32">
        <v>0</v>
      </c>
      <c r="BV9" s="33">
        <f>BU9*($C$9-$E$9)</f>
        <v>0</v>
      </c>
      <c r="BW9" s="72"/>
      <c r="BX9" s="32">
        <v>0</v>
      </c>
      <c r="BY9" s="33">
        <f>BX9*($C$9-$E$9)</f>
        <v>0</v>
      </c>
      <c r="BZ9" s="72"/>
      <c r="CA9" s="32">
        <v>0</v>
      </c>
      <c r="CB9" s="33">
        <f>CA9*($C$9-$E$9)</f>
        <v>0</v>
      </c>
      <c r="CC9" s="72"/>
      <c r="CD9" s="32">
        <v>0</v>
      </c>
      <c r="CE9" s="33">
        <f>CD9*($C$9-$E$9)</f>
        <v>0</v>
      </c>
      <c r="CF9" s="72"/>
      <c r="CG9" s="32">
        <v>0</v>
      </c>
      <c r="CH9" s="33">
        <f>CG9*($C$9-$E$9)</f>
        <v>0</v>
      </c>
      <c r="CI9" s="72"/>
      <c r="CJ9" s="32">
        <v>0</v>
      </c>
      <c r="CK9" s="33">
        <f>CJ9*($C$9-$E$9)</f>
        <v>0</v>
      </c>
      <c r="CL9" s="72"/>
      <c r="CM9" s="32">
        <v>0</v>
      </c>
      <c r="CN9" s="33">
        <f>CM9*($C$9-$E$9)</f>
        <v>0</v>
      </c>
      <c r="CO9" s="72"/>
      <c r="CP9" s="32">
        <v>0</v>
      </c>
      <c r="CQ9" s="33">
        <f>CP9*($C$9-$E$9)</f>
        <v>0</v>
      </c>
      <c r="CR9" s="72"/>
      <c r="CS9" s="32">
        <v>0</v>
      </c>
      <c r="CT9" s="33">
        <f>CS9*($C$9-$E$9)</f>
        <v>0</v>
      </c>
      <c r="CU9" s="70">
        <f t="shared" si="27"/>
        <v>4000</v>
      </c>
      <c r="CV9" s="52">
        <f t="shared" si="28"/>
        <v>0</v>
      </c>
      <c r="CW9" s="52">
        <f t="shared" si="29"/>
        <v>0</v>
      </c>
      <c r="DA9" s="26"/>
      <c r="DB9" s="26"/>
      <c r="DC9" s="26"/>
      <c r="DD9" s="26"/>
    </row>
    <row r="10" spans="1:108" ht="21" customHeight="1" x14ac:dyDescent="0.25">
      <c r="A10" s="45">
        <v>6</v>
      </c>
      <c r="B10" s="47" t="s">
        <v>36</v>
      </c>
      <c r="C10" s="45">
        <v>19.86</v>
      </c>
      <c r="D10" s="45">
        <v>0.219</v>
      </c>
      <c r="E10" s="46">
        <f t="shared" si="30"/>
        <v>4.3493399999999998</v>
      </c>
      <c r="F10" s="72"/>
      <c r="G10" s="32">
        <v>0</v>
      </c>
      <c r="H10" s="33">
        <f>G10*($C$10-$E$10)</f>
        <v>0</v>
      </c>
      <c r="I10" s="72">
        <v>1500</v>
      </c>
      <c r="J10" s="32">
        <v>0</v>
      </c>
      <c r="K10" s="33">
        <f>J10*($C$10-$E$10)</f>
        <v>0</v>
      </c>
      <c r="L10" s="72"/>
      <c r="M10" s="32">
        <v>0</v>
      </c>
      <c r="N10" s="33">
        <f>M10*($C$10-$E$10)</f>
        <v>0</v>
      </c>
      <c r="O10" s="72">
        <v>1000</v>
      </c>
      <c r="P10" s="32">
        <v>0</v>
      </c>
      <c r="Q10" s="33">
        <f>P10*($C$10-$E$10)</f>
        <v>0</v>
      </c>
      <c r="R10" s="72">
        <v>1100</v>
      </c>
      <c r="S10" s="32">
        <v>0</v>
      </c>
      <c r="T10" s="33">
        <f>S10*($C$10-$E$10)</f>
        <v>0</v>
      </c>
      <c r="U10" s="72">
        <v>100</v>
      </c>
      <c r="V10" s="32">
        <v>0</v>
      </c>
      <c r="W10" s="33">
        <f>V10*($C$10-$E$10)</f>
        <v>0</v>
      </c>
      <c r="X10" s="72"/>
      <c r="Y10" s="32">
        <v>0</v>
      </c>
      <c r="Z10" s="33">
        <f>Y10*($C$10-$E$10)</f>
        <v>0</v>
      </c>
      <c r="AA10" s="72"/>
      <c r="AB10" s="32">
        <v>0</v>
      </c>
      <c r="AC10" s="33">
        <f>AB10*($C$10-$E$10)</f>
        <v>0</v>
      </c>
      <c r="AD10" s="72">
        <v>500</v>
      </c>
      <c r="AE10" s="32">
        <v>0</v>
      </c>
      <c r="AF10" s="33">
        <f>AE10*($C$10-$E$10)</f>
        <v>0</v>
      </c>
      <c r="AG10" s="72"/>
      <c r="AH10" s="32">
        <v>0</v>
      </c>
      <c r="AI10" s="33">
        <f>AH10*($C$10-$E$10)</f>
        <v>0</v>
      </c>
      <c r="AJ10" s="72"/>
      <c r="AK10" s="32">
        <v>0</v>
      </c>
      <c r="AL10" s="33">
        <f>AK10*($C$10-$E$10)</f>
        <v>0</v>
      </c>
      <c r="AM10" s="72"/>
      <c r="AN10" s="32">
        <v>0</v>
      </c>
      <c r="AO10" s="33">
        <f>AN10*($C$10-$E$10)</f>
        <v>0</v>
      </c>
      <c r="AP10" s="72"/>
      <c r="AQ10" s="32">
        <v>0</v>
      </c>
      <c r="AR10" s="33">
        <f>AQ10*($C$10-$E$10)</f>
        <v>0</v>
      </c>
      <c r="AS10" s="72"/>
      <c r="AT10" s="32">
        <v>0</v>
      </c>
      <c r="AU10" s="33">
        <f>AT10*($C$10-$E$10)</f>
        <v>0</v>
      </c>
      <c r="AV10" s="72"/>
      <c r="AW10" s="32">
        <v>0</v>
      </c>
      <c r="AX10" s="33">
        <f>AW10*($C$10-$E$10)</f>
        <v>0</v>
      </c>
      <c r="AY10" s="72"/>
      <c r="AZ10" s="32">
        <v>0</v>
      </c>
      <c r="BA10" s="33">
        <f>AZ10*($C$10-$E$10)</f>
        <v>0</v>
      </c>
      <c r="BB10" s="72"/>
      <c r="BC10" s="32">
        <v>0</v>
      </c>
      <c r="BD10" s="33">
        <f>BC10*($C$10-$E$10)</f>
        <v>0</v>
      </c>
      <c r="BE10" s="72"/>
      <c r="BF10" s="32">
        <v>0</v>
      </c>
      <c r="BG10" s="33">
        <f>BF10*($C$10-$E$10)</f>
        <v>0</v>
      </c>
      <c r="BH10" s="72"/>
      <c r="BI10" s="32">
        <v>0</v>
      </c>
      <c r="BJ10" s="33">
        <f>BI10*($C$10-$E$10)</f>
        <v>0</v>
      </c>
      <c r="BK10" s="72"/>
      <c r="BL10" s="32">
        <v>0</v>
      </c>
      <c r="BM10" s="33">
        <f>BL10*($C$10-$E$10)</f>
        <v>0</v>
      </c>
      <c r="BN10" s="72"/>
      <c r="BO10" s="32">
        <v>0</v>
      </c>
      <c r="BP10" s="33">
        <f>BO10*($C$10-$E$10)</f>
        <v>0</v>
      </c>
      <c r="BQ10" s="72"/>
      <c r="BR10" s="32">
        <v>0</v>
      </c>
      <c r="BS10" s="33">
        <f>BR10*($C$10-$E$10)</f>
        <v>0</v>
      </c>
      <c r="BT10" s="72"/>
      <c r="BU10" s="32">
        <v>0</v>
      </c>
      <c r="BV10" s="33">
        <f>BU10*($C$10-$E$10)</f>
        <v>0</v>
      </c>
      <c r="BW10" s="72"/>
      <c r="BX10" s="32">
        <v>0</v>
      </c>
      <c r="BY10" s="33">
        <f>BX10*($C$10-$E$10)</f>
        <v>0</v>
      </c>
      <c r="BZ10" s="72"/>
      <c r="CA10" s="32">
        <v>0</v>
      </c>
      <c r="CB10" s="33">
        <f>CA10*($C$10-$E$10)</f>
        <v>0</v>
      </c>
      <c r="CC10" s="72"/>
      <c r="CD10" s="32">
        <v>0</v>
      </c>
      <c r="CE10" s="33">
        <f>CD10*($C$10-$E$10)</f>
        <v>0</v>
      </c>
      <c r="CF10" s="72"/>
      <c r="CG10" s="32">
        <v>0</v>
      </c>
      <c r="CH10" s="33">
        <f>CG10*($C$10-$E$10)</f>
        <v>0</v>
      </c>
      <c r="CI10" s="72"/>
      <c r="CJ10" s="32">
        <v>0</v>
      </c>
      <c r="CK10" s="33">
        <f>CJ10*($C$10-$E$10)</f>
        <v>0</v>
      </c>
      <c r="CL10" s="72"/>
      <c r="CM10" s="32">
        <v>0</v>
      </c>
      <c r="CN10" s="33">
        <f>CM10*($C$10-$E$10)</f>
        <v>0</v>
      </c>
      <c r="CO10" s="72"/>
      <c r="CP10" s="32">
        <v>0</v>
      </c>
      <c r="CQ10" s="33">
        <f>CP10*($C$10-$E$10)</f>
        <v>0</v>
      </c>
      <c r="CR10" s="72"/>
      <c r="CS10" s="32">
        <v>0</v>
      </c>
      <c r="CT10" s="33">
        <f>CS10*($C$10-$E$10)</f>
        <v>0</v>
      </c>
      <c r="CU10" s="70">
        <f t="shared" si="27"/>
        <v>4200</v>
      </c>
      <c r="CV10" s="52">
        <f t="shared" si="28"/>
        <v>0</v>
      </c>
      <c r="CW10" s="52">
        <f t="shared" si="29"/>
        <v>0</v>
      </c>
      <c r="DA10" s="26"/>
      <c r="DB10" s="26"/>
      <c r="DC10" s="26"/>
      <c r="DD10" s="26"/>
    </row>
    <row r="11" spans="1:108" ht="21" customHeight="1" x14ac:dyDescent="0.25">
      <c r="A11" s="45">
        <v>7</v>
      </c>
      <c r="B11" s="47" t="s">
        <v>37</v>
      </c>
      <c r="C11" s="45">
        <v>3.89</v>
      </c>
      <c r="D11" s="45">
        <v>0.18</v>
      </c>
      <c r="E11" s="46">
        <f t="shared" si="30"/>
        <v>0.70020000000000004</v>
      </c>
      <c r="F11" s="72"/>
      <c r="G11" s="32">
        <v>0</v>
      </c>
      <c r="H11" s="33">
        <f>G11*($C$11-$E$11)</f>
        <v>0</v>
      </c>
      <c r="I11" s="72">
        <v>6100</v>
      </c>
      <c r="J11" s="32">
        <v>0</v>
      </c>
      <c r="K11" s="33">
        <f>J11*($C$11-$E$11)</f>
        <v>0</v>
      </c>
      <c r="L11" s="72">
        <v>4000</v>
      </c>
      <c r="M11" s="32">
        <v>0</v>
      </c>
      <c r="N11" s="33">
        <f>M11*($C$11-$E$11)</f>
        <v>0</v>
      </c>
      <c r="O11" s="72">
        <v>2800</v>
      </c>
      <c r="P11" s="32">
        <v>0</v>
      </c>
      <c r="Q11" s="33">
        <f>P11*($C$11-$E$11)</f>
        <v>0</v>
      </c>
      <c r="R11" s="72">
        <v>6000</v>
      </c>
      <c r="S11" s="32">
        <v>0</v>
      </c>
      <c r="T11" s="33">
        <f>S11*($C$11-$E$11)</f>
        <v>0</v>
      </c>
      <c r="U11" s="72"/>
      <c r="V11" s="32">
        <v>0</v>
      </c>
      <c r="W11" s="33">
        <f>V11*($C$11-$E$11)</f>
        <v>0</v>
      </c>
      <c r="X11" s="72"/>
      <c r="Y11" s="32">
        <v>0</v>
      </c>
      <c r="Z11" s="33">
        <f>Y11*($C$11-$E$11)</f>
        <v>0</v>
      </c>
      <c r="AA11" s="72"/>
      <c r="AB11" s="32">
        <v>0</v>
      </c>
      <c r="AC11" s="33">
        <f>AB11*($C$11-$E$11)</f>
        <v>0</v>
      </c>
      <c r="AD11" s="72">
        <v>2100</v>
      </c>
      <c r="AE11" s="32">
        <v>0</v>
      </c>
      <c r="AF11" s="33">
        <f>AE11*($C$11-$E$11)</f>
        <v>0</v>
      </c>
      <c r="AG11" s="72">
        <v>2100</v>
      </c>
      <c r="AH11" s="32">
        <v>0</v>
      </c>
      <c r="AI11" s="33">
        <f>AH11*($C$11-$E$11)</f>
        <v>0</v>
      </c>
      <c r="AJ11" s="72"/>
      <c r="AK11" s="32">
        <v>0</v>
      </c>
      <c r="AL11" s="33">
        <f>AK11*($C$11-$E$11)</f>
        <v>0</v>
      </c>
      <c r="AM11" s="72"/>
      <c r="AN11" s="32">
        <v>0</v>
      </c>
      <c r="AO11" s="33">
        <f>AN11*($C$11-$E$11)</f>
        <v>0</v>
      </c>
      <c r="AP11" s="72"/>
      <c r="AQ11" s="32">
        <v>0</v>
      </c>
      <c r="AR11" s="33">
        <f>AQ11*($C$11-$E$11)</f>
        <v>0</v>
      </c>
      <c r="AS11" s="72">
        <v>3500</v>
      </c>
      <c r="AT11" s="32">
        <v>0</v>
      </c>
      <c r="AU11" s="33">
        <f>AT11*($C$11-$E$11)</f>
        <v>0</v>
      </c>
      <c r="AV11" s="72">
        <v>2700</v>
      </c>
      <c r="AW11" s="32">
        <v>0</v>
      </c>
      <c r="AX11" s="33">
        <f>AW11*($C$11-$E$11)</f>
        <v>0</v>
      </c>
      <c r="AY11" s="72"/>
      <c r="AZ11" s="32">
        <v>0</v>
      </c>
      <c r="BA11" s="33">
        <f>AZ11*($C$11-$E$11)</f>
        <v>0</v>
      </c>
      <c r="BB11" s="72"/>
      <c r="BC11" s="32">
        <v>0</v>
      </c>
      <c r="BD11" s="33">
        <f>BC11*($C$11-$E$11)</f>
        <v>0</v>
      </c>
      <c r="BE11" s="72">
        <v>2400</v>
      </c>
      <c r="BF11" s="32">
        <v>0</v>
      </c>
      <c r="BG11" s="33">
        <f>BF11*($C$11-$E$11)</f>
        <v>0</v>
      </c>
      <c r="BH11" s="72"/>
      <c r="BI11" s="32">
        <v>0</v>
      </c>
      <c r="BJ11" s="33">
        <f>BI11*($C$11-$E$11)</f>
        <v>0</v>
      </c>
      <c r="BK11" s="72">
        <v>1000</v>
      </c>
      <c r="BL11" s="32">
        <v>0</v>
      </c>
      <c r="BM11" s="33">
        <f>BL11*($C$11-$E$11)</f>
        <v>0</v>
      </c>
      <c r="BN11" s="72">
        <v>3800</v>
      </c>
      <c r="BO11" s="32">
        <v>0</v>
      </c>
      <c r="BP11" s="33">
        <f>BO11*($C$11-$E$11)</f>
        <v>0</v>
      </c>
      <c r="BQ11" s="72"/>
      <c r="BR11" s="32">
        <v>0</v>
      </c>
      <c r="BS11" s="33">
        <f>BR11*($C$11-$E$11)</f>
        <v>0</v>
      </c>
      <c r="BT11" s="72"/>
      <c r="BU11" s="32">
        <v>0</v>
      </c>
      <c r="BV11" s="33">
        <f>BU11*($C$11-$E$11)</f>
        <v>0</v>
      </c>
      <c r="BW11" s="72"/>
      <c r="BX11" s="32">
        <v>0</v>
      </c>
      <c r="BY11" s="33">
        <f>BX11*($C$11-$E$11)</f>
        <v>0</v>
      </c>
      <c r="BZ11" s="72"/>
      <c r="CA11" s="32">
        <v>0</v>
      </c>
      <c r="CB11" s="33">
        <f>CA11*($C$11-$E$11)</f>
        <v>0</v>
      </c>
      <c r="CC11" s="72">
        <v>3000</v>
      </c>
      <c r="CD11" s="32">
        <v>0</v>
      </c>
      <c r="CE11" s="33">
        <f>CD11*($C$11-$E$11)</f>
        <v>0</v>
      </c>
      <c r="CF11" s="72">
        <v>5700</v>
      </c>
      <c r="CG11" s="32">
        <v>0</v>
      </c>
      <c r="CH11" s="33">
        <f>CG11*($C$11-$E$11)</f>
        <v>0</v>
      </c>
      <c r="CI11" s="72"/>
      <c r="CJ11" s="32">
        <v>0</v>
      </c>
      <c r="CK11" s="33">
        <f>CJ11*($C$11-$E$11)</f>
        <v>0</v>
      </c>
      <c r="CL11" s="72"/>
      <c r="CM11" s="32">
        <v>0</v>
      </c>
      <c r="CN11" s="33">
        <f>CM11*($C$11-$E$11)</f>
        <v>0</v>
      </c>
      <c r="CO11" s="72"/>
      <c r="CP11" s="32">
        <v>0</v>
      </c>
      <c r="CQ11" s="33">
        <f>CP11*($C$11-$E$11)</f>
        <v>0</v>
      </c>
      <c r="CR11" s="72"/>
      <c r="CS11" s="32">
        <v>0</v>
      </c>
      <c r="CT11" s="33">
        <f>CS11*($C$11-$E$11)</f>
        <v>0</v>
      </c>
      <c r="CU11" s="70">
        <f t="shared" si="27"/>
        <v>45200</v>
      </c>
      <c r="CV11" s="52">
        <f t="shared" si="28"/>
        <v>0</v>
      </c>
      <c r="CW11" s="52">
        <f t="shared" si="29"/>
        <v>0</v>
      </c>
      <c r="DA11" s="26"/>
      <c r="DB11" s="26"/>
      <c r="DC11" s="26"/>
      <c r="DD11" s="26"/>
    </row>
    <row r="12" spans="1:108" ht="21" customHeight="1" x14ac:dyDescent="0.25">
      <c r="A12" s="45">
        <v>8</v>
      </c>
      <c r="B12" s="47" t="s">
        <v>38</v>
      </c>
      <c r="C12" s="45">
        <v>3.89</v>
      </c>
      <c r="D12" s="45">
        <v>0.156</v>
      </c>
      <c r="E12" s="46">
        <f t="shared" si="30"/>
        <v>0.60684000000000005</v>
      </c>
      <c r="F12" s="72"/>
      <c r="G12" s="32">
        <v>0</v>
      </c>
      <c r="H12" s="33">
        <f>G12*($C$12-$E$12)</f>
        <v>0</v>
      </c>
      <c r="I12" s="72">
        <v>5000</v>
      </c>
      <c r="J12" s="32">
        <v>0</v>
      </c>
      <c r="K12" s="33">
        <f>J12*($C$12-$E$12)</f>
        <v>0</v>
      </c>
      <c r="L12" s="72">
        <v>2200</v>
      </c>
      <c r="M12" s="32">
        <v>0</v>
      </c>
      <c r="N12" s="33">
        <f>M12*($C$12-$E$12)</f>
        <v>0</v>
      </c>
      <c r="O12" s="72">
        <v>2800</v>
      </c>
      <c r="P12" s="32">
        <v>0</v>
      </c>
      <c r="Q12" s="33">
        <f>P12*($C$12-$E$12)</f>
        <v>0</v>
      </c>
      <c r="R12" s="72">
        <v>4900</v>
      </c>
      <c r="S12" s="32">
        <v>0</v>
      </c>
      <c r="T12" s="33">
        <f>S12*($C$12-$E$12)</f>
        <v>0</v>
      </c>
      <c r="U12" s="72">
        <v>1200</v>
      </c>
      <c r="V12" s="32">
        <v>0</v>
      </c>
      <c r="W12" s="33">
        <f>V12*($C$12-$E$12)</f>
        <v>0</v>
      </c>
      <c r="X12" s="72"/>
      <c r="Y12" s="32">
        <v>0</v>
      </c>
      <c r="Z12" s="33">
        <f>Y12*($C$12-$E$12)</f>
        <v>0</v>
      </c>
      <c r="AA12" s="72"/>
      <c r="AB12" s="32">
        <v>0</v>
      </c>
      <c r="AC12" s="33">
        <f>AB12*($C$12-$E$12)</f>
        <v>0</v>
      </c>
      <c r="AD12" s="72">
        <v>3700</v>
      </c>
      <c r="AE12" s="32">
        <v>0</v>
      </c>
      <c r="AF12" s="33">
        <f>AE12*($C$12-$E$12)</f>
        <v>0</v>
      </c>
      <c r="AG12" s="72">
        <v>3700</v>
      </c>
      <c r="AH12" s="32">
        <v>0</v>
      </c>
      <c r="AI12" s="33">
        <f>AH12*($C$12-$E$12)</f>
        <v>0</v>
      </c>
      <c r="AJ12" s="72">
        <v>2500</v>
      </c>
      <c r="AK12" s="32">
        <v>0</v>
      </c>
      <c r="AL12" s="33">
        <f>AK12*($C$12-$E$12)</f>
        <v>0</v>
      </c>
      <c r="AM12" s="72"/>
      <c r="AN12" s="32">
        <v>0</v>
      </c>
      <c r="AO12" s="33">
        <f>AN12*($C$12-$E$12)</f>
        <v>0</v>
      </c>
      <c r="AP12" s="72"/>
      <c r="AQ12" s="32">
        <v>0</v>
      </c>
      <c r="AR12" s="33">
        <f>AQ12*($C$12-$E$12)</f>
        <v>0</v>
      </c>
      <c r="AS12" s="72">
        <v>5200</v>
      </c>
      <c r="AT12" s="32">
        <v>0</v>
      </c>
      <c r="AU12" s="33">
        <f>AT12*($C$12-$E$12)</f>
        <v>0</v>
      </c>
      <c r="AV12" s="72">
        <v>3200</v>
      </c>
      <c r="AW12" s="32">
        <v>0</v>
      </c>
      <c r="AX12" s="33">
        <f>AW12*($C$12-$E$12)</f>
        <v>0</v>
      </c>
      <c r="AY12" s="72">
        <v>1600</v>
      </c>
      <c r="AZ12" s="32">
        <v>0</v>
      </c>
      <c r="BA12" s="33">
        <f>AZ12*($C$12-$E$12)</f>
        <v>0</v>
      </c>
      <c r="BB12" s="72"/>
      <c r="BC12" s="32">
        <v>0</v>
      </c>
      <c r="BD12" s="33">
        <f>BC12*($C$12-$E$12)</f>
        <v>0</v>
      </c>
      <c r="BE12" s="72">
        <v>2400</v>
      </c>
      <c r="BF12" s="32">
        <v>0</v>
      </c>
      <c r="BG12" s="33">
        <f>BF12*($C$12-$E$12)</f>
        <v>0</v>
      </c>
      <c r="BH12" s="72"/>
      <c r="BI12" s="32">
        <v>0</v>
      </c>
      <c r="BJ12" s="33">
        <f>BI12*($C$12-$E$12)</f>
        <v>0</v>
      </c>
      <c r="BK12" s="72"/>
      <c r="BL12" s="32">
        <v>0</v>
      </c>
      <c r="BM12" s="33">
        <f>BL12*($C$12-$E$12)</f>
        <v>0</v>
      </c>
      <c r="BN12" s="72">
        <v>4500</v>
      </c>
      <c r="BO12" s="32">
        <v>0</v>
      </c>
      <c r="BP12" s="33">
        <f>BO12*($C$12-$E$12)</f>
        <v>0</v>
      </c>
      <c r="BQ12" s="72"/>
      <c r="BR12" s="32">
        <v>0</v>
      </c>
      <c r="BS12" s="33">
        <f>BR12*($C$12-$E$12)</f>
        <v>0</v>
      </c>
      <c r="BT12" s="72"/>
      <c r="BU12" s="32">
        <v>0</v>
      </c>
      <c r="BV12" s="33">
        <f>BU12*($C$12-$E$12)</f>
        <v>0</v>
      </c>
      <c r="BW12" s="72"/>
      <c r="BX12" s="32">
        <v>0</v>
      </c>
      <c r="BY12" s="33">
        <f>BX12*($C$12-$E$12)</f>
        <v>0</v>
      </c>
      <c r="BZ12" s="72"/>
      <c r="CA12" s="32">
        <v>0</v>
      </c>
      <c r="CB12" s="33">
        <f>CA12*($C$12-$E$12)</f>
        <v>0</v>
      </c>
      <c r="CC12" s="72">
        <v>3000</v>
      </c>
      <c r="CD12" s="32">
        <v>0</v>
      </c>
      <c r="CE12" s="33">
        <f>CD12*($C$12-$E$12)</f>
        <v>0</v>
      </c>
      <c r="CF12" s="72">
        <v>9100</v>
      </c>
      <c r="CG12" s="32">
        <v>0</v>
      </c>
      <c r="CH12" s="33">
        <f>CG12*($C$12-$E$12)</f>
        <v>0</v>
      </c>
      <c r="CI12" s="72"/>
      <c r="CJ12" s="32">
        <v>0</v>
      </c>
      <c r="CK12" s="33">
        <f>CJ12*($C$12-$E$12)</f>
        <v>0</v>
      </c>
      <c r="CL12" s="72"/>
      <c r="CM12" s="32">
        <v>0</v>
      </c>
      <c r="CN12" s="33">
        <f>CM12*($C$12-$E$12)</f>
        <v>0</v>
      </c>
      <c r="CO12" s="72"/>
      <c r="CP12" s="32">
        <v>0</v>
      </c>
      <c r="CQ12" s="33">
        <f>CP12*($C$12-$E$12)</f>
        <v>0</v>
      </c>
      <c r="CR12" s="72"/>
      <c r="CS12" s="32">
        <v>0</v>
      </c>
      <c r="CT12" s="33">
        <f>CS12*($C$12-$E$12)</f>
        <v>0</v>
      </c>
      <c r="CU12" s="70">
        <f t="shared" si="27"/>
        <v>55000</v>
      </c>
      <c r="CV12" s="52">
        <f t="shared" si="28"/>
        <v>0</v>
      </c>
      <c r="CW12" s="52">
        <f t="shared" si="29"/>
        <v>0</v>
      </c>
      <c r="DA12" s="26"/>
      <c r="DB12" s="26"/>
      <c r="DC12" s="26"/>
      <c r="DD12" s="26"/>
    </row>
    <row r="13" spans="1:108" ht="21" customHeight="1" x14ac:dyDescent="0.25">
      <c r="A13" s="45">
        <v>9</v>
      </c>
      <c r="B13" s="47" t="s">
        <v>39</v>
      </c>
      <c r="C13" s="45">
        <v>3.89</v>
      </c>
      <c r="D13" s="45">
        <v>0.18</v>
      </c>
      <c r="E13" s="46">
        <f t="shared" si="30"/>
        <v>0.70020000000000004</v>
      </c>
      <c r="F13" s="72"/>
      <c r="G13" s="32">
        <v>0</v>
      </c>
      <c r="H13" s="33">
        <f>G13*($C$13-$E$13)</f>
        <v>0</v>
      </c>
      <c r="I13" s="72"/>
      <c r="J13" s="32">
        <v>0</v>
      </c>
      <c r="K13" s="33">
        <f>J13*($C$13-$E$13)</f>
        <v>0</v>
      </c>
      <c r="L13" s="72"/>
      <c r="M13" s="32">
        <v>0</v>
      </c>
      <c r="N13" s="33">
        <f>M13*($C$13-$E$13)</f>
        <v>0</v>
      </c>
      <c r="O13" s="72"/>
      <c r="P13" s="32">
        <v>0</v>
      </c>
      <c r="Q13" s="33">
        <f>P13*($C$13-$E$13)</f>
        <v>0</v>
      </c>
      <c r="R13" s="72"/>
      <c r="S13" s="32">
        <v>0</v>
      </c>
      <c r="T13" s="33">
        <f>S13*($C$13-$E$13)</f>
        <v>0</v>
      </c>
      <c r="U13" s="72">
        <v>6000</v>
      </c>
      <c r="V13" s="32">
        <v>0</v>
      </c>
      <c r="W13" s="33">
        <f>V13*($C$13-$E$13)</f>
        <v>0</v>
      </c>
      <c r="X13" s="72"/>
      <c r="Y13" s="32">
        <v>0</v>
      </c>
      <c r="Z13" s="33">
        <f>Y13*($C$13-$E$13)</f>
        <v>0</v>
      </c>
      <c r="AA13" s="72">
        <v>2600</v>
      </c>
      <c r="AB13" s="32">
        <v>0</v>
      </c>
      <c r="AC13" s="33">
        <f>AB13*($C$13-$E$13)</f>
        <v>0</v>
      </c>
      <c r="AD13" s="72">
        <v>3800</v>
      </c>
      <c r="AE13" s="32">
        <v>0</v>
      </c>
      <c r="AF13" s="33">
        <f>AE13*($C$13-$E$13)</f>
        <v>0</v>
      </c>
      <c r="AG13" s="72"/>
      <c r="AH13" s="32">
        <v>0</v>
      </c>
      <c r="AI13" s="33">
        <f>AH13*($C$13-$E$13)</f>
        <v>0</v>
      </c>
      <c r="AJ13" s="72"/>
      <c r="AK13" s="32">
        <v>0</v>
      </c>
      <c r="AL13" s="33">
        <f>AK13*($C$13-$E$13)</f>
        <v>0</v>
      </c>
      <c r="AM13" s="72"/>
      <c r="AN13" s="32">
        <v>0</v>
      </c>
      <c r="AO13" s="33">
        <f>AN13*($C$13-$E$13)</f>
        <v>0</v>
      </c>
      <c r="AP13" s="72">
        <v>2500</v>
      </c>
      <c r="AQ13" s="32">
        <v>0</v>
      </c>
      <c r="AR13" s="33">
        <f>AQ13*($C$13-$E$13)</f>
        <v>0</v>
      </c>
      <c r="AS13" s="72"/>
      <c r="AT13" s="32">
        <v>0</v>
      </c>
      <c r="AU13" s="33">
        <f>AT13*($C$13-$E$13)</f>
        <v>0</v>
      </c>
      <c r="AV13" s="72">
        <v>1400</v>
      </c>
      <c r="AW13" s="32">
        <v>0</v>
      </c>
      <c r="AX13" s="33">
        <f>AW13*($C$13-$E$13)</f>
        <v>0</v>
      </c>
      <c r="AY13" s="72"/>
      <c r="AZ13" s="32">
        <v>0</v>
      </c>
      <c r="BA13" s="33">
        <f>AZ13*($C$13-$E$13)</f>
        <v>0</v>
      </c>
      <c r="BB13" s="72"/>
      <c r="BC13" s="32">
        <v>0</v>
      </c>
      <c r="BD13" s="33">
        <f>BC13*($C$13-$E$13)</f>
        <v>0</v>
      </c>
      <c r="BE13" s="72"/>
      <c r="BF13" s="32">
        <v>0</v>
      </c>
      <c r="BG13" s="33">
        <f>BF13*($C$13-$E$13)</f>
        <v>0</v>
      </c>
      <c r="BH13" s="72"/>
      <c r="BI13" s="32">
        <v>0</v>
      </c>
      <c r="BJ13" s="33">
        <f>BI13*($C$13-$E$13)</f>
        <v>0</v>
      </c>
      <c r="BK13" s="72">
        <v>3200</v>
      </c>
      <c r="BL13" s="32">
        <v>0</v>
      </c>
      <c r="BM13" s="33">
        <f>BL13*($C$13-$E$13)</f>
        <v>0</v>
      </c>
      <c r="BN13" s="72">
        <v>1900</v>
      </c>
      <c r="BO13" s="32">
        <v>0</v>
      </c>
      <c r="BP13" s="33">
        <f>BO13*($C$13-$E$13)</f>
        <v>0</v>
      </c>
      <c r="BQ13" s="72"/>
      <c r="BR13" s="32">
        <v>0</v>
      </c>
      <c r="BS13" s="33">
        <f>BR13*($C$13-$E$13)</f>
        <v>0</v>
      </c>
      <c r="BT13" s="72">
        <v>5000</v>
      </c>
      <c r="BU13" s="32">
        <v>0</v>
      </c>
      <c r="BV13" s="33">
        <f>BU13*($C$13-$E$13)</f>
        <v>0</v>
      </c>
      <c r="BW13" s="72">
        <v>2000</v>
      </c>
      <c r="BX13" s="32">
        <v>0</v>
      </c>
      <c r="BY13" s="33">
        <f>BX13*($C$13-$E$13)</f>
        <v>0</v>
      </c>
      <c r="BZ13" s="72"/>
      <c r="CA13" s="32">
        <v>0</v>
      </c>
      <c r="CB13" s="33">
        <f>CA13*($C$13-$E$13)</f>
        <v>0</v>
      </c>
      <c r="CC13" s="72"/>
      <c r="CD13" s="32">
        <v>0</v>
      </c>
      <c r="CE13" s="33">
        <f>CD13*($C$13-$E$13)</f>
        <v>0</v>
      </c>
      <c r="CF13" s="72"/>
      <c r="CG13" s="32">
        <v>0</v>
      </c>
      <c r="CH13" s="33">
        <f>CG13*($C$13-$E$13)</f>
        <v>0</v>
      </c>
      <c r="CI13" s="72"/>
      <c r="CJ13" s="32">
        <v>0</v>
      </c>
      <c r="CK13" s="33">
        <f>CJ13*($C$13-$E$13)</f>
        <v>0</v>
      </c>
      <c r="CL13" s="72"/>
      <c r="CM13" s="32">
        <v>0</v>
      </c>
      <c r="CN13" s="33">
        <f>CM13*($C$13-$E$13)</f>
        <v>0</v>
      </c>
      <c r="CO13" s="72"/>
      <c r="CP13" s="32">
        <v>0</v>
      </c>
      <c r="CQ13" s="33">
        <f>CP13*($C$13-$E$13)</f>
        <v>0</v>
      </c>
      <c r="CR13" s="72"/>
      <c r="CS13" s="32">
        <v>0</v>
      </c>
      <c r="CT13" s="33">
        <f>CS13*($C$13-$E$13)</f>
        <v>0</v>
      </c>
      <c r="CU13" s="70">
        <f t="shared" si="27"/>
        <v>28400</v>
      </c>
      <c r="CV13" s="52">
        <f t="shared" si="28"/>
        <v>0</v>
      </c>
      <c r="CW13" s="52">
        <f t="shared" si="29"/>
        <v>0</v>
      </c>
      <c r="DA13" s="26"/>
      <c r="DB13" s="26"/>
      <c r="DC13" s="26"/>
      <c r="DD13" s="26"/>
    </row>
    <row r="14" spans="1:108" ht="21" customHeight="1" x14ac:dyDescent="0.25">
      <c r="A14" s="45">
        <v>10</v>
      </c>
      <c r="B14" s="47" t="s">
        <v>40</v>
      </c>
      <c r="C14" s="45">
        <v>3.89</v>
      </c>
      <c r="D14" s="45">
        <v>0.18</v>
      </c>
      <c r="E14" s="46">
        <f t="shared" si="30"/>
        <v>0.70020000000000004</v>
      </c>
      <c r="F14" s="72"/>
      <c r="G14" s="32">
        <v>0</v>
      </c>
      <c r="H14" s="33">
        <f>G14*($C$14-$E$14)</f>
        <v>0</v>
      </c>
      <c r="I14" s="72"/>
      <c r="J14" s="32">
        <v>0</v>
      </c>
      <c r="K14" s="33">
        <f>J14*($C$14-$E$14)</f>
        <v>0</v>
      </c>
      <c r="L14" s="72"/>
      <c r="M14" s="32">
        <v>0</v>
      </c>
      <c r="N14" s="33">
        <f>M14*($C$14-$E$14)</f>
        <v>0</v>
      </c>
      <c r="O14" s="72"/>
      <c r="P14" s="32">
        <v>0</v>
      </c>
      <c r="Q14" s="33">
        <f>P14*($C$14-$E$14)</f>
        <v>0</v>
      </c>
      <c r="R14" s="72"/>
      <c r="S14" s="32">
        <v>0</v>
      </c>
      <c r="T14" s="33">
        <f>S14*($C$14-$E$14)</f>
        <v>0</v>
      </c>
      <c r="U14" s="72">
        <v>6000</v>
      </c>
      <c r="V14" s="32">
        <v>0</v>
      </c>
      <c r="W14" s="33">
        <f>V14*($C$14-$E$14)</f>
        <v>0</v>
      </c>
      <c r="X14" s="72"/>
      <c r="Y14" s="32">
        <v>0</v>
      </c>
      <c r="Z14" s="33">
        <f>Y14*($C$14-$E$14)</f>
        <v>0</v>
      </c>
      <c r="AA14" s="72">
        <v>1900</v>
      </c>
      <c r="AB14" s="32">
        <v>0</v>
      </c>
      <c r="AC14" s="33">
        <f>AB14*($C$14-$E$14)</f>
        <v>0</v>
      </c>
      <c r="AD14" s="72">
        <v>4300</v>
      </c>
      <c r="AE14" s="32">
        <v>0</v>
      </c>
      <c r="AF14" s="33">
        <f>AE14*($C$14-$E$14)</f>
        <v>0</v>
      </c>
      <c r="AG14" s="72"/>
      <c r="AH14" s="32">
        <v>0</v>
      </c>
      <c r="AI14" s="33">
        <f>AH14*($C$14-$E$14)</f>
        <v>0</v>
      </c>
      <c r="AJ14" s="72"/>
      <c r="AK14" s="32">
        <v>0</v>
      </c>
      <c r="AL14" s="33">
        <f>AK14*($C$14-$E$14)</f>
        <v>0</v>
      </c>
      <c r="AM14" s="72"/>
      <c r="AN14" s="32">
        <v>0</v>
      </c>
      <c r="AO14" s="33">
        <f>AN14*($C$14-$E$14)</f>
        <v>0</v>
      </c>
      <c r="AP14" s="72">
        <v>2900</v>
      </c>
      <c r="AQ14" s="32">
        <v>0</v>
      </c>
      <c r="AR14" s="33">
        <f>AQ14*($C$14-$E$14)</f>
        <v>0</v>
      </c>
      <c r="AS14" s="72"/>
      <c r="AT14" s="32">
        <v>0</v>
      </c>
      <c r="AU14" s="33">
        <f>AT14*($C$14-$E$14)</f>
        <v>0</v>
      </c>
      <c r="AV14" s="72"/>
      <c r="AW14" s="32">
        <v>0</v>
      </c>
      <c r="AX14" s="33">
        <f>AW14*($C$14-$E$14)</f>
        <v>0</v>
      </c>
      <c r="AY14" s="72">
        <v>1600</v>
      </c>
      <c r="AZ14" s="32">
        <v>0</v>
      </c>
      <c r="BA14" s="33">
        <f>AZ14*($C$14-$E$14)</f>
        <v>0</v>
      </c>
      <c r="BB14" s="72"/>
      <c r="BC14" s="32">
        <v>0</v>
      </c>
      <c r="BD14" s="33">
        <f>BC14*($C$14-$E$14)</f>
        <v>0</v>
      </c>
      <c r="BE14" s="72"/>
      <c r="BF14" s="32">
        <v>0</v>
      </c>
      <c r="BG14" s="33">
        <f>BF14*($C$14-$E$14)</f>
        <v>0</v>
      </c>
      <c r="BH14" s="72"/>
      <c r="BI14" s="32">
        <v>0</v>
      </c>
      <c r="BJ14" s="33">
        <f>BI14*($C$14-$E$14)</f>
        <v>0</v>
      </c>
      <c r="BK14" s="72">
        <v>2100</v>
      </c>
      <c r="BL14" s="32">
        <v>0</v>
      </c>
      <c r="BM14" s="33">
        <f>BL14*($C$14-$E$14)</f>
        <v>0</v>
      </c>
      <c r="BN14" s="72">
        <v>1900</v>
      </c>
      <c r="BO14" s="32">
        <v>0</v>
      </c>
      <c r="BP14" s="33">
        <f>BO14*($C$14-$E$14)</f>
        <v>0</v>
      </c>
      <c r="BQ14" s="72"/>
      <c r="BR14" s="32">
        <v>0</v>
      </c>
      <c r="BS14" s="33">
        <f>BR14*($C$14-$E$14)</f>
        <v>0</v>
      </c>
      <c r="BT14" s="72">
        <v>5000</v>
      </c>
      <c r="BU14" s="32">
        <v>0</v>
      </c>
      <c r="BV14" s="33">
        <f>BU14*($C$14-$E$14)</f>
        <v>0</v>
      </c>
      <c r="BW14" s="72">
        <v>2000</v>
      </c>
      <c r="BX14" s="32">
        <v>0</v>
      </c>
      <c r="BY14" s="33">
        <f>BX14*($C$14-$E$14)</f>
        <v>0</v>
      </c>
      <c r="BZ14" s="72"/>
      <c r="CA14" s="32">
        <v>0</v>
      </c>
      <c r="CB14" s="33">
        <f>CA14*($C$14-$E$14)</f>
        <v>0</v>
      </c>
      <c r="CC14" s="72"/>
      <c r="CD14" s="32">
        <v>0</v>
      </c>
      <c r="CE14" s="33">
        <f>CD14*($C$14-$E$14)</f>
        <v>0</v>
      </c>
      <c r="CF14" s="72"/>
      <c r="CG14" s="32">
        <v>0</v>
      </c>
      <c r="CH14" s="33">
        <f>CG14*($C$14-$E$14)</f>
        <v>0</v>
      </c>
      <c r="CI14" s="72"/>
      <c r="CJ14" s="32">
        <v>0</v>
      </c>
      <c r="CK14" s="33">
        <f>CJ14*($C$14-$E$14)</f>
        <v>0</v>
      </c>
      <c r="CL14" s="72"/>
      <c r="CM14" s="32">
        <v>0</v>
      </c>
      <c r="CN14" s="33">
        <f>CM14*($C$14-$E$14)</f>
        <v>0</v>
      </c>
      <c r="CO14" s="72"/>
      <c r="CP14" s="32">
        <v>0</v>
      </c>
      <c r="CQ14" s="33">
        <f>CP14*($C$14-$E$14)</f>
        <v>0</v>
      </c>
      <c r="CR14" s="72"/>
      <c r="CS14" s="32">
        <v>0</v>
      </c>
      <c r="CT14" s="33">
        <f>CS14*($C$14-$E$14)</f>
        <v>0</v>
      </c>
      <c r="CU14" s="70">
        <f t="shared" si="27"/>
        <v>27700</v>
      </c>
      <c r="CV14" s="52">
        <f t="shared" si="28"/>
        <v>0</v>
      </c>
      <c r="CW14" s="52">
        <f t="shared" si="29"/>
        <v>0</v>
      </c>
      <c r="DA14" s="26"/>
      <c r="DB14" s="26"/>
      <c r="DC14" s="26"/>
      <c r="DD14" s="26"/>
    </row>
    <row r="15" spans="1:108" s="55" customFormat="1" ht="21" customHeight="1" x14ac:dyDescent="0.25">
      <c r="A15" s="45">
        <v>11</v>
      </c>
      <c r="B15" s="47" t="s">
        <v>41</v>
      </c>
      <c r="C15" s="45">
        <v>23.71</v>
      </c>
      <c r="D15" s="45">
        <v>0.23300000000000001</v>
      </c>
      <c r="E15" s="46">
        <f t="shared" si="30"/>
        <v>5.5244300000000006</v>
      </c>
      <c r="F15" s="72"/>
      <c r="G15" s="54">
        <v>0</v>
      </c>
      <c r="H15" s="53">
        <f>G15*($C$15-$E$15)</f>
        <v>0</v>
      </c>
      <c r="I15" s="72"/>
      <c r="J15" s="54">
        <v>0</v>
      </c>
      <c r="K15" s="53">
        <f>J15*($C$15-$E$15)</f>
        <v>0</v>
      </c>
      <c r="L15" s="72"/>
      <c r="M15" s="54">
        <v>0</v>
      </c>
      <c r="N15" s="53">
        <f>M15*($C$15-$E$15)</f>
        <v>0</v>
      </c>
      <c r="O15" s="72">
        <v>1000</v>
      </c>
      <c r="P15" s="54">
        <v>0</v>
      </c>
      <c r="Q15" s="53">
        <f>P15*($C$15-$E$15)</f>
        <v>0</v>
      </c>
      <c r="R15" s="72"/>
      <c r="S15" s="54">
        <v>0</v>
      </c>
      <c r="T15" s="53">
        <f>S15*($C$15-$E$15)</f>
        <v>0</v>
      </c>
      <c r="U15" s="72">
        <v>3000</v>
      </c>
      <c r="V15" s="54">
        <v>0</v>
      </c>
      <c r="W15" s="53">
        <f>V15*($C$15-$E$15)</f>
        <v>0</v>
      </c>
      <c r="X15" s="72"/>
      <c r="Y15" s="54">
        <v>0</v>
      </c>
      <c r="Z15" s="53">
        <f>Y15*($C$15-$E$15)</f>
        <v>0</v>
      </c>
      <c r="AA15" s="72"/>
      <c r="AB15" s="54">
        <v>0</v>
      </c>
      <c r="AC15" s="53">
        <f>AB15*($C$15-$E$15)</f>
        <v>0</v>
      </c>
      <c r="AD15" s="72">
        <v>1000</v>
      </c>
      <c r="AE15" s="54">
        <v>0</v>
      </c>
      <c r="AF15" s="53">
        <f>AE15*($C$15-$E$15)</f>
        <v>0</v>
      </c>
      <c r="AG15" s="72"/>
      <c r="AH15" s="54">
        <v>0</v>
      </c>
      <c r="AI15" s="53">
        <f>AH15*($C$15-$E$15)</f>
        <v>0</v>
      </c>
      <c r="AJ15" s="72"/>
      <c r="AK15" s="54">
        <v>0</v>
      </c>
      <c r="AL15" s="53">
        <f>AK15*($C$15-$E$15)</f>
        <v>0</v>
      </c>
      <c r="AM15" s="72"/>
      <c r="AN15" s="54">
        <v>0</v>
      </c>
      <c r="AO15" s="53">
        <f>AN15*($C$15-$E$15)</f>
        <v>0</v>
      </c>
      <c r="AP15" s="72"/>
      <c r="AQ15" s="54">
        <v>0</v>
      </c>
      <c r="AR15" s="53">
        <f>AQ15*($C$15-$E$15)</f>
        <v>0</v>
      </c>
      <c r="AS15" s="72"/>
      <c r="AT15" s="54">
        <v>0</v>
      </c>
      <c r="AU15" s="53">
        <f>AT15*($C$15-$E$15)</f>
        <v>0</v>
      </c>
      <c r="AV15" s="72"/>
      <c r="AW15" s="54">
        <v>0</v>
      </c>
      <c r="AX15" s="53">
        <f>AW15*($C$15-$E$15)</f>
        <v>0</v>
      </c>
      <c r="AY15" s="72"/>
      <c r="AZ15" s="54">
        <v>0</v>
      </c>
      <c r="BA15" s="53">
        <f>AZ15*($C$15-$E$15)</f>
        <v>0</v>
      </c>
      <c r="BB15" s="72"/>
      <c r="BC15" s="54">
        <v>0</v>
      </c>
      <c r="BD15" s="53">
        <f>BC15*($C$15-$E$15)</f>
        <v>0</v>
      </c>
      <c r="BE15" s="72"/>
      <c r="BF15" s="54">
        <v>0</v>
      </c>
      <c r="BG15" s="53">
        <f>BF15*($C$15-$E$15)</f>
        <v>0</v>
      </c>
      <c r="BH15" s="72"/>
      <c r="BI15" s="54">
        <v>0</v>
      </c>
      <c r="BJ15" s="53">
        <f>BI15*($C$15-$E$15)</f>
        <v>0</v>
      </c>
      <c r="BK15" s="72"/>
      <c r="BL15" s="54">
        <v>0</v>
      </c>
      <c r="BM15" s="53">
        <f>BL15*($C$15-$E$15)</f>
        <v>0</v>
      </c>
      <c r="BN15" s="72"/>
      <c r="BO15" s="54">
        <v>0</v>
      </c>
      <c r="BP15" s="53">
        <f>BO15*($C$15-$E$15)</f>
        <v>0</v>
      </c>
      <c r="BQ15" s="72"/>
      <c r="BR15" s="54">
        <v>0</v>
      </c>
      <c r="BS15" s="53">
        <f>BR15*($C$15-$E$15)</f>
        <v>0</v>
      </c>
      <c r="BT15" s="72"/>
      <c r="BU15" s="54">
        <v>0</v>
      </c>
      <c r="BV15" s="53">
        <f>BU15*($C$15-$E$15)</f>
        <v>0</v>
      </c>
      <c r="BW15" s="72"/>
      <c r="BX15" s="54">
        <v>0</v>
      </c>
      <c r="BY15" s="53">
        <f>BX15*($C$15-$E$15)</f>
        <v>0</v>
      </c>
      <c r="BZ15" s="72"/>
      <c r="CA15" s="54">
        <v>0</v>
      </c>
      <c r="CB15" s="53">
        <f>CA15*($C$15-$E$15)</f>
        <v>0</v>
      </c>
      <c r="CC15" s="72"/>
      <c r="CD15" s="54">
        <v>0</v>
      </c>
      <c r="CE15" s="53">
        <f>CD15*($C$15-$E$15)</f>
        <v>0</v>
      </c>
      <c r="CF15" s="72"/>
      <c r="CG15" s="54">
        <v>0</v>
      </c>
      <c r="CH15" s="53">
        <f>CG15*($C$15-$E$15)</f>
        <v>0</v>
      </c>
      <c r="CI15" s="72"/>
      <c r="CJ15" s="54">
        <v>0</v>
      </c>
      <c r="CK15" s="53">
        <f>CJ15*($C$15-$E$15)</f>
        <v>0</v>
      </c>
      <c r="CL15" s="72"/>
      <c r="CM15" s="54">
        <v>0</v>
      </c>
      <c r="CN15" s="53">
        <f>CM15*($C$15-$E$15)</f>
        <v>0</v>
      </c>
      <c r="CO15" s="72"/>
      <c r="CP15" s="54">
        <v>0</v>
      </c>
      <c r="CQ15" s="53">
        <f>CP15*($C$15-$E$15)</f>
        <v>0</v>
      </c>
      <c r="CR15" s="72"/>
      <c r="CS15" s="54">
        <v>0</v>
      </c>
      <c r="CT15" s="53">
        <f>CS15*($C$15-$E$15)</f>
        <v>0</v>
      </c>
      <c r="CU15" s="70">
        <f t="shared" si="27"/>
        <v>5000</v>
      </c>
      <c r="CV15" s="52">
        <f t="shared" si="28"/>
        <v>0</v>
      </c>
      <c r="CW15" s="52">
        <f t="shared" si="29"/>
        <v>0</v>
      </c>
    </row>
    <row r="16" spans="1:108" ht="21" customHeight="1" x14ac:dyDescent="0.25">
      <c r="A16" s="45">
        <v>12</v>
      </c>
      <c r="B16" s="47" t="s">
        <v>42</v>
      </c>
      <c r="C16" s="45">
        <v>23.71</v>
      </c>
      <c r="D16" s="45">
        <v>0.29099999999999998</v>
      </c>
      <c r="E16" s="46">
        <f t="shared" si="30"/>
        <v>6.89961</v>
      </c>
      <c r="F16" s="72"/>
      <c r="G16" s="32">
        <v>0</v>
      </c>
      <c r="H16" s="33">
        <f>G16*($C$16-$E$16)</f>
        <v>0</v>
      </c>
      <c r="I16" s="72"/>
      <c r="J16" s="32">
        <v>0</v>
      </c>
      <c r="K16" s="33">
        <f>J16*($C$16-$E$16)</f>
        <v>0</v>
      </c>
      <c r="L16" s="72"/>
      <c r="M16" s="32">
        <v>0</v>
      </c>
      <c r="N16" s="33">
        <f>M16*($C$16-$E$16)</f>
        <v>0</v>
      </c>
      <c r="O16" s="72">
        <v>1000</v>
      </c>
      <c r="P16" s="32">
        <v>0</v>
      </c>
      <c r="Q16" s="33">
        <f>P16*($C$16-$E$16)</f>
        <v>0</v>
      </c>
      <c r="R16" s="72"/>
      <c r="S16" s="32">
        <v>0</v>
      </c>
      <c r="T16" s="33">
        <f>S16*($C$16-$E$16)</f>
        <v>0</v>
      </c>
      <c r="U16" s="72">
        <v>3000</v>
      </c>
      <c r="V16" s="32">
        <v>0</v>
      </c>
      <c r="W16" s="33">
        <f>V16*($C$16-$E$16)</f>
        <v>0</v>
      </c>
      <c r="X16" s="72"/>
      <c r="Y16" s="32">
        <v>0</v>
      </c>
      <c r="Z16" s="33">
        <f>Y16*($C$16-$E$16)</f>
        <v>0</v>
      </c>
      <c r="AA16" s="72"/>
      <c r="AB16" s="32">
        <v>0</v>
      </c>
      <c r="AC16" s="33">
        <f>AB16*($C$16-$E$16)</f>
        <v>0</v>
      </c>
      <c r="AD16" s="72">
        <v>1000</v>
      </c>
      <c r="AE16" s="32">
        <v>0</v>
      </c>
      <c r="AF16" s="33">
        <f>AE16*($C$16-$E$16)</f>
        <v>0</v>
      </c>
      <c r="AG16" s="72"/>
      <c r="AH16" s="32">
        <v>0</v>
      </c>
      <c r="AI16" s="33">
        <f>AH16*($C$16-$E$16)</f>
        <v>0</v>
      </c>
      <c r="AJ16" s="72"/>
      <c r="AK16" s="32">
        <v>0</v>
      </c>
      <c r="AL16" s="33">
        <f>AK16*($C$16-$E$16)</f>
        <v>0</v>
      </c>
      <c r="AM16" s="72"/>
      <c r="AN16" s="32">
        <v>0</v>
      </c>
      <c r="AO16" s="33">
        <f>AN16*($C$16-$E$16)</f>
        <v>0</v>
      </c>
      <c r="AP16" s="72"/>
      <c r="AQ16" s="32">
        <v>0</v>
      </c>
      <c r="AR16" s="33">
        <f>AQ16*($C$16-$E$16)</f>
        <v>0</v>
      </c>
      <c r="AS16" s="72"/>
      <c r="AT16" s="32">
        <v>0</v>
      </c>
      <c r="AU16" s="33">
        <f>AT16*($C$16-$E$16)</f>
        <v>0</v>
      </c>
      <c r="AV16" s="72"/>
      <c r="AW16" s="32">
        <v>0</v>
      </c>
      <c r="AX16" s="33">
        <f>AW16*($C$16-$E$16)</f>
        <v>0</v>
      </c>
      <c r="AY16" s="72"/>
      <c r="AZ16" s="32">
        <v>0</v>
      </c>
      <c r="BA16" s="33">
        <f>AZ16*($C$16-$E$16)</f>
        <v>0</v>
      </c>
      <c r="BB16" s="72"/>
      <c r="BC16" s="32">
        <v>0</v>
      </c>
      <c r="BD16" s="33">
        <f>BC16*($C$16-$E$16)</f>
        <v>0</v>
      </c>
      <c r="BE16" s="72"/>
      <c r="BF16" s="32">
        <v>0</v>
      </c>
      <c r="BG16" s="33">
        <f>BF16*($C$16-$E$16)</f>
        <v>0</v>
      </c>
      <c r="BH16" s="72"/>
      <c r="BI16" s="32">
        <v>0</v>
      </c>
      <c r="BJ16" s="33">
        <f>BI16*($C$16-$E$16)</f>
        <v>0</v>
      </c>
      <c r="BK16" s="72"/>
      <c r="BL16" s="32">
        <v>0</v>
      </c>
      <c r="BM16" s="33">
        <f>BL16*($C$16-$E$16)</f>
        <v>0</v>
      </c>
      <c r="BN16" s="72"/>
      <c r="BO16" s="32">
        <v>0</v>
      </c>
      <c r="BP16" s="33">
        <f>BO16*($C$16-$E$16)</f>
        <v>0</v>
      </c>
      <c r="BQ16" s="72"/>
      <c r="BR16" s="32">
        <v>0</v>
      </c>
      <c r="BS16" s="33">
        <f>BR16*($C$16-$E$16)</f>
        <v>0</v>
      </c>
      <c r="BT16" s="72"/>
      <c r="BU16" s="32">
        <v>0</v>
      </c>
      <c r="BV16" s="33">
        <f>BU16*($C$16-$E$16)</f>
        <v>0</v>
      </c>
      <c r="BW16" s="72"/>
      <c r="BX16" s="32">
        <v>0</v>
      </c>
      <c r="BY16" s="33">
        <f>BX16*($C$16-$E$16)</f>
        <v>0</v>
      </c>
      <c r="BZ16" s="72"/>
      <c r="CA16" s="32">
        <v>0</v>
      </c>
      <c r="CB16" s="33">
        <f>CA16*($C$16-$E$16)</f>
        <v>0</v>
      </c>
      <c r="CC16" s="72"/>
      <c r="CD16" s="32">
        <v>0</v>
      </c>
      <c r="CE16" s="33">
        <f>CD16*($C$16-$E$16)</f>
        <v>0</v>
      </c>
      <c r="CF16" s="72"/>
      <c r="CG16" s="32">
        <v>0</v>
      </c>
      <c r="CH16" s="33">
        <f>CG16*($C$16-$E$16)</f>
        <v>0</v>
      </c>
      <c r="CI16" s="72"/>
      <c r="CJ16" s="32">
        <v>0</v>
      </c>
      <c r="CK16" s="33">
        <f>CJ16*($C$16-$E$16)</f>
        <v>0</v>
      </c>
      <c r="CL16" s="72"/>
      <c r="CM16" s="32">
        <v>0</v>
      </c>
      <c r="CN16" s="33">
        <f>CM16*($C$16-$E$16)</f>
        <v>0</v>
      </c>
      <c r="CO16" s="72"/>
      <c r="CP16" s="32">
        <v>0</v>
      </c>
      <c r="CQ16" s="33">
        <f>CP16*($C$16-$E$16)</f>
        <v>0</v>
      </c>
      <c r="CR16" s="72"/>
      <c r="CS16" s="32">
        <v>0</v>
      </c>
      <c r="CT16" s="33">
        <f>CS16*($C$16-$E$16)</f>
        <v>0</v>
      </c>
      <c r="CU16" s="70">
        <f t="shared" si="27"/>
        <v>5000</v>
      </c>
      <c r="CV16" s="52">
        <f t="shared" si="28"/>
        <v>0</v>
      </c>
      <c r="CW16" s="52">
        <f>CV16*C16</f>
        <v>0</v>
      </c>
      <c r="DA16" s="26"/>
      <c r="DB16" s="26"/>
      <c r="DC16" s="26"/>
      <c r="DD16" s="26"/>
    </row>
    <row r="17" spans="1:108" ht="21" customHeight="1" x14ac:dyDescent="0.25">
      <c r="A17" s="45">
        <v>13</v>
      </c>
      <c r="B17" s="47" t="s">
        <v>43</v>
      </c>
      <c r="C17" s="45">
        <v>12.5</v>
      </c>
      <c r="D17" s="45">
        <v>0.14199999999999999</v>
      </c>
      <c r="E17" s="46">
        <f t="shared" si="30"/>
        <v>1.7749999999999999</v>
      </c>
      <c r="F17" s="72"/>
      <c r="G17" s="32">
        <v>0</v>
      </c>
      <c r="H17" s="33">
        <f>G17*($C$17-$E$17)</f>
        <v>0</v>
      </c>
      <c r="I17" s="72"/>
      <c r="J17" s="32">
        <v>0</v>
      </c>
      <c r="K17" s="33">
        <f>J17*($C$17-$E$17)</f>
        <v>0</v>
      </c>
      <c r="L17" s="72"/>
      <c r="M17" s="32">
        <v>0</v>
      </c>
      <c r="N17" s="33">
        <f>M17*($C$17-$E$17)</f>
        <v>0</v>
      </c>
      <c r="O17" s="72">
        <v>2600</v>
      </c>
      <c r="P17" s="32">
        <v>0</v>
      </c>
      <c r="Q17" s="33">
        <f>P17*($C$17-$E$17)</f>
        <v>0</v>
      </c>
      <c r="R17" s="72"/>
      <c r="S17" s="32">
        <v>0</v>
      </c>
      <c r="T17" s="33">
        <f>S17*($C$17-$E$17)</f>
        <v>0</v>
      </c>
      <c r="U17" s="72">
        <v>2900</v>
      </c>
      <c r="V17" s="32">
        <v>0</v>
      </c>
      <c r="W17" s="33">
        <f>V17*($C$17-$E$17)</f>
        <v>0</v>
      </c>
      <c r="X17" s="72"/>
      <c r="Y17" s="32">
        <v>0</v>
      </c>
      <c r="Z17" s="33">
        <f>Y17*($C$17-$E$17)</f>
        <v>0</v>
      </c>
      <c r="AA17" s="72"/>
      <c r="AB17" s="32">
        <v>0</v>
      </c>
      <c r="AC17" s="33">
        <f>AB17*($C$17-$E$17)</f>
        <v>0</v>
      </c>
      <c r="AD17" s="72"/>
      <c r="AE17" s="32">
        <v>0</v>
      </c>
      <c r="AF17" s="33">
        <f>AE17*($C$17-$E$17)</f>
        <v>0</v>
      </c>
      <c r="AG17" s="72"/>
      <c r="AH17" s="32">
        <v>0</v>
      </c>
      <c r="AI17" s="33">
        <f>AH17*($C$17-$E$17)</f>
        <v>0</v>
      </c>
      <c r="AJ17" s="72"/>
      <c r="AK17" s="32">
        <v>0</v>
      </c>
      <c r="AL17" s="33">
        <f>AK17*($C$17-$E$17)</f>
        <v>0</v>
      </c>
      <c r="AM17" s="72"/>
      <c r="AN17" s="32">
        <v>0</v>
      </c>
      <c r="AO17" s="33">
        <f>AN17*($C$17-$E$17)</f>
        <v>0</v>
      </c>
      <c r="AP17" s="72"/>
      <c r="AQ17" s="32">
        <v>0</v>
      </c>
      <c r="AR17" s="33">
        <f>AQ17*($C$17-$E$17)</f>
        <v>0</v>
      </c>
      <c r="AS17" s="72"/>
      <c r="AT17" s="32">
        <v>0</v>
      </c>
      <c r="AU17" s="33">
        <f>AT17*($C$17-$E$17)</f>
        <v>0</v>
      </c>
      <c r="AV17" s="72"/>
      <c r="AW17" s="32">
        <v>0</v>
      </c>
      <c r="AX17" s="33">
        <f>AW17*($C$17-$E$17)</f>
        <v>0</v>
      </c>
      <c r="AY17" s="72"/>
      <c r="AZ17" s="32">
        <v>0</v>
      </c>
      <c r="BA17" s="33">
        <f>AZ17*($C$17-$E$17)</f>
        <v>0</v>
      </c>
      <c r="BB17" s="72"/>
      <c r="BC17" s="32">
        <v>0</v>
      </c>
      <c r="BD17" s="33">
        <f>BC17*($C$17-$E$17)</f>
        <v>0</v>
      </c>
      <c r="BE17" s="72"/>
      <c r="BF17" s="32">
        <v>0</v>
      </c>
      <c r="BG17" s="33">
        <f>BF17*($C$17-$E$17)</f>
        <v>0</v>
      </c>
      <c r="BH17" s="72"/>
      <c r="BI17" s="32">
        <v>0</v>
      </c>
      <c r="BJ17" s="33">
        <f>BI17*($C$17-$E$17)</f>
        <v>0</v>
      </c>
      <c r="BK17" s="72"/>
      <c r="BL17" s="32">
        <v>0</v>
      </c>
      <c r="BM17" s="33">
        <f>BL17*($C$17-$E$17)</f>
        <v>0</v>
      </c>
      <c r="BN17" s="72"/>
      <c r="BO17" s="32">
        <v>0</v>
      </c>
      <c r="BP17" s="33">
        <f>BO17*($C$17-$E$17)</f>
        <v>0</v>
      </c>
      <c r="BQ17" s="72"/>
      <c r="BR17" s="32">
        <v>0</v>
      </c>
      <c r="BS17" s="33">
        <f>BR17*($C$17-$E$17)</f>
        <v>0</v>
      </c>
      <c r="BT17" s="72"/>
      <c r="BU17" s="32">
        <v>0</v>
      </c>
      <c r="BV17" s="33">
        <f>BU17*($C$17-$E$17)</f>
        <v>0</v>
      </c>
      <c r="BW17" s="72"/>
      <c r="BX17" s="32">
        <v>0</v>
      </c>
      <c r="BY17" s="33">
        <f>BX17*($C$17-$E$17)</f>
        <v>0</v>
      </c>
      <c r="BZ17" s="72"/>
      <c r="CA17" s="32">
        <v>0</v>
      </c>
      <c r="CB17" s="33">
        <f>CA17*($C$17-$E$17)</f>
        <v>0</v>
      </c>
      <c r="CC17" s="72"/>
      <c r="CD17" s="32">
        <v>0</v>
      </c>
      <c r="CE17" s="33">
        <f>CD17*($C$17-$E$17)</f>
        <v>0</v>
      </c>
      <c r="CF17" s="72">
        <v>900</v>
      </c>
      <c r="CG17" s="32">
        <v>0</v>
      </c>
      <c r="CH17" s="33">
        <f>CG17*($C$17-$E$17)</f>
        <v>0</v>
      </c>
      <c r="CI17" s="72"/>
      <c r="CJ17" s="32">
        <v>0</v>
      </c>
      <c r="CK17" s="33">
        <f>CJ17*($C$17-$E$17)</f>
        <v>0</v>
      </c>
      <c r="CL17" s="72"/>
      <c r="CM17" s="32">
        <v>0</v>
      </c>
      <c r="CN17" s="33">
        <f>CM17*($C$17-$E$17)</f>
        <v>0</v>
      </c>
      <c r="CO17" s="72"/>
      <c r="CP17" s="32">
        <v>0</v>
      </c>
      <c r="CQ17" s="33">
        <f>CP17*($C$17-$E$17)</f>
        <v>0</v>
      </c>
      <c r="CR17" s="72"/>
      <c r="CS17" s="32">
        <v>0</v>
      </c>
      <c r="CT17" s="33">
        <f>CS17*($C$17-$E$17)</f>
        <v>0</v>
      </c>
      <c r="CU17" s="70">
        <f t="shared" si="27"/>
        <v>6400</v>
      </c>
      <c r="CV17" s="52">
        <f t="shared" si="28"/>
        <v>0</v>
      </c>
      <c r="CW17" s="52">
        <f t="shared" si="29"/>
        <v>0</v>
      </c>
      <c r="DA17" s="26"/>
      <c r="DB17" s="26"/>
      <c r="DC17" s="26"/>
      <c r="DD17" s="26"/>
    </row>
    <row r="18" spans="1:108" ht="21" customHeight="1" x14ac:dyDescent="0.25">
      <c r="A18" s="45">
        <v>14</v>
      </c>
      <c r="B18" s="47" t="s">
        <v>44</v>
      </c>
      <c r="C18" s="45">
        <v>22.33</v>
      </c>
      <c r="D18" s="45">
        <v>0.39400000000000002</v>
      </c>
      <c r="E18" s="46">
        <f t="shared" si="30"/>
        <v>8.7980199999999993</v>
      </c>
      <c r="F18" s="72"/>
      <c r="G18" s="32">
        <v>0</v>
      </c>
      <c r="H18" s="33">
        <f>G18*($C$18-$E$18)</f>
        <v>0</v>
      </c>
      <c r="I18" s="72"/>
      <c r="J18" s="32">
        <v>0</v>
      </c>
      <c r="K18" s="33">
        <f>J18*($C$18-$E$18)</f>
        <v>0</v>
      </c>
      <c r="L18" s="72"/>
      <c r="M18" s="32">
        <v>0</v>
      </c>
      <c r="N18" s="33">
        <f>M18*($C$18-$E$18)</f>
        <v>0</v>
      </c>
      <c r="O18" s="72">
        <v>2600</v>
      </c>
      <c r="P18" s="32">
        <v>0</v>
      </c>
      <c r="Q18" s="33">
        <f>P18*($C$18-$E$18)</f>
        <v>0</v>
      </c>
      <c r="R18" s="72"/>
      <c r="S18" s="32">
        <v>0</v>
      </c>
      <c r="T18" s="33">
        <f>S18*($C$18-$E$18)</f>
        <v>0</v>
      </c>
      <c r="U18" s="72">
        <v>2600</v>
      </c>
      <c r="V18" s="32">
        <v>0</v>
      </c>
      <c r="W18" s="33">
        <f>V18*($C$18-$E$18)</f>
        <v>0</v>
      </c>
      <c r="X18" s="72"/>
      <c r="Y18" s="32">
        <v>0</v>
      </c>
      <c r="Z18" s="33">
        <f>Y18*($C$18-$E$18)</f>
        <v>0</v>
      </c>
      <c r="AA18" s="72">
        <v>2114</v>
      </c>
      <c r="AB18" s="32">
        <v>0</v>
      </c>
      <c r="AC18" s="33">
        <f>AB18*($C$18-$E$18)</f>
        <v>0</v>
      </c>
      <c r="AD18" s="72"/>
      <c r="AE18" s="32">
        <v>0</v>
      </c>
      <c r="AF18" s="33">
        <f>AE18*($C$18-$E$18)</f>
        <v>0</v>
      </c>
      <c r="AG18" s="72"/>
      <c r="AH18" s="32">
        <v>0</v>
      </c>
      <c r="AI18" s="33">
        <f>AH18*($C$18-$E$18)</f>
        <v>0</v>
      </c>
      <c r="AJ18" s="72">
        <v>500</v>
      </c>
      <c r="AK18" s="32">
        <v>0</v>
      </c>
      <c r="AL18" s="33">
        <f>AK18*($C$18-$E$18)</f>
        <v>0</v>
      </c>
      <c r="AM18" s="72"/>
      <c r="AN18" s="32">
        <v>0</v>
      </c>
      <c r="AO18" s="33">
        <f>AN18*($C$18-$E$18)</f>
        <v>0</v>
      </c>
      <c r="AP18" s="72"/>
      <c r="AQ18" s="32">
        <v>0</v>
      </c>
      <c r="AR18" s="33">
        <f>AQ18*($C$18-$E$18)</f>
        <v>0</v>
      </c>
      <c r="AS18" s="72"/>
      <c r="AT18" s="32">
        <v>0</v>
      </c>
      <c r="AU18" s="33">
        <f>AT18*($C$18-$E$18)</f>
        <v>0</v>
      </c>
      <c r="AV18" s="72"/>
      <c r="AW18" s="32">
        <v>0</v>
      </c>
      <c r="AX18" s="33">
        <f>AW18*($C$18-$E$18)</f>
        <v>0</v>
      </c>
      <c r="AY18" s="72"/>
      <c r="AZ18" s="32">
        <v>0</v>
      </c>
      <c r="BA18" s="33">
        <f>AZ18*($C$18-$E$18)</f>
        <v>0</v>
      </c>
      <c r="BB18" s="72"/>
      <c r="BC18" s="32">
        <v>0</v>
      </c>
      <c r="BD18" s="33">
        <f>BC18*($C$18-$E$18)</f>
        <v>0</v>
      </c>
      <c r="BE18" s="72"/>
      <c r="BF18" s="32">
        <v>0</v>
      </c>
      <c r="BG18" s="33">
        <f>BF18*($C$18-$E$18)</f>
        <v>0</v>
      </c>
      <c r="BH18" s="72"/>
      <c r="BI18" s="32">
        <v>0</v>
      </c>
      <c r="BJ18" s="33">
        <f>BI18*($C$18-$E$18)</f>
        <v>0</v>
      </c>
      <c r="BK18" s="72"/>
      <c r="BL18" s="32">
        <v>0</v>
      </c>
      <c r="BM18" s="33">
        <f>BL18*($C$18-$E$18)</f>
        <v>0</v>
      </c>
      <c r="BN18" s="72"/>
      <c r="BO18" s="32">
        <v>0</v>
      </c>
      <c r="BP18" s="33">
        <f>BO18*($C$18-$E$18)</f>
        <v>0</v>
      </c>
      <c r="BQ18" s="72"/>
      <c r="BR18" s="32">
        <v>0</v>
      </c>
      <c r="BS18" s="33">
        <f>BR18*($C$18-$E$18)</f>
        <v>0</v>
      </c>
      <c r="BT18" s="72"/>
      <c r="BU18" s="32">
        <v>0</v>
      </c>
      <c r="BV18" s="33">
        <f>BU18*($C$18-$E$18)</f>
        <v>0</v>
      </c>
      <c r="BW18" s="72"/>
      <c r="BX18" s="32">
        <v>0</v>
      </c>
      <c r="BY18" s="33">
        <f>BX18*($C$18-$E$18)</f>
        <v>0</v>
      </c>
      <c r="BZ18" s="72"/>
      <c r="CA18" s="32">
        <v>0</v>
      </c>
      <c r="CB18" s="33">
        <f>CA18*($C$18-$E$18)</f>
        <v>0</v>
      </c>
      <c r="CC18" s="72"/>
      <c r="CD18" s="32">
        <v>0</v>
      </c>
      <c r="CE18" s="33">
        <f>CD18*($C$18-$E$18)</f>
        <v>0</v>
      </c>
      <c r="CF18" s="72"/>
      <c r="CG18" s="32">
        <v>0</v>
      </c>
      <c r="CH18" s="33">
        <f>CG18*($C$18-$E$18)</f>
        <v>0</v>
      </c>
      <c r="CI18" s="72"/>
      <c r="CJ18" s="32">
        <v>0</v>
      </c>
      <c r="CK18" s="33">
        <f>CJ18*($C$18-$E$18)</f>
        <v>0</v>
      </c>
      <c r="CL18" s="72"/>
      <c r="CM18" s="32">
        <v>0</v>
      </c>
      <c r="CN18" s="33">
        <f>CM18*($C$18-$E$18)</f>
        <v>0</v>
      </c>
      <c r="CO18" s="72"/>
      <c r="CP18" s="32">
        <v>0</v>
      </c>
      <c r="CQ18" s="33">
        <f>CP18*($C$18-$E$18)</f>
        <v>0</v>
      </c>
      <c r="CR18" s="72"/>
      <c r="CS18" s="32">
        <v>0</v>
      </c>
      <c r="CT18" s="33">
        <f>CS18*($C$18-$E$18)</f>
        <v>0</v>
      </c>
      <c r="CU18" s="70">
        <f t="shared" si="27"/>
        <v>7814</v>
      </c>
      <c r="CV18" s="52">
        <f t="shared" si="28"/>
        <v>0</v>
      </c>
      <c r="CW18" s="52">
        <f t="shared" si="29"/>
        <v>0</v>
      </c>
      <c r="DA18" s="26"/>
      <c r="DB18" s="26"/>
      <c r="DC18" s="26"/>
      <c r="DD18" s="26"/>
    </row>
    <row r="19" spans="1:108" ht="21" customHeight="1" x14ac:dyDescent="0.25">
      <c r="A19" s="45">
        <v>15</v>
      </c>
      <c r="B19" s="47" t="s">
        <v>45</v>
      </c>
      <c r="C19" s="45">
        <v>8.14</v>
      </c>
      <c r="D19" s="45">
        <v>0.20699999999999999</v>
      </c>
      <c r="E19" s="46">
        <f t="shared" si="30"/>
        <v>1.6849799999999999</v>
      </c>
      <c r="F19" s="72"/>
      <c r="G19" s="32">
        <v>0</v>
      </c>
      <c r="H19" s="33">
        <f>G19*($C$19-$E$19)</f>
        <v>0</v>
      </c>
      <c r="I19" s="72"/>
      <c r="J19" s="32">
        <v>0</v>
      </c>
      <c r="K19" s="33">
        <f>J19*($C$19-$E$19)</f>
        <v>0</v>
      </c>
      <c r="L19" s="72"/>
      <c r="M19" s="32">
        <v>0</v>
      </c>
      <c r="N19" s="33">
        <f>M19*($C$19-$E$19)</f>
        <v>0</v>
      </c>
      <c r="O19" s="72"/>
      <c r="P19" s="32">
        <v>0</v>
      </c>
      <c r="Q19" s="33">
        <f>P19*($C$19-$E$19)</f>
        <v>0</v>
      </c>
      <c r="R19" s="72"/>
      <c r="S19" s="32">
        <v>0</v>
      </c>
      <c r="T19" s="33">
        <f>S19*($C$19-$E$19)</f>
        <v>0</v>
      </c>
      <c r="U19" s="72"/>
      <c r="V19" s="32">
        <v>0</v>
      </c>
      <c r="W19" s="33">
        <f>V19*($C$19-$E$19)</f>
        <v>0</v>
      </c>
      <c r="X19" s="72"/>
      <c r="Y19" s="32">
        <v>0</v>
      </c>
      <c r="Z19" s="33">
        <f>Y19*($C$19-$E$19)</f>
        <v>0</v>
      </c>
      <c r="AA19" s="72">
        <v>100</v>
      </c>
      <c r="AB19" s="32">
        <v>0</v>
      </c>
      <c r="AC19" s="33">
        <f>AB19*($C$19-$E$19)</f>
        <v>0</v>
      </c>
      <c r="AD19" s="72"/>
      <c r="AE19" s="32">
        <v>0</v>
      </c>
      <c r="AF19" s="33">
        <f>AE19*($C$19-$E$19)</f>
        <v>0</v>
      </c>
      <c r="AG19" s="72"/>
      <c r="AH19" s="32">
        <v>0</v>
      </c>
      <c r="AI19" s="33">
        <f>AH19*($C$19-$E$19)</f>
        <v>0</v>
      </c>
      <c r="AJ19" s="72">
        <v>2000</v>
      </c>
      <c r="AK19" s="32">
        <v>0</v>
      </c>
      <c r="AL19" s="33">
        <f>AK19*($C$19-$E$19)</f>
        <v>0</v>
      </c>
      <c r="AM19" s="72"/>
      <c r="AN19" s="32">
        <v>0</v>
      </c>
      <c r="AO19" s="33">
        <f>AN19*($C$19-$E$19)</f>
        <v>0</v>
      </c>
      <c r="AP19" s="72"/>
      <c r="AQ19" s="32">
        <v>0</v>
      </c>
      <c r="AR19" s="33">
        <f>AQ19*($C$19-$E$19)</f>
        <v>0</v>
      </c>
      <c r="AS19" s="72"/>
      <c r="AT19" s="32">
        <v>0</v>
      </c>
      <c r="AU19" s="33">
        <f>AT19*($C$19-$E$19)</f>
        <v>0</v>
      </c>
      <c r="AV19" s="72"/>
      <c r="AW19" s="32">
        <v>0</v>
      </c>
      <c r="AX19" s="33">
        <f>AW19*($C$19-$E$19)</f>
        <v>0</v>
      </c>
      <c r="AY19" s="72"/>
      <c r="AZ19" s="32">
        <v>0</v>
      </c>
      <c r="BA19" s="33">
        <f>AZ19*($C$19-$E$19)</f>
        <v>0</v>
      </c>
      <c r="BB19" s="72"/>
      <c r="BC19" s="32">
        <v>0</v>
      </c>
      <c r="BD19" s="33">
        <f>BC19*($C$19-$E$19)</f>
        <v>0</v>
      </c>
      <c r="BE19" s="72"/>
      <c r="BF19" s="32">
        <v>0</v>
      </c>
      <c r="BG19" s="33">
        <f>BF19*($C$19-$E$19)</f>
        <v>0</v>
      </c>
      <c r="BH19" s="72"/>
      <c r="BI19" s="32">
        <v>0</v>
      </c>
      <c r="BJ19" s="33">
        <f>BI19*($C$19-$E$19)</f>
        <v>0</v>
      </c>
      <c r="BK19" s="72"/>
      <c r="BL19" s="32">
        <v>0</v>
      </c>
      <c r="BM19" s="33">
        <f>BL19*($C$19-$E$19)</f>
        <v>0</v>
      </c>
      <c r="BN19" s="72"/>
      <c r="BO19" s="32">
        <v>0</v>
      </c>
      <c r="BP19" s="33">
        <f>BO19*($C$19-$E$19)</f>
        <v>0</v>
      </c>
      <c r="BQ19" s="72"/>
      <c r="BR19" s="32">
        <v>0</v>
      </c>
      <c r="BS19" s="33">
        <f>BR19*($C$19-$E$19)</f>
        <v>0</v>
      </c>
      <c r="BT19" s="72"/>
      <c r="BU19" s="32">
        <v>0</v>
      </c>
      <c r="BV19" s="33">
        <f>BU19*($C$19-$E$19)</f>
        <v>0</v>
      </c>
      <c r="BW19" s="72"/>
      <c r="BX19" s="32">
        <v>0</v>
      </c>
      <c r="BY19" s="33">
        <f>BX19*($C$19-$E$19)</f>
        <v>0</v>
      </c>
      <c r="BZ19" s="72"/>
      <c r="CA19" s="32">
        <v>0</v>
      </c>
      <c r="CB19" s="33">
        <f>CA19*($C$19-$E$19)</f>
        <v>0</v>
      </c>
      <c r="CC19" s="72"/>
      <c r="CD19" s="32">
        <v>0</v>
      </c>
      <c r="CE19" s="33">
        <f>CD19*($C$19-$E$19)</f>
        <v>0</v>
      </c>
      <c r="CF19" s="72">
        <v>800</v>
      </c>
      <c r="CG19" s="32">
        <v>0</v>
      </c>
      <c r="CH19" s="33">
        <f>CG19*($C$19-$E$19)</f>
        <v>0</v>
      </c>
      <c r="CI19" s="72"/>
      <c r="CJ19" s="32">
        <v>0</v>
      </c>
      <c r="CK19" s="33">
        <f>CJ19*($C$19-$E$19)</f>
        <v>0</v>
      </c>
      <c r="CL19" s="72"/>
      <c r="CM19" s="32">
        <v>0</v>
      </c>
      <c r="CN19" s="33">
        <f>CM19*($C$19-$E$19)</f>
        <v>0</v>
      </c>
      <c r="CO19" s="72"/>
      <c r="CP19" s="32">
        <v>0</v>
      </c>
      <c r="CQ19" s="33">
        <f>CP19*($C$19-$E$19)</f>
        <v>0</v>
      </c>
      <c r="CR19" s="72"/>
      <c r="CS19" s="32">
        <v>0</v>
      </c>
      <c r="CT19" s="33">
        <f>CS19*($C$19-$E$19)</f>
        <v>0</v>
      </c>
      <c r="CU19" s="70">
        <f t="shared" si="27"/>
        <v>2900</v>
      </c>
      <c r="CV19" s="52">
        <f t="shared" si="28"/>
        <v>0</v>
      </c>
      <c r="CW19" s="52">
        <f t="shared" si="29"/>
        <v>0</v>
      </c>
      <c r="DA19" s="26"/>
      <c r="DB19" s="26"/>
      <c r="DC19" s="26"/>
      <c r="DD19" s="26"/>
    </row>
    <row r="20" spans="1:108" ht="21" customHeight="1" x14ac:dyDescent="0.25">
      <c r="A20" s="45">
        <v>16</v>
      </c>
      <c r="B20" s="47" t="s">
        <v>46</v>
      </c>
      <c r="C20" s="45">
        <v>15</v>
      </c>
      <c r="D20" s="45">
        <v>0.97699999999999998</v>
      </c>
      <c r="E20" s="46">
        <f t="shared" si="30"/>
        <v>14.654999999999999</v>
      </c>
      <c r="F20" s="72"/>
      <c r="G20" s="32">
        <v>0</v>
      </c>
      <c r="H20" s="33">
        <f>G20*($C$20-$E$20)</f>
        <v>0</v>
      </c>
      <c r="I20" s="72"/>
      <c r="J20" s="32">
        <v>0</v>
      </c>
      <c r="K20" s="33">
        <f>J20*($C$20-$E$20)</f>
        <v>0</v>
      </c>
      <c r="L20" s="72"/>
      <c r="M20" s="32">
        <v>0</v>
      </c>
      <c r="N20" s="33">
        <f>M20*($C$20-$E$20)</f>
        <v>0</v>
      </c>
      <c r="O20" s="72"/>
      <c r="P20" s="32">
        <v>0</v>
      </c>
      <c r="Q20" s="33">
        <f>P20*($C$20-$E$20)</f>
        <v>0</v>
      </c>
      <c r="R20" s="72"/>
      <c r="S20" s="32">
        <v>0</v>
      </c>
      <c r="T20" s="33">
        <f>S20*($C$20-$E$20)</f>
        <v>0</v>
      </c>
      <c r="U20" s="72"/>
      <c r="V20" s="32">
        <v>0</v>
      </c>
      <c r="W20" s="33">
        <f>V20*($C$20-$E$20)</f>
        <v>0</v>
      </c>
      <c r="X20" s="72"/>
      <c r="Y20" s="32">
        <v>0</v>
      </c>
      <c r="Z20" s="33">
        <f>Y20*($C$20-$E$20)</f>
        <v>0</v>
      </c>
      <c r="AA20" s="72">
        <v>1200</v>
      </c>
      <c r="AB20" s="32">
        <v>0</v>
      </c>
      <c r="AC20" s="33">
        <f>AB20*($C$20-$E$20)</f>
        <v>0</v>
      </c>
      <c r="AD20" s="72"/>
      <c r="AE20" s="32">
        <v>0</v>
      </c>
      <c r="AF20" s="33">
        <f>AE20*($C$20-$E$20)</f>
        <v>0</v>
      </c>
      <c r="AG20" s="72"/>
      <c r="AH20" s="32">
        <v>0</v>
      </c>
      <c r="AI20" s="33">
        <f>AH20*($C$20-$E$20)</f>
        <v>0</v>
      </c>
      <c r="AJ20" s="72">
        <v>2031</v>
      </c>
      <c r="AK20" s="32">
        <v>0</v>
      </c>
      <c r="AL20" s="33">
        <f>AK20*($C$20-$E$20)</f>
        <v>0</v>
      </c>
      <c r="AM20" s="72"/>
      <c r="AN20" s="32">
        <v>0</v>
      </c>
      <c r="AO20" s="33">
        <f>AN20*($C$20-$E$20)</f>
        <v>0</v>
      </c>
      <c r="AP20" s="72">
        <v>800</v>
      </c>
      <c r="AQ20" s="32">
        <v>0</v>
      </c>
      <c r="AR20" s="33">
        <f>AQ20*($C$20-$E$20)</f>
        <v>0</v>
      </c>
      <c r="AS20" s="72">
        <v>1500</v>
      </c>
      <c r="AT20" s="32">
        <v>0</v>
      </c>
      <c r="AU20" s="33">
        <f>AT20*($C$20-$E$20)</f>
        <v>0</v>
      </c>
      <c r="AV20" s="72"/>
      <c r="AW20" s="32">
        <v>0</v>
      </c>
      <c r="AX20" s="33">
        <f>AW20*($C$20-$E$20)</f>
        <v>0</v>
      </c>
      <c r="AY20" s="72"/>
      <c r="AZ20" s="32">
        <v>0</v>
      </c>
      <c r="BA20" s="33">
        <f>AZ20*($C$20-$E$20)</f>
        <v>0</v>
      </c>
      <c r="BB20" s="72">
        <v>2500</v>
      </c>
      <c r="BC20" s="32">
        <v>0</v>
      </c>
      <c r="BD20" s="33">
        <f>BC20*($C$20-$E$20)</f>
        <v>0</v>
      </c>
      <c r="BE20" s="72"/>
      <c r="BF20" s="32">
        <v>0</v>
      </c>
      <c r="BG20" s="33">
        <f>BF20*($C$20-$E$20)</f>
        <v>0</v>
      </c>
      <c r="BH20" s="72"/>
      <c r="BI20" s="32">
        <v>0</v>
      </c>
      <c r="BJ20" s="33">
        <f>BI20*($C$20-$E$20)</f>
        <v>0</v>
      </c>
      <c r="BK20" s="72"/>
      <c r="BL20" s="32">
        <v>0</v>
      </c>
      <c r="BM20" s="33">
        <f>BL20*($C$20-$E$20)</f>
        <v>0</v>
      </c>
      <c r="BN20" s="72"/>
      <c r="BO20" s="32">
        <v>0</v>
      </c>
      <c r="BP20" s="33">
        <f>BO20*($C$20-$E$20)</f>
        <v>0</v>
      </c>
      <c r="BQ20" s="72"/>
      <c r="BR20" s="32">
        <v>0</v>
      </c>
      <c r="BS20" s="33">
        <f>BR20*($C$20-$E$20)</f>
        <v>0</v>
      </c>
      <c r="BT20" s="72"/>
      <c r="BU20" s="32">
        <v>0</v>
      </c>
      <c r="BV20" s="33">
        <f>BU20*($C$20-$E$20)</f>
        <v>0</v>
      </c>
      <c r="BW20" s="72"/>
      <c r="BX20" s="32">
        <v>0</v>
      </c>
      <c r="BY20" s="33">
        <f>BX20*($C$20-$E$20)</f>
        <v>0</v>
      </c>
      <c r="BZ20" s="72"/>
      <c r="CA20" s="32">
        <v>0</v>
      </c>
      <c r="CB20" s="33">
        <f>CA20*($C$20-$E$20)</f>
        <v>0</v>
      </c>
      <c r="CC20" s="72"/>
      <c r="CD20" s="32">
        <v>0</v>
      </c>
      <c r="CE20" s="33">
        <f>CD20*($C$20-$E$20)</f>
        <v>0</v>
      </c>
      <c r="CF20" s="72"/>
      <c r="CG20" s="32">
        <v>0</v>
      </c>
      <c r="CH20" s="33">
        <f>CG20*($C$20-$E$20)</f>
        <v>0</v>
      </c>
      <c r="CI20" s="72"/>
      <c r="CJ20" s="32">
        <v>0</v>
      </c>
      <c r="CK20" s="33">
        <f>CJ20*($C$20-$E$20)</f>
        <v>0</v>
      </c>
      <c r="CL20" s="72"/>
      <c r="CM20" s="32">
        <v>0</v>
      </c>
      <c r="CN20" s="33">
        <f>CM20*($C$20-$E$20)</f>
        <v>0</v>
      </c>
      <c r="CO20" s="72"/>
      <c r="CP20" s="32">
        <v>0</v>
      </c>
      <c r="CQ20" s="33">
        <f>CP20*($C$20-$E$20)</f>
        <v>0</v>
      </c>
      <c r="CR20" s="72"/>
      <c r="CS20" s="32">
        <v>0</v>
      </c>
      <c r="CT20" s="33">
        <f>CS20*($C$20-$E$20)</f>
        <v>0</v>
      </c>
      <c r="CU20" s="70">
        <f t="shared" si="27"/>
        <v>8031</v>
      </c>
      <c r="CV20" s="52">
        <f t="shared" si="28"/>
        <v>0</v>
      </c>
      <c r="CW20" s="52">
        <f t="shared" si="29"/>
        <v>0</v>
      </c>
      <c r="DA20" s="26"/>
      <c r="DB20" s="26"/>
      <c r="DC20" s="26"/>
      <c r="DD20" s="26"/>
    </row>
    <row r="21" spans="1:108" ht="21" customHeight="1" x14ac:dyDescent="0.25">
      <c r="A21" s="45">
        <v>17</v>
      </c>
      <c r="B21" s="47" t="s">
        <v>47</v>
      </c>
      <c r="C21" s="45">
        <v>6.79</v>
      </c>
      <c r="D21" s="45">
        <v>0.17199999999999999</v>
      </c>
      <c r="E21" s="46">
        <f t="shared" si="30"/>
        <v>1.1678799999999998</v>
      </c>
      <c r="F21" s="72"/>
      <c r="G21" s="32">
        <v>0</v>
      </c>
      <c r="H21" s="33">
        <f>G21*($C$21-$E$21)</f>
        <v>0</v>
      </c>
      <c r="I21" s="72"/>
      <c r="J21" s="32">
        <v>0</v>
      </c>
      <c r="K21" s="33">
        <f>J21*($C$21-$E$21)</f>
        <v>0</v>
      </c>
      <c r="L21" s="72"/>
      <c r="M21" s="32">
        <v>0</v>
      </c>
      <c r="N21" s="33">
        <f>M21*($C$21-$E$21)</f>
        <v>0</v>
      </c>
      <c r="O21" s="72"/>
      <c r="P21" s="32">
        <v>0</v>
      </c>
      <c r="Q21" s="33">
        <f>P21*($C$21-$E$21)</f>
        <v>0</v>
      </c>
      <c r="R21" s="72"/>
      <c r="S21" s="32">
        <v>0</v>
      </c>
      <c r="T21" s="33">
        <f>S21*($C$21-$E$21)</f>
        <v>0</v>
      </c>
      <c r="U21" s="72"/>
      <c r="V21" s="32">
        <v>0</v>
      </c>
      <c r="W21" s="33">
        <f>V21*($C$21-$E$21)</f>
        <v>0</v>
      </c>
      <c r="X21" s="72"/>
      <c r="Y21" s="32">
        <v>0</v>
      </c>
      <c r="Z21" s="33">
        <f>Y21*($C$21-$E$21)</f>
        <v>0</v>
      </c>
      <c r="AA21" s="72"/>
      <c r="AB21" s="32">
        <v>0</v>
      </c>
      <c r="AC21" s="33">
        <f>AB21*($C$21-$E$21)</f>
        <v>0</v>
      </c>
      <c r="AD21" s="72"/>
      <c r="AE21" s="32">
        <v>0</v>
      </c>
      <c r="AF21" s="33">
        <f>AE21*($C$21-$E$21)</f>
        <v>0</v>
      </c>
      <c r="AG21" s="72"/>
      <c r="AH21" s="32">
        <v>0</v>
      </c>
      <c r="AI21" s="33">
        <f>AH21*($C$21-$E$21)</f>
        <v>0</v>
      </c>
      <c r="AJ21" s="72"/>
      <c r="AK21" s="32">
        <v>0</v>
      </c>
      <c r="AL21" s="33">
        <f>AK21*($C$21-$E$21)</f>
        <v>0</v>
      </c>
      <c r="AM21" s="72"/>
      <c r="AN21" s="32">
        <v>0</v>
      </c>
      <c r="AO21" s="33">
        <f>AN21*($C$21-$E$21)</f>
        <v>0</v>
      </c>
      <c r="AP21" s="72"/>
      <c r="AQ21" s="32">
        <v>0</v>
      </c>
      <c r="AR21" s="33">
        <f>AQ21*($C$21-$E$21)</f>
        <v>0</v>
      </c>
      <c r="AS21" s="72"/>
      <c r="AT21" s="32">
        <v>0</v>
      </c>
      <c r="AU21" s="33">
        <f>AT21*($C$21-$E$21)</f>
        <v>0</v>
      </c>
      <c r="AV21" s="72"/>
      <c r="AW21" s="32">
        <v>0</v>
      </c>
      <c r="AX21" s="33">
        <f>AW21*($C$21-$E$21)</f>
        <v>0</v>
      </c>
      <c r="AY21" s="72"/>
      <c r="AZ21" s="32">
        <v>0</v>
      </c>
      <c r="BA21" s="33">
        <f>AZ21*($C$21-$E$21)</f>
        <v>0</v>
      </c>
      <c r="BB21" s="72"/>
      <c r="BC21" s="32">
        <v>0</v>
      </c>
      <c r="BD21" s="33">
        <f>BC21*($C$21-$E$21)</f>
        <v>0</v>
      </c>
      <c r="BE21" s="72"/>
      <c r="BF21" s="32">
        <v>0</v>
      </c>
      <c r="BG21" s="33">
        <f>BF21*($C$21-$E$21)</f>
        <v>0</v>
      </c>
      <c r="BH21" s="72"/>
      <c r="BI21" s="32">
        <v>0</v>
      </c>
      <c r="BJ21" s="33">
        <f>BI21*($C$21-$E$21)</f>
        <v>0</v>
      </c>
      <c r="BK21" s="72"/>
      <c r="BL21" s="32">
        <v>0</v>
      </c>
      <c r="BM21" s="33">
        <f>BL21*($C$21-$E$21)</f>
        <v>0</v>
      </c>
      <c r="BN21" s="72"/>
      <c r="BO21" s="32">
        <v>0</v>
      </c>
      <c r="BP21" s="33">
        <f>BO21*($C$21-$E$21)</f>
        <v>0</v>
      </c>
      <c r="BQ21" s="72"/>
      <c r="BR21" s="32">
        <v>0</v>
      </c>
      <c r="BS21" s="33">
        <f>BR21*($C$21-$E$21)</f>
        <v>0</v>
      </c>
      <c r="BT21" s="72"/>
      <c r="BU21" s="32">
        <v>0</v>
      </c>
      <c r="BV21" s="33">
        <f>BU21*($C$21-$E$21)</f>
        <v>0</v>
      </c>
      <c r="BW21" s="72"/>
      <c r="BX21" s="32">
        <v>0</v>
      </c>
      <c r="BY21" s="33">
        <f>BX21*($C$21-$E$21)</f>
        <v>0</v>
      </c>
      <c r="BZ21" s="72"/>
      <c r="CA21" s="32">
        <v>0</v>
      </c>
      <c r="CB21" s="33">
        <f>CA21*($C$21-$E$21)</f>
        <v>0</v>
      </c>
      <c r="CC21" s="72"/>
      <c r="CD21" s="32">
        <v>0</v>
      </c>
      <c r="CE21" s="33">
        <f>CD21*($C$21-$E$21)</f>
        <v>0</v>
      </c>
      <c r="CF21" s="72"/>
      <c r="CG21" s="32">
        <v>0</v>
      </c>
      <c r="CH21" s="33">
        <f>CG21*($C$21-$E$21)</f>
        <v>0</v>
      </c>
      <c r="CI21" s="72"/>
      <c r="CJ21" s="32">
        <v>0</v>
      </c>
      <c r="CK21" s="33">
        <f>CJ21*($C$21-$E$21)</f>
        <v>0</v>
      </c>
      <c r="CL21" s="72"/>
      <c r="CM21" s="32">
        <v>0</v>
      </c>
      <c r="CN21" s="33">
        <f>CM21*($C$21-$E$21)</f>
        <v>0</v>
      </c>
      <c r="CO21" s="72"/>
      <c r="CP21" s="32">
        <v>0</v>
      </c>
      <c r="CQ21" s="33">
        <f>CP21*($C$21-$E$21)</f>
        <v>0</v>
      </c>
      <c r="CR21" s="72"/>
      <c r="CS21" s="32">
        <v>0</v>
      </c>
      <c r="CT21" s="33">
        <f>CS21*($C$21-$E$21)</f>
        <v>0</v>
      </c>
      <c r="CU21" s="70">
        <f t="shared" si="27"/>
        <v>0</v>
      </c>
      <c r="CV21" s="52">
        <f t="shared" si="28"/>
        <v>0</v>
      </c>
      <c r="CW21" s="52">
        <f t="shared" si="29"/>
        <v>0</v>
      </c>
      <c r="DA21" s="26"/>
      <c r="DB21" s="26"/>
      <c r="DC21" s="26"/>
      <c r="DD21" s="26"/>
    </row>
    <row r="22" spans="1:108" ht="21" customHeight="1" x14ac:dyDescent="0.25">
      <c r="A22" s="45">
        <v>18</v>
      </c>
      <c r="B22" s="47" t="s">
        <v>48</v>
      </c>
      <c r="C22" s="45">
        <v>5.57</v>
      </c>
      <c r="D22" s="45">
        <v>0.14000000000000001</v>
      </c>
      <c r="E22" s="46">
        <f t="shared" si="30"/>
        <v>0.77980000000000016</v>
      </c>
      <c r="F22" s="72"/>
      <c r="G22" s="32">
        <v>0</v>
      </c>
      <c r="H22" s="33">
        <f>G22*($C$22-$E$22)</f>
        <v>0</v>
      </c>
      <c r="I22" s="72">
        <v>3300</v>
      </c>
      <c r="J22" s="32">
        <v>0</v>
      </c>
      <c r="K22" s="33">
        <f>J22*($C$22-$E$22)</f>
        <v>0</v>
      </c>
      <c r="L22" s="72">
        <v>800</v>
      </c>
      <c r="M22" s="32">
        <v>0</v>
      </c>
      <c r="N22" s="33">
        <f>M22*($C$22-$E$22)</f>
        <v>0</v>
      </c>
      <c r="O22" s="72"/>
      <c r="P22" s="32">
        <v>0</v>
      </c>
      <c r="Q22" s="33">
        <f>P22*($C$22-$E$22)</f>
        <v>0</v>
      </c>
      <c r="R22" s="72"/>
      <c r="S22" s="32">
        <v>0</v>
      </c>
      <c r="T22" s="33">
        <f>S22*($C$22-$E$22)</f>
        <v>0</v>
      </c>
      <c r="U22" s="72"/>
      <c r="V22" s="32">
        <v>0</v>
      </c>
      <c r="W22" s="33">
        <f>V22*($C$22-$E$22)</f>
        <v>0</v>
      </c>
      <c r="X22" s="72"/>
      <c r="Y22" s="32">
        <v>0</v>
      </c>
      <c r="Z22" s="33">
        <f>Y22*($C$22-$E$22)</f>
        <v>0</v>
      </c>
      <c r="AA22" s="72"/>
      <c r="AB22" s="32">
        <v>0</v>
      </c>
      <c r="AC22" s="33">
        <f>AB22*($C$22-$E$22)</f>
        <v>0</v>
      </c>
      <c r="AD22" s="72"/>
      <c r="AE22" s="32">
        <v>0</v>
      </c>
      <c r="AF22" s="33">
        <f>AE22*($C$22-$E$22)</f>
        <v>0</v>
      </c>
      <c r="AG22" s="72">
        <v>2500</v>
      </c>
      <c r="AH22" s="32">
        <v>0</v>
      </c>
      <c r="AI22" s="33">
        <f>AH22*($C$22-$E$22)</f>
        <v>0</v>
      </c>
      <c r="AJ22" s="72"/>
      <c r="AK22" s="32">
        <v>0</v>
      </c>
      <c r="AL22" s="33">
        <f>AK22*($C$22-$E$22)</f>
        <v>0</v>
      </c>
      <c r="AM22" s="72"/>
      <c r="AN22" s="32">
        <v>0</v>
      </c>
      <c r="AO22" s="33">
        <f>AN22*($C$22-$E$22)</f>
        <v>0</v>
      </c>
      <c r="AP22" s="72"/>
      <c r="AQ22" s="32">
        <v>0</v>
      </c>
      <c r="AR22" s="33">
        <f>AQ22*($C$22-$E$22)</f>
        <v>0</v>
      </c>
      <c r="AS22" s="72"/>
      <c r="AT22" s="32">
        <v>0</v>
      </c>
      <c r="AU22" s="33">
        <f>AT22*($C$22-$E$22)</f>
        <v>0</v>
      </c>
      <c r="AV22" s="72"/>
      <c r="AW22" s="32">
        <v>0</v>
      </c>
      <c r="AX22" s="33">
        <f>AW22*($C$22-$E$22)</f>
        <v>0</v>
      </c>
      <c r="AY22" s="72"/>
      <c r="AZ22" s="32">
        <v>0</v>
      </c>
      <c r="BA22" s="33">
        <f>AZ22*($C$22-$E$22)</f>
        <v>0</v>
      </c>
      <c r="BB22" s="72"/>
      <c r="BC22" s="32">
        <v>0</v>
      </c>
      <c r="BD22" s="33">
        <f>BC22*($C$22-$E$22)</f>
        <v>0</v>
      </c>
      <c r="BE22" s="72"/>
      <c r="BF22" s="32">
        <v>0</v>
      </c>
      <c r="BG22" s="33">
        <f>BF22*($C$22-$E$22)</f>
        <v>0</v>
      </c>
      <c r="BH22" s="72"/>
      <c r="BI22" s="32">
        <v>0</v>
      </c>
      <c r="BJ22" s="33">
        <f>BI22*($C$22-$E$22)</f>
        <v>0</v>
      </c>
      <c r="BK22" s="72"/>
      <c r="BL22" s="32">
        <v>0</v>
      </c>
      <c r="BM22" s="33">
        <f>BL22*($C$22-$E$22)</f>
        <v>0</v>
      </c>
      <c r="BN22" s="72"/>
      <c r="BO22" s="32">
        <v>0</v>
      </c>
      <c r="BP22" s="33">
        <f>BO22*($C$22-$E$22)</f>
        <v>0</v>
      </c>
      <c r="BQ22" s="72"/>
      <c r="BR22" s="32">
        <v>0</v>
      </c>
      <c r="BS22" s="33">
        <f>BR22*($C$22-$E$22)</f>
        <v>0</v>
      </c>
      <c r="BT22" s="72"/>
      <c r="BU22" s="32">
        <v>0</v>
      </c>
      <c r="BV22" s="33">
        <f>BU22*($C$22-$E$22)</f>
        <v>0</v>
      </c>
      <c r="BW22" s="72"/>
      <c r="BX22" s="32">
        <v>0</v>
      </c>
      <c r="BY22" s="33">
        <f>BX22*($C$22-$E$22)</f>
        <v>0</v>
      </c>
      <c r="BZ22" s="72"/>
      <c r="CA22" s="32">
        <v>0</v>
      </c>
      <c r="CB22" s="33">
        <f>CA22*($C$22-$E$22)</f>
        <v>0</v>
      </c>
      <c r="CC22" s="72"/>
      <c r="CD22" s="32">
        <v>0</v>
      </c>
      <c r="CE22" s="33">
        <f>CD22*($C$22-$E$22)</f>
        <v>0</v>
      </c>
      <c r="CF22" s="72"/>
      <c r="CG22" s="32">
        <v>0</v>
      </c>
      <c r="CH22" s="33">
        <f>CG22*($C$22-$E$22)</f>
        <v>0</v>
      </c>
      <c r="CI22" s="72"/>
      <c r="CJ22" s="32">
        <v>0</v>
      </c>
      <c r="CK22" s="33">
        <f>CJ22*($C$22-$E$22)</f>
        <v>0</v>
      </c>
      <c r="CL22" s="72"/>
      <c r="CM22" s="32">
        <v>0</v>
      </c>
      <c r="CN22" s="33">
        <f>CM22*($C$22-$E$22)</f>
        <v>0</v>
      </c>
      <c r="CO22" s="72"/>
      <c r="CP22" s="32">
        <v>0</v>
      </c>
      <c r="CQ22" s="33">
        <f>CP22*($C$22-$E$22)</f>
        <v>0</v>
      </c>
      <c r="CR22" s="72"/>
      <c r="CS22" s="32">
        <v>0</v>
      </c>
      <c r="CT22" s="33">
        <f>CS22*($C$22-$E$22)</f>
        <v>0</v>
      </c>
      <c r="CU22" s="70">
        <f t="shared" si="27"/>
        <v>6600</v>
      </c>
      <c r="CV22" s="52">
        <f t="shared" si="28"/>
        <v>0</v>
      </c>
      <c r="CW22" s="52">
        <f t="shared" si="29"/>
        <v>0</v>
      </c>
      <c r="DA22" s="26"/>
      <c r="DB22" s="26"/>
      <c r="DC22" s="26"/>
      <c r="DD22" s="26"/>
    </row>
    <row r="23" spans="1:108" ht="21" customHeight="1" x14ac:dyDescent="0.25">
      <c r="A23" s="45">
        <v>19</v>
      </c>
      <c r="B23" s="47" t="s">
        <v>49</v>
      </c>
      <c r="C23" s="45">
        <v>8.14</v>
      </c>
      <c r="D23" s="45">
        <v>0.20699999999999999</v>
      </c>
      <c r="E23" s="46">
        <f t="shared" si="30"/>
        <v>1.6849799999999999</v>
      </c>
      <c r="F23" s="72"/>
      <c r="G23" s="32">
        <v>0</v>
      </c>
      <c r="H23" s="33">
        <f>G23*($C$23-$E$23)</f>
        <v>0</v>
      </c>
      <c r="I23" s="72">
        <v>2200</v>
      </c>
      <c r="J23" s="32">
        <v>0</v>
      </c>
      <c r="K23" s="33">
        <f>J23*($C$23-$E$23)</f>
        <v>0</v>
      </c>
      <c r="L23" s="72">
        <v>800</v>
      </c>
      <c r="M23" s="32">
        <v>0</v>
      </c>
      <c r="N23" s="33">
        <f>M23*($C$23-$E$23)</f>
        <v>0</v>
      </c>
      <c r="O23" s="72"/>
      <c r="P23" s="32">
        <v>0</v>
      </c>
      <c r="Q23" s="33">
        <f>P23*($C$23-$E$23)</f>
        <v>0</v>
      </c>
      <c r="R23" s="72"/>
      <c r="S23" s="32">
        <v>0</v>
      </c>
      <c r="T23" s="33">
        <f>S23*($C$23-$E$23)</f>
        <v>0</v>
      </c>
      <c r="U23" s="72"/>
      <c r="V23" s="32">
        <v>0</v>
      </c>
      <c r="W23" s="33">
        <f>V23*($C$23-$E$23)</f>
        <v>0</v>
      </c>
      <c r="X23" s="72"/>
      <c r="Y23" s="32">
        <v>0</v>
      </c>
      <c r="Z23" s="33">
        <f>Y23*($C$23-$E$23)</f>
        <v>0</v>
      </c>
      <c r="AA23" s="72"/>
      <c r="AB23" s="32">
        <v>0</v>
      </c>
      <c r="AC23" s="33">
        <f>AB23*($C$23-$E$23)</f>
        <v>0</v>
      </c>
      <c r="AD23" s="72"/>
      <c r="AE23" s="32">
        <v>0</v>
      </c>
      <c r="AF23" s="33">
        <f>AE23*($C$23-$E$23)</f>
        <v>0</v>
      </c>
      <c r="AG23" s="72">
        <v>3000</v>
      </c>
      <c r="AH23" s="32">
        <v>0</v>
      </c>
      <c r="AI23" s="33">
        <f>AH23*($C$23-$E$23)</f>
        <v>0</v>
      </c>
      <c r="AJ23" s="72"/>
      <c r="AK23" s="32">
        <v>0</v>
      </c>
      <c r="AL23" s="33">
        <f>AK23*($C$23-$E$23)</f>
        <v>0</v>
      </c>
      <c r="AM23" s="72"/>
      <c r="AN23" s="32">
        <v>0</v>
      </c>
      <c r="AO23" s="33">
        <f>AN23*($C$23-$E$23)</f>
        <v>0</v>
      </c>
      <c r="AP23" s="72"/>
      <c r="AQ23" s="32">
        <v>0</v>
      </c>
      <c r="AR23" s="33">
        <f>AQ23*($C$23-$E$23)</f>
        <v>0</v>
      </c>
      <c r="AS23" s="72"/>
      <c r="AT23" s="32">
        <v>0</v>
      </c>
      <c r="AU23" s="33">
        <f>AT23*($C$23-$E$23)</f>
        <v>0</v>
      </c>
      <c r="AV23" s="72"/>
      <c r="AW23" s="32">
        <v>0</v>
      </c>
      <c r="AX23" s="33">
        <f>AW23*($C$23-$E$23)</f>
        <v>0</v>
      </c>
      <c r="AY23" s="72"/>
      <c r="AZ23" s="32">
        <v>0</v>
      </c>
      <c r="BA23" s="33">
        <f>AZ23*($C$23-$E$23)</f>
        <v>0</v>
      </c>
      <c r="BB23" s="72"/>
      <c r="BC23" s="32">
        <v>0</v>
      </c>
      <c r="BD23" s="33">
        <f>BC23*($C$23-$E$23)</f>
        <v>0</v>
      </c>
      <c r="BE23" s="72"/>
      <c r="BF23" s="32">
        <v>0</v>
      </c>
      <c r="BG23" s="33">
        <f>BF23*($C$23-$E$23)</f>
        <v>0</v>
      </c>
      <c r="BH23" s="72"/>
      <c r="BI23" s="32">
        <v>0</v>
      </c>
      <c r="BJ23" s="33">
        <f>BI23*($C$23-$E$23)</f>
        <v>0</v>
      </c>
      <c r="BK23" s="72"/>
      <c r="BL23" s="32">
        <v>0</v>
      </c>
      <c r="BM23" s="33">
        <f>BL23*($C$23-$E$23)</f>
        <v>0</v>
      </c>
      <c r="BN23" s="72"/>
      <c r="BO23" s="32">
        <v>0</v>
      </c>
      <c r="BP23" s="33">
        <f>BO23*($C$23-$E$23)</f>
        <v>0</v>
      </c>
      <c r="BQ23" s="72"/>
      <c r="BR23" s="32">
        <v>0</v>
      </c>
      <c r="BS23" s="33">
        <f>BR23*($C$23-$E$23)</f>
        <v>0</v>
      </c>
      <c r="BT23" s="72"/>
      <c r="BU23" s="32">
        <v>0</v>
      </c>
      <c r="BV23" s="33">
        <f>BU23*($C$23-$E$23)</f>
        <v>0</v>
      </c>
      <c r="BW23" s="72"/>
      <c r="BX23" s="32">
        <v>0</v>
      </c>
      <c r="BY23" s="33">
        <f>BX23*($C$23-$E$23)</f>
        <v>0</v>
      </c>
      <c r="BZ23" s="72"/>
      <c r="CA23" s="32">
        <v>0</v>
      </c>
      <c r="CB23" s="33">
        <f>CA23*($C$23-$E$23)</f>
        <v>0</v>
      </c>
      <c r="CC23" s="72"/>
      <c r="CD23" s="32">
        <v>0</v>
      </c>
      <c r="CE23" s="33">
        <f>CD23*($C$23-$E$23)</f>
        <v>0</v>
      </c>
      <c r="CF23" s="72"/>
      <c r="CG23" s="32">
        <v>0</v>
      </c>
      <c r="CH23" s="33">
        <f>CG23*($C$23-$E$23)</f>
        <v>0</v>
      </c>
      <c r="CI23" s="72"/>
      <c r="CJ23" s="32">
        <v>0</v>
      </c>
      <c r="CK23" s="33">
        <f>CJ23*($C$23-$E$23)</f>
        <v>0</v>
      </c>
      <c r="CL23" s="72"/>
      <c r="CM23" s="32">
        <v>0</v>
      </c>
      <c r="CN23" s="33">
        <f>CM23*($C$23-$E$23)</f>
        <v>0</v>
      </c>
      <c r="CO23" s="72"/>
      <c r="CP23" s="32">
        <v>0</v>
      </c>
      <c r="CQ23" s="33">
        <f>CP23*($C$23-$E$23)</f>
        <v>0</v>
      </c>
      <c r="CR23" s="72"/>
      <c r="CS23" s="32">
        <v>0</v>
      </c>
      <c r="CT23" s="33">
        <f>CS23*($C$23-$E$23)</f>
        <v>0</v>
      </c>
      <c r="CU23" s="70">
        <f t="shared" si="27"/>
        <v>6000</v>
      </c>
      <c r="CV23" s="52">
        <f t="shared" si="28"/>
        <v>0</v>
      </c>
      <c r="CW23" s="52">
        <f t="shared" si="29"/>
        <v>0</v>
      </c>
      <c r="DA23" s="26"/>
      <c r="DB23" s="26"/>
      <c r="DC23" s="26"/>
      <c r="DD23" s="26"/>
    </row>
    <row r="24" spans="1:108" ht="21" customHeight="1" x14ac:dyDescent="0.25">
      <c r="A24" s="45">
        <v>20</v>
      </c>
      <c r="B24" s="47" t="s">
        <v>50</v>
      </c>
      <c r="C24" s="45">
        <v>22.22</v>
      </c>
      <c r="D24" s="45">
        <v>0.22600000000000001</v>
      </c>
      <c r="E24" s="46">
        <f t="shared" si="30"/>
        <v>5.0217200000000002</v>
      </c>
      <c r="F24" s="72"/>
      <c r="G24" s="32">
        <v>0</v>
      </c>
      <c r="H24" s="33">
        <f>G24*($C$24-$E$24)</f>
        <v>0</v>
      </c>
      <c r="I24" s="72"/>
      <c r="J24" s="32">
        <v>0</v>
      </c>
      <c r="K24" s="33">
        <f>J24*($C$24-$E$24)</f>
        <v>0</v>
      </c>
      <c r="L24" s="72"/>
      <c r="M24" s="32">
        <v>0</v>
      </c>
      <c r="N24" s="33">
        <f>M24*($C$24-$E$24)</f>
        <v>0</v>
      </c>
      <c r="O24" s="72"/>
      <c r="P24" s="32">
        <v>0</v>
      </c>
      <c r="Q24" s="33">
        <f>P24*($C$24-$E$24)</f>
        <v>0</v>
      </c>
      <c r="R24" s="72"/>
      <c r="S24" s="32">
        <v>0</v>
      </c>
      <c r="T24" s="33">
        <f>S24*($C$24-$E$24)</f>
        <v>0</v>
      </c>
      <c r="U24" s="72"/>
      <c r="V24" s="32">
        <v>0</v>
      </c>
      <c r="W24" s="33">
        <f>V24*($C$24-$E$24)</f>
        <v>0</v>
      </c>
      <c r="X24" s="72"/>
      <c r="Y24" s="32">
        <v>0</v>
      </c>
      <c r="Z24" s="33">
        <f>Y24*($C$24-$E$24)</f>
        <v>0</v>
      </c>
      <c r="AA24" s="72"/>
      <c r="AB24" s="32">
        <v>0</v>
      </c>
      <c r="AC24" s="33">
        <f>AB24*($C$24-$E$24)</f>
        <v>0</v>
      </c>
      <c r="AD24" s="72"/>
      <c r="AE24" s="32">
        <v>0</v>
      </c>
      <c r="AF24" s="33">
        <f>AE24*($C$24-$E$24)</f>
        <v>0</v>
      </c>
      <c r="AG24" s="72"/>
      <c r="AH24" s="32">
        <v>0</v>
      </c>
      <c r="AI24" s="33">
        <f>AH24*($C$24-$E$24)</f>
        <v>0</v>
      </c>
      <c r="AJ24" s="72"/>
      <c r="AK24" s="32">
        <v>0</v>
      </c>
      <c r="AL24" s="33">
        <f>AK24*($C$24-$E$24)</f>
        <v>0</v>
      </c>
      <c r="AM24" s="72"/>
      <c r="AN24" s="32">
        <v>0</v>
      </c>
      <c r="AO24" s="33">
        <f>AN24*($C$24-$E$24)</f>
        <v>0</v>
      </c>
      <c r="AP24" s="72"/>
      <c r="AQ24" s="32">
        <v>0</v>
      </c>
      <c r="AR24" s="33">
        <f>AQ24*($C$24-$E$24)</f>
        <v>0</v>
      </c>
      <c r="AS24" s="72"/>
      <c r="AT24" s="32">
        <v>0</v>
      </c>
      <c r="AU24" s="33">
        <f>AT24*($C$24-$E$24)</f>
        <v>0</v>
      </c>
      <c r="AV24" s="72"/>
      <c r="AW24" s="32">
        <v>0</v>
      </c>
      <c r="AX24" s="33">
        <f>AW24*($C$24-$E$24)</f>
        <v>0</v>
      </c>
      <c r="AY24" s="72"/>
      <c r="AZ24" s="32">
        <v>0</v>
      </c>
      <c r="BA24" s="33">
        <f>AZ24*($C$24-$E$24)</f>
        <v>0</v>
      </c>
      <c r="BB24" s="72"/>
      <c r="BC24" s="32">
        <v>0</v>
      </c>
      <c r="BD24" s="33">
        <f>BC24*($C$24-$E$24)</f>
        <v>0</v>
      </c>
      <c r="BE24" s="72"/>
      <c r="BF24" s="32">
        <v>0</v>
      </c>
      <c r="BG24" s="33">
        <f>BF24*($C$24-$E$24)</f>
        <v>0</v>
      </c>
      <c r="BH24" s="72"/>
      <c r="BI24" s="32">
        <v>0</v>
      </c>
      <c r="BJ24" s="33">
        <f>BI24*($C$24-$E$24)</f>
        <v>0</v>
      </c>
      <c r="BK24" s="72"/>
      <c r="BL24" s="32">
        <v>0</v>
      </c>
      <c r="BM24" s="33">
        <f>BL24*($C$24-$E$24)</f>
        <v>0</v>
      </c>
      <c r="BN24" s="72"/>
      <c r="BO24" s="32">
        <v>0</v>
      </c>
      <c r="BP24" s="33">
        <f>BO24*($C$24-$E$24)</f>
        <v>0</v>
      </c>
      <c r="BQ24" s="72"/>
      <c r="BR24" s="32">
        <v>0</v>
      </c>
      <c r="BS24" s="33">
        <f>BR24*($C$24-$E$24)</f>
        <v>0</v>
      </c>
      <c r="BT24" s="72"/>
      <c r="BU24" s="32">
        <v>0</v>
      </c>
      <c r="BV24" s="33">
        <f>BU24*($C$24-$E$24)</f>
        <v>0</v>
      </c>
      <c r="BW24" s="72"/>
      <c r="BX24" s="32">
        <v>0</v>
      </c>
      <c r="BY24" s="33">
        <f>BX24*($C$24-$E$24)</f>
        <v>0</v>
      </c>
      <c r="BZ24" s="72"/>
      <c r="CA24" s="32">
        <v>0</v>
      </c>
      <c r="CB24" s="33">
        <f>CA24*($C$24-$E$24)</f>
        <v>0</v>
      </c>
      <c r="CC24" s="72"/>
      <c r="CD24" s="32">
        <v>0</v>
      </c>
      <c r="CE24" s="33">
        <f>CD24*($C$24-$E$24)</f>
        <v>0</v>
      </c>
      <c r="CF24" s="72"/>
      <c r="CG24" s="32">
        <v>0</v>
      </c>
      <c r="CH24" s="33">
        <f>CG24*($C$24-$E$24)</f>
        <v>0</v>
      </c>
      <c r="CI24" s="72"/>
      <c r="CJ24" s="32">
        <v>0</v>
      </c>
      <c r="CK24" s="33">
        <f>CJ24*($C$24-$E$24)</f>
        <v>0</v>
      </c>
      <c r="CL24" s="72"/>
      <c r="CM24" s="32">
        <v>0</v>
      </c>
      <c r="CN24" s="33">
        <f>CM24*($C$24-$E$24)</f>
        <v>0</v>
      </c>
      <c r="CO24" s="72"/>
      <c r="CP24" s="32">
        <v>0</v>
      </c>
      <c r="CQ24" s="33">
        <f>CP24*($C$24-$E$24)</f>
        <v>0</v>
      </c>
      <c r="CR24" s="72"/>
      <c r="CS24" s="32">
        <v>0</v>
      </c>
      <c r="CT24" s="33">
        <f>CS24*($C$24-$E$24)</f>
        <v>0</v>
      </c>
      <c r="CU24" s="70">
        <f t="shared" si="27"/>
        <v>0</v>
      </c>
      <c r="CV24" s="52">
        <f t="shared" si="28"/>
        <v>0</v>
      </c>
      <c r="CW24" s="52">
        <f t="shared" si="29"/>
        <v>0</v>
      </c>
      <c r="DA24" s="26"/>
      <c r="DB24" s="26"/>
      <c r="DC24" s="26"/>
      <c r="DD24" s="26"/>
    </row>
    <row r="25" spans="1:108" ht="21" customHeight="1" x14ac:dyDescent="0.25">
      <c r="A25" s="45">
        <v>21</v>
      </c>
      <c r="B25" s="47" t="s">
        <v>51</v>
      </c>
      <c r="C25" s="45">
        <v>22.22</v>
      </c>
      <c r="D25" s="45">
        <v>0.252</v>
      </c>
      <c r="E25" s="46">
        <f t="shared" si="30"/>
        <v>5.5994399999999995</v>
      </c>
      <c r="F25" s="72"/>
      <c r="G25" s="32">
        <v>0</v>
      </c>
      <c r="H25" s="33">
        <f>G25*($C$25-$E$25)</f>
        <v>0</v>
      </c>
      <c r="I25" s="72"/>
      <c r="J25" s="32">
        <v>0</v>
      </c>
      <c r="K25" s="33">
        <f>J25*($C$25-$E$25)</f>
        <v>0</v>
      </c>
      <c r="L25" s="72"/>
      <c r="M25" s="32">
        <v>0</v>
      </c>
      <c r="N25" s="33">
        <f>M25*($C$25-$E$25)</f>
        <v>0</v>
      </c>
      <c r="O25" s="72"/>
      <c r="P25" s="32">
        <v>0</v>
      </c>
      <c r="Q25" s="33">
        <f>P25*($C$25-$E$25)</f>
        <v>0</v>
      </c>
      <c r="R25" s="72"/>
      <c r="S25" s="32">
        <v>0</v>
      </c>
      <c r="T25" s="33">
        <f>S25*($C$25-$E$25)</f>
        <v>0</v>
      </c>
      <c r="U25" s="72"/>
      <c r="V25" s="32">
        <v>0</v>
      </c>
      <c r="W25" s="33">
        <f>V25*($C$25-$E$25)</f>
        <v>0</v>
      </c>
      <c r="X25" s="72"/>
      <c r="Y25" s="32">
        <v>0</v>
      </c>
      <c r="Z25" s="33">
        <f>Y25*($C$25-$E$25)</f>
        <v>0</v>
      </c>
      <c r="AA25" s="72"/>
      <c r="AB25" s="32">
        <v>0</v>
      </c>
      <c r="AC25" s="33">
        <f>AB25*($C$25-$E$25)</f>
        <v>0</v>
      </c>
      <c r="AD25" s="72"/>
      <c r="AE25" s="32">
        <v>0</v>
      </c>
      <c r="AF25" s="33">
        <f>AE25*($C$25-$E$25)</f>
        <v>0</v>
      </c>
      <c r="AG25" s="72"/>
      <c r="AH25" s="32">
        <v>0</v>
      </c>
      <c r="AI25" s="33">
        <f>AH25*($C$25-$E$25)</f>
        <v>0</v>
      </c>
      <c r="AJ25" s="72"/>
      <c r="AK25" s="32">
        <v>0</v>
      </c>
      <c r="AL25" s="33">
        <f>AK25*($C$25-$E$25)</f>
        <v>0</v>
      </c>
      <c r="AM25" s="72"/>
      <c r="AN25" s="32">
        <v>0</v>
      </c>
      <c r="AO25" s="33">
        <f>AN25*($C$25-$E$25)</f>
        <v>0</v>
      </c>
      <c r="AP25" s="72"/>
      <c r="AQ25" s="32">
        <v>0</v>
      </c>
      <c r="AR25" s="33">
        <f>AQ25*($C$25-$E$25)</f>
        <v>0</v>
      </c>
      <c r="AS25" s="72"/>
      <c r="AT25" s="32">
        <v>0</v>
      </c>
      <c r="AU25" s="33">
        <f>AT25*($C$25-$E$25)</f>
        <v>0</v>
      </c>
      <c r="AV25" s="72"/>
      <c r="AW25" s="32">
        <v>0</v>
      </c>
      <c r="AX25" s="33">
        <f>AW25*($C$25-$E$25)</f>
        <v>0</v>
      </c>
      <c r="AY25" s="72"/>
      <c r="AZ25" s="32">
        <v>0</v>
      </c>
      <c r="BA25" s="33">
        <f>AZ25*($C$25-$E$25)</f>
        <v>0</v>
      </c>
      <c r="BB25" s="72"/>
      <c r="BC25" s="32">
        <v>0</v>
      </c>
      <c r="BD25" s="33">
        <f>BC25*($C$25-$E$25)</f>
        <v>0</v>
      </c>
      <c r="BE25" s="72"/>
      <c r="BF25" s="32">
        <v>0</v>
      </c>
      <c r="BG25" s="33">
        <f>BF25*($C$25-$E$25)</f>
        <v>0</v>
      </c>
      <c r="BH25" s="72"/>
      <c r="BI25" s="32">
        <v>0</v>
      </c>
      <c r="BJ25" s="33">
        <f>BI25*($C$25-$E$25)</f>
        <v>0</v>
      </c>
      <c r="BK25" s="72"/>
      <c r="BL25" s="32">
        <v>0</v>
      </c>
      <c r="BM25" s="33">
        <f>BL25*($C$25-$E$25)</f>
        <v>0</v>
      </c>
      <c r="BN25" s="72"/>
      <c r="BO25" s="32">
        <v>0</v>
      </c>
      <c r="BP25" s="33">
        <f>BO25*($C$25-$E$25)</f>
        <v>0</v>
      </c>
      <c r="BQ25" s="72"/>
      <c r="BR25" s="32">
        <v>0</v>
      </c>
      <c r="BS25" s="33">
        <f>BR25*($C$25-$E$25)</f>
        <v>0</v>
      </c>
      <c r="BT25" s="72"/>
      <c r="BU25" s="32">
        <v>0</v>
      </c>
      <c r="BV25" s="33">
        <f>BU25*($C$25-$E$25)</f>
        <v>0</v>
      </c>
      <c r="BW25" s="72"/>
      <c r="BX25" s="32">
        <v>0</v>
      </c>
      <c r="BY25" s="33">
        <f>BX25*($C$25-$E$25)</f>
        <v>0</v>
      </c>
      <c r="BZ25" s="72"/>
      <c r="CA25" s="32">
        <v>0</v>
      </c>
      <c r="CB25" s="33">
        <f>CA25*($C$25-$E$25)</f>
        <v>0</v>
      </c>
      <c r="CC25" s="72"/>
      <c r="CD25" s="32">
        <v>0</v>
      </c>
      <c r="CE25" s="33">
        <f>CD25*($C$25-$E$25)</f>
        <v>0</v>
      </c>
      <c r="CF25" s="72"/>
      <c r="CG25" s="32">
        <v>0</v>
      </c>
      <c r="CH25" s="33">
        <f>CG25*($C$25-$E$25)</f>
        <v>0</v>
      </c>
      <c r="CI25" s="72"/>
      <c r="CJ25" s="32">
        <v>0</v>
      </c>
      <c r="CK25" s="33">
        <f>CJ25*($C$25-$E$25)</f>
        <v>0</v>
      </c>
      <c r="CL25" s="72"/>
      <c r="CM25" s="32">
        <v>0</v>
      </c>
      <c r="CN25" s="33">
        <f>CM25*($C$25-$E$25)</f>
        <v>0</v>
      </c>
      <c r="CO25" s="72"/>
      <c r="CP25" s="32">
        <v>0</v>
      </c>
      <c r="CQ25" s="33">
        <f>CP25*($C$25-$E$25)</f>
        <v>0</v>
      </c>
      <c r="CR25" s="72"/>
      <c r="CS25" s="32">
        <v>0</v>
      </c>
      <c r="CT25" s="33">
        <f>CS25*($C$25-$E$25)</f>
        <v>0</v>
      </c>
      <c r="CU25" s="70">
        <f t="shared" si="27"/>
        <v>0</v>
      </c>
      <c r="CV25" s="52">
        <f t="shared" si="28"/>
        <v>0</v>
      </c>
      <c r="CW25" s="52">
        <f t="shared" si="29"/>
        <v>0</v>
      </c>
      <c r="DA25" s="26"/>
      <c r="DB25" s="26"/>
      <c r="DC25" s="26"/>
      <c r="DD25" s="26"/>
    </row>
    <row r="26" spans="1:108" ht="21" customHeight="1" x14ac:dyDescent="0.25">
      <c r="A26" s="45">
        <v>22</v>
      </c>
      <c r="B26" s="47" t="s">
        <v>52</v>
      </c>
      <c r="C26" s="45">
        <v>25.8</v>
      </c>
      <c r="D26" s="45">
        <v>0.27200000000000002</v>
      </c>
      <c r="E26" s="46">
        <f t="shared" si="30"/>
        <v>7.0176000000000007</v>
      </c>
      <c r="F26" s="72"/>
      <c r="G26" s="32">
        <v>0</v>
      </c>
      <c r="H26" s="33">
        <f>G26*($C$26-$E$26)</f>
        <v>0</v>
      </c>
      <c r="I26" s="72"/>
      <c r="J26" s="32">
        <v>0</v>
      </c>
      <c r="K26" s="33">
        <f>J26*($C$26-$E$26)</f>
        <v>0</v>
      </c>
      <c r="L26" s="72"/>
      <c r="M26" s="32">
        <v>0</v>
      </c>
      <c r="N26" s="33">
        <f>M26*($C$26-$E$26)</f>
        <v>0</v>
      </c>
      <c r="O26" s="72"/>
      <c r="P26" s="32">
        <v>0</v>
      </c>
      <c r="Q26" s="33">
        <f>P26*($C$26-$E$26)</f>
        <v>0</v>
      </c>
      <c r="R26" s="72"/>
      <c r="S26" s="32">
        <v>0</v>
      </c>
      <c r="T26" s="33">
        <f>S26*($C$26-$E$26)</f>
        <v>0</v>
      </c>
      <c r="U26" s="72"/>
      <c r="V26" s="32">
        <v>0</v>
      </c>
      <c r="W26" s="33">
        <f>V26*($C$26-$E$26)</f>
        <v>0</v>
      </c>
      <c r="X26" s="72"/>
      <c r="Y26" s="32">
        <v>0</v>
      </c>
      <c r="Z26" s="33">
        <f>Y26*($C$26-$E$26)</f>
        <v>0</v>
      </c>
      <c r="AA26" s="72"/>
      <c r="AB26" s="32">
        <v>0</v>
      </c>
      <c r="AC26" s="33">
        <f>AB26*($C$26-$E$26)</f>
        <v>0</v>
      </c>
      <c r="AD26" s="72"/>
      <c r="AE26" s="32">
        <v>0</v>
      </c>
      <c r="AF26" s="33">
        <f>AE26*($C$26-$E$26)</f>
        <v>0</v>
      </c>
      <c r="AG26" s="72"/>
      <c r="AH26" s="32">
        <v>0</v>
      </c>
      <c r="AI26" s="33">
        <f>AH26*($C$26-$E$26)</f>
        <v>0</v>
      </c>
      <c r="AJ26" s="72"/>
      <c r="AK26" s="32">
        <v>0</v>
      </c>
      <c r="AL26" s="33">
        <f>AK26*($C$26-$E$26)</f>
        <v>0</v>
      </c>
      <c r="AM26" s="72"/>
      <c r="AN26" s="32">
        <v>0</v>
      </c>
      <c r="AO26" s="33">
        <f>AN26*($C$26-$E$26)</f>
        <v>0</v>
      </c>
      <c r="AP26" s="72"/>
      <c r="AQ26" s="32">
        <v>0</v>
      </c>
      <c r="AR26" s="33">
        <f>AQ26*($C$26-$E$26)</f>
        <v>0</v>
      </c>
      <c r="AS26" s="72"/>
      <c r="AT26" s="32">
        <v>0</v>
      </c>
      <c r="AU26" s="33">
        <f>AT26*($C$26-$E$26)</f>
        <v>0</v>
      </c>
      <c r="AV26" s="72"/>
      <c r="AW26" s="32">
        <v>0</v>
      </c>
      <c r="AX26" s="33">
        <f>AW26*($C$26-$E$26)</f>
        <v>0</v>
      </c>
      <c r="AY26" s="72"/>
      <c r="AZ26" s="32">
        <v>0</v>
      </c>
      <c r="BA26" s="33">
        <f>AZ26*($C$26-$E$26)</f>
        <v>0</v>
      </c>
      <c r="BB26" s="72"/>
      <c r="BC26" s="32">
        <v>0</v>
      </c>
      <c r="BD26" s="33">
        <f>BC26*($C$26-$E$26)</f>
        <v>0</v>
      </c>
      <c r="BE26" s="72"/>
      <c r="BF26" s="32">
        <v>0</v>
      </c>
      <c r="BG26" s="33">
        <f>BF26*($C$26-$E$26)</f>
        <v>0</v>
      </c>
      <c r="BH26" s="72">
        <v>1000</v>
      </c>
      <c r="BI26" s="32">
        <v>0</v>
      </c>
      <c r="BJ26" s="33">
        <f>BI26*($C$26-$E$26)</f>
        <v>0</v>
      </c>
      <c r="BK26" s="72"/>
      <c r="BL26" s="32">
        <v>0</v>
      </c>
      <c r="BM26" s="33">
        <f>BL26*($C$26-$E$26)</f>
        <v>0</v>
      </c>
      <c r="BN26" s="72"/>
      <c r="BO26" s="32">
        <v>0</v>
      </c>
      <c r="BP26" s="33">
        <f>BO26*($C$26-$E$26)</f>
        <v>0</v>
      </c>
      <c r="BQ26" s="72"/>
      <c r="BR26" s="32">
        <v>0</v>
      </c>
      <c r="BS26" s="33">
        <f>BR26*($C$26-$E$26)</f>
        <v>0</v>
      </c>
      <c r="BT26" s="72"/>
      <c r="BU26" s="32">
        <v>0</v>
      </c>
      <c r="BV26" s="33">
        <f>BU26*($C$26-$E$26)</f>
        <v>0</v>
      </c>
      <c r="BW26" s="72"/>
      <c r="BX26" s="32">
        <v>0</v>
      </c>
      <c r="BY26" s="33">
        <f>BX26*($C$26-$E$26)</f>
        <v>0</v>
      </c>
      <c r="BZ26" s="72">
        <v>400</v>
      </c>
      <c r="CA26" s="32">
        <v>0</v>
      </c>
      <c r="CB26" s="33">
        <f>CA26*($C$26-$E$26)</f>
        <v>0</v>
      </c>
      <c r="CC26" s="72">
        <v>400</v>
      </c>
      <c r="CD26" s="32">
        <v>0</v>
      </c>
      <c r="CE26" s="33">
        <f>CD26*($C$26-$E$26)</f>
        <v>0</v>
      </c>
      <c r="CF26" s="72">
        <v>500</v>
      </c>
      <c r="CG26" s="32">
        <v>0</v>
      </c>
      <c r="CH26" s="33">
        <f>CG26*($C$26-$E$26)</f>
        <v>0</v>
      </c>
      <c r="CI26" s="72"/>
      <c r="CJ26" s="32">
        <v>0</v>
      </c>
      <c r="CK26" s="33">
        <f>CJ26*($C$26-$E$26)</f>
        <v>0</v>
      </c>
      <c r="CL26" s="72"/>
      <c r="CM26" s="32">
        <v>0</v>
      </c>
      <c r="CN26" s="33">
        <f>CM26*($C$26-$E$26)</f>
        <v>0</v>
      </c>
      <c r="CO26" s="72"/>
      <c r="CP26" s="32">
        <v>0</v>
      </c>
      <c r="CQ26" s="33">
        <f>CP26*($C$26-$E$26)</f>
        <v>0</v>
      </c>
      <c r="CR26" s="72"/>
      <c r="CS26" s="32">
        <v>0</v>
      </c>
      <c r="CT26" s="33">
        <f>CS26*($C$26-$E$26)</f>
        <v>0</v>
      </c>
      <c r="CU26" s="70">
        <f t="shared" si="27"/>
        <v>2300</v>
      </c>
      <c r="CV26" s="52">
        <f t="shared" si="28"/>
        <v>0</v>
      </c>
      <c r="CW26" s="52">
        <f t="shared" si="29"/>
        <v>0</v>
      </c>
      <c r="DA26" s="26"/>
      <c r="DB26" s="26"/>
      <c r="DC26" s="26"/>
      <c r="DD26" s="26"/>
    </row>
    <row r="27" spans="1:108" ht="21" customHeight="1" x14ac:dyDescent="0.25">
      <c r="A27" s="45">
        <v>23</v>
      </c>
      <c r="B27" s="47" t="s">
        <v>53</v>
      </c>
      <c r="C27" s="45">
        <v>25.8</v>
      </c>
      <c r="D27" s="45">
        <v>0.27200000000000002</v>
      </c>
      <c r="E27" s="46">
        <f t="shared" si="30"/>
        <v>7.0176000000000007</v>
      </c>
      <c r="F27" s="72"/>
      <c r="G27" s="32">
        <v>0</v>
      </c>
      <c r="H27" s="33">
        <f>G27*($C$27-$E$27)</f>
        <v>0</v>
      </c>
      <c r="I27" s="72"/>
      <c r="J27" s="32">
        <v>0</v>
      </c>
      <c r="K27" s="33">
        <f>J27*($C$27-$E$27)</f>
        <v>0</v>
      </c>
      <c r="L27" s="72"/>
      <c r="M27" s="32">
        <v>0</v>
      </c>
      <c r="N27" s="33">
        <f>M27*($C$27-$E$27)</f>
        <v>0</v>
      </c>
      <c r="O27" s="72"/>
      <c r="P27" s="32">
        <v>0</v>
      </c>
      <c r="Q27" s="33">
        <f>P27*($C$27-$E$27)</f>
        <v>0</v>
      </c>
      <c r="R27" s="72"/>
      <c r="S27" s="32">
        <v>0</v>
      </c>
      <c r="T27" s="33">
        <f>S27*($C$27-$E$27)</f>
        <v>0</v>
      </c>
      <c r="U27" s="72"/>
      <c r="V27" s="32">
        <v>0</v>
      </c>
      <c r="W27" s="33">
        <f>V27*($C$27-$E$27)</f>
        <v>0</v>
      </c>
      <c r="X27" s="72"/>
      <c r="Y27" s="32">
        <v>0</v>
      </c>
      <c r="Z27" s="33">
        <f>Y27*($C$27-$E$27)</f>
        <v>0</v>
      </c>
      <c r="AA27" s="72"/>
      <c r="AB27" s="32">
        <v>0</v>
      </c>
      <c r="AC27" s="33">
        <f>AB27*($C$27-$E$27)</f>
        <v>0</v>
      </c>
      <c r="AD27" s="72"/>
      <c r="AE27" s="32">
        <v>0</v>
      </c>
      <c r="AF27" s="33">
        <f>AE27*($C$27-$E$27)</f>
        <v>0</v>
      </c>
      <c r="AG27" s="72"/>
      <c r="AH27" s="32">
        <v>0</v>
      </c>
      <c r="AI27" s="33">
        <f>AH27*($C$27-$E$27)</f>
        <v>0</v>
      </c>
      <c r="AJ27" s="72"/>
      <c r="AK27" s="32">
        <v>0</v>
      </c>
      <c r="AL27" s="33">
        <f>AK27*($C$27-$E$27)</f>
        <v>0</v>
      </c>
      <c r="AM27" s="72"/>
      <c r="AN27" s="32">
        <v>0</v>
      </c>
      <c r="AO27" s="33">
        <f>AN27*($C$27-$E$27)</f>
        <v>0</v>
      </c>
      <c r="AP27" s="72"/>
      <c r="AQ27" s="32">
        <v>0</v>
      </c>
      <c r="AR27" s="33">
        <f>AQ27*($C$27-$E$27)</f>
        <v>0</v>
      </c>
      <c r="AS27" s="72"/>
      <c r="AT27" s="32">
        <v>0</v>
      </c>
      <c r="AU27" s="33">
        <f>AT27*($C$27-$E$27)</f>
        <v>0</v>
      </c>
      <c r="AV27" s="72"/>
      <c r="AW27" s="32">
        <v>0</v>
      </c>
      <c r="AX27" s="33">
        <f>AW27*($C$27-$E$27)</f>
        <v>0</v>
      </c>
      <c r="AY27" s="72"/>
      <c r="AZ27" s="32">
        <v>0</v>
      </c>
      <c r="BA27" s="33">
        <f>AZ27*($C$27-$E$27)</f>
        <v>0</v>
      </c>
      <c r="BB27" s="72"/>
      <c r="BC27" s="32">
        <v>0</v>
      </c>
      <c r="BD27" s="33">
        <f>BC27*($C$27-$E$27)</f>
        <v>0</v>
      </c>
      <c r="BE27" s="72"/>
      <c r="BF27" s="32">
        <v>0</v>
      </c>
      <c r="BG27" s="33">
        <f>BF27*($C$27-$E$27)</f>
        <v>0</v>
      </c>
      <c r="BH27" s="72">
        <v>700</v>
      </c>
      <c r="BI27" s="32">
        <v>0</v>
      </c>
      <c r="BJ27" s="33">
        <f>BI27*($C$27-$E$27)</f>
        <v>0</v>
      </c>
      <c r="BK27" s="72"/>
      <c r="BL27" s="32">
        <v>0</v>
      </c>
      <c r="BM27" s="33">
        <f>BL27*($C$27-$E$27)</f>
        <v>0</v>
      </c>
      <c r="BN27" s="72"/>
      <c r="BO27" s="32">
        <v>0</v>
      </c>
      <c r="BP27" s="33">
        <f>BO27*($C$27-$E$27)</f>
        <v>0</v>
      </c>
      <c r="BQ27" s="72"/>
      <c r="BR27" s="32">
        <v>0</v>
      </c>
      <c r="BS27" s="33">
        <f>BR27*($C$27-$E$27)</f>
        <v>0</v>
      </c>
      <c r="BT27" s="72"/>
      <c r="BU27" s="32">
        <v>0</v>
      </c>
      <c r="BV27" s="33">
        <f>BU27*($C$27-$E$27)</f>
        <v>0</v>
      </c>
      <c r="BW27" s="72"/>
      <c r="BX27" s="32">
        <v>0</v>
      </c>
      <c r="BY27" s="33">
        <f>BX27*($C$27-$E$27)</f>
        <v>0</v>
      </c>
      <c r="BZ27" s="72">
        <v>400</v>
      </c>
      <c r="CA27" s="32">
        <v>0</v>
      </c>
      <c r="CB27" s="33">
        <f>CA27*($C$27-$E$27)</f>
        <v>0</v>
      </c>
      <c r="CC27" s="72">
        <v>400</v>
      </c>
      <c r="CD27" s="32">
        <v>0</v>
      </c>
      <c r="CE27" s="33">
        <f>CD27*($C$27-$E$27)</f>
        <v>0</v>
      </c>
      <c r="CF27" s="72">
        <v>500</v>
      </c>
      <c r="CG27" s="32">
        <v>0</v>
      </c>
      <c r="CH27" s="33">
        <f>CG27*($C$27-$E$27)</f>
        <v>0</v>
      </c>
      <c r="CI27" s="72"/>
      <c r="CJ27" s="32">
        <v>0</v>
      </c>
      <c r="CK27" s="33">
        <f>CJ27*($C$27-$E$27)</f>
        <v>0</v>
      </c>
      <c r="CL27" s="72"/>
      <c r="CM27" s="32">
        <v>0</v>
      </c>
      <c r="CN27" s="33">
        <f>CM27*($C$27-$E$27)</f>
        <v>0</v>
      </c>
      <c r="CO27" s="72"/>
      <c r="CP27" s="32">
        <v>0</v>
      </c>
      <c r="CQ27" s="33">
        <f>CP27*($C$27-$E$27)</f>
        <v>0</v>
      </c>
      <c r="CR27" s="72"/>
      <c r="CS27" s="32">
        <v>0</v>
      </c>
      <c r="CT27" s="33">
        <f>CS27*($C$27-$E$27)</f>
        <v>0</v>
      </c>
      <c r="CU27" s="70">
        <f t="shared" si="27"/>
        <v>2000</v>
      </c>
      <c r="CV27" s="52">
        <f t="shared" si="28"/>
        <v>0</v>
      </c>
      <c r="CW27" s="52">
        <f t="shared" si="29"/>
        <v>0</v>
      </c>
      <c r="DA27" s="26"/>
      <c r="DB27" s="26"/>
      <c r="DC27" s="26"/>
      <c r="DD27" s="26"/>
    </row>
    <row r="28" spans="1:108" ht="21" customHeight="1" x14ac:dyDescent="0.25">
      <c r="A28" s="45">
        <v>24</v>
      </c>
      <c r="B28" s="47" t="s">
        <v>54</v>
      </c>
      <c r="C28" s="45">
        <v>25.16</v>
      </c>
      <c r="D28" s="45">
        <v>0.29199999999999998</v>
      </c>
      <c r="E28" s="46">
        <f t="shared" si="30"/>
        <v>7.3467199999999995</v>
      </c>
      <c r="F28" s="72"/>
      <c r="G28" s="32">
        <v>0</v>
      </c>
      <c r="H28" s="33">
        <f>G28*($C$28-$E$28)</f>
        <v>0</v>
      </c>
      <c r="I28" s="72"/>
      <c r="J28" s="32">
        <v>0</v>
      </c>
      <c r="K28" s="33">
        <f>J28*($C$28-$E$28)</f>
        <v>0</v>
      </c>
      <c r="L28" s="72"/>
      <c r="M28" s="32">
        <v>0</v>
      </c>
      <c r="N28" s="33">
        <f>M28*($C$28-$E$28)</f>
        <v>0</v>
      </c>
      <c r="O28" s="72"/>
      <c r="P28" s="32">
        <v>0</v>
      </c>
      <c r="Q28" s="33">
        <f>P28*($C$28-$E$28)</f>
        <v>0</v>
      </c>
      <c r="R28" s="72"/>
      <c r="S28" s="32">
        <v>0</v>
      </c>
      <c r="T28" s="33">
        <f>S28*($C$28-$E$28)</f>
        <v>0</v>
      </c>
      <c r="U28" s="72"/>
      <c r="V28" s="32">
        <v>0</v>
      </c>
      <c r="W28" s="33">
        <f>V28*($C$28-$E$28)</f>
        <v>0</v>
      </c>
      <c r="X28" s="72"/>
      <c r="Y28" s="32">
        <v>0</v>
      </c>
      <c r="Z28" s="33">
        <f>Y28*($C$28-$E$28)</f>
        <v>0</v>
      </c>
      <c r="AA28" s="72"/>
      <c r="AB28" s="32">
        <v>0</v>
      </c>
      <c r="AC28" s="33">
        <f>AB28*($C$28-$E$28)</f>
        <v>0</v>
      </c>
      <c r="AD28" s="72"/>
      <c r="AE28" s="32">
        <v>0</v>
      </c>
      <c r="AF28" s="33">
        <f>AE28*($C$28-$E$28)</f>
        <v>0</v>
      </c>
      <c r="AG28" s="72"/>
      <c r="AH28" s="32">
        <v>0</v>
      </c>
      <c r="AI28" s="33">
        <f>AH28*($C$28-$E$28)</f>
        <v>0</v>
      </c>
      <c r="AJ28" s="72"/>
      <c r="AK28" s="32">
        <v>0</v>
      </c>
      <c r="AL28" s="33">
        <f>AK28*($C$28-$E$28)</f>
        <v>0</v>
      </c>
      <c r="AM28" s="72">
        <v>1200</v>
      </c>
      <c r="AN28" s="32">
        <v>0</v>
      </c>
      <c r="AO28" s="33">
        <f>AN28*($C$28-$E$28)</f>
        <v>0</v>
      </c>
      <c r="AP28" s="72"/>
      <c r="AQ28" s="32">
        <v>0</v>
      </c>
      <c r="AR28" s="33">
        <f>AQ28*($C$28-$E$28)</f>
        <v>0</v>
      </c>
      <c r="AS28" s="72"/>
      <c r="AT28" s="32">
        <v>0</v>
      </c>
      <c r="AU28" s="33">
        <f>AT28*($C$28-$E$28)</f>
        <v>0</v>
      </c>
      <c r="AV28" s="72"/>
      <c r="AW28" s="32">
        <v>0</v>
      </c>
      <c r="AX28" s="33">
        <f>AW28*($C$28-$E$28)</f>
        <v>0</v>
      </c>
      <c r="AY28" s="72"/>
      <c r="AZ28" s="32">
        <v>0</v>
      </c>
      <c r="BA28" s="33">
        <f>AZ28*($C$28-$E$28)</f>
        <v>0</v>
      </c>
      <c r="BB28" s="72">
        <v>1000</v>
      </c>
      <c r="BC28" s="32">
        <v>0</v>
      </c>
      <c r="BD28" s="33">
        <f>BC28*($C$28-$E$28)</f>
        <v>0</v>
      </c>
      <c r="BE28" s="72"/>
      <c r="BF28" s="32">
        <v>0</v>
      </c>
      <c r="BG28" s="33">
        <f>BF28*($C$28-$E$28)</f>
        <v>0</v>
      </c>
      <c r="BH28" s="72">
        <v>1000</v>
      </c>
      <c r="BI28" s="32">
        <v>0</v>
      </c>
      <c r="BJ28" s="33">
        <f>BI28*($C$28-$E$28)</f>
        <v>0</v>
      </c>
      <c r="BK28" s="72"/>
      <c r="BL28" s="32">
        <v>0</v>
      </c>
      <c r="BM28" s="33">
        <f>BL28*($C$28-$E$28)</f>
        <v>0</v>
      </c>
      <c r="BN28" s="72"/>
      <c r="BO28" s="32">
        <v>0</v>
      </c>
      <c r="BP28" s="33">
        <f>BO28*($C$28-$E$28)</f>
        <v>0</v>
      </c>
      <c r="BQ28" s="72"/>
      <c r="BR28" s="32">
        <v>0</v>
      </c>
      <c r="BS28" s="33">
        <f>BR28*($C$28-$E$28)</f>
        <v>0</v>
      </c>
      <c r="BT28" s="72"/>
      <c r="BU28" s="32">
        <v>0</v>
      </c>
      <c r="BV28" s="33">
        <f>BU28*($C$28-$E$28)</f>
        <v>0</v>
      </c>
      <c r="BW28" s="72"/>
      <c r="BX28" s="32">
        <v>0</v>
      </c>
      <c r="BY28" s="33">
        <f>BX28*($C$28-$E$28)</f>
        <v>0</v>
      </c>
      <c r="BZ28" s="72"/>
      <c r="CA28" s="32">
        <v>0</v>
      </c>
      <c r="CB28" s="33">
        <f>CA28*($C$28-$E$28)</f>
        <v>0</v>
      </c>
      <c r="CC28" s="72">
        <v>1500</v>
      </c>
      <c r="CD28" s="32">
        <v>0</v>
      </c>
      <c r="CE28" s="33">
        <f>CD28*($C$28-$E$28)</f>
        <v>0</v>
      </c>
      <c r="CF28" s="72"/>
      <c r="CG28" s="32">
        <v>0</v>
      </c>
      <c r="CH28" s="33">
        <f>CG28*($C$28-$E$28)</f>
        <v>0</v>
      </c>
      <c r="CI28" s="72"/>
      <c r="CJ28" s="32">
        <v>0</v>
      </c>
      <c r="CK28" s="33">
        <f>CJ28*($C$28-$E$28)</f>
        <v>0</v>
      </c>
      <c r="CL28" s="72"/>
      <c r="CM28" s="32">
        <v>0</v>
      </c>
      <c r="CN28" s="33">
        <f>CM28*($C$28-$E$28)</f>
        <v>0</v>
      </c>
      <c r="CO28" s="72"/>
      <c r="CP28" s="32">
        <v>0</v>
      </c>
      <c r="CQ28" s="33">
        <f>CP28*($C$28-$E$28)</f>
        <v>0</v>
      </c>
      <c r="CR28" s="72"/>
      <c r="CS28" s="32">
        <v>0</v>
      </c>
      <c r="CT28" s="33">
        <f>CS28*($C$28-$E$28)</f>
        <v>0</v>
      </c>
      <c r="CU28" s="70">
        <f t="shared" si="27"/>
        <v>4700</v>
      </c>
      <c r="CV28" s="52">
        <f t="shared" si="28"/>
        <v>0</v>
      </c>
      <c r="CW28" s="52">
        <f t="shared" si="29"/>
        <v>0</v>
      </c>
      <c r="DA28" s="26"/>
      <c r="DB28" s="26"/>
      <c r="DC28" s="26"/>
      <c r="DD28" s="26"/>
    </row>
    <row r="29" spans="1:108" ht="21" customHeight="1" x14ac:dyDescent="0.25">
      <c r="A29" s="45">
        <v>25</v>
      </c>
      <c r="B29" s="47" t="s">
        <v>55</v>
      </c>
      <c r="C29" s="45">
        <v>25.16</v>
      </c>
      <c r="D29" s="45">
        <v>0.29199999999999998</v>
      </c>
      <c r="E29" s="46">
        <f t="shared" si="30"/>
        <v>7.3467199999999995</v>
      </c>
      <c r="F29" s="72"/>
      <c r="G29" s="32">
        <v>0</v>
      </c>
      <c r="H29" s="33">
        <f>G29*($C$29-$E$29)</f>
        <v>0</v>
      </c>
      <c r="I29" s="72"/>
      <c r="J29" s="32">
        <v>0</v>
      </c>
      <c r="K29" s="33">
        <f>J29*($C$29-$E$29)</f>
        <v>0</v>
      </c>
      <c r="L29" s="72"/>
      <c r="M29" s="32">
        <v>0</v>
      </c>
      <c r="N29" s="33">
        <f>M29*($C$29-$E$29)</f>
        <v>0</v>
      </c>
      <c r="O29" s="72"/>
      <c r="P29" s="32">
        <v>0</v>
      </c>
      <c r="Q29" s="33">
        <f>P29*($C$29-$E$29)</f>
        <v>0</v>
      </c>
      <c r="R29" s="72"/>
      <c r="S29" s="32">
        <v>0</v>
      </c>
      <c r="T29" s="33">
        <f>S29*($C$29-$E$29)</f>
        <v>0</v>
      </c>
      <c r="U29" s="72"/>
      <c r="V29" s="32">
        <v>0</v>
      </c>
      <c r="W29" s="33">
        <f>V29*($C$29-$E$29)</f>
        <v>0</v>
      </c>
      <c r="X29" s="72"/>
      <c r="Y29" s="32">
        <v>0</v>
      </c>
      <c r="Z29" s="33">
        <f>Y29*($C$29-$E$29)</f>
        <v>0</v>
      </c>
      <c r="AA29" s="72"/>
      <c r="AB29" s="32">
        <v>0</v>
      </c>
      <c r="AC29" s="33">
        <f>AB29*($C$29-$E$29)</f>
        <v>0</v>
      </c>
      <c r="AD29" s="72"/>
      <c r="AE29" s="32">
        <v>0</v>
      </c>
      <c r="AF29" s="33">
        <f>AE29*($C$29-$E$29)</f>
        <v>0</v>
      </c>
      <c r="AG29" s="72"/>
      <c r="AH29" s="32">
        <v>0</v>
      </c>
      <c r="AI29" s="33">
        <f>AH29*($C$29-$E$29)</f>
        <v>0</v>
      </c>
      <c r="AJ29" s="72"/>
      <c r="AK29" s="32">
        <v>0</v>
      </c>
      <c r="AL29" s="33">
        <f>AK29*($C$29-$E$29)</f>
        <v>0</v>
      </c>
      <c r="AM29" s="72">
        <v>1200</v>
      </c>
      <c r="AN29" s="32">
        <v>0</v>
      </c>
      <c r="AO29" s="33">
        <f>AN29*($C$29-$E$29)</f>
        <v>0</v>
      </c>
      <c r="AP29" s="72"/>
      <c r="AQ29" s="32">
        <v>0</v>
      </c>
      <c r="AR29" s="33">
        <f>AQ29*($C$29-$E$29)</f>
        <v>0</v>
      </c>
      <c r="AS29" s="72"/>
      <c r="AT29" s="32">
        <v>0</v>
      </c>
      <c r="AU29" s="33">
        <f>AT29*($C$29-$E$29)</f>
        <v>0</v>
      </c>
      <c r="AV29" s="72"/>
      <c r="AW29" s="32">
        <v>0</v>
      </c>
      <c r="AX29" s="33">
        <f>AW29*($C$29-$E$29)</f>
        <v>0</v>
      </c>
      <c r="AY29" s="72"/>
      <c r="AZ29" s="32">
        <v>0</v>
      </c>
      <c r="BA29" s="33">
        <f>AZ29*($C$29-$E$29)</f>
        <v>0</v>
      </c>
      <c r="BB29" s="72">
        <v>700</v>
      </c>
      <c r="BC29" s="32">
        <v>0</v>
      </c>
      <c r="BD29" s="33">
        <f>BC29*($C$29-$E$29)</f>
        <v>0</v>
      </c>
      <c r="BE29" s="72"/>
      <c r="BF29" s="32">
        <v>0</v>
      </c>
      <c r="BG29" s="33">
        <f>BF29*($C$29-$E$29)</f>
        <v>0</v>
      </c>
      <c r="BH29" s="72">
        <v>1000</v>
      </c>
      <c r="BI29" s="32">
        <v>0</v>
      </c>
      <c r="BJ29" s="33">
        <f>BI29*($C$29-$E$29)</f>
        <v>0</v>
      </c>
      <c r="BK29" s="72"/>
      <c r="BL29" s="32">
        <v>0</v>
      </c>
      <c r="BM29" s="33">
        <f>BL29*($C$29-$E$29)</f>
        <v>0</v>
      </c>
      <c r="BN29" s="72"/>
      <c r="BO29" s="32">
        <v>0</v>
      </c>
      <c r="BP29" s="33">
        <f>BO29*($C$29-$E$29)</f>
        <v>0</v>
      </c>
      <c r="BQ29" s="72"/>
      <c r="BR29" s="32">
        <v>0</v>
      </c>
      <c r="BS29" s="33">
        <f>BR29*($C$29-$E$29)</f>
        <v>0</v>
      </c>
      <c r="BT29" s="72"/>
      <c r="BU29" s="32">
        <v>0</v>
      </c>
      <c r="BV29" s="33">
        <f>BU29*($C$29-$E$29)</f>
        <v>0</v>
      </c>
      <c r="BW29" s="72"/>
      <c r="BX29" s="32">
        <v>0</v>
      </c>
      <c r="BY29" s="33">
        <f>BX29*($C$29-$E$29)</f>
        <v>0</v>
      </c>
      <c r="BZ29" s="72"/>
      <c r="CA29" s="32">
        <v>0</v>
      </c>
      <c r="CB29" s="33">
        <f>CA29*($C$29-$E$29)</f>
        <v>0</v>
      </c>
      <c r="CC29" s="72">
        <v>1500</v>
      </c>
      <c r="CD29" s="32">
        <v>0</v>
      </c>
      <c r="CE29" s="33">
        <f>CD29*($C$29-$E$29)</f>
        <v>0</v>
      </c>
      <c r="CF29" s="72"/>
      <c r="CG29" s="32">
        <v>0</v>
      </c>
      <c r="CH29" s="33">
        <f>CG29*($C$29-$E$29)</f>
        <v>0</v>
      </c>
      <c r="CI29" s="72"/>
      <c r="CJ29" s="32">
        <v>0</v>
      </c>
      <c r="CK29" s="33">
        <f>CJ29*($C$29-$E$29)</f>
        <v>0</v>
      </c>
      <c r="CL29" s="72"/>
      <c r="CM29" s="32">
        <v>0</v>
      </c>
      <c r="CN29" s="33">
        <f>CM29*($C$29-$E$29)</f>
        <v>0</v>
      </c>
      <c r="CO29" s="72"/>
      <c r="CP29" s="32">
        <v>0</v>
      </c>
      <c r="CQ29" s="33">
        <f>CP29*($C$29-$E$29)</f>
        <v>0</v>
      </c>
      <c r="CR29" s="72"/>
      <c r="CS29" s="32">
        <v>0</v>
      </c>
      <c r="CT29" s="33">
        <f>CS29*($C$29-$E$29)</f>
        <v>0</v>
      </c>
      <c r="CU29" s="70">
        <f t="shared" si="27"/>
        <v>4400</v>
      </c>
      <c r="CV29" s="52">
        <f t="shared" si="28"/>
        <v>0</v>
      </c>
      <c r="CW29" s="52">
        <f t="shared" si="29"/>
        <v>0</v>
      </c>
      <c r="DA29" s="26"/>
      <c r="DB29" s="26"/>
      <c r="DC29" s="26"/>
      <c r="DD29" s="26"/>
    </row>
    <row r="30" spans="1:108" ht="21" customHeight="1" x14ac:dyDescent="0.25">
      <c r="A30" s="45">
        <v>26</v>
      </c>
      <c r="B30" s="47" t="s">
        <v>56</v>
      </c>
      <c r="C30" s="45">
        <v>31</v>
      </c>
      <c r="D30" s="45">
        <v>0.192</v>
      </c>
      <c r="E30" s="46">
        <f t="shared" si="30"/>
        <v>5.952</v>
      </c>
      <c r="F30" s="72"/>
      <c r="G30" s="32">
        <v>0</v>
      </c>
      <c r="H30" s="33">
        <f>G30*($C$30-$E$30)</f>
        <v>0</v>
      </c>
      <c r="I30" s="72"/>
      <c r="J30" s="32">
        <v>0</v>
      </c>
      <c r="K30" s="33">
        <f>J30*($C$30-$E$30)</f>
        <v>0</v>
      </c>
      <c r="L30" s="72"/>
      <c r="M30" s="32">
        <v>0</v>
      </c>
      <c r="N30" s="33">
        <f>M30*($C$30-$E$30)</f>
        <v>0</v>
      </c>
      <c r="O30" s="72"/>
      <c r="P30" s="32">
        <v>0</v>
      </c>
      <c r="Q30" s="33">
        <f>P30*($C$30-$E$30)</f>
        <v>0</v>
      </c>
      <c r="R30" s="72"/>
      <c r="S30" s="32">
        <v>0</v>
      </c>
      <c r="T30" s="33">
        <f>S30*($C$30-$E$30)</f>
        <v>0</v>
      </c>
      <c r="U30" s="72"/>
      <c r="V30" s="32">
        <v>0</v>
      </c>
      <c r="W30" s="33">
        <f>V30*($C$30-$E$30)</f>
        <v>0</v>
      </c>
      <c r="X30" s="72"/>
      <c r="Y30" s="32">
        <v>0</v>
      </c>
      <c r="Z30" s="33">
        <f>Y30*($C$30-$E$30)</f>
        <v>0</v>
      </c>
      <c r="AA30" s="72"/>
      <c r="AB30" s="32">
        <v>0</v>
      </c>
      <c r="AC30" s="33">
        <f>AB30*($C$30-$E$30)</f>
        <v>0</v>
      </c>
      <c r="AD30" s="72"/>
      <c r="AE30" s="32">
        <v>0</v>
      </c>
      <c r="AF30" s="33">
        <f>AE30*($C$30-$E$30)</f>
        <v>0</v>
      </c>
      <c r="AG30" s="72"/>
      <c r="AH30" s="32">
        <v>0</v>
      </c>
      <c r="AI30" s="33">
        <f>AH30*($C$30-$E$30)</f>
        <v>0</v>
      </c>
      <c r="AJ30" s="72"/>
      <c r="AK30" s="32">
        <v>0</v>
      </c>
      <c r="AL30" s="33">
        <f>AK30*($C$30-$E$30)</f>
        <v>0</v>
      </c>
      <c r="AM30" s="72"/>
      <c r="AN30" s="32">
        <v>0</v>
      </c>
      <c r="AO30" s="33">
        <f>AN30*($C$30-$E$30)</f>
        <v>0</v>
      </c>
      <c r="AP30" s="72"/>
      <c r="AQ30" s="32">
        <v>0</v>
      </c>
      <c r="AR30" s="33">
        <f>AQ30*($C$30-$E$30)</f>
        <v>0</v>
      </c>
      <c r="AS30" s="72"/>
      <c r="AT30" s="32">
        <v>0</v>
      </c>
      <c r="AU30" s="33">
        <f>AT30*($C$30-$E$30)</f>
        <v>0</v>
      </c>
      <c r="AV30" s="72"/>
      <c r="AW30" s="32">
        <v>0</v>
      </c>
      <c r="AX30" s="33">
        <f>AW30*($C$30-$E$30)</f>
        <v>0</v>
      </c>
      <c r="AY30" s="72"/>
      <c r="AZ30" s="32">
        <v>0</v>
      </c>
      <c r="BA30" s="33">
        <f>AZ30*($C$30-$E$30)</f>
        <v>0</v>
      </c>
      <c r="BB30" s="72"/>
      <c r="BC30" s="32">
        <v>0</v>
      </c>
      <c r="BD30" s="33">
        <f>BC30*($C$30-$E$30)</f>
        <v>0</v>
      </c>
      <c r="BE30" s="72"/>
      <c r="BF30" s="32">
        <v>0</v>
      </c>
      <c r="BG30" s="33">
        <f>BF30*($C$30-$E$30)</f>
        <v>0</v>
      </c>
      <c r="BH30" s="72"/>
      <c r="BI30" s="32">
        <v>0</v>
      </c>
      <c r="BJ30" s="33">
        <f>BI30*($C$30-$E$30)</f>
        <v>0</v>
      </c>
      <c r="BK30" s="72"/>
      <c r="BL30" s="32">
        <v>0</v>
      </c>
      <c r="BM30" s="33">
        <f>BL30*($C$30-$E$30)</f>
        <v>0</v>
      </c>
      <c r="BN30" s="72"/>
      <c r="BO30" s="32">
        <v>0</v>
      </c>
      <c r="BP30" s="33">
        <f>BO30*($C$30-$E$30)</f>
        <v>0</v>
      </c>
      <c r="BQ30" s="72"/>
      <c r="BR30" s="32">
        <v>0</v>
      </c>
      <c r="BS30" s="33">
        <f>BR30*($C$30-$E$30)</f>
        <v>0</v>
      </c>
      <c r="BT30" s="72"/>
      <c r="BU30" s="32">
        <v>0</v>
      </c>
      <c r="BV30" s="33">
        <f>BU30*($C$30-$E$30)</f>
        <v>0</v>
      </c>
      <c r="BW30" s="72"/>
      <c r="BX30" s="32">
        <v>0</v>
      </c>
      <c r="BY30" s="33">
        <f>BX30*($C$30-$E$30)</f>
        <v>0</v>
      </c>
      <c r="BZ30" s="72"/>
      <c r="CA30" s="32">
        <v>0</v>
      </c>
      <c r="CB30" s="33">
        <f>CA30*($C$30-$E$30)</f>
        <v>0</v>
      </c>
      <c r="CC30" s="72"/>
      <c r="CD30" s="32">
        <v>0</v>
      </c>
      <c r="CE30" s="33">
        <f>CD30*($C$30-$E$30)</f>
        <v>0</v>
      </c>
      <c r="CF30" s="72"/>
      <c r="CG30" s="32">
        <v>0</v>
      </c>
      <c r="CH30" s="33">
        <f>CG30*($C$30-$E$30)</f>
        <v>0</v>
      </c>
      <c r="CI30" s="72"/>
      <c r="CJ30" s="32">
        <v>0</v>
      </c>
      <c r="CK30" s="33">
        <f>CJ30*($C$30-$E$30)</f>
        <v>0</v>
      </c>
      <c r="CL30" s="72"/>
      <c r="CM30" s="32">
        <v>0</v>
      </c>
      <c r="CN30" s="33">
        <f>CM30*($C$30-$E$30)</f>
        <v>0</v>
      </c>
      <c r="CO30" s="72"/>
      <c r="CP30" s="32">
        <v>0</v>
      </c>
      <c r="CQ30" s="33">
        <f>CP30*($C$30-$E$30)</f>
        <v>0</v>
      </c>
      <c r="CR30" s="72"/>
      <c r="CS30" s="32">
        <v>0</v>
      </c>
      <c r="CT30" s="33">
        <f>CS30*($C$30-$E$30)</f>
        <v>0</v>
      </c>
      <c r="CU30" s="70">
        <f t="shared" si="27"/>
        <v>0</v>
      </c>
      <c r="CV30" s="52">
        <f t="shared" si="28"/>
        <v>0</v>
      </c>
      <c r="CW30" s="52">
        <f t="shared" si="29"/>
        <v>0</v>
      </c>
      <c r="DA30" s="26"/>
      <c r="DB30" s="26"/>
      <c r="DC30" s="26"/>
      <c r="DD30" s="26"/>
    </row>
    <row r="31" spans="1:108" ht="21" customHeight="1" x14ac:dyDescent="0.25">
      <c r="A31" s="45">
        <v>27</v>
      </c>
      <c r="B31" s="47" t="s">
        <v>57</v>
      </c>
      <c r="C31" s="45">
        <v>31</v>
      </c>
      <c r="D31" s="45">
        <v>0.19700000000000001</v>
      </c>
      <c r="E31" s="46">
        <f t="shared" si="30"/>
        <v>6.1070000000000002</v>
      </c>
      <c r="F31" s="72"/>
      <c r="G31" s="32">
        <v>0</v>
      </c>
      <c r="H31" s="33">
        <f>G31*($C$31-$E$31)</f>
        <v>0</v>
      </c>
      <c r="I31" s="72"/>
      <c r="J31" s="32">
        <v>0</v>
      </c>
      <c r="K31" s="33">
        <f>J31*($C$31-$E$31)</f>
        <v>0</v>
      </c>
      <c r="L31" s="72"/>
      <c r="M31" s="32">
        <v>0</v>
      </c>
      <c r="N31" s="33">
        <f>M31*($C$31-$E$31)</f>
        <v>0</v>
      </c>
      <c r="O31" s="72"/>
      <c r="P31" s="32">
        <v>0</v>
      </c>
      <c r="Q31" s="33">
        <f>P31*($C$31-$E$31)</f>
        <v>0</v>
      </c>
      <c r="R31" s="72"/>
      <c r="S31" s="32">
        <v>0</v>
      </c>
      <c r="T31" s="33">
        <f>S31*($C$31-$E$31)</f>
        <v>0</v>
      </c>
      <c r="U31" s="72"/>
      <c r="V31" s="32">
        <v>0</v>
      </c>
      <c r="W31" s="33">
        <f>V31*($C$31-$E$31)</f>
        <v>0</v>
      </c>
      <c r="X31" s="72"/>
      <c r="Y31" s="32">
        <v>0</v>
      </c>
      <c r="Z31" s="33">
        <f>Y31*($C$31-$E$31)</f>
        <v>0</v>
      </c>
      <c r="AA31" s="72"/>
      <c r="AB31" s="32">
        <v>0</v>
      </c>
      <c r="AC31" s="33">
        <f>AB31*($C$31-$E$31)</f>
        <v>0</v>
      </c>
      <c r="AD31" s="72"/>
      <c r="AE31" s="32">
        <v>0</v>
      </c>
      <c r="AF31" s="33">
        <f>AE31*($C$31-$E$31)</f>
        <v>0</v>
      </c>
      <c r="AG31" s="72"/>
      <c r="AH31" s="32">
        <v>0</v>
      </c>
      <c r="AI31" s="33">
        <f>AH31*($C$31-$E$31)</f>
        <v>0</v>
      </c>
      <c r="AJ31" s="72"/>
      <c r="AK31" s="32">
        <v>0</v>
      </c>
      <c r="AL31" s="33">
        <f>AK31*($C$31-$E$31)</f>
        <v>0</v>
      </c>
      <c r="AM31" s="72"/>
      <c r="AN31" s="32">
        <v>0</v>
      </c>
      <c r="AO31" s="33">
        <f>AN31*($C$31-$E$31)</f>
        <v>0</v>
      </c>
      <c r="AP31" s="72"/>
      <c r="AQ31" s="32">
        <v>0</v>
      </c>
      <c r="AR31" s="33">
        <f>AQ31*($C$31-$E$31)</f>
        <v>0</v>
      </c>
      <c r="AS31" s="72"/>
      <c r="AT31" s="32">
        <v>0</v>
      </c>
      <c r="AU31" s="33">
        <f>AT31*($C$31-$E$31)</f>
        <v>0</v>
      </c>
      <c r="AV31" s="72"/>
      <c r="AW31" s="32">
        <v>0</v>
      </c>
      <c r="AX31" s="33">
        <f>AW31*($C$31-$E$31)</f>
        <v>0</v>
      </c>
      <c r="AY31" s="72"/>
      <c r="AZ31" s="32">
        <v>0</v>
      </c>
      <c r="BA31" s="33">
        <f>AZ31*($C$31-$E$31)</f>
        <v>0</v>
      </c>
      <c r="BB31" s="72"/>
      <c r="BC31" s="32">
        <v>0</v>
      </c>
      <c r="BD31" s="33">
        <f>BC31*($C$31-$E$31)</f>
        <v>0</v>
      </c>
      <c r="BE31" s="72"/>
      <c r="BF31" s="32">
        <v>0</v>
      </c>
      <c r="BG31" s="33">
        <f>BF31*($C$31-$E$31)</f>
        <v>0</v>
      </c>
      <c r="BH31" s="72"/>
      <c r="BI31" s="32">
        <v>0</v>
      </c>
      <c r="BJ31" s="33">
        <f>BI31*($C$31-$E$31)</f>
        <v>0</v>
      </c>
      <c r="BK31" s="72"/>
      <c r="BL31" s="32">
        <v>0</v>
      </c>
      <c r="BM31" s="33">
        <f>BL31*($C$31-$E$31)</f>
        <v>0</v>
      </c>
      <c r="BN31" s="72"/>
      <c r="BO31" s="32">
        <v>0</v>
      </c>
      <c r="BP31" s="33">
        <f>BO31*($C$31-$E$31)</f>
        <v>0</v>
      </c>
      <c r="BQ31" s="72"/>
      <c r="BR31" s="32">
        <v>0</v>
      </c>
      <c r="BS31" s="33">
        <f>BR31*($C$31-$E$31)</f>
        <v>0</v>
      </c>
      <c r="BT31" s="72"/>
      <c r="BU31" s="32">
        <v>0</v>
      </c>
      <c r="BV31" s="33">
        <f>BU31*($C$31-$E$31)</f>
        <v>0</v>
      </c>
      <c r="BW31" s="72"/>
      <c r="BX31" s="32">
        <v>0</v>
      </c>
      <c r="BY31" s="33">
        <f>BX31*($C$31-$E$31)</f>
        <v>0</v>
      </c>
      <c r="BZ31" s="72"/>
      <c r="CA31" s="32">
        <v>0</v>
      </c>
      <c r="CB31" s="33">
        <f>CA31*($C$31-$E$31)</f>
        <v>0</v>
      </c>
      <c r="CC31" s="72"/>
      <c r="CD31" s="32">
        <v>0</v>
      </c>
      <c r="CE31" s="33">
        <f>CD31*($C$31-$E$31)</f>
        <v>0</v>
      </c>
      <c r="CF31" s="72"/>
      <c r="CG31" s="32">
        <v>0</v>
      </c>
      <c r="CH31" s="33">
        <f>CG31*($C$31-$E$31)</f>
        <v>0</v>
      </c>
      <c r="CI31" s="72"/>
      <c r="CJ31" s="32">
        <v>0</v>
      </c>
      <c r="CK31" s="33">
        <f>CJ31*($C$31-$E$31)</f>
        <v>0</v>
      </c>
      <c r="CL31" s="72"/>
      <c r="CM31" s="32">
        <v>0</v>
      </c>
      <c r="CN31" s="33">
        <f>CM31*($C$31-$E$31)</f>
        <v>0</v>
      </c>
      <c r="CO31" s="72"/>
      <c r="CP31" s="32">
        <v>0</v>
      </c>
      <c r="CQ31" s="33">
        <f>CP31*($C$31-$E$31)</f>
        <v>0</v>
      </c>
      <c r="CR31" s="72"/>
      <c r="CS31" s="32">
        <v>0</v>
      </c>
      <c r="CT31" s="33">
        <f>CS31*($C$31-$E$31)</f>
        <v>0</v>
      </c>
      <c r="CU31" s="70">
        <f t="shared" si="27"/>
        <v>0</v>
      </c>
      <c r="CV31" s="52">
        <f t="shared" si="28"/>
        <v>0</v>
      </c>
      <c r="CW31" s="52">
        <f t="shared" si="29"/>
        <v>0</v>
      </c>
      <c r="DA31" s="26"/>
      <c r="DB31" s="26"/>
      <c r="DC31" s="26"/>
      <c r="DD31" s="26"/>
    </row>
    <row r="32" spans="1:108" ht="21" customHeight="1" x14ac:dyDescent="0.25">
      <c r="A32" s="45">
        <v>28</v>
      </c>
      <c r="B32" s="47" t="s">
        <v>58</v>
      </c>
      <c r="C32" s="45">
        <v>33</v>
      </c>
      <c r="D32" s="45">
        <v>0.246</v>
      </c>
      <c r="E32" s="46">
        <f t="shared" si="30"/>
        <v>8.1180000000000003</v>
      </c>
      <c r="F32" s="72"/>
      <c r="G32" s="32">
        <v>0</v>
      </c>
      <c r="H32" s="33">
        <f>G32*($C$32-$E$32)</f>
        <v>0</v>
      </c>
      <c r="I32" s="72"/>
      <c r="J32" s="32">
        <v>0</v>
      </c>
      <c r="K32" s="33">
        <f>J32*($C$32-$E$32)</f>
        <v>0</v>
      </c>
      <c r="L32" s="72"/>
      <c r="M32" s="32">
        <v>0</v>
      </c>
      <c r="N32" s="33">
        <f>M32*($C$32-$E$32)</f>
        <v>0</v>
      </c>
      <c r="O32" s="72"/>
      <c r="P32" s="32">
        <v>0</v>
      </c>
      <c r="Q32" s="33">
        <f>P32*($C$32-$E$32)</f>
        <v>0</v>
      </c>
      <c r="R32" s="72"/>
      <c r="S32" s="32">
        <v>0</v>
      </c>
      <c r="T32" s="33">
        <f>S32*($C$32-$E$32)</f>
        <v>0</v>
      </c>
      <c r="U32" s="72"/>
      <c r="V32" s="32">
        <v>0</v>
      </c>
      <c r="W32" s="33">
        <f>V32*($C$32-$E$32)</f>
        <v>0</v>
      </c>
      <c r="X32" s="72"/>
      <c r="Y32" s="32">
        <v>0</v>
      </c>
      <c r="Z32" s="33">
        <f>Y32*($C$32-$E$32)</f>
        <v>0</v>
      </c>
      <c r="AA32" s="72"/>
      <c r="AB32" s="32">
        <v>0</v>
      </c>
      <c r="AC32" s="33">
        <f>AB32*($C$32-$E$32)</f>
        <v>0</v>
      </c>
      <c r="AD32" s="72"/>
      <c r="AE32" s="32">
        <v>0</v>
      </c>
      <c r="AF32" s="33">
        <f>AE32*($C$32-$E$32)</f>
        <v>0</v>
      </c>
      <c r="AG32" s="72"/>
      <c r="AH32" s="32">
        <v>0</v>
      </c>
      <c r="AI32" s="33">
        <f>AH32*($C$32-$E$32)</f>
        <v>0</v>
      </c>
      <c r="AJ32" s="72"/>
      <c r="AK32" s="32">
        <v>0</v>
      </c>
      <c r="AL32" s="33">
        <f>AK32*($C$32-$E$32)</f>
        <v>0</v>
      </c>
      <c r="AM32" s="72"/>
      <c r="AN32" s="32">
        <v>0</v>
      </c>
      <c r="AO32" s="33">
        <f>AN32*($C$32-$E$32)</f>
        <v>0</v>
      </c>
      <c r="AP32" s="72"/>
      <c r="AQ32" s="32">
        <v>0</v>
      </c>
      <c r="AR32" s="33">
        <f>AQ32*($C$32-$E$32)</f>
        <v>0</v>
      </c>
      <c r="AS32" s="72"/>
      <c r="AT32" s="32">
        <v>0</v>
      </c>
      <c r="AU32" s="33">
        <f>AT32*($C$32-$E$32)</f>
        <v>0</v>
      </c>
      <c r="AV32" s="72"/>
      <c r="AW32" s="32">
        <v>0</v>
      </c>
      <c r="AX32" s="33">
        <f>AW32*($C$32-$E$32)</f>
        <v>0</v>
      </c>
      <c r="AY32" s="72"/>
      <c r="AZ32" s="32">
        <v>0</v>
      </c>
      <c r="BA32" s="33">
        <f>AZ32*($C$32-$E$32)</f>
        <v>0</v>
      </c>
      <c r="BB32" s="72"/>
      <c r="BC32" s="32">
        <v>0</v>
      </c>
      <c r="BD32" s="33">
        <f>BC32*($C$32-$E$32)</f>
        <v>0</v>
      </c>
      <c r="BE32" s="72"/>
      <c r="BF32" s="32">
        <v>0</v>
      </c>
      <c r="BG32" s="33">
        <f>BF32*($C$32-$E$32)</f>
        <v>0</v>
      </c>
      <c r="BH32" s="72"/>
      <c r="BI32" s="32">
        <v>0</v>
      </c>
      <c r="BJ32" s="33">
        <f>BI32*($C$32-$E$32)</f>
        <v>0</v>
      </c>
      <c r="BK32" s="72"/>
      <c r="BL32" s="32">
        <v>0</v>
      </c>
      <c r="BM32" s="33">
        <f>BL32*($C$32-$E$32)</f>
        <v>0</v>
      </c>
      <c r="BN32" s="72"/>
      <c r="BO32" s="32">
        <v>0</v>
      </c>
      <c r="BP32" s="33">
        <f>BO32*($C$32-$E$32)</f>
        <v>0</v>
      </c>
      <c r="BQ32" s="72"/>
      <c r="BR32" s="32">
        <v>0</v>
      </c>
      <c r="BS32" s="33">
        <f>BR32*($C$32-$E$32)</f>
        <v>0</v>
      </c>
      <c r="BT32" s="72"/>
      <c r="BU32" s="32">
        <v>0</v>
      </c>
      <c r="BV32" s="33">
        <f>BU32*($C$32-$E$32)</f>
        <v>0</v>
      </c>
      <c r="BW32" s="72"/>
      <c r="BX32" s="32">
        <v>0</v>
      </c>
      <c r="BY32" s="33">
        <f>BX32*($C$32-$E$32)</f>
        <v>0</v>
      </c>
      <c r="BZ32" s="72"/>
      <c r="CA32" s="32">
        <v>0</v>
      </c>
      <c r="CB32" s="33">
        <f>CA32*($C$32-$E$32)</f>
        <v>0</v>
      </c>
      <c r="CC32" s="72"/>
      <c r="CD32" s="32">
        <v>0</v>
      </c>
      <c r="CE32" s="33">
        <f>CD32*($C$32-$E$32)</f>
        <v>0</v>
      </c>
      <c r="CF32" s="72"/>
      <c r="CG32" s="32">
        <v>0</v>
      </c>
      <c r="CH32" s="33">
        <f>CG32*($C$32-$E$32)</f>
        <v>0</v>
      </c>
      <c r="CI32" s="72"/>
      <c r="CJ32" s="32">
        <v>0</v>
      </c>
      <c r="CK32" s="33">
        <f>CJ32*($C$32-$E$32)</f>
        <v>0</v>
      </c>
      <c r="CL32" s="72"/>
      <c r="CM32" s="32">
        <v>0</v>
      </c>
      <c r="CN32" s="33">
        <f>CM32*($C$32-$E$32)</f>
        <v>0</v>
      </c>
      <c r="CO32" s="72"/>
      <c r="CP32" s="32">
        <v>0</v>
      </c>
      <c r="CQ32" s="33">
        <f>CP32*($C$32-$E$32)</f>
        <v>0</v>
      </c>
      <c r="CR32" s="72"/>
      <c r="CS32" s="32">
        <v>0</v>
      </c>
      <c r="CT32" s="33">
        <f>CS32*($C$32-$E$32)</f>
        <v>0</v>
      </c>
      <c r="CU32" s="70">
        <f t="shared" si="27"/>
        <v>0</v>
      </c>
      <c r="CV32" s="52">
        <f t="shared" si="28"/>
        <v>0</v>
      </c>
      <c r="CW32" s="52">
        <f t="shared" si="29"/>
        <v>0</v>
      </c>
      <c r="DA32" s="26"/>
      <c r="DB32" s="26"/>
      <c r="DC32" s="26"/>
      <c r="DD32" s="26"/>
    </row>
    <row r="33" spans="1:108" ht="21" customHeight="1" x14ac:dyDescent="0.25">
      <c r="A33" s="45">
        <v>29</v>
      </c>
      <c r="B33" s="47" t="s">
        <v>59</v>
      </c>
      <c r="C33" s="45">
        <v>33</v>
      </c>
      <c r="D33" s="45">
        <v>0.253</v>
      </c>
      <c r="E33" s="46">
        <f t="shared" si="30"/>
        <v>8.3490000000000002</v>
      </c>
      <c r="F33" s="72"/>
      <c r="G33" s="32">
        <v>0</v>
      </c>
      <c r="H33" s="33">
        <f>G33*($C$33-$E$33)</f>
        <v>0</v>
      </c>
      <c r="I33" s="72"/>
      <c r="J33" s="32">
        <v>0</v>
      </c>
      <c r="K33" s="33">
        <f>J33*($C$33-$E$33)</f>
        <v>0</v>
      </c>
      <c r="L33" s="72"/>
      <c r="M33" s="32">
        <v>0</v>
      </c>
      <c r="N33" s="33">
        <f>M33*($C$33-$E$33)</f>
        <v>0</v>
      </c>
      <c r="O33" s="72"/>
      <c r="P33" s="32">
        <v>0</v>
      </c>
      <c r="Q33" s="33">
        <f>P33*($C$33-$E$33)</f>
        <v>0</v>
      </c>
      <c r="R33" s="72"/>
      <c r="S33" s="32">
        <v>0</v>
      </c>
      <c r="T33" s="33">
        <f>S33*($C$33-$E$33)</f>
        <v>0</v>
      </c>
      <c r="U33" s="72"/>
      <c r="V33" s="32">
        <v>0</v>
      </c>
      <c r="W33" s="33">
        <f>V33*($C$33-$E$33)</f>
        <v>0</v>
      </c>
      <c r="X33" s="72"/>
      <c r="Y33" s="32">
        <v>0</v>
      </c>
      <c r="Z33" s="33">
        <f>Y33*($C$33-$E$33)</f>
        <v>0</v>
      </c>
      <c r="AA33" s="72"/>
      <c r="AB33" s="32">
        <v>0</v>
      </c>
      <c r="AC33" s="33">
        <f>AB33*($C$33-$E$33)</f>
        <v>0</v>
      </c>
      <c r="AD33" s="72"/>
      <c r="AE33" s="32">
        <v>0</v>
      </c>
      <c r="AF33" s="33">
        <f>AE33*($C$33-$E$33)</f>
        <v>0</v>
      </c>
      <c r="AG33" s="72"/>
      <c r="AH33" s="32">
        <v>0</v>
      </c>
      <c r="AI33" s="33">
        <f>AH33*($C$33-$E$33)</f>
        <v>0</v>
      </c>
      <c r="AJ33" s="72"/>
      <c r="AK33" s="32">
        <v>0</v>
      </c>
      <c r="AL33" s="33">
        <f>AK33*($C$33-$E$33)</f>
        <v>0</v>
      </c>
      <c r="AM33" s="72"/>
      <c r="AN33" s="32">
        <v>0</v>
      </c>
      <c r="AO33" s="33">
        <f>AN33*($C$33-$E$33)</f>
        <v>0</v>
      </c>
      <c r="AP33" s="72"/>
      <c r="AQ33" s="32">
        <v>0</v>
      </c>
      <c r="AR33" s="33">
        <f>AQ33*($C$33-$E$33)</f>
        <v>0</v>
      </c>
      <c r="AS33" s="72"/>
      <c r="AT33" s="32">
        <v>0</v>
      </c>
      <c r="AU33" s="33">
        <f>AT33*($C$33-$E$33)</f>
        <v>0</v>
      </c>
      <c r="AV33" s="72"/>
      <c r="AW33" s="32">
        <v>0</v>
      </c>
      <c r="AX33" s="33">
        <f>AW33*($C$33-$E$33)</f>
        <v>0</v>
      </c>
      <c r="AY33" s="72"/>
      <c r="AZ33" s="32">
        <v>0</v>
      </c>
      <c r="BA33" s="33">
        <f>AZ33*($C$33-$E$33)</f>
        <v>0</v>
      </c>
      <c r="BB33" s="72"/>
      <c r="BC33" s="32">
        <v>0</v>
      </c>
      <c r="BD33" s="33">
        <f>BC33*($C$33-$E$33)</f>
        <v>0</v>
      </c>
      <c r="BE33" s="72"/>
      <c r="BF33" s="32">
        <v>0</v>
      </c>
      <c r="BG33" s="33">
        <f>BF33*($C$33-$E$33)</f>
        <v>0</v>
      </c>
      <c r="BH33" s="72"/>
      <c r="BI33" s="32">
        <v>0</v>
      </c>
      <c r="BJ33" s="33">
        <f>BI33*($C$33-$E$33)</f>
        <v>0</v>
      </c>
      <c r="BK33" s="72"/>
      <c r="BL33" s="32">
        <v>0</v>
      </c>
      <c r="BM33" s="33">
        <f>BL33*($C$33-$E$33)</f>
        <v>0</v>
      </c>
      <c r="BN33" s="72"/>
      <c r="BO33" s="32">
        <v>0</v>
      </c>
      <c r="BP33" s="33">
        <f>BO33*($C$33-$E$33)</f>
        <v>0</v>
      </c>
      <c r="BQ33" s="72"/>
      <c r="BR33" s="32">
        <v>0</v>
      </c>
      <c r="BS33" s="33">
        <f>BR33*($C$33-$E$33)</f>
        <v>0</v>
      </c>
      <c r="BT33" s="72"/>
      <c r="BU33" s="32">
        <v>0</v>
      </c>
      <c r="BV33" s="33">
        <f>BU33*($C$33-$E$33)</f>
        <v>0</v>
      </c>
      <c r="BW33" s="72"/>
      <c r="BX33" s="32">
        <v>0</v>
      </c>
      <c r="BY33" s="33">
        <f>BX33*($C$33-$E$33)</f>
        <v>0</v>
      </c>
      <c r="BZ33" s="72"/>
      <c r="CA33" s="32">
        <v>0</v>
      </c>
      <c r="CB33" s="33">
        <f>CA33*($C$33-$E$33)</f>
        <v>0</v>
      </c>
      <c r="CC33" s="72"/>
      <c r="CD33" s="32">
        <v>0</v>
      </c>
      <c r="CE33" s="33">
        <f>CD33*($C$33-$E$33)</f>
        <v>0</v>
      </c>
      <c r="CF33" s="72"/>
      <c r="CG33" s="32">
        <v>0</v>
      </c>
      <c r="CH33" s="33">
        <f>CG33*($C$33-$E$33)</f>
        <v>0</v>
      </c>
      <c r="CI33" s="72"/>
      <c r="CJ33" s="32">
        <v>0</v>
      </c>
      <c r="CK33" s="33">
        <f>CJ33*($C$33-$E$33)</f>
        <v>0</v>
      </c>
      <c r="CL33" s="72"/>
      <c r="CM33" s="32">
        <v>0</v>
      </c>
      <c r="CN33" s="33">
        <f>CM33*($C$33-$E$33)</f>
        <v>0</v>
      </c>
      <c r="CO33" s="72"/>
      <c r="CP33" s="32">
        <v>0</v>
      </c>
      <c r="CQ33" s="33">
        <f>CP33*($C$33-$E$33)</f>
        <v>0</v>
      </c>
      <c r="CR33" s="72"/>
      <c r="CS33" s="32">
        <v>0</v>
      </c>
      <c r="CT33" s="33">
        <f>CS33*($C$33-$E$33)</f>
        <v>0</v>
      </c>
      <c r="CU33" s="70">
        <f t="shared" si="27"/>
        <v>0</v>
      </c>
      <c r="CV33" s="52">
        <f t="shared" si="28"/>
        <v>0</v>
      </c>
      <c r="CW33" s="52">
        <f t="shared" si="29"/>
        <v>0</v>
      </c>
      <c r="DA33" s="26"/>
      <c r="DB33" s="26"/>
      <c r="DC33" s="26"/>
      <c r="DD33" s="26"/>
    </row>
    <row r="34" spans="1:108" ht="21" customHeight="1" x14ac:dyDescent="0.25">
      <c r="A34" s="45">
        <v>30</v>
      </c>
      <c r="B34" s="47" t="s">
        <v>60</v>
      </c>
      <c r="C34" s="45">
        <v>6.79</v>
      </c>
      <c r="D34" s="45">
        <v>0.17199999999999999</v>
      </c>
      <c r="E34" s="46">
        <f t="shared" si="30"/>
        <v>1.1678799999999998</v>
      </c>
      <c r="F34" s="72">
        <v>1000</v>
      </c>
      <c r="G34" s="32">
        <v>0</v>
      </c>
      <c r="H34" s="33">
        <f>G34*($C$34-$E$34)</f>
        <v>0</v>
      </c>
      <c r="I34" s="72">
        <v>2600</v>
      </c>
      <c r="J34" s="32">
        <v>0</v>
      </c>
      <c r="K34" s="33">
        <f>J34*($C$34-$E$34)</f>
        <v>0</v>
      </c>
      <c r="L34" s="72"/>
      <c r="M34" s="32">
        <v>0</v>
      </c>
      <c r="N34" s="33">
        <f>M34*($C$34-$E$34)</f>
        <v>0</v>
      </c>
      <c r="O34" s="72"/>
      <c r="P34" s="32">
        <v>0</v>
      </c>
      <c r="Q34" s="33">
        <f>P34*($C$34-$E$34)</f>
        <v>0</v>
      </c>
      <c r="R34" s="72"/>
      <c r="S34" s="32">
        <v>0</v>
      </c>
      <c r="T34" s="33">
        <f>S34*($C$34-$E$34)</f>
        <v>0</v>
      </c>
      <c r="U34" s="72">
        <v>1200</v>
      </c>
      <c r="V34" s="32">
        <v>0</v>
      </c>
      <c r="W34" s="33">
        <f>V34*($C$34-$E$34)</f>
        <v>0</v>
      </c>
      <c r="X34" s="72"/>
      <c r="Y34" s="32">
        <v>0</v>
      </c>
      <c r="Z34" s="33">
        <f>Y34*($C$34-$E$34)</f>
        <v>0</v>
      </c>
      <c r="AA34" s="72"/>
      <c r="AB34" s="32">
        <v>0</v>
      </c>
      <c r="AC34" s="33">
        <f>AB34*($C$34-$E$34)</f>
        <v>0</v>
      </c>
      <c r="AD34" s="72">
        <f>1500+600</f>
        <v>2100</v>
      </c>
      <c r="AE34" s="32">
        <v>0</v>
      </c>
      <c r="AF34" s="33">
        <f>AE34*($C$34-$E$34)</f>
        <v>0</v>
      </c>
      <c r="AG34" s="72"/>
      <c r="AH34" s="32">
        <v>0</v>
      </c>
      <c r="AI34" s="33">
        <f>AH34*($C$34-$E$34)</f>
        <v>0</v>
      </c>
      <c r="AJ34" s="72"/>
      <c r="AK34" s="32">
        <v>0</v>
      </c>
      <c r="AL34" s="33">
        <f>AK34*($C$34-$E$34)</f>
        <v>0</v>
      </c>
      <c r="AM34" s="72"/>
      <c r="AN34" s="32">
        <v>0</v>
      </c>
      <c r="AO34" s="33">
        <f>AN34*($C$34-$E$34)</f>
        <v>0</v>
      </c>
      <c r="AP34" s="72"/>
      <c r="AQ34" s="32">
        <v>0</v>
      </c>
      <c r="AR34" s="33">
        <f>AQ34*($C$34-$E$34)</f>
        <v>0</v>
      </c>
      <c r="AS34" s="72"/>
      <c r="AT34" s="32">
        <v>0</v>
      </c>
      <c r="AU34" s="33">
        <f>AT34*($C$34-$E$34)</f>
        <v>0</v>
      </c>
      <c r="AV34" s="72"/>
      <c r="AW34" s="32">
        <v>0</v>
      </c>
      <c r="AX34" s="33">
        <f>AW34*($C$34-$E$34)</f>
        <v>0</v>
      </c>
      <c r="AY34" s="72"/>
      <c r="AZ34" s="32">
        <v>0</v>
      </c>
      <c r="BA34" s="33">
        <f>AZ34*($C$34-$E$34)</f>
        <v>0</v>
      </c>
      <c r="BB34" s="72"/>
      <c r="BC34" s="32">
        <v>0</v>
      </c>
      <c r="BD34" s="33">
        <f>BC34*($C$34-$E$34)</f>
        <v>0</v>
      </c>
      <c r="BE34" s="72"/>
      <c r="BF34" s="32">
        <v>0</v>
      </c>
      <c r="BG34" s="33">
        <f>BF34*($C$34-$E$34)</f>
        <v>0</v>
      </c>
      <c r="BH34" s="72"/>
      <c r="BI34" s="32">
        <v>0</v>
      </c>
      <c r="BJ34" s="33">
        <f>BI34*($C$34-$E$34)</f>
        <v>0</v>
      </c>
      <c r="BK34" s="72">
        <v>1500</v>
      </c>
      <c r="BL34" s="32">
        <v>0</v>
      </c>
      <c r="BM34" s="33">
        <f>BL34*($C$34-$E$34)</f>
        <v>0</v>
      </c>
      <c r="BN34" s="72">
        <v>2300</v>
      </c>
      <c r="BO34" s="32">
        <v>0</v>
      </c>
      <c r="BP34" s="33">
        <f>BO34*($C$34-$E$34)</f>
        <v>0</v>
      </c>
      <c r="BQ34" s="72"/>
      <c r="BR34" s="32">
        <v>0</v>
      </c>
      <c r="BS34" s="33">
        <f>BR34*($C$34-$E$34)</f>
        <v>0</v>
      </c>
      <c r="BT34" s="72"/>
      <c r="BU34" s="32">
        <v>0</v>
      </c>
      <c r="BV34" s="33">
        <f>BU34*($C$34-$E$34)</f>
        <v>0</v>
      </c>
      <c r="BW34" s="72"/>
      <c r="BX34" s="32">
        <v>0</v>
      </c>
      <c r="BY34" s="33">
        <f>BX34*($C$34-$E$34)</f>
        <v>0</v>
      </c>
      <c r="BZ34" s="72"/>
      <c r="CA34" s="32">
        <v>0</v>
      </c>
      <c r="CB34" s="33">
        <f>CA34*($C$34-$E$34)</f>
        <v>0</v>
      </c>
      <c r="CC34" s="72">
        <v>3000</v>
      </c>
      <c r="CD34" s="32">
        <v>0</v>
      </c>
      <c r="CE34" s="33">
        <f>CD34*($C$34-$E$34)</f>
        <v>0</v>
      </c>
      <c r="CF34" s="72">
        <v>8000</v>
      </c>
      <c r="CG34" s="32">
        <v>0</v>
      </c>
      <c r="CH34" s="33">
        <f>CG34*($C$34-$E$34)</f>
        <v>0</v>
      </c>
      <c r="CI34" s="72"/>
      <c r="CJ34" s="32">
        <v>0</v>
      </c>
      <c r="CK34" s="33">
        <f>CJ34*($C$34-$E$34)</f>
        <v>0</v>
      </c>
      <c r="CL34" s="72"/>
      <c r="CM34" s="32">
        <v>0</v>
      </c>
      <c r="CN34" s="33">
        <f>CM34*($C$34-$E$34)</f>
        <v>0</v>
      </c>
      <c r="CO34" s="72"/>
      <c r="CP34" s="32">
        <v>0</v>
      </c>
      <c r="CQ34" s="33">
        <f>CP34*($C$34-$E$34)</f>
        <v>0</v>
      </c>
      <c r="CR34" s="72"/>
      <c r="CS34" s="32">
        <v>0</v>
      </c>
      <c r="CT34" s="33">
        <f>CS34*($C$34-$E$34)</f>
        <v>0</v>
      </c>
      <c r="CU34" s="70">
        <f t="shared" si="27"/>
        <v>21700</v>
      </c>
      <c r="CV34" s="52">
        <f t="shared" si="28"/>
        <v>0</v>
      </c>
      <c r="CW34" s="52">
        <f t="shared" si="29"/>
        <v>0</v>
      </c>
      <c r="DA34" s="26"/>
      <c r="DB34" s="26"/>
      <c r="DC34" s="26"/>
      <c r="DD34" s="26"/>
    </row>
    <row r="35" spans="1:108" ht="21" customHeight="1" x14ac:dyDescent="0.25">
      <c r="A35" s="45">
        <v>31</v>
      </c>
      <c r="B35" s="47" t="s">
        <v>61</v>
      </c>
      <c r="C35" s="45">
        <v>4.58</v>
      </c>
      <c r="D35" s="45">
        <v>0.16500000000000001</v>
      </c>
      <c r="E35" s="46">
        <f t="shared" si="30"/>
        <v>0.75570000000000004</v>
      </c>
      <c r="F35" s="72">
        <v>1000</v>
      </c>
      <c r="G35" s="32">
        <v>0</v>
      </c>
      <c r="H35" s="33">
        <f>G35*($C$35-$E$35)</f>
        <v>0</v>
      </c>
      <c r="I35" s="72">
        <v>2600</v>
      </c>
      <c r="J35" s="32">
        <v>0</v>
      </c>
      <c r="K35" s="33">
        <f>J35*($C$35-$E$35)</f>
        <v>0</v>
      </c>
      <c r="L35" s="72"/>
      <c r="M35" s="32">
        <v>0</v>
      </c>
      <c r="N35" s="33">
        <f>M35*($C$35-$E$35)</f>
        <v>0</v>
      </c>
      <c r="O35" s="72"/>
      <c r="P35" s="32">
        <v>0</v>
      </c>
      <c r="Q35" s="33">
        <f>P35*($C$35-$E$35)</f>
        <v>0</v>
      </c>
      <c r="R35" s="72"/>
      <c r="S35" s="32">
        <v>0</v>
      </c>
      <c r="T35" s="33">
        <f>S35*($C$35-$E$35)</f>
        <v>0</v>
      </c>
      <c r="U35" s="72">
        <v>1200</v>
      </c>
      <c r="V35" s="32">
        <v>0</v>
      </c>
      <c r="W35" s="33">
        <f>V35*($C$35-$E$35)</f>
        <v>0</v>
      </c>
      <c r="X35" s="72"/>
      <c r="Y35" s="32">
        <v>0</v>
      </c>
      <c r="Z35" s="33">
        <f>Y35*($C$35-$E$35)</f>
        <v>0</v>
      </c>
      <c r="AA35" s="72"/>
      <c r="AB35" s="32">
        <v>0</v>
      </c>
      <c r="AC35" s="33">
        <f>AB35*($C$35-$E$35)</f>
        <v>0</v>
      </c>
      <c r="AD35" s="72">
        <v>1600</v>
      </c>
      <c r="AE35" s="32">
        <v>0</v>
      </c>
      <c r="AF35" s="33">
        <f>AE35*($C$35-$E$35)</f>
        <v>0</v>
      </c>
      <c r="AG35" s="72"/>
      <c r="AH35" s="32">
        <v>0</v>
      </c>
      <c r="AI35" s="33">
        <f>AH35*($C$35-$E$35)</f>
        <v>0</v>
      </c>
      <c r="AJ35" s="72"/>
      <c r="AK35" s="32">
        <v>0</v>
      </c>
      <c r="AL35" s="33">
        <f>AK35*($C$35-$E$35)</f>
        <v>0</v>
      </c>
      <c r="AM35" s="72"/>
      <c r="AN35" s="32">
        <v>0</v>
      </c>
      <c r="AO35" s="33">
        <f>AN35*($C$35-$E$35)</f>
        <v>0</v>
      </c>
      <c r="AP35" s="72"/>
      <c r="AQ35" s="32">
        <v>0</v>
      </c>
      <c r="AR35" s="33">
        <f>AQ35*($C$35-$E$35)</f>
        <v>0</v>
      </c>
      <c r="AS35" s="72"/>
      <c r="AT35" s="32">
        <v>0</v>
      </c>
      <c r="AU35" s="33">
        <f>AT35*($C$35-$E$35)</f>
        <v>0</v>
      </c>
      <c r="AV35" s="72"/>
      <c r="AW35" s="32">
        <v>0</v>
      </c>
      <c r="AX35" s="33">
        <f>AW35*($C$35-$E$35)</f>
        <v>0</v>
      </c>
      <c r="AY35" s="72"/>
      <c r="AZ35" s="32">
        <v>0</v>
      </c>
      <c r="BA35" s="33">
        <f>AZ35*($C$35-$E$35)</f>
        <v>0</v>
      </c>
      <c r="BB35" s="72"/>
      <c r="BC35" s="32">
        <v>0</v>
      </c>
      <c r="BD35" s="33">
        <f>BC35*($C$35-$E$35)</f>
        <v>0</v>
      </c>
      <c r="BE35" s="72"/>
      <c r="BF35" s="32">
        <v>0</v>
      </c>
      <c r="BG35" s="33">
        <f>BF35*($C$35-$E$35)</f>
        <v>0</v>
      </c>
      <c r="BH35" s="72"/>
      <c r="BI35" s="32">
        <v>0</v>
      </c>
      <c r="BJ35" s="33">
        <f>BI35*($C$35-$E$35)</f>
        <v>0</v>
      </c>
      <c r="BK35" s="72">
        <v>1500</v>
      </c>
      <c r="BL35" s="32">
        <v>0</v>
      </c>
      <c r="BM35" s="33">
        <f>BL35*($C$35-$E$35)</f>
        <v>0</v>
      </c>
      <c r="BN35" s="72">
        <v>1200</v>
      </c>
      <c r="BO35" s="32">
        <v>0</v>
      </c>
      <c r="BP35" s="33">
        <f>BO35*($C$35-$E$35)</f>
        <v>0</v>
      </c>
      <c r="BQ35" s="72"/>
      <c r="BR35" s="32">
        <v>0</v>
      </c>
      <c r="BS35" s="33">
        <f>BR35*($C$35-$E$35)</f>
        <v>0</v>
      </c>
      <c r="BT35" s="72"/>
      <c r="BU35" s="32">
        <v>0</v>
      </c>
      <c r="BV35" s="33">
        <f>BU35*($C$35-$E$35)</f>
        <v>0</v>
      </c>
      <c r="BW35" s="72"/>
      <c r="BX35" s="32">
        <v>0</v>
      </c>
      <c r="BY35" s="33">
        <f>BX35*($C$35-$E$35)</f>
        <v>0</v>
      </c>
      <c r="BZ35" s="72"/>
      <c r="CA35" s="32">
        <v>0</v>
      </c>
      <c r="CB35" s="33">
        <f>CA35*($C$35-$E$35)</f>
        <v>0</v>
      </c>
      <c r="CC35" s="72">
        <v>3000</v>
      </c>
      <c r="CD35" s="32">
        <v>0</v>
      </c>
      <c r="CE35" s="33">
        <f>CD35*($C$35-$E$35)</f>
        <v>0</v>
      </c>
      <c r="CF35" s="72">
        <f>8000+8500</f>
        <v>16500</v>
      </c>
      <c r="CG35" s="32">
        <v>0</v>
      </c>
      <c r="CH35" s="33">
        <f>CG35*($C$35-$E$35)</f>
        <v>0</v>
      </c>
      <c r="CI35" s="72"/>
      <c r="CJ35" s="32">
        <v>0</v>
      </c>
      <c r="CK35" s="33">
        <f>CJ35*($C$35-$E$35)</f>
        <v>0</v>
      </c>
      <c r="CL35" s="72"/>
      <c r="CM35" s="32">
        <v>0</v>
      </c>
      <c r="CN35" s="33">
        <f>CM35*($C$35-$E$35)</f>
        <v>0</v>
      </c>
      <c r="CO35" s="72"/>
      <c r="CP35" s="32">
        <v>0</v>
      </c>
      <c r="CQ35" s="33">
        <f>CP35*($C$35-$E$35)</f>
        <v>0</v>
      </c>
      <c r="CR35" s="72"/>
      <c r="CS35" s="32">
        <v>0</v>
      </c>
      <c r="CT35" s="33">
        <f>CS35*($C$35-$E$35)</f>
        <v>0</v>
      </c>
      <c r="CU35" s="70">
        <f t="shared" si="27"/>
        <v>28600</v>
      </c>
      <c r="CV35" s="52">
        <f t="shared" si="28"/>
        <v>0</v>
      </c>
      <c r="CW35" s="52">
        <f t="shared" si="29"/>
        <v>0</v>
      </c>
      <c r="DA35" s="26"/>
      <c r="DB35" s="26"/>
      <c r="DC35" s="26"/>
      <c r="DD35" s="26"/>
    </row>
    <row r="36" spans="1:108" ht="21" customHeight="1" x14ac:dyDescent="0.25">
      <c r="A36" s="45">
        <v>32</v>
      </c>
      <c r="B36" s="47" t="s">
        <v>62</v>
      </c>
      <c r="C36" s="45">
        <v>19.5</v>
      </c>
      <c r="D36" s="45">
        <v>0.26900000000000002</v>
      </c>
      <c r="E36" s="46">
        <f t="shared" si="30"/>
        <v>5.2455000000000007</v>
      </c>
      <c r="F36" s="72">
        <v>1200</v>
      </c>
      <c r="G36" s="32">
        <v>0</v>
      </c>
      <c r="H36" s="33">
        <f>G36*($C$36-$E$36)</f>
        <v>0</v>
      </c>
      <c r="I36" s="72"/>
      <c r="J36" s="32">
        <v>0</v>
      </c>
      <c r="K36" s="33">
        <f>J36*($C$36-$E$36)</f>
        <v>0</v>
      </c>
      <c r="L36" s="72"/>
      <c r="M36" s="32">
        <v>0</v>
      </c>
      <c r="N36" s="33">
        <f>M36*($C$36-$E$36)</f>
        <v>0</v>
      </c>
      <c r="O36" s="72"/>
      <c r="P36" s="32">
        <v>0</v>
      </c>
      <c r="Q36" s="33">
        <f>P36*($C$36-$E$36)</f>
        <v>0</v>
      </c>
      <c r="R36" s="72"/>
      <c r="S36" s="32">
        <v>0</v>
      </c>
      <c r="T36" s="33">
        <f>S36*($C$36-$E$36)</f>
        <v>0</v>
      </c>
      <c r="U36" s="72">
        <v>300</v>
      </c>
      <c r="V36" s="32">
        <v>0</v>
      </c>
      <c r="W36" s="33">
        <f>V36*($C$36-$E$36)</f>
        <v>0</v>
      </c>
      <c r="X36" s="72"/>
      <c r="Y36" s="32">
        <v>0</v>
      </c>
      <c r="Z36" s="33">
        <f>Y36*($C$36-$E$36)</f>
        <v>0</v>
      </c>
      <c r="AA36" s="72"/>
      <c r="AB36" s="32">
        <v>0</v>
      </c>
      <c r="AC36" s="33">
        <f>AB36*($C$36-$E$36)</f>
        <v>0</v>
      </c>
      <c r="AD36" s="72">
        <v>1000</v>
      </c>
      <c r="AE36" s="32">
        <v>0</v>
      </c>
      <c r="AF36" s="33">
        <f>AE36*($C$36-$E$36)</f>
        <v>0</v>
      </c>
      <c r="AG36" s="72"/>
      <c r="AH36" s="32">
        <v>0</v>
      </c>
      <c r="AI36" s="33">
        <f>AH36*($C$36-$E$36)</f>
        <v>0</v>
      </c>
      <c r="AJ36" s="72"/>
      <c r="AK36" s="32">
        <v>0</v>
      </c>
      <c r="AL36" s="33">
        <f>AK36*($C$36-$E$36)</f>
        <v>0</v>
      </c>
      <c r="AM36" s="72"/>
      <c r="AN36" s="32">
        <v>0</v>
      </c>
      <c r="AO36" s="33">
        <f>AN36*($C$36-$E$36)</f>
        <v>0</v>
      </c>
      <c r="AP36" s="72"/>
      <c r="AQ36" s="32">
        <v>0</v>
      </c>
      <c r="AR36" s="33">
        <f>AQ36*($C$36-$E$36)</f>
        <v>0</v>
      </c>
      <c r="AS36" s="72"/>
      <c r="AT36" s="32">
        <v>0</v>
      </c>
      <c r="AU36" s="33">
        <f>AT36*($C$36-$E$36)</f>
        <v>0</v>
      </c>
      <c r="AV36" s="72"/>
      <c r="AW36" s="32">
        <v>0</v>
      </c>
      <c r="AX36" s="33">
        <f>AW36*($C$36-$E$36)</f>
        <v>0</v>
      </c>
      <c r="AY36" s="72"/>
      <c r="AZ36" s="32">
        <v>0</v>
      </c>
      <c r="BA36" s="33">
        <f>AZ36*($C$36-$E$36)</f>
        <v>0</v>
      </c>
      <c r="BB36" s="72"/>
      <c r="BC36" s="32">
        <v>0</v>
      </c>
      <c r="BD36" s="33">
        <f>BC36*($C$36-$E$36)</f>
        <v>0</v>
      </c>
      <c r="BE36" s="72"/>
      <c r="BF36" s="32">
        <v>0</v>
      </c>
      <c r="BG36" s="33">
        <f>BF36*($C$36-$E$36)</f>
        <v>0</v>
      </c>
      <c r="BH36" s="72"/>
      <c r="BI36" s="32">
        <v>0</v>
      </c>
      <c r="BJ36" s="33">
        <f>BI36*($C$36-$E$36)</f>
        <v>0</v>
      </c>
      <c r="BK36" s="72"/>
      <c r="BL36" s="32">
        <v>0</v>
      </c>
      <c r="BM36" s="33">
        <f>BL36*($C$36-$E$36)</f>
        <v>0</v>
      </c>
      <c r="BN36" s="72"/>
      <c r="BO36" s="32">
        <v>0</v>
      </c>
      <c r="BP36" s="33">
        <f>BO36*($C$36-$E$36)</f>
        <v>0</v>
      </c>
      <c r="BQ36" s="72"/>
      <c r="BR36" s="32">
        <v>0</v>
      </c>
      <c r="BS36" s="33">
        <f>BR36*($C$36-$E$36)</f>
        <v>0</v>
      </c>
      <c r="BT36" s="72"/>
      <c r="BU36" s="32">
        <v>0</v>
      </c>
      <c r="BV36" s="33">
        <f>BU36*($C$36-$E$36)</f>
        <v>0</v>
      </c>
      <c r="BW36" s="72">
        <v>1500</v>
      </c>
      <c r="BX36" s="32">
        <v>0</v>
      </c>
      <c r="BY36" s="33">
        <f>BX36*($C$36-$E$36)</f>
        <v>0</v>
      </c>
      <c r="BZ36" s="72">
        <v>500</v>
      </c>
      <c r="CA36" s="32">
        <v>0</v>
      </c>
      <c r="CB36" s="33">
        <f>CA36*($C$36-$E$36)</f>
        <v>0</v>
      </c>
      <c r="CC36" s="72"/>
      <c r="CD36" s="32">
        <v>0</v>
      </c>
      <c r="CE36" s="33">
        <f>CD36*($C$36-$E$36)</f>
        <v>0</v>
      </c>
      <c r="CF36" s="72">
        <v>2000</v>
      </c>
      <c r="CG36" s="32">
        <v>0</v>
      </c>
      <c r="CH36" s="33">
        <f>CG36*($C$36-$E$36)</f>
        <v>0</v>
      </c>
      <c r="CI36" s="72"/>
      <c r="CJ36" s="32">
        <v>0</v>
      </c>
      <c r="CK36" s="33">
        <f>CJ36*($C$36-$E$36)</f>
        <v>0</v>
      </c>
      <c r="CL36" s="72"/>
      <c r="CM36" s="32">
        <v>0</v>
      </c>
      <c r="CN36" s="33">
        <f>CM36*($C$36-$E$36)</f>
        <v>0</v>
      </c>
      <c r="CO36" s="72"/>
      <c r="CP36" s="32">
        <v>0</v>
      </c>
      <c r="CQ36" s="33">
        <f>CP36*($C$36-$E$36)</f>
        <v>0</v>
      </c>
      <c r="CR36" s="72"/>
      <c r="CS36" s="32">
        <v>0</v>
      </c>
      <c r="CT36" s="33">
        <f>CS36*($C$36-$E$36)</f>
        <v>0</v>
      </c>
      <c r="CU36" s="70">
        <f t="shared" si="27"/>
        <v>6500</v>
      </c>
      <c r="CV36" s="52">
        <f t="shared" si="28"/>
        <v>0</v>
      </c>
      <c r="CW36" s="52">
        <f t="shared" si="29"/>
        <v>0</v>
      </c>
    </row>
    <row r="37" spans="1:108" ht="21" customHeight="1" x14ac:dyDescent="0.25">
      <c r="A37" s="45">
        <v>33</v>
      </c>
      <c r="B37" s="47" t="s">
        <v>63</v>
      </c>
      <c r="C37" s="45">
        <v>8.5</v>
      </c>
      <c r="D37" s="45">
        <v>0.113</v>
      </c>
      <c r="E37" s="46">
        <f t="shared" si="30"/>
        <v>0.96050000000000002</v>
      </c>
      <c r="F37" s="72">
        <v>1200</v>
      </c>
      <c r="G37" s="32">
        <v>0</v>
      </c>
      <c r="H37" s="33">
        <f>G37*($C$37-$E$37)</f>
        <v>0</v>
      </c>
      <c r="I37" s="72"/>
      <c r="J37" s="32">
        <v>0</v>
      </c>
      <c r="K37" s="33">
        <f>J37*($C$37-$E$37)</f>
        <v>0</v>
      </c>
      <c r="L37" s="72"/>
      <c r="M37" s="32">
        <v>0</v>
      </c>
      <c r="N37" s="33">
        <f>M37*($C$37-$E$37)</f>
        <v>0</v>
      </c>
      <c r="O37" s="72"/>
      <c r="P37" s="32">
        <v>0</v>
      </c>
      <c r="Q37" s="33">
        <f>P37*($C$37-$E$37)</f>
        <v>0</v>
      </c>
      <c r="R37" s="72"/>
      <c r="S37" s="32">
        <v>0</v>
      </c>
      <c r="T37" s="33">
        <f>S37*($C$37-$E$37)</f>
        <v>0</v>
      </c>
      <c r="U37" s="72">
        <v>300</v>
      </c>
      <c r="V37" s="32">
        <v>0</v>
      </c>
      <c r="W37" s="33">
        <f>V37*($C$37-$E$37)</f>
        <v>0</v>
      </c>
      <c r="X37" s="72"/>
      <c r="Y37" s="32">
        <v>0</v>
      </c>
      <c r="Z37" s="33">
        <f>Y37*($C$37-$E$37)</f>
        <v>0</v>
      </c>
      <c r="AA37" s="72"/>
      <c r="AB37" s="32">
        <v>0</v>
      </c>
      <c r="AC37" s="33">
        <f>AB37*($C$37-$E$37)</f>
        <v>0</v>
      </c>
      <c r="AD37" s="72">
        <v>1000</v>
      </c>
      <c r="AE37" s="32">
        <v>0</v>
      </c>
      <c r="AF37" s="33">
        <f>AE37*($C$37-$E$37)</f>
        <v>0</v>
      </c>
      <c r="AG37" s="72"/>
      <c r="AH37" s="32">
        <v>0</v>
      </c>
      <c r="AI37" s="33">
        <f>AH37*($C$37-$E$37)</f>
        <v>0</v>
      </c>
      <c r="AJ37" s="72"/>
      <c r="AK37" s="32">
        <v>0</v>
      </c>
      <c r="AL37" s="33">
        <f>AK37*($C$37-$E$37)</f>
        <v>0</v>
      </c>
      <c r="AM37" s="72"/>
      <c r="AN37" s="32">
        <v>0</v>
      </c>
      <c r="AO37" s="33">
        <f>AN37*($C$37-$E$37)</f>
        <v>0</v>
      </c>
      <c r="AP37" s="72"/>
      <c r="AQ37" s="32">
        <v>0</v>
      </c>
      <c r="AR37" s="33">
        <f>AQ37*($C$37-$E$37)</f>
        <v>0</v>
      </c>
      <c r="AS37" s="72"/>
      <c r="AT37" s="32">
        <v>0</v>
      </c>
      <c r="AU37" s="33">
        <f>AT37*($C$37-$E$37)</f>
        <v>0</v>
      </c>
      <c r="AV37" s="72"/>
      <c r="AW37" s="32">
        <v>0</v>
      </c>
      <c r="AX37" s="33">
        <f>AW37*($C$37-$E$37)</f>
        <v>0</v>
      </c>
      <c r="AY37" s="72"/>
      <c r="AZ37" s="32">
        <v>0</v>
      </c>
      <c r="BA37" s="33">
        <f>AZ37*($C$37-$E$37)</f>
        <v>0</v>
      </c>
      <c r="BB37" s="72"/>
      <c r="BC37" s="32">
        <v>0</v>
      </c>
      <c r="BD37" s="33">
        <f>BC37*($C$37-$E$37)</f>
        <v>0</v>
      </c>
      <c r="BE37" s="72"/>
      <c r="BF37" s="32">
        <v>0</v>
      </c>
      <c r="BG37" s="33">
        <f>BF37*($C$37-$E$37)</f>
        <v>0</v>
      </c>
      <c r="BH37" s="72"/>
      <c r="BI37" s="32">
        <v>0</v>
      </c>
      <c r="BJ37" s="33">
        <f>BI37*($C$37-$E$37)</f>
        <v>0</v>
      </c>
      <c r="BK37" s="72"/>
      <c r="BL37" s="32">
        <v>0</v>
      </c>
      <c r="BM37" s="33">
        <f>BL37*($C$37-$E$37)</f>
        <v>0</v>
      </c>
      <c r="BN37" s="72"/>
      <c r="BO37" s="32">
        <v>0</v>
      </c>
      <c r="BP37" s="33">
        <f>BO37*($C$37-$E$37)</f>
        <v>0</v>
      </c>
      <c r="BQ37" s="72"/>
      <c r="BR37" s="32">
        <v>0</v>
      </c>
      <c r="BS37" s="33">
        <f>BR37*($C$37-$E$37)</f>
        <v>0</v>
      </c>
      <c r="BT37" s="72"/>
      <c r="BU37" s="32">
        <v>0</v>
      </c>
      <c r="BV37" s="33">
        <f>BU37*($C$37-$E$37)</f>
        <v>0</v>
      </c>
      <c r="BW37" s="72">
        <v>1500</v>
      </c>
      <c r="BX37" s="32">
        <v>0</v>
      </c>
      <c r="BY37" s="33">
        <f>BX37*($C$37-$E$37)</f>
        <v>0</v>
      </c>
      <c r="BZ37" s="72">
        <v>500</v>
      </c>
      <c r="CA37" s="32">
        <v>0</v>
      </c>
      <c r="CB37" s="33">
        <f>CA37*($C$37-$E$37)</f>
        <v>0</v>
      </c>
      <c r="CC37" s="72"/>
      <c r="CD37" s="32">
        <v>0</v>
      </c>
      <c r="CE37" s="33">
        <f>CD37*($C$37-$E$37)</f>
        <v>0</v>
      </c>
      <c r="CF37" s="72">
        <v>2500</v>
      </c>
      <c r="CG37" s="32">
        <v>0</v>
      </c>
      <c r="CH37" s="33">
        <f>CG37*($C$37-$E$37)</f>
        <v>0</v>
      </c>
      <c r="CI37" s="72"/>
      <c r="CJ37" s="32">
        <v>0</v>
      </c>
      <c r="CK37" s="33">
        <f>CJ37*($C$37-$E$37)</f>
        <v>0</v>
      </c>
      <c r="CL37" s="72"/>
      <c r="CM37" s="32">
        <v>0</v>
      </c>
      <c r="CN37" s="33">
        <f>CM37*($C$37-$E$37)</f>
        <v>0</v>
      </c>
      <c r="CO37" s="72"/>
      <c r="CP37" s="32">
        <v>0</v>
      </c>
      <c r="CQ37" s="33">
        <f>CP37*($C$37-$E$37)</f>
        <v>0</v>
      </c>
      <c r="CR37" s="72"/>
      <c r="CS37" s="32">
        <v>0</v>
      </c>
      <c r="CT37" s="33">
        <f>CS37*($C$37-$E$37)</f>
        <v>0</v>
      </c>
      <c r="CU37" s="70">
        <f t="shared" si="27"/>
        <v>7000</v>
      </c>
      <c r="CV37" s="52">
        <f t="shared" si="28"/>
        <v>0</v>
      </c>
      <c r="CW37" s="52">
        <f t="shared" ref="CW37:CW68" si="31">CV37*C37</f>
        <v>0</v>
      </c>
    </row>
    <row r="38" spans="1:108" ht="21" customHeight="1" x14ac:dyDescent="0.25">
      <c r="A38" s="45">
        <v>34</v>
      </c>
      <c r="B38" s="47" t="s">
        <v>64</v>
      </c>
      <c r="C38" s="45">
        <v>38.6</v>
      </c>
      <c r="D38" s="45">
        <v>0.48</v>
      </c>
      <c r="E38" s="46">
        <f t="shared" si="30"/>
        <v>18.527999999999999</v>
      </c>
      <c r="F38" s="72"/>
      <c r="G38" s="32">
        <v>0</v>
      </c>
      <c r="H38" s="33">
        <f>G38*($C$38-$E$38)</f>
        <v>0</v>
      </c>
      <c r="I38" s="72"/>
      <c r="J38" s="32">
        <v>0</v>
      </c>
      <c r="K38" s="33">
        <f>J38*($C$38-$E$38)</f>
        <v>0</v>
      </c>
      <c r="L38" s="72"/>
      <c r="M38" s="32">
        <v>0</v>
      </c>
      <c r="N38" s="33">
        <f>M38*($C$38-$E$38)</f>
        <v>0</v>
      </c>
      <c r="O38" s="72"/>
      <c r="P38" s="32">
        <v>0</v>
      </c>
      <c r="Q38" s="33">
        <f>P38*($C$38-$E$38)</f>
        <v>0</v>
      </c>
      <c r="R38" s="72"/>
      <c r="S38" s="32">
        <v>0</v>
      </c>
      <c r="T38" s="33">
        <f>S38*($C$38-$E$38)</f>
        <v>0</v>
      </c>
      <c r="U38" s="72"/>
      <c r="V38" s="32">
        <v>0</v>
      </c>
      <c r="W38" s="33">
        <f>V38*($C$38-$E$38)</f>
        <v>0</v>
      </c>
      <c r="X38" s="72"/>
      <c r="Y38" s="32">
        <v>0</v>
      </c>
      <c r="Z38" s="33">
        <f>Y38*($C$38-$E$38)</f>
        <v>0</v>
      </c>
      <c r="AA38" s="72"/>
      <c r="AB38" s="32">
        <v>0</v>
      </c>
      <c r="AC38" s="33">
        <f>AB38*($C$38-$E$38)</f>
        <v>0</v>
      </c>
      <c r="AD38" s="72"/>
      <c r="AE38" s="32">
        <v>0</v>
      </c>
      <c r="AF38" s="33">
        <f>AE38*($C$38-$E$38)</f>
        <v>0</v>
      </c>
      <c r="AG38" s="72"/>
      <c r="AH38" s="32">
        <v>0</v>
      </c>
      <c r="AI38" s="33">
        <f>AH38*($C$38-$E$38)</f>
        <v>0</v>
      </c>
      <c r="AJ38" s="72"/>
      <c r="AK38" s="32">
        <v>0</v>
      </c>
      <c r="AL38" s="33">
        <f>AK38*($C$38-$E$38)</f>
        <v>0</v>
      </c>
      <c r="AM38" s="72"/>
      <c r="AN38" s="32">
        <v>0</v>
      </c>
      <c r="AO38" s="33">
        <f>AN38*($C$38-$E$38)</f>
        <v>0</v>
      </c>
      <c r="AP38" s="72"/>
      <c r="AQ38" s="32">
        <v>0</v>
      </c>
      <c r="AR38" s="33">
        <f>AQ38*($C$38-$E$38)</f>
        <v>0</v>
      </c>
      <c r="AS38" s="72"/>
      <c r="AT38" s="32">
        <v>0</v>
      </c>
      <c r="AU38" s="33">
        <f>AT38*($C$38-$E$38)</f>
        <v>0</v>
      </c>
      <c r="AV38" s="72"/>
      <c r="AW38" s="32">
        <v>0</v>
      </c>
      <c r="AX38" s="33">
        <f>AW38*($C$38-$E$38)</f>
        <v>0</v>
      </c>
      <c r="AY38" s="72"/>
      <c r="AZ38" s="32">
        <v>0</v>
      </c>
      <c r="BA38" s="33">
        <f>AZ38*($C$38-$E$38)</f>
        <v>0</v>
      </c>
      <c r="BB38" s="72"/>
      <c r="BC38" s="32">
        <v>0</v>
      </c>
      <c r="BD38" s="33">
        <f>BC38*($C$38-$E$38)</f>
        <v>0</v>
      </c>
      <c r="BE38" s="72"/>
      <c r="BF38" s="32">
        <v>0</v>
      </c>
      <c r="BG38" s="33">
        <f>BF38*($C$38-$E$38)</f>
        <v>0</v>
      </c>
      <c r="BH38" s="72"/>
      <c r="BI38" s="32">
        <v>0</v>
      </c>
      <c r="BJ38" s="33">
        <f>BI38*($C$38-$E$38)</f>
        <v>0</v>
      </c>
      <c r="BK38" s="72"/>
      <c r="BL38" s="32">
        <v>0</v>
      </c>
      <c r="BM38" s="33">
        <f>BL38*($C$38-$E$38)</f>
        <v>0</v>
      </c>
      <c r="BN38" s="72"/>
      <c r="BO38" s="32">
        <v>0</v>
      </c>
      <c r="BP38" s="33">
        <f>BO38*($C$38-$E$38)</f>
        <v>0</v>
      </c>
      <c r="BQ38" s="72"/>
      <c r="BR38" s="32">
        <v>0</v>
      </c>
      <c r="BS38" s="33">
        <f>BR38*($C$38-$E$38)</f>
        <v>0</v>
      </c>
      <c r="BT38" s="72"/>
      <c r="BU38" s="32">
        <v>0</v>
      </c>
      <c r="BV38" s="33">
        <f>BU38*($C$38-$E$38)</f>
        <v>0</v>
      </c>
      <c r="BW38" s="72"/>
      <c r="BX38" s="32">
        <v>0</v>
      </c>
      <c r="BY38" s="33">
        <f>BX38*($C$38-$E$38)</f>
        <v>0</v>
      </c>
      <c r="BZ38" s="72"/>
      <c r="CA38" s="32">
        <v>0</v>
      </c>
      <c r="CB38" s="33">
        <f>CA38*($C$38-$E$38)</f>
        <v>0</v>
      </c>
      <c r="CC38" s="72"/>
      <c r="CD38" s="32">
        <v>0</v>
      </c>
      <c r="CE38" s="33">
        <f>CD38*($C$38-$E$38)</f>
        <v>0</v>
      </c>
      <c r="CF38" s="72"/>
      <c r="CG38" s="32">
        <v>0</v>
      </c>
      <c r="CH38" s="33">
        <f>CG38*($C$38-$E$38)</f>
        <v>0</v>
      </c>
      <c r="CI38" s="72"/>
      <c r="CJ38" s="32">
        <v>0</v>
      </c>
      <c r="CK38" s="33">
        <f>CJ38*($C$38-$E$38)</f>
        <v>0</v>
      </c>
      <c r="CL38" s="72"/>
      <c r="CM38" s="32">
        <v>0</v>
      </c>
      <c r="CN38" s="33">
        <f>CM38*($C$38-$E$38)</f>
        <v>0</v>
      </c>
      <c r="CO38" s="72"/>
      <c r="CP38" s="32">
        <v>0</v>
      </c>
      <c r="CQ38" s="33">
        <f>CP38*($C$38-$E$38)</f>
        <v>0</v>
      </c>
      <c r="CR38" s="72"/>
      <c r="CS38" s="32">
        <v>0</v>
      </c>
      <c r="CT38" s="33">
        <f>CS38*($C$38-$E$38)</f>
        <v>0</v>
      </c>
      <c r="CU38" s="70">
        <f t="shared" si="27"/>
        <v>0</v>
      </c>
      <c r="CV38" s="52">
        <f t="shared" si="28"/>
        <v>0</v>
      </c>
      <c r="CW38" s="52">
        <f t="shared" si="31"/>
        <v>0</v>
      </c>
    </row>
    <row r="39" spans="1:108" ht="21" customHeight="1" x14ac:dyDescent="0.25">
      <c r="A39" s="45">
        <v>35</v>
      </c>
      <c r="B39" s="47" t="s">
        <v>65</v>
      </c>
      <c r="C39" s="45">
        <v>34.700000000000003</v>
      </c>
      <c r="D39" s="45">
        <v>0.21099999999999999</v>
      </c>
      <c r="E39" s="46">
        <f t="shared" si="30"/>
        <v>7.3217000000000008</v>
      </c>
      <c r="F39" s="72"/>
      <c r="G39" s="32">
        <v>0</v>
      </c>
      <c r="H39" s="33">
        <f>G39*($C$39-$E$39)</f>
        <v>0</v>
      </c>
      <c r="I39" s="72"/>
      <c r="J39" s="32">
        <v>0</v>
      </c>
      <c r="K39" s="33">
        <f>J39*($C$39-$E$39)</f>
        <v>0</v>
      </c>
      <c r="L39" s="72"/>
      <c r="M39" s="32">
        <v>0</v>
      </c>
      <c r="N39" s="33">
        <f>M39*($C$39-$E$39)</f>
        <v>0</v>
      </c>
      <c r="O39" s="72"/>
      <c r="P39" s="32">
        <v>0</v>
      </c>
      <c r="Q39" s="33">
        <f>P39*($C$39-$E$39)</f>
        <v>0</v>
      </c>
      <c r="R39" s="72"/>
      <c r="S39" s="32">
        <v>0</v>
      </c>
      <c r="T39" s="33">
        <f>S39*($C$39-$E$39)</f>
        <v>0</v>
      </c>
      <c r="U39" s="72"/>
      <c r="V39" s="32">
        <v>0</v>
      </c>
      <c r="W39" s="33">
        <f>V39*($C$39-$E$39)</f>
        <v>0</v>
      </c>
      <c r="X39" s="72"/>
      <c r="Y39" s="32">
        <v>0</v>
      </c>
      <c r="Z39" s="33">
        <f>Y39*($C$39-$E$39)</f>
        <v>0</v>
      </c>
      <c r="AA39" s="72"/>
      <c r="AB39" s="32">
        <v>0</v>
      </c>
      <c r="AC39" s="33">
        <f>AB39*($C$39-$E$39)</f>
        <v>0</v>
      </c>
      <c r="AD39" s="72"/>
      <c r="AE39" s="32">
        <v>0</v>
      </c>
      <c r="AF39" s="33">
        <f>AE39*($C$39-$E$39)</f>
        <v>0</v>
      </c>
      <c r="AG39" s="72"/>
      <c r="AH39" s="32">
        <v>0</v>
      </c>
      <c r="AI39" s="33">
        <f>AH39*($C$39-$E$39)</f>
        <v>0</v>
      </c>
      <c r="AJ39" s="72"/>
      <c r="AK39" s="32">
        <v>0</v>
      </c>
      <c r="AL39" s="33">
        <f>AK39*($C$39-$E$39)</f>
        <v>0</v>
      </c>
      <c r="AM39" s="72"/>
      <c r="AN39" s="32">
        <v>0</v>
      </c>
      <c r="AO39" s="33">
        <f>AN39*($C$39-$E$39)</f>
        <v>0</v>
      </c>
      <c r="AP39" s="72"/>
      <c r="AQ39" s="32">
        <v>0</v>
      </c>
      <c r="AR39" s="33">
        <f>AQ39*($C$39-$E$39)</f>
        <v>0</v>
      </c>
      <c r="AS39" s="72"/>
      <c r="AT39" s="32">
        <v>0</v>
      </c>
      <c r="AU39" s="33">
        <f>AT39*($C$39-$E$39)</f>
        <v>0</v>
      </c>
      <c r="AV39" s="72"/>
      <c r="AW39" s="32">
        <v>0</v>
      </c>
      <c r="AX39" s="33">
        <f>AW39*($C$39-$E$39)</f>
        <v>0</v>
      </c>
      <c r="AY39" s="72"/>
      <c r="AZ39" s="32">
        <v>0</v>
      </c>
      <c r="BA39" s="33">
        <f>AZ39*($C$39-$E$39)</f>
        <v>0</v>
      </c>
      <c r="BB39" s="72"/>
      <c r="BC39" s="32">
        <v>0</v>
      </c>
      <c r="BD39" s="33">
        <f>BC39*($C$39-$E$39)</f>
        <v>0</v>
      </c>
      <c r="BE39" s="72"/>
      <c r="BF39" s="32">
        <v>0</v>
      </c>
      <c r="BG39" s="33">
        <f>BF39*($C$39-$E$39)</f>
        <v>0</v>
      </c>
      <c r="BH39" s="72"/>
      <c r="BI39" s="32">
        <v>0</v>
      </c>
      <c r="BJ39" s="33">
        <f>BI39*($C$39-$E$39)</f>
        <v>0</v>
      </c>
      <c r="BK39" s="72"/>
      <c r="BL39" s="32">
        <v>0</v>
      </c>
      <c r="BM39" s="33">
        <f>BL39*($C$39-$E$39)</f>
        <v>0</v>
      </c>
      <c r="BN39" s="72"/>
      <c r="BO39" s="32">
        <v>0</v>
      </c>
      <c r="BP39" s="33">
        <f>BO39*($C$39-$E$39)</f>
        <v>0</v>
      </c>
      <c r="BQ39" s="72"/>
      <c r="BR39" s="32">
        <v>0</v>
      </c>
      <c r="BS39" s="33">
        <f>BR39*($C$39-$E$39)</f>
        <v>0</v>
      </c>
      <c r="BT39" s="72"/>
      <c r="BU39" s="32">
        <v>0</v>
      </c>
      <c r="BV39" s="33">
        <f>BU39*($C$39-$E$39)</f>
        <v>0</v>
      </c>
      <c r="BW39" s="72"/>
      <c r="BX39" s="32">
        <v>0</v>
      </c>
      <c r="BY39" s="33">
        <f>BX39*($C$39-$E$39)</f>
        <v>0</v>
      </c>
      <c r="BZ39" s="72"/>
      <c r="CA39" s="32">
        <v>0</v>
      </c>
      <c r="CB39" s="33">
        <f>CA39*($C$39-$E$39)</f>
        <v>0</v>
      </c>
      <c r="CC39" s="72"/>
      <c r="CD39" s="32">
        <v>0</v>
      </c>
      <c r="CE39" s="33">
        <f>CD39*($C$39-$E$39)</f>
        <v>0</v>
      </c>
      <c r="CF39" s="72"/>
      <c r="CG39" s="32">
        <v>0</v>
      </c>
      <c r="CH39" s="33">
        <f>CG39*($C$39-$E$39)</f>
        <v>0</v>
      </c>
      <c r="CI39" s="72"/>
      <c r="CJ39" s="32">
        <v>0</v>
      </c>
      <c r="CK39" s="33">
        <f>CJ39*($C$39-$E$39)</f>
        <v>0</v>
      </c>
      <c r="CL39" s="72"/>
      <c r="CM39" s="32">
        <v>0</v>
      </c>
      <c r="CN39" s="33">
        <f>CM39*($C$39-$E$39)</f>
        <v>0</v>
      </c>
      <c r="CO39" s="72"/>
      <c r="CP39" s="32">
        <v>0</v>
      </c>
      <c r="CQ39" s="33">
        <f>CP39*($C$39-$E$39)</f>
        <v>0</v>
      </c>
      <c r="CR39" s="72"/>
      <c r="CS39" s="32">
        <v>0</v>
      </c>
      <c r="CT39" s="33">
        <f>CS39*($C$39-$E$39)</f>
        <v>0</v>
      </c>
      <c r="CU39" s="70">
        <f t="shared" si="27"/>
        <v>0</v>
      </c>
      <c r="CV39" s="52">
        <f t="shared" si="28"/>
        <v>0</v>
      </c>
      <c r="CW39" s="52">
        <f t="shared" si="31"/>
        <v>0</v>
      </c>
    </row>
    <row r="40" spans="1:108" ht="21" customHeight="1" x14ac:dyDescent="0.25">
      <c r="A40" s="45">
        <v>36</v>
      </c>
      <c r="B40" s="47" t="s">
        <v>66</v>
      </c>
      <c r="C40" s="45">
        <v>16.5</v>
      </c>
      <c r="D40" s="45">
        <v>0.21099999999999999</v>
      </c>
      <c r="E40" s="46">
        <f t="shared" si="30"/>
        <v>3.4815</v>
      </c>
      <c r="F40" s="72"/>
      <c r="G40" s="32">
        <v>0</v>
      </c>
      <c r="H40" s="33">
        <f>G40*($C$40-$E$40)</f>
        <v>0</v>
      </c>
      <c r="I40" s="72"/>
      <c r="J40" s="32">
        <v>0</v>
      </c>
      <c r="K40" s="33">
        <f>J40*($C$40-$E$40)</f>
        <v>0</v>
      </c>
      <c r="L40" s="72"/>
      <c r="M40" s="32">
        <v>0</v>
      </c>
      <c r="N40" s="33">
        <f>M40*($C$40-$E$40)</f>
        <v>0</v>
      </c>
      <c r="O40" s="72"/>
      <c r="P40" s="32">
        <v>0</v>
      </c>
      <c r="Q40" s="33">
        <f>P40*($C$40-$E$40)</f>
        <v>0</v>
      </c>
      <c r="R40" s="72"/>
      <c r="S40" s="32">
        <v>0</v>
      </c>
      <c r="T40" s="33">
        <f>S40*($C$40-$E$40)</f>
        <v>0</v>
      </c>
      <c r="U40" s="72"/>
      <c r="V40" s="32">
        <v>0</v>
      </c>
      <c r="W40" s="33">
        <f>V40*($C$40-$E$40)</f>
        <v>0</v>
      </c>
      <c r="X40" s="72"/>
      <c r="Y40" s="32">
        <v>0</v>
      </c>
      <c r="Z40" s="33">
        <f>Y40*($C$40-$E$40)</f>
        <v>0</v>
      </c>
      <c r="AA40" s="72"/>
      <c r="AB40" s="32">
        <v>0</v>
      </c>
      <c r="AC40" s="33">
        <f>AB40*($C$40-$E$40)</f>
        <v>0</v>
      </c>
      <c r="AD40" s="72"/>
      <c r="AE40" s="32">
        <v>0</v>
      </c>
      <c r="AF40" s="33">
        <f>AE40*($C$40-$E$40)</f>
        <v>0</v>
      </c>
      <c r="AG40" s="72"/>
      <c r="AH40" s="32">
        <v>0</v>
      </c>
      <c r="AI40" s="33">
        <f>AH40*($C$40-$E$40)</f>
        <v>0</v>
      </c>
      <c r="AJ40" s="72"/>
      <c r="AK40" s="32">
        <v>0</v>
      </c>
      <c r="AL40" s="33">
        <f>AK40*($C$40-$E$40)</f>
        <v>0</v>
      </c>
      <c r="AM40" s="72"/>
      <c r="AN40" s="32">
        <v>0</v>
      </c>
      <c r="AO40" s="33">
        <f>AN40*($C$40-$E$40)</f>
        <v>0</v>
      </c>
      <c r="AP40" s="72"/>
      <c r="AQ40" s="32">
        <v>0</v>
      </c>
      <c r="AR40" s="33">
        <f>AQ40*($C$40-$E$40)</f>
        <v>0</v>
      </c>
      <c r="AS40" s="72"/>
      <c r="AT40" s="32">
        <v>0</v>
      </c>
      <c r="AU40" s="33">
        <f>AT40*($C$40-$E$40)</f>
        <v>0</v>
      </c>
      <c r="AV40" s="72"/>
      <c r="AW40" s="32">
        <v>0</v>
      </c>
      <c r="AX40" s="33">
        <f>AW40*($C$40-$E$40)</f>
        <v>0</v>
      </c>
      <c r="AY40" s="72"/>
      <c r="AZ40" s="32">
        <v>0</v>
      </c>
      <c r="BA40" s="33">
        <f>AZ40*($C$40-$E$40)</f>
        <v>0</v>
      </c>
      <c r="BB40" s="72"/>
      <c r="BC40" s="32">
        <v>0</v>
      </c>
      <c r="BD40" s="33">
        <f>BC40*($C$40-$E$40)</f>
        <v>0</v>
      </c>
      <c r="BE40" s="72"/>
      <c r="BF40" s="32">
        <v>0</v>
      </c>
      <c r="BG40" s="33">
        <f>BF40*($C$40-$E$40)</f>
        <v>0</v>
      </c>
      <c r="BH40" s="72"/>
      <c r="BI40" s="32">
        <v>0</v>
      </c>
      <c r="BJ40" s="33">
        <f>BI40*($C$40-$E$40)</f>
        <v>0</v>
      </c>
      <c r="BK40" s="72"/>
      <c r="BL40" s="32">
        <v>0</v>
      </c>
      <c r="BM40" s="33">
        <f>BL40*($C$40-$E$40)</f>
        <v>0</v>
      </c>
      <c r="BN40" s="72"/>
      <c r="BO40" s="32">
        <v>0</v>
      </c>
      <c r="BP40" s="33">
        <f>BO40*($C$40-$E$40)</f>
        <v>0</v>
      </c>
      <c r="BQ40" s="72"/>
      <c r="BR40" s="32">
        <v>0</v>
      </c>
      <c r="BS40" s="33">
        <f>BR40*($C$40-$E$40)</f>
        <v>0</v>
      </c>
      <c r="BT40" s="72"/>
      <c r="BU40" s="32">
        <v>0</v>
      </c>
      <c r="BV40" s="33">
        <f>BU40*($C$40-$E$40)</f>
        <v>0</v>
      </c>
      <c r="BW40" s="72"/>
      <c r="BX40" s="32">
        <v>0</v>
      </c>
      <c r="BY40" s="33">
        <f>BX40*($C$40-$E$40)</f>
        <v>0</v>
      </c>
      <c r="BZ40" s="72"/>
      <c r="CA40" s="32">
        <v>0</v>
      </c>
      <c r="CB40" s="33">
        <f>CA40*($C$40-$E$40)</f>
        <v>0</v>
      </c>
      <c r="CC40" s="72"/>
      <c r="CD40" s="32">
        <v>0</v>
      </c>
      <c r="CE40" s="33">
        <f>CD40*($C$40-$E$40)</f>
        <v>0</v>
      </c>
      <c r="CF40" s="72"/>
      <c r="CG40" s="32">
        <v>0</v>
      </c>
      <c r="CH40" s="33">
        <f>CG40*($C$40-$E$40)</f>
        <v>0</v>
      </c>
      <c r="CI40" s="72"/>
      <c r="CJ40" s="32">
        <v>0</v>
      </c>
      <c r="CK40" s="33">
        <f>CJ40*($C$40-$E$40)</f>
        <v>0</v>
      </c>
      <c r="CL40" s="72"/>
      <c r="CM40" s="32">
        <v>0</v>
      </c>
      <c r="CN40" s="33">
        <f>CM40*($C$40-$E$40)</f>
        <v>0</v>
      </c>
      <c r="CO40" s="72"/>
      <c r="CP40" s="32">
        <v>0</v>
      </c>
      <c r="CQ40" s="33">
        <f>CP40*($C$40-$E$40)</f>
        <v>0</v>
      </c>
      <c r="CR40" s="72"/>
      <c r="CS40" s="32">
        <v>0</v>
      </c>
      <c r="CT40" s="33">
        <f>CS40*($C$40-$E$40)</f>
        <v>0</v>
      </c>
      <c r="CU40" s="70">
        <f t="shared" si="27"/>
        <v>0</v>
      </c>
      <c r="CV40" s="52">
        <f t="shared" si="28"/>
        <v>0</v>
      </c>
      <c r="CW40" s="52">
        <f t="shared" si="31"/>
        <v>0</v>
      </c>
    </row>
    <row r="41" spans="1:108" ht="21" customHeight="1" x14ac:dyDescent="0.25">
      <c r="A41" s="45">
        <v>37</v>
      </c>
      <c r="B41" s="47" t="s">
        <v>67</v>
      </c>
      <c r="C41" s="45">
        <v>17.8</v>
      </c>
      <c r="D41" s="45">
        <v>0.49</v>
      </c>
      <c r="E41" s="46">
        <f t="shared" si="30"/>
        <v>8.7219999999999995</v>
      </c>
      <c r="F41" s="72"/>
      <c r="G41" s="32">
        <v>0</v>
      </c>
      <c r="H41" s="33">
        <f>G41*($C$41-$E$41)</f>
        <v>0</v>
      </c>
      <c r="I41" s="72"/>
      <c r="J41" s="32">
        <v>0</v>
      </c>
      <c r="K41" s="33">
        <f>J41*($C$41-$E$41)</f>
        <v>0</v>
      </c>
      <c r="L41" s="72"/>
      <c r="M41" s="32">
        <v>0</v>
      </c>
      <c r="N41" s="33">
        <f>M41*($C$41-$E$41)</f>
        <v>0</v>
      </c>
      <c r="O41" s="72"/>
      <c r="P41" s="32">
        <v>0</v>
      </c>
      <c r="Q41" s="33">
        <f>P41*($C$41-$E$41)</f>
        <v>0</v>
      </c>
      <c r="R41" s="72"/>
      <c r="S41" s="32">
        <v>0</v>
      </c>
      <c r="T41" s="33">
        <f>S41*($C$41-$E$41)</f>
        <v>0</v>
      </c>
      <c r="U41" s="72"/>
      <c r="V41" s="32">
        <v>0</v>
      </c>
      <c r="W41" s="33">
        <f>V41*($C$41-$E$41)</f>
        <v>0</v>
      </c>
      <c r="X41" s="72"/>
      <c r="Y41" s="32">
        <v>0</v>
      </c>
      <c r="Z41" s="33">
        <f>Y41*($C$41-$E$41)</f>
        <v>0</v>
      </c>
      <c r="AA41" s="72"/>
      <c r="AB41" s="32">
        <v>0</v>
      </c>
      <c r="AC41" s="33">
        <f>AB41*($C$41-$E$41)</f>
        <v>0</v>
      </c>
      <c r="AD41" s="72"/>
      <c r="AE41" s="32">
        <v>0</v>
      </c>
      <c r="AF41" s="33">
        <f>AE41*($C$41-$E$41)</f>
        <v>0</v>
      </c>
      <c r="AG41" s="72"/>
      <c r="AH41" s="32">
        <v>0</v>
      </c>
      <c r="AI41" s="33">
        <f>AH41*($C$41-$E$41)</f>
        <v>0</v>
      </c>
      <c r="AJ41" s="72"/>
      <c r="AK41" s="32">
        <v>0</v>
      </c>
      <c r="AL41" s="33">
        <f>AK41*($C$41-$E$41)</f>
        <v>0</v>
      </c>
      <c r="AM41" s="72"/>
      <c r="AN41" s="32">
        <v>0</v>
      </c>
      <c r="AO41" s="33">
        <f>AN41*($C$41-$E$41)</f>
        <v>0</v>
      </c>
      <c r="AP41" s="72"/>
      <c r="AQ41" s="32">
        <v>0</v>
      </c>
      <c r="AR41" s="33">
        <f>AQ41*($C$41-$E$41)</f>
        <v>0</v>
      </c>
      <c r="AS41" s="72"/>
      <c r="AT41" s="32">
        <v>0</v>
      </c>
      <c r="AU41" s="33">
        <f>AT41*($C$41-$E$41)</f>
        <v>0</v>
      </c>
      <c r="AV41" s="72"/>
      <c r="AW41" s="32">
        <v>0</v>
      </c>
      <c r="AX41" s="33">
        <f>AW41*($C$41-$E$41)</f>
        <v>0</v>
      </c>
      <c r="AY41" s="72"/>
      <c r="AZ41" s="32">
        <v>0</v>
      </c>
      <c r="BA41" s="33">
        <f>AZ41*($C$41-$E$41)</f>
        <v>0</v>
      </c>
      <c r="BB41" s="72"/>
      <c r="BC41" s="32">
        <v>0</v>
      </c>
      <c r="BD41" s="33">
        <f>BC41*($C$41-$E$41)</f>
        <v>0</v>
      </c>
      <c r="BE41" s="72"/>
      <c r="BF41" s="32">
        <v>0</v>
      </c>
      <c r="BG41" s="33">
        <f>BF41*($C$41-$E$41)</f>
        <v>0</v>
      </c>
      <c r="BH41" s="72"/>
      <c r="BI41" s="32">
        <v>0</v>
      </c>
      <c r="BJ41" s="33">
        <f>BI41*($C$41-$E$41)</f>
        <v>0</v>
      </c>
      <c r="BK41" s="72"/>
      <c r="BL41" s="32">
        <v>0</v>
      </c>
      <c r="BM41" s="33">
        <f>BL41*($C$41-$E$41)</f>
        <v>0</v>
      </c>
      <c r="BN41" s="72"/>
      <c r="BO41" s="32">
        <v>0</v>
      </c>
      <c r="BP41" s="33">
        <f>BO41*($C$41-$E$41)</f>
        <v>0</v>
      </c>
      <c r="BQ41" s="72"/>
      <c r="BR41" s="32">
        <v>0</v>
      </c>
      <c r="BS41" s="33">
        <f>BR41*($C$41-$E$41)</f>
        <v>0</v>
      </c>
      <c r="BT41" s="72"/>
      <c r="BU41" s="32">
        <v>0</v>
      </c>
      <c r="BV41" s="33">
        <f>BU41*($C$41-$E$41)</f>
        <v>0</v>
      </c>
      <c r="BW41" s="72"/>
      <c r="BX41" s="32">
        <v>0</v>
      </c>
      <c r="BY41" s="33">
        <f>BX41*($C$41-$E$41)</f>
        <v>0</v>
      </c>
      <c r="BZ41" s="72"/>
      <c r="CA41" s="32">
        <v>0</v>
      </c>
      <c r="CB41" s="33">
        <f>CA41*($C$41-$E$41)</f>
        <v>0</v>
      </c>
      <c r="CC41" s="72"/>
      <c r="CD41" s="32">
        <v>0</v>
      </c>
      <c r="CE41" s="33">
        <f>CD41*($C$41-$E$41)</f>
        <v>0</v>
      </c>
      <c r="CF41" s="72"/>
      <c r="CG41" s="32">
        <v>0</v>
      </c>
      <c r="CH41" s="33">
        <f>CG41*($C$41-$E$41)</f>
        <v>0</v>
      </c>
      <c r="CI41" s="72"/>
      <c r="CJ41" s="32">
        <v>0</v>
      </c>
      <c r="CK41" s="33">
        <f>CJ41*($C$41-$E$41)</f>
        <v>0</v>
      </c>
      <c r="CL41" s="72"/>
      <c r="CM41" s="32">
        <v>0</v>
      </c>
      <c r="CN41" s="33">
        <f>CM41*($C$41-$E$41)</f>
        <v>0</v>
      </c>
      <c r="CO41" s="72"/>
      <c r="CP41" s="32">
        <v>0</v>
      </c>
      <c r="CQ41" s="33">
        <f>CP41*($C$41-$E$41)</f>
        <v>0</v>
      </c>
      <c r="CR41" s="72"/>
      <c r="CS41" s="32">
        <v>0</v>
      </c>
      <c r="CT41" s="33">
        <f>CS41*($C$41-$E$41)</f>
        <v>0</v>
      </c>
      <c r="CU41" s="70">
        <f t="shared" si="27"/>
        <v>0</v>
      </c>
      <c r="CV41" s="52">
        <f t="shared" si="28"/>
        <v>0</v>
      </c>
      <c r="CW41" s="52">
        <f t="shared" si="31"/>
        <v>0</v>
      </c>
    </row>
    <row r="42" spans="1:108" ht="21" customHeight="1" x14ac:dyDescent="0.25">
      <c r="A42" s="45">
        <v>38</v>
      </c>
      <c r="B42" s="47" t="s">
        <v>68</v>
      </c>
      <c r="C42" s="45">
        <v>20</v>
      </c>
      <c r="D42" s="45">
        <v>0.33</v>
      </c>
      <c r="E42" s="46">
        <f t="shared" si="30"/>
        <v>6.6000000000000005</v>
      </c>
      <c r="F42" s="72"/>
      <c r="G42" s="32">
        <v>0</v>
      </c>
      <c r="H42" s="33">
        <f>G42*($C$42-$E$42)</f>
        <v>0</v>
      </c>
      <c r="I42" s="72"/>
      <c r="J42" s="32">
        <v>0</v>
      </c>
      <c r="K42" s="33">
        <f>J42*($C$42-$E$42)</f>
        <v>0</v>
      </c>
      <c r="L42" s="72"/>
      <c r="M42" s="32">
        <v>0</v>
      </c>
      <c r="N42" s="33">
        <f>M42*($C$42-$E$42)</f>
        <v>0</v>
      </c>
      <c r="O42" s="72">
        <v>400</v>
      </c>
      <c r="P42" s="32">
        <v>0</v>
      </c>
      <c r="Q42" s="33">
        <f>P42*($C$42-$E$42)</f>
        <v>0</v>
      </c>
      <c r="R42" s="72"/>
      <c r="S42" s="32">
        <v>0</v>
      </c>
      <c r="T42" s="33">
        <f>S42*($C$42-$E$42)</f>
        <v>0</v>
      </c>
      <c r="U42" s="72"/>
      <c r="V42" s="32">
        <v>0</v>
      </c>
      <c r="W42" s="33">
        <f>V42*($C$42-$E$42)</f>
        <v>0</v>
      </c>
      <c r="X42" s="72"/>
      <c r="Y42" s="32">
        <v>0</v>
      </c>
      <c r="Z42" s="33">
        <f>Y42*($C$42-$E$42)</f>
        <v>0</v>
      </c>
      <c r="AA42" s="72"/>
      <c r="AB42" s="32">
        <v>0</v>
      </c>
      <c r="AC42" s="33">
        <f>AB42*($C$42-$E$42)</f>
        <v>0</v>
      </c>
      <c r="AD42" s="72"/>
      <c r="AE42" s="32">
        <v>0</v>
      </c>
      <c r="AF42" s="33">
        <f>AE42*($C$42-$E$42)</f>
        <v>0</v>
      </c>
      <c r="AG42" s="72"/>
      <c r="AH42" s="32">
        <v>0</v>
      </c>
      <c r="AI42" s="33">
        <f>AH42*($C$42-$E$42)</f>
        <v>0</v>
      </c>
      <c r="AJ42" s="72"/>
      <c r="AK42" s="32">
        <v>0</v>
      </c>
      <c r="AL42" s="33">
        <f>AK42*($C$42-$E$42)</f>
        <v>0</v>
      </c>
      <c r="AM42" s="72"/>
      <c r="AN42" s="32">
        <v>0</v>
      </c>
      <c r="AO42" s="33">
        <f>AN42*($C$42-$E$42)</f>
        <v>0</v>
      </c>
      <c r="AP42" s="72"/>
      <c r="AQ42" s="32">
        <v>0</v>
      </c>
      <c r="AR42" s="33">
        <f>AQ42*($C$42-$E$42)</f>
        <v>0</v>
      </c>
      <c r="AS42" s="72"/>
      <c r="AT42" s="32">
        <v>0</v>
      </c>
      <c r="AU42" s="33">
        <f>AT42*($C$42-$E$42)</f>
        <v>0</v>
      </c>
      <c r="AV42" s="72"/>
      <c r="AW42" s="32">
        <v>0</v>
      </c>
      <c r="AX42" s="33">
        <f>AW42*($C$42-$E$42)</f>
        <v>0</v>
      </c>
      <c r="AY42" s="72">
        <v>1000</v>
      </c>
      <c r="AZ42" s="32">
        <v>0</v>
      </c>
      <c r="BA42" s="33">
        <f>AZ42*($C$42-$E$42)</f>
        <v>0</v>
      </c>
      <c r="BB42" s="72">
        <v>300</v>
      </c>
      <c r="BC42" s="32">
        <v>0</v>
      </c>
      <c r="BD42" s="33">
        <f>BC42*($C$42-$E$42)</f>
        <v>0</v>
      </c>
      <c r="BE42" s="72"/>
      <c r="BF42" s="32">
        <v>0</v>
      </c>
      <c r="BG42" s="33">
        <f>BF42*($C$42-$E$42)</f>
        <v>0</v>
      </c>
      <c r="BH42" s="72"/>
      <c r="BI42" s="32">
        <v>0</v>
      </c>
      <c r="BJ42" s="33">
        <f>BI42*($C$42-$E$42)</f>
        <v>0</v>
      </c>
      <c r="BK42" s="72">
        <v>700</v>
      </c>
      <c r="BL42" s="32">
        <v>0</v>
      </c>
      <c r="BM42" s="33">
        <f>BL42*($C$42-$E$42)</f>
        <v>0</v>
      </c>
      <c r="BN42" s="72">
        <v>500</v>
      </c>
      <c r="BO42" s="32">
        <v>0</v>
      </c>
      <c r="BP42" s="33">
        <f>BO42*($C$42-$E$42)</f>
        <v>0</v>
      </c>
      <c r="BQ42" s="72"/>
      <c r="BR42" s="32">
        <v>0</v>
      </c>
      <c r="BS42" s="33">
        <f>BR42*($C$42-$E$42)</f>
        <v>0</v>
      </c>
      <c r="BT42" s="72"/>
      <c r="BU42" s="32">
        <v>0</v>
      </c>
      <c r="BV42" s="33">
        <f>BU42*($C$42-$E$42)</f>
        <v>0</v>
      </c>
      <c r="BW42" s="72">
        <v>1200</v>
      </c>
      <c r="BX42" s="32">
        <v>0</v>
      </c>
      <c r="BY42" s="33">
        <f>BX42*($C$42-$E$42)</f>
        <v>0</v>
      </c>
      <c r="BZ42" s="72"/>
      <c r="CA42" s="32">
        <v>0</v>
      </c>
      <c r="CB42" s="33">
        <f>CA42*($C$42-$E$42)</f>
        <v>0</v>
      </c>
      <c r="CC42" s="72"/>
      <c r="CD42" s="32">
        <v>0</v>
      </c>
      <c r="CE42" s="33">
        <f>CD42*($C$42-$E$42)</f>
        <v>0</v>
      </c>
      <c r="CF42" s="72"/>
      <c r="CG42" s="32">
        <v>0</v>
      </c>
      <c r="CH42" s="33">
        <f>CG42*($C$42-$E$42)</f>
        <v>0</v>
      </c>
      <c r="CI42" s="72"/>
      <c r="CJ42" s="32">
        <v>0</v>
      </c>
      <c r="CK42" s="33">
        <f>CJ42*($C$42-$E$42)</f>
        <v>0</v>
      </c>
      <c r="CL42" s="72"/>
      <c r="CM42" s="32">
        <v>0</v>
      </c>
      <c r="CN42" s="33">
        <f>CM42*($C$42-$E$42)</f>
        <v>0</v>
      </c>
      <c r="CO42" s="72"/>
      <c r="CP42" s="32">
        <v>0</v>
      </c>
      <c r="CQ42" s="33">
        <f>CP42*($C$42-$E$42)</f>
        <v>0</v>
      </c>
      <c r="CR42" s="72"/>
      <c r="CS42" s="32">
        <v>0</v>
      </c>
      <c r="CT42" s="33">
        <f>CS42*($C$42-$E$42)</f>
        <v>0</v>
      </c>
      <c r="CU42" s="70">
        <f t="shared" si="27"/>
        <v>4100</v>
      </c>
      <c r="CV42" s="52">
        <f t="shared" si="28"/>
        <v>0</v>
      </c>
      <c r="CW42" s="52">
        <f t="shared" si="31"/>
        <v>0</v>
      </c>
    </row>
    <row r="43" spans="1:108" ht="21" customHeight="1" x14ac:dyDescent="0.25">
      <c r="A43" s="45">
        <v>39</v>
      </c>
      <c r="B43" s="47" t="s">
        <v>69</v>
      </c>
      <c r="C43" s="45">
        <v>23</v>
      </c>
      <c r="D43" s="45">
        <v>0.22900000000000001</v>
      </c>
      <c r="E43" s="46">
        <f t="shared" si="30"/>
        <v>5.2670000000000003</v>
      </c>
      <c r="F43" s="72"/>
      <c r="G43" s="32">
        <v>0</v>
      </c>
      <c r="H43" s="33">
        <f>G43*($C$43-$E$43)</f>
        <v>0</v>
      </c>
      <c r="I43" s="72"/>
      <c r="J43" s="32">
        <v>0</v>
      </c>
      <c r="K43" s="33">
        <f>J43*($C$43-$E$43)</f>
        <v>0</v>
      </c>
      <c r="L43" s="72"/>
      <c r="M43" s="32">
        <v>0</v>
      </c>
      <c r="N43" s="33">
        <f>M43*($C$43-$E$43)</f>
        <v>0</v>
      </c>
      <c r="O43" s="72">
        <v>400</v>
      </c>
      <c r="P43" s="32">
        <v>0</v>
      </c>
      <c r="Q43" s="33">
        <f>P43*($C$43-$E$43)</f>
        <v>0</v>
      </c>
      <c r="R43" s="72"/>
      <c r="S43" s="32">
        <v>0</v>
      </c>
      <c r="T43" s="33">
        <f>S43*($C$43-$E$43)</f>
        <v>0</v>
      </c>
      <c r="U43" s="72"/>
      <c r="V43" s="32">
        <v>0</v>
      </c>
      <c r="W43" s="33">
        <f>V43*($C$43-$E$43)</f>
        <v>0</v>
      </c>
      <c r="X43" s="72"/>
      <c r="Y43" s="32">
        <v>0</v>
      </c>
      <c r="Z43" s="33">
        <f>Y43*($C$43-$E$43)</f>
        <v>0</v>
      </c>
      <c r="AA43" s="72"/>
      <c r="AB43" s="32">
        <v>0</v>
      </c>
      <c r="AC43" s="33">
        <f>AB43*($C$43-$E$43)</f>
        <v>0</v>
      </c>
      <c r="AD43" s="72"/>
      <c r="AE43" s="32">
        <v>0</v>
      </c>
      <c r="AF43" s="33">
        <f>AE43*($C$43-$E$43)</f>
        <v>0</v>
      </c>
      <c r="AG43" s="72"/>
      <c r="AH43" s="32">
        <v>0</v>
      </c>
      <c r="AI43" s="33">
        <f>AH43*($C$43-$E$43)</f>
        <v>0</v>
      </c>
      <c r="AJ43" s="72"/>
      <c r="AK43" s="32">
        <v>0</v>
      </c>
      <c r="AL43" s="33">
        <f>AK43*($C$43-$E$43)</f>
        <v>0</v>
      </c>
      <c r="AM43" s="72"/>
      <c r="AN43" s="32">
        <v>0</v>
      </c>
      <c r="AO43" s="33">
        <f>AN43*($C$43-$E$43)</f>
        <v>0</v>
      </c>
      <c r="AP43" s="72"/>
      <c r="AQ43" s="32">
        <v>0</v>
      </c>
      <c r="AR43" s="33">
        <f>AQ43*($C$43-$E$43)</f>
        <v>0</v>
      </c>
      <c r="AS43" s="72"/>
      <c r="AT43" s="32">
        <v>0</v>
      </c>
      <c r="AU43" s="33">
        <f>AT43*($C$43-$E$43)</f>
        <v>0</v>
      </c>
      <c r="AV43" s="72"/>
      <c r="AW43" s="32">
        <v>0</v>
      </c>
      <c r="AX43" s="33">
        <f>AW43*($C$43-$E$43)</f>
        <v>0</v>
      </c>
      <c r="AY43" s="72">
        <v>1000</v>
      </c>
      <c r="AZ43" s="32">
        <v>0</v>
      </c>
      <c r="BA43" s="33">
        <f>AZ43*($C$43-$E$43)</f>
        <v>0</v>
      </c>
      <c r="BB43" s="72">
        <v>300</v>
      </c>
      <c r="BC43" s="32">
        <v>0</v>
      </c>
      <c r="BD43" s="33">
        <f>BC43*($C$43-$E$43)</f>
        <v>0</v>
      </c>
      <c r="BE43" s="72"/>
      <c r="BF43" s="32">
        <v>0</v>
      </c>
      <c r="BG43" s="33">
        <f>BF43*($C$43-$E$43)</f>
        <v>0</v>
      </c>
      <c r="BH43" s="72"/>
      <c r="BI43" s="32">
        <v>0</v>
      </c>
      <c r="BJ43" s="33">
        <f>BI43*($C$43-$E$43)</f>
        <v>0</v>
      </c>
      <c r="BK43" s="72">
        <v>700</v>
      </c>
      <c r="BL43" s="32">
        <v>0</v>
      </c>
      <c r="BM43" s="33">
        <f>BL43*($C$43-$E$43)</f>
        <v>0</v>
      </c>
      <c r="BN43" s="72">
        <v>500</v>
      </c>
      <c r="BO43" s="32">
        <v>0</v>
      </c>
      <c r="BP43" s="33">
        <f>BO43*($C$43-$E$43)</f>
        <v>0</v>
      </c>
      <c r="BQ43" s="72"/>
      <c r="BR43" s="32">
        <v>0</v>
      </c>
      <c r="BS43" s="33">
        <f>BR43*($C$43-$E$43)</f>
        <v>0</v>
      </c>
      <c r="BT43" s="72"/>
      <c r="BU43" s="32">
        <v>0</v>
      </c>
      <c r="BV43" s="33">
        <f>BU43*($C$43-$E$43)</f>
        <v>0</v>
      </c>
      <c r="BW43" s="72">
        <v>1200</v>
      </c>
      <c r="BX43" s="32">
        <v>0</v>
      </c>
      <c r="BY43" s="33">
        <f>BX43*($C$43-$E$43)</f>
        <v>0</v>
      </c>
      <c r="BZ43" s="72"/>
      <c r="CA43" s="32">
        <v>0</v>
      </c>
      <c r="CB43" s="33">
        <f>CA43*($C$43-$E$43)</f>
        <v>0</v>
      </c>
      <c r="CC43" s="72"/>
      <c r="CD43" s="32">
        <v>0</v>
      </c>
      <c r="CE43" s="33">
        <f>CD43*($C$43-$E$43)</f>
        <v>0</v>
      </c>
      <c r="CF43" s="72"/>
      <c r="CG43" s="32">
        <v>0</v>
      </c>
      <c r="CH43" s="33">
        <f>CG43*($C$43-$E$43)</f>
        <v>0</v>
      </c>
      <c r="CI43" s="72"/>
      <c r="CJ43" s="32">
        <v>0</v>
      </c>
      <c r="CK43" s="33">
        <f>CJ43*($C$43-$E$43)</f>
        <v>0</v>
      </c>
      <c r="CL43" s="72"/>
      <c r="CM43" s="32">
        <v>0</v>
      </c>
      <c r="CN43" s="33">
        <f>CM43*($C$43-$E$43)</f>
        <v>0</v>
      </c>
      <c r="CO43" s="72"/>
      <c r="CP43" s="32">
        <v>0</v>
      </c>
      <c r="CQ43" s="33">
        <f>CP43*($C$43-$E$43)</f>
        <v>0</v>
      </c>
      <c r="CR43" s="72"/>
      <c r="CS43" s="32">
        <v>0</v>
      </c>
      <c r="CT43" s="33">
        <f>CS43*($C$43-$E$43)</f>
        <v>0</v>
      </c>
      <c r="CU43" s="70">
        <f t="shared" si="27"/>
        <v>4100</v>
      </c>
      <c r="CV43" s="52">
        <f t="shared" si="28"/>
        <v>0</v>
      </c>
      <c r="CW43" s="52">
        <f t="shared" si="31"/>
        <v>0</v>
      </c>
    </row>
    <row r="44" spans="1:108" ht="21" customHeight="1" x14ac:dyDescent="0.25">
      <c r="A44" s="45">
        <v>40</v>
      </c>
      <c r="B44" s="47" t="s">
        <v>70</v>
      </c>
      <c r="C44" s="45">
        <v>9.8000000000000007</v>
      </c>
      <c r="D44" s="45">
        <v>0.16500000000000001</v>
      </c>
      <c r="E44" s="46">
        <f t="shared" si="30"/>
        <v>1.6170000000000002</v>
      </c>
      <c r="F44" s="72">
        <v>11000</v>
      </c>
      <c r="G44" s="32">
        <v>0</v>
      </c>
      <c r="H44" s="33">
        <f>G44*($C$44-$E$44)</f>
        <v>0</v>
      </c>
      <c r="I44" s="72"/>
      <c r="J44" s="32">
        <v>0</v>
      </c>
      <c r="K44" s="33">
        <f>J44*($C$44-$E$44)</f>
        <v>0</v>
      </c>
      <c r="L44" s="72"/>
      <c r="M44" s="32">
        <v>0</v>
      </c>
      <c r="N44" s="33">
        <f>M44*($C$44-$E$44)</f>
        <v>0</v>
      </c>
      <c r="O44" s="72">
        <v>4000</v>
      </c>
      <c r="P44" s="32">
        <v>0</v>
      </c>
      <c r="Q44" s="33">
        <f>P44*($C$44-$E$44)</f>
        <v>0</v>
      </c>
      <c r="R44" s="72"/>
      <c r="S44" s="32">
        <v>0</v>
      </c>
      <c r="T44" s="33">
        <f>S44*($C$44-$E$44)</f>
        <v>0</v>
      </c>
      <c r="U44" s="72">
        <v>3400</v>
      </c>
      <c r="V44" s="32">
        <v>0</v>
      </c>
      <c r="W44" s="33">
        <f>V44*($C$44-$E$44)</f>
        <v>0</v>
      </c>
      <c r="X44" s="72"/>
      <c r="Y44" s="32">
        <v>0</v>
      </c>
      <c r="Z44" s="33">
        <f>Y44*($C$44-$E$44)</f>
        <v>0</v>
      </c>
      <c r="AA44" s="72"/>
      <c r="AB44" s="32">
        <v>0</v>
      </c>
      <c r="AC44" s="33">
        <f>AB44*($C$44-$E$44)</f>
        <v>0</v>
      </c>
      <c r="AD44" s="72">
        <v>7200</v>
      </c>
      <c r="AE44" s="32">
        <v>0</v>
      </c>
      <c r="AF44" s="33">
        <f>AE44*($C$44-$E$44)</f>
        <v>0</v>
      </c>
      <c r="AG44" s="72">
        <v>7000</v>
      </c>
      <c r="AH44" s="32">
        <v>0</v>
      </c>
      <c r="AI44" s="33">
        <f>AH44*($C$44-$E$44)</f>
        <v>0</v>
      </c>
      <c r="AJ44" s="72">
        <v>12000</v>
      </c>
      <c r="AK44" s="32">
        <v>0</v>
      </c>
      <c r="AL44" s="33">
        <f>AK44*($C$44-$E$44)</f>
        <v>0</v>
      </c>
      <c r="AM44" s="72">
        <v>5300</v>
      </c>
      <c r="AN44" s="32">
        <v>0</v>
      </c>
      <c r="AO44" s="33">
        <f>AN44*($C$44-$E$44)</f>
        <v>0</v>
      </c>
      <c r="AP44" s="72">
        <v>4200</v>
      </c>
      <c r="AQ44" s="32">
        <v>0</v>
      </c>
      <c r="AR44" s="33">
        <f>AQ44*($C$44-$E$44)</f>
        <v>0</v>
      </c>
      <c r="AS44" s="72"/>
      <c r="AT44" s="32">
        <v>0</v>
      </c>
      <c r="AU44" s="33">
        <f>AT44*($C$44-$E$44)</f>
        <v>0</v>
      </c>
      <c r="AV44" s="72"/>
      <c r="AW44" s="32"/>
      <c r="AX44" s="33">
        <f>AW44*($C$44-$E$44)</f>
        <v>0</v>
      </c>
      <c r="AY44" s="72">
        <v>5200</v>
      </c>
      <c r="AZ44" s="32">
        <v>0</v>
      </c>
      <c r="BA44" s="33">
        <f>AZ44*($C$44-$E$44)</f>
        <v>0</v>
      </c>
      <c r="BB44" s="72">
        <v>5500</v>
      </c>
      <c r="BC44" s="32">
        <v>0</v>
      </c>
      <c r="BD44" s="33">
        <f>BC44*($C$44-$E$44)</f>
        <v>0</v>
      </c>
      <c r="BE44" s="72">
        <v>6100</v>
      </c>
      <c r="BF44" s="32">
        <v>0</v>
      </c>
      <c r="BG44" s="33">
        <f>BF44*($C$44-$E$44)</f>
        <v>0</v>
      </c>
      <c r="BH44" s="72"/>
      <c r="BI44" s="32">
        <v>0</v>
      </c>
      <c r="BJ44" s="33">
        <f>BI44*($C$44-$E$44)</f>
        <v>0</v>
      </c>
      <c r="BK44" s="72">
        <v>3200</v>
      </c>
      <c r="BL44" s="32">
        <v>0</v>
      </c>
      <c r="BM44" s="33">
        <f>BL44*($C$44-$E$44)</f>
        <v>0</v>
      </c>
      <c r="BN44" s="72">
        <v>5000</v>
      </c>
      <c r="BO44" s="32">
        <v>0</v>
      </c>
      <c r="BP44" s="33">
        <f>BO44*($C$44-$E$44)</f>
        <v>0</v>
      </c>
      <c r="BQ44" s="72">
        <v>5200</v>
      </c>
      <c r="BR44" s="32">
        <v>0</v>
      </c>
      <c r="BS44" s="33">
        <f>BR44*($C$44-$E$44)</f>
        <v>0</v>
      </c>
      <c r="BT44" s="72">
        <v>5000</v>
      </c>
      <c r="BU44" s="32">
        <v>0</v>
      </c>
      <c r="BV44" s="33">
        <f>BU44*($C$44-$E$44)</f>
        <v>0</v>
      </c>
      <c r="BW44" s="72">
        <v>5000</v>
      </c>
      <c r="BX44" s="32">
        <v>0</v>
      </c>
      <c r="BY44" s="33">
        <f>BX44*($C$44-$E$44)</f>
        <v>0</v>
      </c>
      <c r="BZ44" s="72">
        <v>9000</v>
      </c>
      <c r="CA44" s="32">
        <v>0</v>
      </c>
      <c r="CB44" s="33">
        <f>CA44*($C$44-$E$44)</f>
        <v>0</v>
      </c>
      <c r="CC44" s="72">
        <v>2000</v>
      </c>
      <c r="CD44" s="32">
        <v>0</v>
      </c>
      <c r="CE44" s="33">
        <f>CD44*($C$44-$E$44)</f>
        <v>0</v>
      </c>
      <c r="CF44" s="72">
        <v>7600</v>
      </c>
      <c r="CG44" s="32">
        <v>0</v>
      </c>
      <c r="CH44" s="33">
        <f>CG44*($C$44-$E$44)</f>
        <v>0</v>
      </c>
      <c r="CI44" s="72"/>
      <c r="CJ44" s="32">
        <v>0</v>
      </c>
      <c r="CK44" s="33">
        <f>CJ44*($C$44-$E$44)</f>
        <v>0</v>
      </c>
      <c r="CL44" s="72"/>
      <c r="CM44" s="32">
        <v>0</v>
      </c>
      <c r="CN44" s="33">
        <f>CM44*($C$44-$E$44)</f>
        <v>0</v>
      </c>
      <c r="CO44" s="72"/>
      <c r="CP44" s="32">
        <v>0</v>
      </c>
      <c r="CQ44" s="33">
        <f>CP44*($C$44-$E$44)</f>
        <v>0</v>
      </c>
      <c r="CR44" s="72"/>
      <c r="CS44" s="32">
        <v>0</v>
      </c>
      <c r="CT44" s="33">
        <f>CS44*($C$44-$E$44)</f>
        <v>0</v>
      </c>
      <c r="CU44" s="70">
        <f t="shared" si="27"/>
        <v>112900</v>
      </c>
      <c r="CV44" s="52">
        <f t="shared" si="28"/>
        <v>0</v>
      </c>
      <c r="CW44" s="52">
        <f t="shared" si="31"/>
        <v>0</v>
      </c>
    </row>
    <row r="45" spans="1:108" ht="21" customHeight="1" x14ac:dyDescent="0.25">
      <c r="A45" s="45">
        <v>41</v>
      </c>
      <c r="B45" s="47" t="s">
        <v>71</v>
      </c>
      <c r="C45" s="45">
        <v>8</v>
      </c>
      <c r="D45" s="45">
        <v>0.12</v>
      </c>
      <c r="E45" s="46">
        <f t="shared" si="30"/>
        <v>0.96</v>
      </c>
      <c r="F45" s="72">
        <v>11000</v>
      </c>
      <c r="G45" s="32">
        <v>0</v>
      </c>
      <c r="H45" s="33">
        <f>G45*($C$45-$E$45)</f>
        <v>0</v>
      </c>
      <c r="I45" s="72"/>
      <c r="J45" s="32">
        <v>0</v>
      </c>
      <c r="K45" s="33">
        <f>J45*($C$45-$E$45)</f>
        <v>0</v>
      </c>
      <c r="L45" s="72"/>
      <c r="M45" s="32">
        <v>0</v>
      </c>
      <c r="N45" s="33">
        <f>M45*($C$45-$E$45)</f>
        <v>0</v>
      </c>
      <c r="O45" s="72">
        <v>4000</v>
      </c>
      <c r="P45" s="32">
        <v>0</v>
      </c>
      <c r="Q45" s="33">
        <f>P45*($C$45-$E$45)</f>
        <v>0</v>
      </c>
      <c r="R45" s="72"/>
      <c r="S45" s="32">
        <v>0</v>
      </c>
      <c r="T45" s="33">
        <f>S45*($C$45-$E$45)</f>
        <v>0</v>
      </c>
      <c r="U45" s="72">
        <v>2600</v>
      </c>
      <c r="V45" s="32">
        <v>0</v>
      </c>
      <c r="W45" s="33">
        <f>V45*($C$45-$E$45)</f>
        <v>0</v>
      </c>
      <c r="X45" s="72"/>
      <c r="Y45" s="32">
        <v>0</v>
      </c>
      <c r="Z45" s="33">
        <f>Y45*($C$45-$E$45)</f>
        <v>0</v>
      </c>
      <c r="AA45" s="72"/>
      <c r="AB45" s="32">
        <v>0</v>
      </c>
      <c r="AC45" s="33">
        <f>AB45*($C$45-$E$45)</f>
        <v>0</v>
      </c>
      <c r="AD45" s="72">
        <v>5000</v>
      </c>
      <c r="AE45" s="32">
        <v>0</v>
      </c>
      <c r="AF45" s="33">
        <f>AE45*($C$45-$E$45)</f>
        <v>0</v>
      </c>
      <c r="AG45" s="72">
        <v>7000</v>
      </c>
      <c r="AH45" s="32">
        <v>0</v>
      </c>
      <c r="AI45" s="33">
        <f>AH45*($C$45-$E$45)</f>
        <v>0</v>
      </c>
      <c r="AJ45" s="72">
        <v>11400</v>
      </c>
      <c r="AK45" s="32">
        <v>0</v>
      </c>
      <c r="AL45" s="33">
        <f>AK45*($C$45-$E$45)</f>
        <v>0</v>
      </c>
      <c r="AM45" s="72">
        <v>5300</v>
      </c>
      <c r="AN45" s="32">
        <v>0</v>
      </c>
      <c r="AO45" s="33">
        <f>AN45*($C$45-$E$45)</f>
        <v>0</v>
      </c>
      <c r="AP45" s="72">
        <v>4200</v>
      </c>
      <c r="AQ45" s="32">
        <v>0</v>
      </c>
      <c r="AR45" s="33">
        <f>AQ45*($C$45-$E$45)</f>
        <v>0</v>
      </c>
      <c r="AS45" s="72"/>
      <c r="AT45" s="32">
        <v>0</v>
      </c>
      <c r="AU45" s="33">
        <f>AT45*($C$45-$E$45)</f>
        <v>0</v>
      </c>
      <c r="AV45" s="72">
        <v>3900</v>
      </c>
      <c r="AW45" s="32"/>
      <c r="AX45" s="33">
        <f>AW45*($C$45-$E$45)</f>
        <v>0</v>
      </c>
      <c r="AY45" s="72">
        <v>7100</v>
      </c>
      <c r="AZ45" s="32">
        <v>0</v>
      </c>
      <c r="BA45" s="33">
        <f>AZ45*($C$45-$E$45)</f>
        <v>0</v>
      </c>
      <c r="BB45" s="72">
        <v>6000</v>
      </c>
      <c r="BC45" s="32">
        <v>0</v>
      </c>
      <c r="BD45" s="33">
        <f>BC45*($C$45-$E$45)</f>
        <v>0</v>
      </c>
      <c r="BE45" s="72">
        <v>6100</v>
      </c>
      <c r="BF45" s="32">
        <v>0</v>
      </c>
      <c r="BG45" s="33">
        <f>BF45*($C$45-$E$45)</f>
        <v>0</v>
      </c>
      <c r="BH45" s="72"/>
      <c r="BI45" s="32">
        <v>0</v>
      </c>
      <c r="BJ45" s="33">
        <f>BI45*($C$45-$E$45)</f>
        <v>0</v>
      </c>
      <c r="BK45" s="72">
        <v>3200</v>
      </c>
      <c r="BL45" s="32">
        <v>0</v>
      </c>
      <c r="BM45" s="33">
        <f>BL45*($C$45-$E$45)</f>
        <v>0</v>
      </c>
      <c r="BN45" s="72">
        <v>6400</v>
      </c>
      <c r="BO45" s="32">
        <v>0</v>
      </c>
      <c r="BP45" s="33">
        <f>BO45*($C$45-$E$45)</f>
        <v>0</v>
      </c>
      <c r="BQ45" s="72">
        <v>6000</v>
      </c>
      <c r="BR45" s="32">
        <v>0</v>
      </c>
      <c r="BS45" s="33">
        <f>BR45*($C$45-$E$45)</f>
        <v>0</v>
      </c>
      <c r="BT45" s="72">
        <v>5000</v>
      </c>
      <c r="BU45" s="32">
        <v>0</v>
      </c>
      <c r="BV45" s="33">
        <f>BU45*($C$45-$E$45)</f>
        <v>0</v>
      </c>
      <c r="BW45" s="72">
        <v>5000</v>
      </c>
      <c r="BX45" s="32">
        <v>0</v>
      </c>
      <c r="BY45" s="33">
        <f>BX45*($C$45-$E$45)</f>
        <v>0</v>
      </c>
      <c r="BZ45" s="72">
        <v>6000</v>
      </c>
      <c r="CA45" s="32">
        <v>0</v>
      </c>
      <c r="CB45" s="33">
        <f>CA45*($C$45-$E$45)</f>
        <v>0</v>
      </c>
      <c r="CC45" s="72">
        <v>2000</v>
      </c>
      <c r="CD45" s="32">
        <v>0</v>
      </c>
      <c r="CE45" s="33">
        <f>CD45*($C$45-$E$45)</f>
        <v>0</v>
      </c>
      <c r="CF45" s="72">
        <v>7600</v>
      </c>
      <c r="CG45" s="32">
        <v>0</v>
      </c>
      <c r="CH45" s="33">
        <f>CG45*($C$45-$E$45)</f>
        <v>0</v>
      </c>
      <c r="CI45" s="72"/>
      <c r="CJ45" s="32">
        <v>0</v>
      </c>
      <c r="CK45" s="33">
        <f>CJ45*($C$45-$E$45)</f>
        <v>0</v>
      </c>
      <c r="CL45" s="72"/>
      <c r="CM45" s="32">
        <v>0</v>
      </c>
      <c r="CN45" s="33">
        <f>CM45*($C$45-$E$45)</f>
        <v>0</v>
      </c>
      <c r="CO45" s="72"/>
      <c r="CP45" s="32">
        <v>0</v>
      </c>
      <c r="CQ45" s="33">
        <f>CP45*($C$45-$E$45)</f>
        <v>0</v>
      </c>
      <c r="CR45" s="72"/>
      <c r="CS45" s="32">
        <v>0</v>
      </c>
      <c r="CT45" s="33">
        <f>CS45*($C$45-$E$45)</f>
        <v>0</v>
      </c>
      <c r="CU45" s="70">
        <f t="shared" si="27"/>
        <v>114800</v>
      </c>
      <c r="CV45" s="52">
        <f t="shared" si="28"/>
        <v>0</v>
      </c>
      <c r="CW45" s="52">
        <f t="shared" si="31"/>
        <v>0</v>
      </c>
    </row>
    <row r="46" spans="1:108" ht="21" customHeight="1" x14ac:dyDescent="0.25">
      <c r="A46" s="77">
        <v>42</v>
      </c>
      <c r="B46" s="78" t="s">
        <v>72</v>
      </c>
      <c r="C46" s="45">
        <v>21.3</v>
      </c>
      <c r="D46" s="45">
        <v>0.218</v>
      </c>
      <c r="E46" s="46">
        <f t="shared" si="30"/>
        <v>4.6433999999999997</v>
      </c>
      <c r="F46" s="72">
        <f>1025+500</f>
        <v>1525</v>
      </c>
      <c r="G46" s="32">
        <v>0</v>
      </c>
      <c r="H46" s="33">
        <f>G46*($C$46-$E$46)</f>
        <v>0</v>
      </c>
      <c r="I46" s="72">
        <f>1000+520+700</f>
        <v>2220</v>
      </c>
      <c r="J46" s="32">
        <v>0</v>
      </c>
      <c r="K46" s="33">
        <f>J46*($C$46-$E$46)</f>
        <v>0</v>
      </c>
      <c r="L46" s="72">
        <f>1000+500</f>
        <v>1500</v>
      </c>
      <c r="M46" s="32">
        <v>0</v>
      </c>
      <c r="N46" s="33">
        <f>M46*($C$46-$E$46)</f>
        <v>0</v>
      </c>
      <c r="O46" s="72">
        <f>970+500</f>
        <v>1470</v>
      </c>
      <c r="P46" s="32">
        <v>0</v>
      </c>
      <c r="Q46" s="33">
        <f>P46*($C$46-$E$46)</f>
        <v>0</v>
      </c>
      <c r="R46" s="72">
        <v>400</v>
      </c>
      <c r="S46" s="32">
        <v>0</v>
      </c>
      <c r="T46" s="33">
        <f>S46*($C$46-$E$46)</f>
        <v>0</v>
      </c>
      <c r="U46" s="72">
        <v>1220</v>
      </c>
      <c r="V46" s="32">
        <v>0</v>
      </c>
      <c r="W46" s="33">
        <f>V46*($C$46-$E$46)</f>
        <v>0</v>
      </c>
      <c r="X46" s="72">
        <v>1032</v>
      </c>
      <c r="Y46" s="32">
        <v>0</v>
      </c>
      <c r="Z46" s="33">
        <f>Y46*($C$46-$E$46)</f>
        <v>0</v>
      </c>
      <c r="AA46" s="72">
        <f>750+580</f>
        <v>1330</v>
      </c>
      <c r="AB46" s="32">
        <v>0</v>
      </c>
      <c r="AC46" s="33">
        <f>AB46*($C$46-$E$46)</f>
        <v>0</v>
      </c>
      <c r="AD46" s="72"/>
      <c r="AE46" s="32">
        <v>0</v>
      </c>
      <c r="AF46" s="33">
        <f>AE46*($C$46-$E$46)</f>
        <v>0</v>
      </c>
      <c r="AG46" s="72">
        <v>850</v>
      </c>
      <c r="AH46" s="32">
        <v>0</v>
      </c>
      <c r="AI46" s="33">
        <f>AH46*($C$46-$E$46)</f>
        <v>0</v>
      </c>
      <c r="AJ46" s="72">
        <v>1090</v>
      </c>
      <c r="AK46" s="32">
        <v>0</v>
      </c>
      <c r="AL46" s="33">
        <f>AK46*($C$46-$E$46)</f>
        <v>0</v>
      </c>
      <c r="AM46" s="72">
        <v>400</v>
      </c>
      <c r="AN46" s="32">
        <v>0</v>
      </c>
      <c r="AO46" s="33">
        <f>AN46*($C$46-$E$46)</f>
        <v>0</v>
      </c>
      <c r="AP46" s="72">
        <v>1100</v>
      </c>
      <c r="AQ46" s="32">
        <v>0</v>
      </c>
      <c r="AR46" s="33">
        <f>AQ46*($C$46-$E$46)</f>
        <v>0</v>
      </c>
      <c r="AS46" s="72"/>
      <c r="AT46" s="32">
        <v>0</v>
      </c>
      <c r="AU46" s="33">
        <f>AT46*($C$46-$E$46)</f>
        <v>0</v>
      </c>
      <c r="AV46" s="72">
        <f>1010+840</f>
        <v>1850</v>
      </c>
      <c r="AW46" s="32">
        <v>0</v>
      </c>
      <c r="AX46" s="33">
        <f>AW46*($C$46-$E$46)</f>
        <v>0</v>
      </c>
      <c r="AY46" s="72">
        <v>700</v>
      </c>
      <c r="AZ46" s="32">
        <v>0</v>
      </c>
      <c r="BA46" s="33">
        <f>AZ46*($C$46-$E$46)</f>
        <v>0</v>
      </c>
      <c r="BB46" s="72">
        <v>350</v>
      </c>
      <c r="BC46" s="32">
        <v>0</v>
      </c>
      <c r="BD46" s="33">
        <f>BC46*($C$46-$E$46)</f>
        <v>0</v>
      </c>
      <c r="BE46" s="72">
        <f>850+500</f>
        <v>1350</v>
      </c>
      <c r="BF46" s="32">
        <v>0</v>
      </c>
      <c r="BG46" s="33">
        <f>BF46*($C$46-$E$46)</f>
        <v>0</v>
      </c>
      <c r="BH46" s="72">
        <v>600</v>
      </c>
      <c r="BI46" s="32">
        <v>0</v>
      </c>
      <c r="BJ46" s="33">
        <f>BI46*($C$46-$E$46)</f>
        <v>0</v>
      </c>
      <c r="BK46" s="72">
        <v>500</v>
      </c>
      <c r="BL46" s="32">
        <v>0</v>
      </c>
      <c r="BM46" s="33">
        <f>BL46*($C$46-$E$46)</f>
        <v>0</v>
      </c>
      <c r="BN46" s="72"/>
      <c r="BO46" s="32">
        <v>0</v>
      </c>
      <c r="BP46" s="33">
        <f>BO46*($C$46-$E$46)</f>
        <v>0</v>
      </c>
      <c r="BQ46" s="72">
        <v>830</v>
      </c>
      <c r="BR46" s="32">
        <v>0</v>
      </c>
      <c r="BS46" s="33">
        <f>BR46*($C$46-$E$46)</f>
        <v>0</v>
      </c>
      <c r="BT46" s="72">
        <f>1240+300</f>
        <v>1540</v>
      </c>
      <c r="BU46" s="32">
        <v>0</v>
      </c>
      <c r="BV46" s="33">
        <f>BU46*($C$46-$E$46)</f>
        <v>0</v>
      </c>
      <c r="BW46" s="72">
        <v>750</v>
      </c>
      <c r="BX46" s="32">
        <v>0</v>
      </c>
      <c r="BY46" s="33">
        <f>BX46*($C$46-$E$46)</f>
        <v>0</v>
      </c>
      <c r="BZ46" s="72">
        <v>900</v>
      </c>
      <c r="CA46" s="32">
        <v>0</v>
      </c>
      <c r="CB46" s="33">
        <f>CA46*($C$46-$E$46)</f>
        <v>0</v>
      </c>
      <c r="CC46" s="72">
        <f>670+500</f>
        <v>1170</v>
      </c>
      <c r="CD46" s="32">
        <v>0</v>
      </c>
      <c r="CE46" s="33">
        <f>CD46*($C$46-$E$46)</f>
        <v>0</v>
      </c>
      <c r="CF46" s="72">
        <f>920+570</f>
        <v>1490</v>
      </c>
      <c r="CG46" s="32">
        <v>0</v>
      </c>
      <c r="CH46" s="33">
        <f>CG46*($C$46-$E$46)</f>
        <v>0</v>
      </c>
      <c r="CI46" s="72"/>
      <c r="CJ46" s="32">
        <v>0</v>
      </c>
      <c r="CK46" s="33">
        <f>CJ46*($C$46-$E$46)</f>
        <v>0</v>
      </c>
      <c r="CL46" s="72"/>
      <c r="CM46" s="32">
        <v>0</v>
      </c>
      <c r="CN46" s="33">
        <f>CM46*($C$46-$E$46)</f>
        <v>0</v>
      </c>
      <c r="CO46" s="72"/>
      <c r="CP46" s="32">
        <v>0</v>
      </c>
      <c r="CQ46" s="33">
        <f>CP46*($C$46-$E$46)</f>
        <v>0</v>
      </c>
      <c r="CR46" s="72"/>
      <c r="CS46" s="32">
        <v>0</v>
      </c>
      <c r="CT46" s="33">
        <f>CS46*($C$46-$E$46)</f>
        <v>0</v>
      </c>
      <c r="CU46" s="70">
        <f t="shared" si="27"/>
        <v>26167</v>
      </c>
      <c r="CV46" s="52">
        <f t="shared" si="28"/>
        <v>0</v>
      </c>
      <c r="CW46" s="52">
        <f t="shared" si="31"/>
        <v>0</v>
      </c>
    </row>
    <row r="47" spans="1:108" ht="21" customHeight="1" x14ac:dyDescent="0.25">
      <c r="A47" s="77">
        <v>43</v>
      </c>
      <c r="B47" s="78" t="s">
        <v>73</v>
      </c>
      <c r="C47" s="45">
        <v>3.17</v>
      </c>
      <c r="D47" s="45">
        <v>0.318</v>
      </c>
      <c r="E47" s="46">
        <f t="shared" si="30"/>
        <v>1.00806</v>
      </c>
      <c r="F47" s="72"/>
      <c r="G47" s="32">
        <v>0</v>
      </c>
      <c r="H47" s="33">
        <f>G47*($C$47-$E$47)</f>
        <v>0</v>
      </c>
      <c r="I47" s="72"/>
      <c r="J47" s="32">
        <v>0</v>
      </c>
      <c r="K47" s="33">
        <f>J47*($C$47-$E$47)</f>
        <v>0</v>
      </c>
      <c r="L47" s="72"/>
      <c r="M47" s="32">
        <v>0</v>
      </c>
      <c r="N47" s="33">
        <f>M47*($C$47-$E$47)</f>
        <v>0</v>
      </c>
      <c r="O47" s="72"/>
      <c r="P47" s="32">
        <v>0</v>
      </c>
      <c r="Q47" s="33">
        <f>P47*($C$47-$E$47)</f>
        <v>0</v>
      </c>
      <c r="R47" s="72"/>
      <c r="S47" s="32">
        <v>0</v>
      </c>
      <c r="T47" s="33">
        <f>S47*($C$47-$E$47)</f>
        <v>0</v>
      </c>
      <c r="U47" s="72"/>
      <c r="V47" s="32">
        <v>0</v>
      </c>
      <c r="W47" s="33">
        <f>V47*($C$47-$E$47)</f>
        <v>0</v>
      </c>
      <c r="X47" s="72"/>
      <c r="Y47" s="32">
        <v>0</v>
      </c>
      <c r="Z47" s="33">
        <f>Y47*($C$47-$E$47)</f>
        <v>0</v>
      </c>
      <c r="AA47" s="72"/>
      <c r="AB47" s="32">
        <v>0</v>
      </c>
      <c r="AC47" s="33">
        <f>AB47*($C$47-$E$47)</f>
        <v>0</v>
      </c>
      <c r="AD47" s="72"/>
      <c r="AE47" s="32">
        <v>0</v>
      </c>
      <c r="AF47" s="33">
        <f>AE47*($C$47-$E$47)</f>
        <v>0</v>
      </c>
      <c r="AG47" s="72"/>
      <c r="AH47" s="32">
        <v>0</v>
      </c>
      <c r="AI47" s="33">
        <f>AH47*($C$47-$E$47)</f>
        <v>0</v>
      </c>
      <c r="AJ47" s="72"/>
      <c r="AK47" s="32">
        <v>0</v>
      </c>
      <c r="AL47" s="33">
        <f>AK47*($C$47-$E$47)</f>
        <v>0</v>
      </c>
      <c r="AM47" s="72"/>
      <c r="AN47" s="32">
        <v>0</v>
      </c>
      <c r="AO47" s="33">
        <f>AN47*($C$47-$E$47)</f>
        <v>0</v>
      </c>
      <c r="AP47" s="72"/>
      <c r="AQ47" s="32">
        <v>0</v>
      </c>
      <c r="AR47" s="33">
        <f>AQ47*($C$47-$E$47)</f>
        <v>0</v>
      </c>
      <c r="AS47" s="72"/>
      <c r="AT47" s="32">
        <v>0</v>
      </c>
      <c r="AU47" s="33">
        <f>AT47*($C$47-$E$47)</f>
        <v>0</v>
      </c>
      <c r="AV47" s="72"/>
      <c r="AW47" s="32">
        <v>0</v>
      </c>
      <c r="AX47" s="33">
        <f>AW47*($C$47-$E$47)</f>
        <v>0</v>
      </c>
      <c r="AY47" s="72"/>
      <c r="AZ47" s="32">
        <v>0</v>
      </c>
      <c r="BA47" s="33">
        <f>AZ47*($C$47-$E$47)</f>
        <v>0</v>
      </c>
      <c r="BB47" s="72"/>
      <c r="BC47" s="32">
        <v>0</v>
      </c>
      <c r="BD47" s="33">
        <f>BC47*($C$47-$E$47)</f>
        <v>0</v>
      </c>
      <c r="BE47" s="72"/>
      <c r="BF47" s="32">
        <v>0</v>
      </c>
      <c r="BG47" s="33">
        <f>BF47*($C$47-$E$47)</f>
        <v>0</v>
      </c>
      <c r="BH47" s="72"/>
      <c r="BI47" s="32">
        <v>0</v>
      </c>
      <c r="BJ47" s="33">
        <f>BI47*($C$47-$E$47)</f>
        <v>0</v>
      </c>
      <c r="BK47" s="72"/>
      <c r="BL47" s="32">
        <v>0</v>
      </c>
      <c r="BM47" s="33">
        <f>BL47*($C$47-$E$47)</f>
        <v>0</v>
      </c>
      <c r="BN47" s="72"/>
      <c r="BO47" s="32">
        <v>0</v>
      </c>
      <c r="BP47" s="33">
        <f>BO47*($C$47-$E$47)</f>
        <v>0</v>
      </c>
      <c r="BQ47" s="72"/>
      <c r="BR47" s="32">
        <v>0</v>
      </c>
      <c r="BS47" s="33">
        <f>BR47*($C$47-$E$47)</f>
        <v>0</v>
      </c>
      <c r="BT47" s="72"/>
      <c r="BU47" s="32">
        <v>0</v>
      </c>
      <c r="BV47" s="33">
        <f>BU47*($C$47-$E$47)</f>
        <v>0</v>
      </c>
      <c r="BW47" s="72"/>
      <c r="BX47" s="32">
        <v>0</v>
      </c>
      <c r="BY47" s="33">
        <f>BX47*($C$47-$E$47)</f>
        <v>0</v>
      </c>
      <c r="BZ47" s="72"/>
      <c r="CA47" s="32">
        <v>0</v>
      </c>
      <c r="CB47" s="33">
        <f>CA47*($C$47-$E$47)</f>
        <v>0</v>
      </c>
      <c r="CC47" s="72"/>
      <c r="CD47" s="32">
        <v>0</v>
      </c>
      <c r="CE47" s="33">
        <f>CD47*($C$47-$E$47)</f>
        <v>0</v>
      </c>
      <c r="CF47" s="72"/>
      <c r="CG47" s="32">
        <v>0</v>
      </c>
      <c r="CH47" s="33">
        <f>CG47*($C$47-$E$47)</f>
        <v>0</v>
      </c>
      <c r="CI47" s="72"/>
      <c r="CJ47" s="32">
        <v>0</v>
      </c>
      <c r="CK47" s="33">
        <f>CJ47*($C$47-$E$47)</f>
        <v>0</v>
      </c>
      <c r="CL47" s="72"/>
      <c r="CM47" s="32">
        <v>0</v>
      </c>
      <c r="CN47" s="33">
        <f>CM47*($C$47-$E$47)</f>
        <v>0</v>
      </c>
      <c r="CO47" s="72"/>
      <c r="CP47" s="32">
        <v>0</v>
      </c>
      <c r="CQ47" s="33">
        <f>CP47*($C$47-$E$47)</f>
        <v>0</v>
      </c>
      <c r="CR47" s="72"/>
      <c r="CS47" s="32">
        <v>0</v>
      </c>
      <c r="CT47" s="33">
        <f>CS47*($C$47-$E$47)</f>
        <v>0</v>
      </c>
      <c r="CU47" s="70">
        <f t="shared" si="27"/>
        <v>0</v>
      </c>
      <c r="CV47" s="52">
        <f t="shared" si="28"/>
        <v>0</v>
      </c>
      <c r="CW47" s="52">
        <f t="shared" si="31"/>
        <v>0</v>
      </c>
    </row>
    <row r="48" spans="1:108" ht="21" customHeight="1" x14ac:dyDescent="0.25">
      <c r="A48" s="77">
        <v>44</v>
      </c>
      <c r="B48" s="78" t="s">
        <v>74</v>
      </c>
      <c r="C48" s="45">
        <v>0</v>
      </c>
      <c r="D48" s="45">
        <v>0.28399999999999997</v>
      </c>
      <c r="E48" s="45">
        <f t="shared" si="30"/>
        <v>0</v>
      </c>
      <c r="F48" s="72"/>
      <c r="G48" s="32">
        <v>0</v>
      </c>
      <c r="H48" s="33">
        <f>G48*($C$48-$E$48)</f>
        <v>0</v>
      </c>
      <c r="I48" s="72"/>
      <c r="J48" s="32">
        <v>0</v>
      </c>
      <c r="K48" s="33">
        <f>J48*($C$48-$E$48)</f>
        <v>0</v>
      </c>
      <c r="L48" s="72"/>
      <c r="M48" s="32">
        <v>0</v>
      </c>
      <c r="N48" s="33">
        <f>M48*($C$48-$E$48)</f>
        <v>0</v>
      </c>
      <c r="O48" s="72"/>
      <c r="P48" s="32">
        <v>0</v>
      </c>
      <c r="Q48" s="33">
        <f>P48*($C$48-$E$48)</f>
        <v>0</v>
      </c>
      <c r="R48" s="72"/>
      <c r="S48" s="32">
        <v>0</v>
      </c>
      <c r="T48" s="33">
        <f>S48*($C$48-$E$48)</f>
        <v>0</v>
      </c>
      <c r="U48" s="72"/>
      <c r="V48" s="32">
        <v>0</v>
      </c>
      <c r="W48" s="33">
        <f>V48*($C$48-$E$48)</f>
        <v>0</v>
      </c>
      <c r="X48" s="72"/>
      <c r="Y48" s="32">
        <v>0</v>
      </c>
      <c r="Z48" s="33">
        <f>Y48*($C$48-$E$48)</f>
        <v>0</v>
      </c>
      <c r="AA48" s="72"/>
      <c r="AB48" s="32">
        <v>0</v>
      </c>
      <c r="AC48" s="33">
        <f>AB48*($C$48-$E$48)</f>
        <v>0</v>
      </c>
      <c r="AD48" s="72"/>
      <c r="AE48" s="32">
        <v>0</v>
      </c>
      <c r="AF48" s="33">
        <f>AE48*($C$48-$E$48)</f>
        <v>0</v>
      </c>
      <c r="AG48" s="72"/>
      <c r="AH48" s="32">
        <v>0</v>
      </c>
      <c r="AI48" s="33">
        <f>AH48*($C$48-$E$48)</f>
        <v>0</v>
      </c>
      <c r="AJ48" s="72"/>
      <c r="AK48" s="32">
        <v>0</v>
      </c>
      <c r="AL48" s="33">
        <f>AK48*($C$48-$E$48)</f>
        <v>0</v>
      </c>
      <c r="AM48" s="72"/>
      <c r="AN48" s="32">
        <v>0</v>
      </c>
      <c r="AO48" s="33">
        <f>AN48*($C$48-$E$48)</f>
        <v>0</v>
      </c>
      <c r="AP48" s="72"/>
      <c r="AQ48" s="32">
        <v>0</v>
      </c>
      <c r="AR48" s="33">
        <f>AQ48*($C$48-$E$48)</f>
        <v>0</v>
      </c>
      <c r="AS48" s="72"/>
      <c r="AT48" s="32">
        <v>0</v>
      </c>
      <c r="AU48" s="33">
        <f>AT48*($C$48-$E$48)</f>
        <v>0</v>
      </c>
      <c r="AV48" s="72"/>
      <c r="AW48" s="32">
        <v>0</v>
      </c>
      <c r="AX48" s="33">
        <f>AW48*($C$48-$E$48)</f>
        <v>0</v>
      </c>
      <c r="AY48" s="72"/>
      <c r="AZ48" s="32">
        <v>0</v>
      </c>
      <c r="BA48" s="33">
        <f>AZ48*($C$48-$E$48)</f>
        <v>0</v>
      </c>
      <c r="BB48" s="72"/>
      <c r="BC48" s="32">
        <v>0</v>
      </c>
      <c r="BD48" s="33">
        <f>BC48*($C$48-$E$48)</f>
        <v>0</v>
      </c>
      <c r="BE48" s="72"/>
      <c r="BF48" s="32">
        <v>0</v>
      </c>
      <c r="BG48" s="33">
        <f>BF48*($C$48-$E$48)</f>
        <v>0</v>
      </c>
      <c r="BH48" s="72"/>
      <c r="BI48" s="32">
        <v>0</v>
      </c>
      <c r="BJ48" s="33">
        <f>BI48*($C$48-$E$48)</f>
        <v>0</v>
      </c>
      <c r="BK48" s="72"/>
      <c r="BL48" s="32">
        <v>0</v>
      </c>
      <c r="BM48" s="33">
        <f>BL48*($C$48-$E$48)</f>
        <v>0</v>
      </c>
      <c r="BN48" s="72"/>
      <c r="BO48" s="32">
        <v>0</v>
      </c>
      <c r="BP48" s="33">
        <f>BO48*($C$48-$E$48)</f>
        <v>0</v>
      </c>
      <c r="BQ48" s="72"/>
      <c r="BR48" s="32">
        <v>0</v>
      </c>
      <c r="BS48" s="33">
        <f>BR48*($C$48-$E$48)</f>
        <v>0</v>
      </c>
      <c r="BT48" s="72"/>
      <c r="BU48" s="32">
        <v>0</v>
      </c>
      <c r="BV48" s="33">
        <f>BU48*($C$48-$E$48)</f>
        <v>0</v>
      </c>
      <c r="BW48" s="72"/>
      <c r="BX48" s="32">
        <v>0</v>
      </c>
      <c r="BY48" s="33">
        <f>BX48*($C$48-$E$48)</f>
        <v>0</v>
      </c>
      <c r="BZ48" s="72"/>
      <c r="CA48" s="32">
        <v>0</v>
      </c>
      <c r="CB48" s="33">
        <f>CA48*($C$48-$E$48)</f>
        <v>0</v>
      </c>
      <c r="CC48" s="72"/>
      <c r="CD48" s="32">
        <v>0</v>
      </c>
      <c r="CE48" s="33">
        <f>CD48*($C$48-$E$48)</f>
        <v>0</v>
      </c>
      <c r="CF48" s="72"/>
      <c r="CG48" s="32">
        <v>0</v>
      </c>
      <c r="CH48" s="33">
        <f>CG48*($C$48-$E$48)</f>
        <v>0</v>
      </c>
      <c r="CI48" s="72"/>
      <c r="CJ48" s="32">
        <v>0</v>
      </c>
      <c r="CK48" s="33">
        <f>CJ48*($C$48-$E$48)</f>
        <v>0</v>
      </c>
      <c r="CL48" s="72"/>
      <c r="CM48" s="32">
        <v>0</v>
      </c>
      <c r="CN48" s="33">
        <f>CM48*($C$48-$E$48)</f>
        <v>0</v>
      </c>
      <c r="CO48" s="72"/>
      <c r="CP48" s="32">
        <v>0</v>
      </c>
      <c r="CQ48" s="33">
        <f>CP48*($C$48-$E$48)</f>
        <v>0</v>
      </c>
      <c r="CR48" s="72"/>
      <c r="CS48" s="32">
        <v>0</v>
      </c>
      <c r="CT48" s="33">
        <f>CS48*($C$48-$E$48)</f>
        <v>0</v>
      </c>
      <c r="CU48" s="70">
        <f t="shared" si="27"/>
        <v>0</v>
      </c>
      <c r="CV48" s="52">
        <f t="shared" si="28"/>
        <v>0</v>
      </c>
      <c r="CW48" s="52">
        <f t="shared" si="31"/>
        <v>0</v>
      </c>
    </row>
    <row r="49" spans="1:101" ht="21" customHeight="1" x14ac:dyDescent="0.25">
      <c r="A49" s="77">
        <v>45</v>
      </c>
      <c r="B49" s="78" t="s">
        <v>75</v>
      </c>
      <c r="C49" s="45">
        <v>2.17</v>
      </c>
      <c r="D49" s="45">
        <v>0</v>
      </c>
      <c r="E49" s="45">
        <f t="shared" si="30"/>
        <v>0</v>
      </c>
      <c r="F49" s="72"/>
      <c r="G49" s="32">
        <v>0</v>
      </c>
      <c r="H49" s="33">
        <f>G49*($C$49-$E$49)</f>
        <v>0</v>
      </c>
      <c r="I49" s="72"/>
      <c r="J49" s="32">
        <v>0</v>
      </c>
      <c r="K49" s="33">
        <f>J49*($C$49-$E$49)</f>
        <v>0</v>
      </c>
      <c r="L49" s="72"/>
      <c r="M49" s="32">
        <v>0</v>
      </c>
      <c r="N49" s="33">
        <f>M49*($C$49-$E$49)</f>
        <v>0</v>
      </c>
      <c r="O49" s="72"/>
      <c r="P49" s="32">
        <v>0</v>
      </c>
      <c r="Q49" s="33">
        <f>P49*($C$49-$E$49)</f>
        <v>0</v>
      </c>
      <c r="R49" s="72"/>
      <c r="S49" s="32">
        <v>0</v>
      </c>
      <c r="T49" s="33">
        <f>S49*($C$49-$E$49)</f>
        <v>0</v>
      </c>
      <c r="U49" s="72"/>
      <c r="V49" s="32">
        <v>0</v>
      </c>
      <c r="W49" s="33">
        <f>V49*($C$49-$E$49)</f>
        <v>0</v>
      </c>
      <c r="X49" s="72"/>
      <c r="Y49" s="32">
        <v>0</v>
      </c>
      <c r="Z49" s="33">
        <f>Y49*($C$49-$E$49)</f>
        <v>0</v>
      </c>
      <c r="AA49" s="72"/>
      <c r="AB49" s="32">
        <v>0</v>
      </c>
      <c r="AC49" s="33">
        <f>AB49*($C$49-$E$49)</f>
        <v>0</v>
      </c>
      <c r="AD49" s="72"/>
      <c r="AE49" s="32">
        <v>0</v>
      </c>
      <c r="AF49" s="33">
        <f>AE49*($C$49-$E$49)</f>
        <v>0</v>
      </c>
      <c r="AG49" s="72"/>
      <c r="AH49" s="32">
        <v>0</v>
      </c>
      <c r="AI49" s="33">
        <f>AH49*($C$49-$E$49)</f>
        <v>0</v>
      </c>
      <c r="AJ49" s="72"/>
      <c r="AK49" s="32">
        <v>0</v>
      </c>
      <c r="AL49" s="33">
        <f>AK49*($C$49-$E$49)</f>
        <v>0</v>
      </c>
      <c r="AM49" s="72"/>
      <c r="AN49" s="32">
        <v>0</v>
      </c>
      <c r="AO49" s="33">
        <f>AN49*($C$49-$E$49)</f>
        <v>0</v>
      </c>
      <c r="AP49" s="72"/>
      <c r="AQ49" s="32">
        <v>0</v>
      </c>
      <c r="AR49" s="33">
        <f>AQ49*($C$49-$E$49)</f>
        <v>0</v>
      </c>
      <c r="AS49" s="72"/>
      <c r="AT49" s="32">
        <v>0</v>
      </c>
      <c r="AU49" s="33">
        <f>AT49*($C$49-$E$49)</f>
        <v>0</v>
      </c>
      <c r="AV49" s="72"/>
      <c r="AW49" s="32">
        <v>0</v>
      </c>
      <c r="AX49" s="33">
        <f>AW49*($C$49-$E$49)</f>
        <v>0</v>
      </c>
      <c r="AY49" s="72"/>
      <c r="AZ49" s="32">
        <v>0</v>
      </c>
      <c r="BA49" s="33">
        <f>AZ49*($C$49-$E$49)</f>
        <v>0</v>
      </c>
      <c r="BB49" s="72"/>
      <c r="BC49" s="32">
        <v>0</v>
      </c>
      <c r="BD49" s="33">
        <f>BC49*($C$49-$E$49)</f>
        <v>0</v>
      </c>
      <c r="BE49" s="72"/>
      <c r="BF49" s="32">
        <v>0</v>
      </c>
      <c r="BG49" s="33">
        <f>BF49*($C$49-$E$49)</f>
        <v>0</v>
      </c>
      <c r="BH49" s="72"/>
      <c r="BI49" s="32">
        <v>0</v>
      </c>
      <c r="BJ49" s="33">
        <f>BI49*($C$49-$E$49)</f>
        <v>0</v>
      </c>
      <c r="BK49" s="72"/>
      <c r="BL49" s="32">
        <v>0</v>
      </c>
      <c r="BM49" s="33">
        <f>BL49*($C$49-$E$49)</f>
        <v>0</v>
      </c>
      <c r="BN49" s="72"/>
      <c r="BO49" s="32">
        <v>0</v>
      </c>
      <c r="BP49" s="33">
        <f>BO49*($C$49-$E$49)</f>
        <v>0</v>
      </c>
      <c r="BQ49" s="72"/>
      <c r="BR49" s="32">
        <v>0</v>
      </c>
      <c r="BS49" s="33">
        <f>BR49*($C$49-$E$49)</f>
        <v>0</v>
      </c>
      <c r="BT49" s="72"/>
      <c r="BU49" s="32">
        <v>0</v>
      </c>
      <c r="BV49" s="33">
        <f>BU49*($C$49-$E$49)</f>
        <v>0</v>
      </c>
      <c r="BW49" s="72"/>
      <c r="BX49" s="32">
        <v>0</v>
      </c>
      <c r="BY49" s="33">
        <f>BX49*($C$49-$E$49)</f>
        <v>0</v>
      </c>
      <c r="BZ49" s="72"/>
      <c r="CA49" s="32">
        <v>0</v>
      </c>
      <c r="CB49" s="33">
        <f>CA49*($C$49-$E$49)</f>
        <v>0</v>
      </c>
      <c r="CC49" s="72"/>
      <c r="CD49" s="32">
        <v>0</v>
      </c>
      <c r="CE49" s="33">
        <f>CD49*($C$49-$E$49)</f>
        <v>0</v>
      </c>
      <c r="CF49" s="72"/>
      <c r="CG49" s="32">
        <v>0</v>
      </c>
      <c r="CH49" s="33">
        <f>CG49*($C$49-$E$49)</f>
        <v>0</v>
      </c>
      <c r="CI49" s="72"/>
      <c r="CJ49" s="32">
        <v>0</v>
      </c>
      <c r="CK49" s="33">
        <f>CJ49*($C$49-$E$49)</f>
        <v>0</v>
      </c>
      <c r="CL49" s="72"/>
      <c r="CM49" s="32">
        <v>0</v>
      </c>
      <c r="CN49" s="33">
        <f>CM49*($C$49-$E$49)</f>
        <v>0</v>
      </c>
      <c r="CO49" s="72"/>
      <c r="CP49" s="32">
        <v>0</v>
      </c>
      <c r="CQ49" s="33">
        <f>CP49*($C$49-$E$49)</f>
        <v>0</v>
      </c>
      <c r="CR49" s="72"/>
      <c r="CS49" s="32">
        <v>0</v>
      </c>
      <c r="CT49" s="33">
        <f>CS49*($C$49-$E$49)</f>
        <v>0</v>
      </c>
      <c r="CU49" s="70">
        <f t="shared" si="27"/>
        <v>0</v>
      </c>
      <c r="CV49" s="52">
        <f t="shared" si="28"/>
        <v>0</v>
      </c>
      <c r="CW49" s="52">
        <f t="shared" si="31"/>
        <v>0</v>
      </c>
    </row>
    <row r="50" spans="1:101" ht="21" customHeight="1" x14ac:dyDescent="0.25">
      <c r="A50" s="77">
        <v>46</v>
      </c>
      <c r="B50" s="78" t="s">
        <v>76</v>
      </c>
      <c r="C50" s="45">
        <v>3.4</v>
      </c>
      <c r="D50" s="45">
        <v>0</v>
      </c>
      <c r="E50" s="45">
        <f t="shared" si="30"/>
        <v>0</v>
      </c>
      <c r="F50" s="72"/>
      <c r="G50" s="32">
        <v>0</v>
      </c>
      <c r="H50" s="33">
        <f>G50*($C$50-$E$50)</f>
        <v>0</v>
      </c>
      <c r="I50" s="72"/>
      <c r="J50" s="32">
        <v>0</v>
      </c>
      <c r="K50" s="33">
        <f>J50*($C$50-$E$50)</f>
        <v>0</v>
      </c>
      <c r="L50" s="72"/>
      <c r="M50" s="32">
        <v>0</v>
      </c>
      <c r="N50" s="33">
        <f>M50*($C$50-$E$50)</f>
        <v>0</v>
      </c>
      <c r="O50" s="72"/>
      <c r="P50" s="32">
        <v>0</v>
      </c>
      <c r="Q50" s="33">
        <f>P50*($C$50-$E$50)</f>
        <v>0</v>
      </c>
      <c r="R50" s="72"/>
      <c r="S50" s="32">
        <v>0</v>
      </c>
      <c r="T50" s="33">
        <f>S50*($C$50-$E$50)</f>
        <v>0</v>
      </c>
      <c r="U50" s="72"/>
      <c r="V50" s="32">
        <v>0</v>
      </c>
      <c r="W50" s="33">
        <f>V50*($C$50-$E$50)</f>
        <v>0</v>
      </c>
      <c r="X50" s="72"/>
      <c r="Y50" s="32">
        <v>0</v>
      </c>
      <c r="Z50" s="33">
        <f>Y50*($C$50-$E$50)</f>
        <v>0</v>
      </c>
      <c r="AA50" s="72"/>
      <c r="AB50" s="32">
        <v>0</v>
      </c>
      <c r="AC50" s="33">
        <f>AB50*($C$50-$E$50)</f>
        <v>0</v>
      </c>
      <c r="AD50" s="72"/>
      <c r="AE50" s="32">
        <v>0</v>
      </c>
      <c r="AF50" s="33">
        <f>AE50*($C$50-$E$50)</f>
        <v>0</v>
      </c>
      <c r="AG50" s="72"/>
      <c r="AH50" s="32">
        <v>0</v>
      </c>
      <c r="AI50" s="33">
        <f>AH50*($C$50-$E$50)</f>
        <v>0</v>
      </c>
      <c r="AJ50" s="72"/>
      <c r="AK50" s="32">
        <v>0</v>
      </c>
      <c r="AL50" s="33">
        <f>AK50*($C$50-$E$50)</f>
        <v>0</v>
      </c>
      <c r="AM50" s="72"/>
      <c r="AN50" s="32">
        <v>0</v>
      </c>
      <c r="AO50" s="33">
        <f>AN50*($C$50-$E$50)</f>
        <v>0</v>
      </c>
      <c r="AP50" s="72"/>
      <c r="AQ50" s="32">
        <v>0</v>
      </c>
      <c r="AR50" s="33">
        <f>AQ50*($C$50-$E$50)</f>
        <v>0</v>
      </c>
      <c r="AS50" s="72"/>
      <c r="AT50" s="32">
        <v>0</v>
      </c>
      <c r="AU50" s="33">
        <f>AT50*($C$50-$E$50)</f>
        <v>0</v>
      </c>
      <c r="AV50" s="72"/>
      <c r="AW50" s="32">
        <v>0</v>
      </c>
      <c r="AX50" s="33">
        <f>AW50*($C$50-$E$50)</f>
        <v>0</v>
      </c>
      <c r="AY50" s="72"/>
      <c r="AZ50" s="32">
        <v>0</v>
      </c>
      <c r="BA50" s="33">
        <f>AZ50*($C$50-$E$50)</f>
        <v>0</v>
      </c>
      <c r="BB50" s="72"/>
      <c r="BC50" s="32">
        <v>0</v>
      </c>
      <c r="BD50" s="33">
        <f>BC50*($C$50-$E$50)</f>
        <v>0</v>
      </c>
      <c r="BE50" s="72"/>
      <c r="BF50" s="32">
        <v>0</v>
      </c>
      <c r="BG50" s="33">
        <f>BF50*($C$50-$E$50)</f>
        <v>0</v>
      </c>
      <c r="BH50" s="72"/>
      <c r="BI50" s="32">
        <v>0</v>
      </c>
      <c r="BJ50" s="33">
        <f>BI50*($C$50-$E$50)</f>
        <v>0</v>
      </c>
      <c r="BK50" s="72"/>
      <c r="BL50" s="32">
        <v>0</v>
      </c>
      <c r="BM50" s="33">
        <f>BL50*($C$50-$E$50)</f>
        <v>0</v>
      </c>
      <c r="BN50" s="72"/>
      <c r="BO50" s="32">
        <v>0</v>
      </c>
      <c r="BP50" s="33">
        <f>BO50*($C$50-$E$50)</f>
        <v>0</v>
      </c>
      <c r="BQ50" s="72"/>
      <c r="BR50" s="32">
        <v>0</v>
      </c>
      <c r="BS50" s="33">
        <f>BR50*($C$50-$E$50)</f>
        <v>0</v>
      </c>
      <c r="BT50" s="72"/>
      <c r="BU50" s="32">
        <v>0</v>
      </c>
      <c r="BV50" s="33">
        <f>BU50*($C$50-$E$50)</f>
        <v>0</v>
      </c>
      <c r="BW50" s="72"/>
      <c r="BX50" s="32">
        <v>0</v>
      </c>
      <c r="BY50" s="33">
        <f>BX50*($C$50-$E$50)</f>
        <v>0</v>
      </c>
      <c r="BZ50" s="72"/>
      <c r="CA50" s="32">
        <v>0</v>
      </c>
      <c r="CB50" s="33">
        <f>CA50*($C$50-$E$50)</f>
        <v>0</v>
      </c>
      <c r="CC50" s="72"/>
      <c r="CD50" s="32">
        <v>0</v>
      </c>
      <c r="CE50" s="33">
        <f>CD50*($C$50-$E$50)</f>
        <v>0</v>
      </c>
      <c r="CF50" s="72"/>
      <c r="CG50" s="32">
        <v>0</v>
      </c>
      <c r="CH50" s="33">
        <f>CG50*($C$50-$E$50)</f>
        <v>0</v>
      </c>
      <c r="CI50" s="72"/>
      <c r="CJ50" s="32">
        <v>0</v>
      </c>
      <c r="CK50" s="33">
        <f>CJ50*($C$50-$E$50)</f>
        <v>0</v>
      </c>
      <c r="CL50" s="72"/>
      <c r="CM50" s="32">
        <v>0</v>
      </c>
      <c r="CN50" s="33">
        <f>CM50*($C$50-$E$50)</f>
        <v>0</v>
      </c>
      <c r="CO50" s="72"/>
      <c r="CP50" s="32">
        <v>0</v>
      </c>
      <c r="CQ50" s="33">
        <f>CP50*($C$50-$E$50)</f>
        <v>0</v>
      </c>
      <c r="CR50" s="72"/>
      <c r="CS50" s="32">
        <v>0</v>
      </c>
      <c r="CT50" s="33">
        <f>CS50*($C$50-$E$50)</f>
        <v>0</v>
      </c>
      <c r="CU50" s="70">
        <f t="shared" si="27"/>
        <v>0</v>
      </c>
      <c r="CV50" s="52">
        <f t="shared" si="28"/>
        <v>0</v>
      </c>
      <c r="CW50" s="52">
        <f t="shared" si="31"/>
        <v>0</v>
      </c>
    </row>
    <row r="51" spans="1:101" ht="21" customHeight="1" x14ac:dyDescent="0.25">
      <c r="A51" s="77">
        <v>47</v>
      </c>
      <c r="B51" s="78" t="s">
        <v>77</v>
      </c>
      <c r="C51" s="45">
        <v>24.72</v>
      </c>
      <c r="D51" s="45">
        <v>0.25800000000000001</v>
      </c>
      <c r="E51" s="46">
        <f t="shared" si="30"/>
        <v>6.3777600000000003</v>
      </c>
      <c r="F51" s="72"/>
      <c r="G51" s="32">
        <v>0</v>
      </c>
      <c r="H51" s="33">
        <f>G51*($C$51-$E$51)</f>
        <v>0</v>
      </c>
      <c r="I51" s="72"/>
      <c r="J51" s="32">
        <v>0</v>
      </c>
      <c r="K51" s="33">
        <f>J51*($C$51-$E$51)</f>
        <v>0</v>
      </c>
      <c r="L51" s="72">
        <v>750</v>
      </c>
      <c r="M51" s="32">
        <v>0</v>
      </c>
      <c r="N51" s="33">
        <f>M51*($C$51-$E$51)</f>
        <v>0</v>
      </c>
      <c r="O51" s="72"/>
      <c r="P51" s="32">
        <v>0</v>
      </c>
      <c r="Q51" s="33">
        <f>P51*($C$51-$E$51)</f>
        <v>0</v>
      </c>
      <c r="R51" s="72"/>
      <c r="S51" s="32">
        <v>0</v>
      </c>
      <c r="T51" s="33">
        <f>S51*($C$51-$E$51)</f>
        <v>0</v>
      </c>
      <c r="U51" s="72"/>
      <c r="V51" s="32">
        <v>0</v>
      </c>
      <c r="W51" s="33">
        <f>V51*($C$51-$E$51)</f>
        <v>0</v>
      </c>
      <c r="X51" s="72"/>
      <c r="Y51" s="32">
        <v>0</v>
      </c>
      <c r="Z51" s="33">
        <f>Y51*($C$51-$E$51)</f>
        <v>0</v>
      </c>
      <c r="AA51" s="72"/>
      <c r="AB51" s="32">
        <v>0</v>
      </c>
      <c r="AC51" s="33">
        <f>AB51*($C$51-$E$51)</f>
        <v>0</v>
      </c>
      <c r="AD51" s="72"/>
      <c r="AE51" s="32">
        <v>0</v>
      </c>
      <c r="AF51" s="33">
        <f>AE51*($C$51-$E$51)</f>
        <v>0</v>
      </c>
      <c r="AG51" s="72">
        <v>100</v>
      </c>
      <c r="AH51" s="32">
        <v>0</v>
      </c>
      <c r="AI51" s="33">
        <f>AH51*($C$51-$E$51)</f>
        <v>0</v>
      </c>
      <c r="AJ51" s="72"/>
      <c r="AK51" s="32">
        <v>0</v>
      </c>
      <c r="AL51" s="33">
        <f>AK51*($C$51-$E$51)</f>
        <v>0</v>
      </c>
      <c r="AM51" s="72"/>
      <c r="AN51" s="32">
        <v>0</v>
      </c>
      <c r="AO51" s="33">
        <f>AN51*($C$51-$E$51)</f>
        <v>0</v>
      </c>
      <c r="AP51" s="72"/>
      <c r="AQ51" s="32">
        <v>0</v>
      </c>
      <c r="AR51" s="33">
        <f>AQ51*($C$51-$E$51)</f>
        <v>0</v>
      </c>
      <c r="AS51" s="72"/>
      <c r="AT51" s="32">
        <v>0</v>
      </c>
      <c r="AU51" s="33">
        <f>AT51*($C$51-$E$51)</f>
        <v>0</v>
      </c>
      <c r="AV51" s="72"/>
      <c r="AW51" s="32">
        <v>0</v>
      </c>
      <c r="AX51" s="33">
        <f>AW51*($C$51-$E$51)</f>
        <v>0</v>
      </c>
      <c r="AY51" s="72"/>
      <c r="AZ51" s="32">
        <v>0</v>
      </c>
      <c r="BA51" s="33">
        <f>AZ51*($C$51-$E$51)</f>
        <v>0</v>
      </c>
      <c r="BB51" s="72"/>
      <c r="BC51" s="32">
        <v>0</v>
      </c>
      <c r="BD51" s="33">
        <f>BC51*($C$51-$E$51)</f>
        <v>0</v>
      </c>
      <c r="BE51" s="72">
        <v>500</v>
      </c>
      <c r="BF51" s="32">
        <v>0</v>
      </c>
      <c r="BG51" s="33">
        <f>BF51*($C$51-$E$51)</f>
        <v>0</v>
      </c>
      <c r="BH51" s="72"/>
      <c r="BI51" s="32">
        <v>0</v>
      </c>
      <c r="BJ51" s="33">
        <f>BI51*($C$51-$E$51)</f>
        <v>0</v>
      </c>
      <c r="BK51" s="72"/>
      <c r="BL51" s="32">
        <v>0</v>
      </c>
      <c r="BM51" s="33">
        <f>BL51*($C$51-$E$51)</f>
        <v>0</v>
      </c>
      <c r="BN51" s="72"/>
      <c r="BO51" s="32">
        <v>0</v>
      </c>
      <c r="BP51" s="33">
        <f>BO51*($C$51-$E$51)</f>
        <v>0</v>
      </c>
      <c r="BQ51" s="72"/>
      <c r="BR51" s="32">
        <v>0</v>
      </c>
      <c r="BS51" s="33">
        <f>BR51*($C$51-$E$51)</f>
        <v>0</v>
      </c>
      <c r="BT51" s="72"/>
      <c r="BU51" s="32">
        <v>0</v>
      </c>
      <c r="BV51" s="33">
        <f>BU51*($C$51-$E$51)</f>
        <v>0</v>
      </c>
      <c r="BW51" s="72"/>
      <c r="BX51" s="32">
        <v>0</v>
      </c>
      <c r="BY51" s="33">
        <f>BX51*($C$51-$E$51)</f>
        <v>0</v>
      </c>
      <c r="BZ51" s="72"/>
      <c r="CA51" s="32">
        <v>0</v>
      </c>
      <c r="CB51" s="33">
        <f>CA51*($C$51-$E$51)</f>
        <v>0</v>
      </c>
      <c r="CC51" s="72"/>
      <c r="CD51" s="32">
        <v>0</v>
      </c>
      <c r="CE51" s="33">
        <f>CD51*($C$51-$E$51)</f>
        <v>0</v>
      </c>
      <c r="CF51" s="72"/>
      <c r="CG51" s="32">
        <v>0</v>
      </c>
      <c r="CH51" s="33">
        <f>CG51*($C$51-$E$51)</f>
        <v>0</v>
      </c>
      <c r="CI51" s="72"/>
      <c r="CJ51" s="32">
        <v>0</v>
      </c>
      <c r="CK51" s="33">
        <f>CJ51*($C$51-$E$51)</f>
        <v>0</v>
      </c>
      <c r="CL51" s="72"/>
      <c r="CM51" s="32">
        <v>0</v>
      </c>
      <c r="CN51" s="33">
        <f>CM51*($C$51-$E$51)</f>
        <v>0</v>
      </c>
      <c r="CO51" s="72"/>
      <c r="CP51" s="32">
        <v>0</v>
      </c>
      <c r="CQ51" s="33">
        <f>CP51*($C$51-$E$51)</f>
        <v>0</v>
      </c>
      <c r="CR51" s="72"/>
      <c r="CS51" s="32">
        <v>0</v>
      </c>
      <c r="CT51" s="33">
        <f>CS51*($C$51-$E$51)</f>
        <v>0</v>
      </c>
      <c r="CU51" s="70">
        <f t="shared" si="27"/>
        <v>1350</v>
      </c>
      <c r="CV51" s="52">
        <f t="shared" si="28"/>
        <v>0</v>
      </c>
      <c r="CW51" s="52">
        <f t="shared" si="31"/>
        <v>0</v>
      </c>
    </row>
    <row r="52" spans="1:101" ht="21" customHeight="1" x14ac:dyDescent="0.25">
      <c r="A52" s="77">
        <v>48</v>
      </c>
      <c r="B52" s="78" t="s">
        <v>78</v>
      </c>
      <c r="C52" s="45">
        <v>24.72</v>
      </c>
      <c r="D52" s="45">
        <v>0.29899999999999999</v>
      </c>
      <c r="E52" s="46">
        <f t="shared" si="30"/>
        <v>7.3912799999999992</v>
      </c>
      <c r="F52" s="72"/>
      <c r="G52" s="32">
        <v>0</v>
      </c>
      <c r="H52" s="33">
        <f>G52*($C$52-$E$52)</f>
        <v>0</v>
      </c>
      <c r="I52" s="72"/>
      <c r="J52" s="32">
        <v>0</v>
      </c>
      <c r="K52" s="33">
        <f>J52*($C$52-$E$52)</f>
        <v>0</v>
      </c>
      <c r="L52" s="72">
        <v>750</v>
      </c>
      <c r="M52" s="32">
        <v>0</v>
      </c>
      <c r="N52" s="33">
        <f>M52*($C$52-$E$52)</f>
        <v>0</v>
      </c>
      <c r="O52" s="72"/>
      <c r="P52" s="32">
        <v>0</v>
      </c>
      <c r="Q52" s="33">
        <f>P52*($C$52-$E$52)</f>
        <v>0</v>
      </c>
      <c r="R52" s="72"/>
      <c r="S52" s="32">
        <v>0</v>
      </c>
      <c r="T52" s="33">
        <f>S52*($C$52-$E$52)</f>
        <v>0</v>
      </c>
      <c r="U52" s="72"/>
      <c r="V52" s="32">
        <v>0</v>
      </c>
      <c r="W52" s="33">
        <f>V52*($C$52-$E$52)</f>
        <v>0</v>
      </c>
      <c r="X52" s="72"/>
      <c r="Y52" s="32">
        <v>0</v>
      </c>
      <c r="Z52" s="33">
        <f>Y52*($C$52-$E$52)</f>
        <v>0</v>
      </c>
      <c r="AA52" s="72"/>
      <c r="AB52" s="32">
        <v>0</v>
      </c>
      <c r="AC52" s="33">
        <f>AB52*($C$52-$E$52)</f>
        <v>0</v>
      </c>
      <c r="AD52" s="72"/>
      <c r="AE52" s="32">
        <v>0</v>
      </c>
      <c r="AF52" s="33">
        <f>AE52*($C$52-$E$52)</f>
        <v>0</v>
      </c>
      <c r="AG52" s="72">
        <v>100</v>
      </c>
      <c r="AH52" s="32">
        <v>0</v>
      </c>
      <c r="AI52" s="33">
        <f>AH52*($C$52-$E$52)</f>
        <v>0</v>
      </c>
      <c r="AJ52" s="72"/>
      <c r="AK52" s="32">
        <v>0</v>
      </c>
      <c r="AL52" s="33">
        <f>AK52*($C$52-$E$52)</f>
        <v>0</v>
      </c>
      <c r="AM52" s="72"/>
      <c r="AN52" s="32">
        <v>0</v>
      </c>
      <c r="AO52" s="33">
        <f>AN52*($C$52-$E$52)</f>
        <v>0</v>
      </c>
      <c r="AP52" s="72"/>
      <c r="AQ52" s="32">
        <v>0</v>
      </c>
      <c r="AR52" s="33">
        <f>AQ52*($C$52-$E$52)</f>
        <v>0</v>
      </c>
      <c r="AS52" s="72"/>
      <c r="AT52" s="32">
        <v>0</v>
      </c>
      <c r="AU52" s="33">
        <f>AT52*($C$52-$E$52)</f>
        <v>0</v>
      </c>
      <c r="AV52" s="72"/>
      <c r="AW52" s="32">
        <v>0</v>
      </c>
      <c r="AX52" s="33">
        <f>AW52*($C$52-$E$52)</f>
        <v>0</v>
      </c>
      <c r="AY52" s="72"/>
      <c r="AZ52" s="32">
        <v>0</v>
      </c>
      <c r="BA52" s="33">
        <f>AZ52*($C$52-$E$52)</f>
        <v>0</v>
      </c>
      <c r="BB52" s="72"/>
      <c r="BC52" s="32">
        <v>0</v>
      </c>
      <c r="BD52" s="33">
        <f>BC52*($C$52-$E$52)</f>
        <v>0</v>
      </c>
      <c r="BE52" s="72">
        <v>500</v>
      </c>
      <c r="BF52" s="32">
        <v>0</v>
      </c>
      <c r="BG52" s="33">
        <f>BF52*($C$52-$E$52)</f>
        <v>0</v>
      </c>
      <c r="BH52" s="72"/>
      <c r="BI52" s="32">
        <v>0</v>
      </c>
      <c r="BJ52" s="33">
        <f>BI52*($C$52-$E$52)</f>
        <v>0</v>
      </c>
      <c r="BK52" s="72"/>
      <c r="BL52" s="32">
        <v>0</v>
      </c>
      <c r="BM52" s="33">
        <f>BL52*($C$52-$E$52)</f>
        <v>0</v>
      </c>
      <c r="BN52" s="72"/>
      <c r="BO52" s="32">
        <v>0</v>
      </c>
      <c r="BP52" s="33">
        <f>BO52*($C$52-$E$52)</f>
        <v>0</v>
      </c>
      <c r="BQ52" s="72"/>
      <c r="BR52" s="32">
        <v>0</v>
      </c>
      <c r="BS52" s="33">
        <f>BR52*($C$52-$E$52)</f>
        <v>0</v>
      </c>
      <c r="BT52" s="72"/>
      <c r="BU52" s="32">
        <v>0</v>
      </c>
      <c r="BV52" s="33">
        <f>BU52*($C$52-$E$52)</f>
        <v>0</v>
      </c>
      <c r="BW52" s="72"/>
      <c r="BX52" s="32">
        <v>0</v>
      </c>
      <c r="BY52" s="33">
        <f>BX52*($C$52-$E$52)</f>
        <v>0</v>
      </c>
      <c r="BZ52" s="72"/>
      <c r="CA52" s="32">
        <v>0</v>
      </c>
      <c r="CB52" s="33">
        <f>CA52*($C$52-$E$52)</f>
        <v>0</v>
      </c>
      <c r="CC52" s="72"/>
      <c r="CD52" s="32"/>
      <c r="CE52" s="33">
        <f>CD52*($C$52-$E$52)</f>
        <v>0</v>
      </c>
      <c r="CF52" s="72"/>
      <c r="CG52" s="32">
        <v>0</v>
      </c>
      <c r="CH52" s="33">
        <f>CG52*($C$52-$E$52)</f>
        <v>0</v>
      </c>
      <c r="CI52" s="72"/>
      <c r="CJ52" s="32">
        <v>0</v>
      </c>
      <c r="CK52" s="33">
        <f>CJ52*($C$52-$E$52)</f>
        <v>0</v>
      </c>
      <c r="CL52" s="72"/>
      <c r="CM52" s="32">
        <v>0</v>
      </c>
      <c r="CN52" s="33">
        <f>CM52*($C$52-$E$52)</f>
        <v>0</v>
      </c>
      <c r="CO52" s="72"/>
      <c r="CP52" s="32">
        <v>0</v>
      </c>
      <c r="CQ52" s="33">
        <f>CP52*($C$52-$E$52)</f>
        <v>0</v>
      </c>
      <c r="CR52" s="72"/>
      <c r="CS52" s="32">
        <v>0</v>
      </c>
      <c r="CT52" s="33">
        <f>CS52*($C$52-$E$52)</f>
        <v>0</v>
      </c>
      <c r="CU52" s="70">
        <f t="shared" si="27"/>
        <v>1350</v>
      </c>
      <c r="CV52" s="52">
        <f t="shared" si="28"/>
        <v>0</v>
      </c>
      <c r="CW52" s="52">
        <f t="shared" si="31"/>
        <v>0</v>
      </c>
    </row>
    <row r="53" spans="1:101" ht="21" customHeight="1" x14ac:dyDescent="0.25">
      <c r="A53" s="77">
        <v>49</v>
      </c>
      <c r="B53" s="78" t="s">
        <v>79</v>
      </c>
      <c r="C53" s="45">
        <v>27.69</v>
      </c>
      <c r="D53" s="45">
        <v>0.28000000000000003</v>
      </c>
      <c r="E53" s="46">
        <f t="shared" si="30"/>
        <v>7.7532000000000014</v>
      </c>
      <c r="F53" s="72"/>
      <c r="G53" s="32">
        <v>0</v>
      </c>
      <c r="H53" s="33">
        <f>G53*($C$53-$E$53)</f>
        <v>0</v>
      </c>
      <c r="I53" s="72">
        <v>600</v>
      </c>
      <c r="J53" s="32">
        <v>0</v>
      </c>
      <c r="K53" s="33">
        <f>J53*($C$53-$E$53)</f>
        <v>0</v>
      </c>
      <c r="L53" s="72">
        <v>600</v>
      </c>
      <c r="M53" s="32">
        <v>0</v>
      </c>
      <c r="N53" s="33">
        <f>M53*($C$53-$E$53)</f>
        <v>0</v>
      </c>
      <c r="O53" s="72"/>
      <c r="P53" s="32">
        <v>0</v>
      </c>
      <c r="Q53" s="33">
        <f>P53*($C$53-$E$53)</f>
        <v>0</v>
      </c>
      <c r="R53" s="72">
        <v>600</v>
      </c>
      <c r="S53" s="32">
        <v>0</v>
      </c>
      <c r="T53" s="33">
        <f>S53*($C$53-$E$53)</f>
        <v>0</v>
      </c>
      <c r="U53" s="72"/>
      <c r="V53" s="32">
        <v>0</v>
      </c>
      <c r="W53" s="33">
        <f>V53*($C$53-$E$53)</f>
        <v>0</v>
      </c>
      <c r="X53" s="72"/>
      <c r="Y53" s="32">
        <v>0</v>
      </c>
      <c r="Z53" s="33">
        <f>Y53*($C$53-$E$53)</f>
        <v>0</v>
      </c>
      <c r="AA53" s="72"/>
      <c r="AB53" s="32">
        <v>0</v>
      </c>
      <c r="AC53" s="33">
        <f>AB53*($C$53-$E$53)</f>
        <v>0</v>
      </c>
      <c r="AD53" s="72"/>
      <c r="AE53" s="32">
        <v>0</v>
      </c>
      <c r="AF53" s="33">
        <f>AE53*($C$53-$E$53)</f>
        <v>0</v>
      </c>
      <c r="AG53" s="72">
        <v>470</v>
      </c>
      <c r="AH53" s="32">
        <v>0</v>
      </c>
      <c r="AI53" s="33">
        <f>AH53*($C$53-$E$53)</f>
        <v>0</v>
      </c>
      <c r="AJ53" s="72"/>
      <c r="AK53" s="32">
        <v>0</v>
      </c>
      <c r="AL53" s="33">
        <f>AK53*($C$53-$E$53)</f>
        <v>0</v>
      </c>
      <c r="AM53" s="72"/>
      <c r="AN53" s="32">
        <v>0</v>
      </c>
      <c r="AO53" s="33">
        <f>AN53*($C$53-$E$53)</f>
        <v>0</v>
      </c>
      <c r="AP53" s="72"/>
      <c r="AQ53" s="32">
        <v>0</v>
      </c>
      <c r="AR53" s="33">
        <f>AQ53*($C$53-$E$53)</f>
        <v>0</v>
      </c>
      <c r="AS53" s="72"/>
      <c r="AT53" s="32">
        <v>0</v>
      </c>
      <c r="AU53" s="33">
        <f>AT53*($C$53-$E$53)</f>
        <v>0</v>
      </c>
      <c r="AV53" s="72"/>
      <c r="AW53" s="32">
        <v>0</v>
      </c>
      <c r="AX53" s="33">
        <f>AW53*($C$53-$E$53)</f>
        <v>0</v>
      </c>
      <c r="AY53" s="72"/>
      <c r="AZ53" s="32">
        <v>0</v>
      </c>
      <c r="BA53" s="33">
        <f>AZ53*($C$53-$E$53)</f>
        <v>0</v>
      </c>
      <c r="BB53" s="72"/>
      <c r="BC53" s="32">
        <v>0</v>
      </c>
      <c r="BD53" s="33">
        <f>BC53*($C$53-$E$53)</f>
        <v>0</v>
      </c>
      <c r="BE53" s="72">
        <v>650</v>
      </c>
      <c r="BF53" s="32">
        <v>0</v>
      </c>
      <c r="BG53" s="33">
        <f>BF53*($C$53-$E$53)</f>
        <v>0</v>
      </c>
      <c r="BH53" s="72"/>
      <c r="BI53" s="32">
        <v>0</v>
      </c>
      <c r="BJ53" s="33">
        <f>BI53*($C$53-$E$53)</f>
        <v>0</v>
      </c>
      <c r="BK53" s="72"/>
      <c r="BL53" s="32">
        <v>0</v>
      </c>
      <c r="BM53" s="33">
        <f>BL53*($C$53-$E$53)</f>
        <v>0</v>
      </c>
      <c r="BN53" s="72"/>
      <c r="BO53" s="32">
        <v>0</v>
      </c>
      <c r="BP53" s="33">
        <f>BO53*($C$53-$E$53)</f>
        <v>0</v>
      </c>
      <c r="BQ53" s="72"/>
      <c r="BR53" s="32">
        <v>0</v>
      </c>
      <c r="BS53" s="33">
        <f>BR53*($C$53-$E$53)</f>
        <v>0</v>
      </c>
      <c r="BT53" s="72"/>
      <c r="BU53" s="32">
        <v>0</v>
      </c>
      <c r="BV53" s="33">
        <f>BU53*($C$53-$E$53)</f>
        <v>0</v>
      </c>
      <c r="BW53" s="72"/>
      <c r="BX53" s="32">
        <v>0</v>
      </c>
      <c r="BY53" s="33">
        <f>BX53*($C$53-$E$53)</f>
        <v>0</v>
      </c>
      <c r="BZ53" s="72"/>
      <c r="CA53" s="32">
        <v>0</v>
      </c>
      <c r="CB53" s="33">
        <f>CA53*($C$53-$E$53)</f>
        <v>0</v>
      </c>
      <c r="CC53" s="72"/>
      <c r="CD53" s="32">
        <v>0</v>
      </c>
      <c r="CE53" s="33">
        <f>CD53*($C$53-$E$53)</f>
        <v>0</v>
      </c>
      <c r="CF53" s="72"/>
      <c r="CG53" s="32">
        <v>0</v>
      </c>
      <c r="CH53" s="33">
        <f>CG53*($C$53-$E$53)</f>
        <v>0</v>
      </c>
      <c r="CI53" s="72"/>
      <c r="CJ53" s="32">
        <v>0</v>
      </c>
      <c r="CK53" s="33">
        <f>CJ53*($C$53-$E$53)</f>
        <v>0</v>
      </c>
      <c r="CL53" s="72"/>
      <c r="CM53" s="32">
        <v>0</v>
      </c>
      <c r="CN53" s="33">
        <f>CM53*($C$53-$E$53)</f>
        <v>0</v>
      </c>
      <c r="CO53" s="72"/>
      <c r="CP53" s="32">
        <v>0</v>
      </c>
      <c r="CQ53" s="33">
        <f>CP53*($C$53-$E$53)</f>
        <v>0</v>
      </c>
      <c r="CR53" s="72"/>
      <c r="CS53" s="32">
        <v>0</v>
      </c>
      <c r="CT53" s="33">
        <f>CS53*($C$53-$E$53)</f>
        <v>0</v>
      </c>
      <c r="CU53" s="70">
        <f t="shared" si="27"/>
        <v>2920</v>
      </c>
      <c r="CV53" s="52">
        <f t="shared" si="28"/>
        <v>0</v>
      </c>
      <c r="CW53" s="52">
        <f t="shared" si="31"/>
        <v>0</v>
      </c>
    </row>
    <row r="54" spans="1:101" ht="21" customHeight="1" x14ac:dyDescent="0.25">
      <c r="A54" s="77">
        <v>50</v>
      </c>
      <c r="B54" s="78" t="s">
        <v>80</v>
      </c>
      <c r="C54" s="45">
        <v>26.23</v>
      </c>
      <c r="D54" s="45">
        <v>0.03</v>
      </c>
      <c r="E54" s="46">
        <f t="shared" si="30"/>
        <v>0.78689999999999993</v>
      </c>
      <c r="F54" s="72"/>
      <c r="G54" s="32">
        <v>0</v>
      </c>
      <c r="H54" s="33">
        <f>G54*($C$54-$E$54)</f>
        <v>0</v>
      </c>
      <c r="I54" s="72">
        <v>600</v>
      </c>
      <c r="J54" s="32">
        <v>0</v>
      </c>
      <c r="K54" s="33">
        <f>J54*($C$54-$E$54)</f>
        <v>0</v>
      </c>
      <c r="L54" s="72">
        <v>600</v>
      </c>
      <c r="M54" s="32">
        <v>0</v>
      </c>
      <c r="N54" s="33">
        <f>M54*($C$54-$E$54)</f>
        <v>0</v>
      </c>
      <c r="O54" s="72"/>
      <c r="P54" s="32">
        <v>0</v>
      </c>
      <c r="Q54" s="33">
        <f>P54*($C$54-$E$54)</f>
        <v>0</v>
      </c>
      <c r="R54" s="72">
        <v>600</v>
      </c>
      <c r="S54" s="32">
        <v>0</v>
      </c>
      <c r="T54" s="33">
        <f>S54*($C$54-$E$54)</f>
        <v>0</v>
      </c>
      <c r="U54" s="72"/>
      <c r="V54" s="32">
        <v>0</v>
      </c>
      <c r="W54" s="33">
        <f>V54*($C$54-$E$54)</f>
        <v>0</v>
      </c>
      <c r="X54" s="72"/>
      <c r="Y54" s="32">
        <v>0</v>
      </c>
      <c r="Z54" s="33">
        <f>Y54*($C$54-$E$54)</f>
        <v>0</v>
      </c>
      <c r="AA54" s="72"/>
      <c r="AB54" s="32">
        <v>0</v>
      </c>
      <c r="AC54" s="33">
        <f>AB54*($C$54-$E$54)</f>
        <v>0</v>
      </c>
      <c r="AD54" s="72"/>
      <c r="AE54" s="32">
        <v>0</v>
      </c>
      <c r="AF54" s="33">
        <f>AE54*($C$54-$E$54)</f>
        <v>0</v>
      </c>
      <c r="AG54" s="72">
        <v>470</v>
      </c>
      <c r="AH54" s="32">
        <v>0</v>
      </c>
      <c r="AI54" s="33">
        <f>AH54*($C$54-$E$54)</f>
        <v>0</v>
      </c>
      <c r="AJ54" s="72"/>
      <c r="AK54" s="32">
        <v>0</v>
      </c>
      <c r="AL54" s="33">
        <f>AK54*($C$54-$E$54)</f>
        <v>0</v>
      </c>
      <c r="AM54" s="72"/>
      <c r="AN54" s="32">
        <v>0</v>
      </c>
      <c r="AO54" s="33">
        <f>AN54*($C$54-$E$54)</f>
        <v>0</v>
      </c>
      <c r="AP54" s="72"/>
      <c r="AQ54" s="32">
        <v>0</v>
      </c>
      <c r="AR54" s="33">
        <f>AQ54*($C$54-$E$54)</f>
        <v>0</v>
      </c>
      <c r="AS54" s="72"/>
      <c r="AT54" s="32">
        <v>0</v>
      </c>
      <c r="AU54" s="33">
        <f>AT54*($C$54-$E$54)</f>
        <v>0</v>
      </c>
      <c r="AV54" s="72"/>
      <c r="AW54" s="32">
        <v>0</v>
      </c>
      <c r="AX54" s="33">
        <f>AW54*($C$54-$E$54)</f>
        <v>0</v>
      </c>
      <c r="AY54" s="72"/>
      <c r="AZ54" s="32">
        <v>0</v>
      </c>
      <c r="BA54" s="33">
        <f>AZ54*($C$54-$E$54)</f>
        <v>0</v>
      </c>
      <c r="BB54" s="72"/>
      <c r="BC54" s="32">
        <v>0</v>
      </c>
      <c r="BD54" s="33">
        <f>BC54*($C$54-$E$54)</f>
        <v>0</v>
      </c>
      <c r="BE54" s="72">
        <v>650</v>
      </c>
      <c r="BF54" s="32">
        <v>0</v>
      </c>
      <c r="BG54" s="33">
        <f>BF54*($C$54-$E$54)</f>
        <v>0</v>
      </c>
      <c r="BH54" s="72"/>
      <c r="BI54" s="32">
        <v>0</v>
      </c>
      <c r="BJ54" s="33">
        <f>BI54*($C$54-$E$54)</f>
        <v>0</v>
      </c>
      <c r="BK54" s="72"/>
      <c r="BL54" s="32">
        <v>0</v>
      </c>
      <c r="BM54" s="33">
        <f>BL54*($C$54-$E$54)</f>
        <v>0</v>
      </c>
      <c r="BN54" s="72"/>
      <c r="BO54" s="32">
        <v>0</v>
      </c>
      <c r="BP54" s="33">
        <f>BO54*($C$54-$E$54)</f>
        <v>0</v>
      </c>
      <c r="BQ54" s="72"/>
      <c r="BR54" s="32">
        <v>0</v>
      </c>
      <c r="BS54" s="33">
        <f>BR54*($C$54-$E$54)</f>
        <v>0</v>
      </c>
      <c r="BT54" s="72"/>
      <c r="BU54" s="32">
        <v>0</v>
      </c>
      <c r="BV54" s="33">
        <f>BU54*($C$54-$E$54)</f>
        <v>0</v>
      </c>
      <c r="BW54" s="72"/>
      <c r="BX54" s="32">
        <v>0</v>
      </c>
      <c r="BY54" s="33">
        <f>BX54*($C$54-$E$54)</f>
        <v>0</v>
      </c>
      <c r="BZ54" s="72"/>
      <c r="CA54" s="32">
        <v>0</v>
      </c>
      <c r="CB54" s="33">
        <f>CA54*($C$54-$E$54)</f>
        <v>0</v>
      </c>
      <c r="CC54" s="72"/>
      <c r="CD54" s="32">
        <v>0</v>
      </c>
      <c r="CE54" s="33">
        <f>CD54*($C$54-$E$54)</f>
        <v>0</v>
      </c>
      <c r="CF54" s="72"/>
      <c r="CG54" s="32">
        <v>0</v>
      </c>
      <c r="CH54" s="33">
        <f>CG54*($C$54-$E$54)</f>
        <v>0</v>
      </c>
      <c r="CI54" s="72"/>
      <c r="CJ54" s="32">
        <v>0</v>
      </c>
      <c r="CK54" s="33">
        <f>CJ54*($C$54-$E$54)</f>
        <v>0</v>
      </c>
      <c r="CL54" s="72"/>
      <c r="CM54" s="32">
        <v>0</v>
      </c>
      <c r="CN54" s="33">
        <f>CM54*($C$54-$E$54)</f>
        <v>0</v>
      </c>
      <c r="CO54" s="72"/>
      <c r="CP54" s="32">
        <v>0</v>
      </c>
      <c r="CQ54" s="33">
        <f>CP54*($C$54-$E$54)</f>
        <v>0</v>
      </c>
      <c r="CR54" s="72"/>
      <c r="CS54" s="32">
        <v>0</v>
      </c>
      <c r="CT54" s="33">
        <f>CS54*($C$54-$E$54)</f>
        <v>0</v>
      </c>
      <c r="CU54" s="70">
        <f t="shared" si="27"/>
        <v>2920</v>
      </c>
      <c r="CV54" s="52">
        <f t="shared" si="28"/>
        <v>0</v>
      </c>
      <c r="CW54" s="52">
        <f t="shared" si="31"/>
        <v>0</v>
      </c>
    </row>
    <row r="55" spans="1:101" ht="21" customHeight="1" x14ac:dyDescent="0.25">
      <c r="A55" s="77">
        <v>51</v>
      </c>
      <c r="B55" s="78" t="s">
        <v>81</v>
      </c>
      <c r="C55" s="45">
        <v>25.84</v>
      </c>
      <c r="D55" s="45">
        <v>2.4E-2</v>
      </c>
      <c r="E55" s="46">
        <f t="shared" si="30"/>
        <v>0.62016000000000004</v>
      </c>
      <c r="F55" s="72"/>
      <c r="G55" s="32">
        <v>0</v>
      </c>
      <c r="H55" s="33">
        <f>G55*($C$55-$E$55)</f>
        <v>0</v>
      </c>
      <c r="I55" s="72"/>
      <c r="J55" s="32">
        <v>0</v>
      </c>
      <c r="K55" s="33">
        <f>J55*($C$55-$E$55)</f>
        <v>0</v>
      </c>
      <c r="L55" s="72"/>
      <c r="M55" s="32">
        <v>0</v>
      </c>
      <c r="N55" s="33">
        <f>M55*($C$55-$E$55)</f>
        <v>0</v>
      </c>
      <c r="O55" s="72"/>
      <c r="P55" s="32">
        <v>0</v>
      </c>
      <c r="Q55" s="33">
        <f>P55*($C$55-$E$55)</f>
        <v>0</v>
      </c>
      <c r="R55" s="72"/>
      <c r="S55" s="32">
        <v>0</v>
      </c>
      <c r="T55" s="33">
        <f>S55*($C$55-$E$55)</f>
        <v>0</v>
      </c>
      <c r="U55" s="72"/>
      <c r="V55" s="32">
        <v>0</v>
      </c>
      <c r="W55" s="33">
        <f>V55*($C$55-$E$55)</f>
        <v>0</v>
      </c>
      <c r="X55" s="72"/>
      <c r="Y55" s="32">
        <v>0</v>
      </c>
      <c r="Z55" s="33">
        <f>Y55*($C$55-$E$55)</f>
        <v>0</v>
      </c>
      <c r="AA55" s="72"/>
      <c r="AB55" s="32">
        <v>0</v>
      </c>
      <c r="AC55" s="33">
        <f>AB55*($C$55-$E$55)</f>
        <v>0</v>
      </c>
      <c r="AD55" s="72"/>
      <c r="AE55" s="32">
        <v>0</v>
      </c>
      <c r="AF55" s="33">
        <f>AE55*($C$55-$E$55)</f>
        <v>0</v>
      </c>
      <c r="AG55" s="72"/>
      <c r="AH55" s="32">
        <v>0</v>
      </c>
      <c r="AI55" s="33">
        <f>AH55*($C$55-$E$55)</f>
        <v>0</v>
      </c>
      <c r="AJ55" s="72"/>
      <c r="AK55" s="32">
        <v>0</v>
      </c>
      <c r="AL55" s="33">
        <f>AK55*($C$55-$E$55)</f>
        <v>0</v>
      </c>
      <c r="AM55" s="72"/>
      <c r="AN55" s="32">
        <v>0</v>
      </c>
      <c r="AO55" s="33">
        <f>AN55*($C$55-$E$55)</f>
        <v>0</v>
      </c>
      <c r="AP55" s="72"/>
      <c r="AQ55" s="32">
        <v>0</v>
      </c>
      <c r="AR55" s="33">
        <f>AQ55*($C$55-$E$55)</f>
        <v>0</v>
      </c>
      <c r="AS55" s="72"/>
      <c r="AT55" s="32">
        <v>0</v>
      </c>
      <c r="AU55" s="33">
        <f>AT55*($C$55-$E$55)</f>
        <v>0</v>
      </c>
      <c r="AV55" s="72"/>
      <c r="AW55" s="32">
        <v>0</v>
      </c>
      <c r="AX55" s="33">
        <f>AW55*($C$55-$E$55)</f>
        <v>0</v>
      </c>
      <c r="AY55" s="72"/>
      <c r="AZ55" s="32">
        <v>0</v>
      </c>
      <c r="BA55" s="33">
        <f>AZ55*($C$55-$E$55)</f>
        <v>0</v>
      </c>
      <c r="BB55" s="72"/>
      <c r="BC55" s="32">
        <v>0</v>
      </c>
      <c r="BD55" s="33">
        <f>BC55*($C$55-$E$55)</f>
        <v>0</v>
      </c>
      <c r="BE55" s="72"/>
      <c r="BF55" s="32">
        <v>0</v>
      </c>
      <c r="BG55" s="33">
        <f>BF55*($C$55-$E$55)</f>
        <v>0</v>
      </c>
      <c r="BH55" s="72"/>
      <c r="BI55" s="32">
        <v>0</v>
      </c>
      <c r="BJ55" s="33">
        <f>BI55*($C$55-$E$55)</f>
        <v>0</v>
      </c>
      <c r="BK55" s="72"/>
      <c r="BL55" s="32">
        <v>0</v>
      </c>
      <c r="BM55" s="33">
        <f>BL55*($C$55-$E$55)</f>
        <v>0</v>
      </c>
      <c r="BN55" s="72"/>
      <c r="BO55" s="32">
        <v>0</v>
      </c>
      <c r="BP55" s="33">
        <f>BO55*($C$55-$E$55)</f>
        <v>0</v>
      </c>
      <c r="BQ55" s="72"/>
      <c r="BR55" s="32">
        <v>0</v>
      </c>
      <c r="BS55" s="33">
        <f>BR55*($C$55-$E$55)</f>
        <v>0</v>
      </c>
      <c r="BT55" s="72"/>
      <c r="BU55" s="32">
        <v>0</v>
      </c>
      <c r="BV55" s="33">
        <f>BU55*($C$55-$E$55)</f>
        <v>0</v>
      </c>
      <c r="BW55" s="72"/>
      <c r="BX55" s="32">
        <v>0</v>
      </c>
      <c r="BY55" s="33">
        <f>BX55*($C$55-$E$55)</f>
        <v>0</v>
      </c>
      <c r="BZ55" s="72"/>
      <c r="CA55" s="32">
        <v>0</v>
      </c>
      <c r="CB55" s="33">
        <f>CA55*($C$55-$E$55)</f>
        <v>0</v>
      </c>
      <c r="CC55" s="72"/>
      <c r="CD55" s="32">
        <v>0</v>
      </c>
      <c r="CE55" s="33">
        <f>CD55*($C$55-$E$55)</f>
        <v>0</v>
      </c>
      <c r="CF55" s="72"/>
      <c r="CG55" s="32">
        <v>0</v>
      </c>
      <c r="CH55" s="33">
        <f>CG55*($C$55-$E$55)</f>
        <v>0</v>
      </c>
      <c r="CI55" s="72"/>
      <c r="CJ55" s="32">
        <v>0</v>
      </c>
      <c r="CK55" s="33">
        <f>CJ55*($C$55-$E$55)</f>
        <v>0</v>
      </c>
      <c r="CL55" s="72"/>
      <c r="CM55" s="32">
        <v>0</v>
      </c>
      <c r="CN55" s="33">
        <f>CM55*($C$55-$E$55)</f>
        <v>0</v>
      </c>
      <c r="CO55" s="72"/>
      <c r="CP55" s="32">
        <v>0</v>
      </c>
      <c r="CQ55" s="33">
        <f>CP55*($C$55-$E$55)</f>
        <v>0</v>
      </c>
      <c r="CR55" s="72"/>
      <c r="CS55" s="32">
        <v>0</v>
      </c>
      <c r="CT55" s="33">
        <f>CS55*($C$55-$E$55)</f>
        <v>0</v>
      </c>
      <c r="CU55" s="70">
        <f t="shared" si="27"/>
        <v>0</v>
      </c>
      <c r="CV55" s="52">
        <f t="shared" si="28"/>
        <v>0</v>
      </c>
      <c r="CW55" s="52">
        <f t="shared" si="31"/>
        <v>0</v>
      </c>
    </row>
    <row r="56" spans="1:101" ht="21" customHeight="1" x14ac:dyDescent="0.25">
      <c r="A56" s="77">
        <v>52</v>
      </c>
      <c r="B56" s="78" t="s">
        <v>82</v>
      </c>
      <c r="C56" s="45">
        <v>25.84</v>
      </c>
      <c r="D56" s="45">
        <v>3.3000000000000002E-2</v>
      </c>
      <c r="E56" s="46">
        <f t="shared" si="30"/>
        <v>0.85272000000000003</v>
      </c>
      <c r="F56" s="72"/>
      <c r="G56" s="32">
        <v>0</v>
      </c>
      <c r="H56" s="33">
        <f>G56*($C$56-$E$56)</f>
        <v>0</v>
      </c>
      <c r="I56" s="72"/>
      <c r="J56" s="32">
        <v>0</v>
      </c>
      <c r="K56" s="33">
        <f>J56*($C$56-$E$56)</f>
        <v>0</v>
      </c>
      <c r="L56" s="72"/>
      <c r="M56" s="32">
        <v>0</v>
      </c>
      <c r="N56" s="33">
        <f>M56*($C$56-$E$56)</f>
        <v>0</v>
      </c>
      <c r="O56" s="72"/>
      <c r="P56" s="32">
        <v>0</v>
      </c>
      <c r="Q56" s="33">
        <f>P56*($C$56-$E$56)</f>
        <v>0</v>
      </c>
      <c r="R56" s="72"/>
      <c r="S56" s="32">
        <v>0</v>
      </c>
      <c r="T56" s="33">
        <f>S56*($C$56-$E$56)</f>
        <v>0</v>
      </c>
      <c r="U56" s="72"/>
      <c r="V56" s="32">
        <v>0</v>
      </c>
      <c r="W56" s="33">
        <f>V56*($C$56-$E$56)</f>
        <v>0</v>
      </c>
      <c r="X56" s="72"/>
      <c r="Y56" s="32">
        <v>0</v>
      </c>
      <c r="Z56" s="33">
        <f>Y56*($C$56-$E$56)</f>
        <v>0</v>
      </c>
      <c r="AA56" s="72"/>
      <c r="AB56" s="32">
        <v>0</v>
      </c>
      <c r="AC56" s="33">
        <f>AB56*($C$56-$E$56)</f>
        <v>0</v>
      </c>
      <c r="AD56" s="72"/>
      <c r="AE56" s="32">
        <v>0</v>
      </c>
      <c r="AF56" s="33">
        <f>AE56*($C$56-$E$56)</f>
        <v>0</v>
      </c>
      <c r="AG56" s="72"/>
      <c r="AH56" s="32">
        <v>0</v>
      </c>
      <c r="AI56" s="33">
        <f>AH56*($C$56-$E$56)</f>
        <v>0</v>
      </c>
      <c r="AJ56" s="72"/>
      <c r="AK56" s="32">
        <v>0</v>
      </c>
      <c r="AL56" s="33">
        <f>AK56*($C$56-$E$56)</f>
        <v>0</v>
      </c>
      <c r="AM56" s="72"/>
      <c r="AN56" s="32">
        <v>0</v>
      </c>
      <c r="AO56" s="33">
        <f>AN56*($C$56-$E$56)</f>
        <v>0</v>
      </c>
      <c r="AP56" s="72"/>
      <c r="AQ56" s="32">
        <v>0</v>
      </c>
      <c r="AR56" s="33">
        <f>AQ56*($C$56-$E$56)</f>
        <v>0</v>
      </c>
      <c r="AS56" s="72"/>
      <c r="AT56" s="32">
        <v>0</v>
      </c>
      <c r="AU56" s="33">
        <f>AT56*($C$56-$E$56)</f>
        <v>0</v>
      </c>
      <c r="AV56" s="72"/>
      <c r="AW56" s="32">
        <v>0</v>
      </c>
      <c r="AX56" s="33">
        <f>AW56*($C$56-$E$56)</f>
        <v>0</v>
      </c>
      <c r="AY56" s="72"/>
      <c r="AZ56" s="32">
        <v>0</v>
      </c>
      <c r="BA56" s="33">
        <f>AZ56*($C$56-$E$56)</f>
        <v>0</v>
      </c>
      <c r="BB56" s="72"/>
      <c r="BC56" s="32">
        <v>0</v>
      </c>
      <c r="BD56" s="33">
        <f>BC56*($C$56-$E$56)</f>
        <v>0</v>
      </c>
      <c r="BE56" s="72"/>
      <c r="BF56" s="32">
        <v>0</v>
      </c>
      <c r="BG56" s="33">
        <f>BF56*($C$56-$E$56)</f>
        <v>0</v>
      </c>
      <c r="BH56" s="72"/>
      <c r="BI56" s="32">
        <v>0</v>
      </c>
      <c r="BJ56" s="33">
        <f>BI56*($C$56-$E$56)</f>
        <v>0</v>
      </c>
      <c r="BK56" s="72"/>
      <c r="BL56" s="32">
        <v>0</v>
      </c>
      <c r="BM56" s="33">
        <f>BL56*($C$56-$E$56)</f>
        <v>0</v>
      </c>
      <c r="BN56" s="72"/>
      <c r="BO56" s="32">
        <v>0</v>
      </c>
      <c r="BP56" s="33">
        <f>BO56*($C$56-$E$56)</f>
        <v>0</v>
      </c>
      <c r="BQ56" s="72"/>
      <c r="BR56" s="32">
        <v>0</v>
      </c>
      <c r="BS56" s="33">
        <f>BR56*($C$56-$E$56)</f>
        <v>0</v>
      </c>
      <c r="BT56" s="72"/>
      <c r="BU56" s="32">
        <v>0</v>
      </c>
      <c r="BV56" s="33">
        <f>BU56*($C$56-$E$56)</f>
        <v>0</v>
      </c>
      <c r="BW56" s="72"/>
      <c r="BX56" s="32">
        <v>0</v>
      </c>
      <c r="BY56" s="33">
        <f>BX56*($C$56-$E$56)</f>
        <v>0</v>
      </c>
      <c r="BZ56" s="72"/>
      <c r="CA56" s="32">
        <v>0</v>
      </c>
      <c r="CB56" s="33">
        <f>CA56*($C$56-$E$56)</f>
        <v>0</v>
      </c>
      <c r="CC56" s="72"/>
      <c r="CD56" s="32">
        <v>0</v>
      </c>
      <c r="CE56" s="33">
        <f>CD56*($C$56-$E$56)</f>
        <v>0</v>
      </c>
      <c r="CF56" s="72"/>
      <c r="CG56" s="32">
        <v>0</v>
      </c>
      <c r="CH56" s="33">
        <f>CG56*($C$56-$E$56)</f>
        <v>0</v>
      </c>
      <c r="CI56" s="72"/>
      <c r="CJ56" s="32">
        <v>0</v>
      </c>
      <c r="CK56" s="33">
        <f>CJ56*($C$56-$E$56)</f>
        <v>0</v>
      </c>
      <c r="CL56" s="72"/>
      <c r="CM56" s="32">
        <v>0</v>
      </c>
      <c r="CN56" s="33">
        <f>CM56*($C$56-$E$56)</f>
        <v>0</v>
      </c>
      <c r="CO56" s="72"/>
      <c r="CP56" s="32">
        <v>0</v>
      </c>
      <c r="CQ56" s="33">
        <f>CP56*($C$56-$E$56)</f>
        <v>0</v>
      </c>
      <c r="CR56" s="72"/>
      <c r="CS56" s="32">
        <v>0</v>
      </c>
      <c r="CT56" s="33">
        <f>CS56*($C$56-$E$56)</f>
        <v>0</v>
      </c>
      <c r="CU56" s="70">
        <f t="shared" si="27"/>
        <v>0</v>
      </c>
      <c r="CV56" s="52">
        <f t="shared" si="28"/>
        <v>0</v>
      </c>
      <c r="CW56" s="52">
        <f t="shared" si="31"/>
        <v>0</v>
      </c>
    </row>
    <row r="57" spans="1:101" ht="21" customHeight="1" x14ac:dyDescent="0.25">
      <c r="A57" s="77">
        <v>53</v>
      </c>
      <c r="B57" s="78" t="s">
        <v>83</v>
      </c>
      <c r="C57" s="45">
        <v>27</v>
      </c>
      <c r="D57" s="45">
        <v>2.7E-2</v>
      </c>
      <c r="E57" s="45">
        <f t="shared" si="30"/>
        <v>0.72899999999999998</v>
      </c>
      <c r="F57" s="72"/>
      <c r="G57" s="32">
        <v>0</v>
      </c>
      <c r="H57" s="33">
        <f>G57*($C$57-$E$57)</f>
        <v>0</v>
      </c>
      <c r="I57" s="72"/>
      <c r="J57" s="32">
        <v>0</v>
      </c>
      <c r="K57" s="33">
        <f>J57*($C$57-$E$57)</f>
        <v>0</v>
      </c>
      <c r="L57" s="72"/>
      <c r="M57" s="32">
        <v>0</v>
      </c>
      <c r="N57" s="33">
        <f>M57*($C$57-$E$57)</f>
        <v>0</v>
      </c>
      <c r="O57" s="72"/>
      <c r="P57" s="32">
        <v>0</v>
      </c>
      <c r="Q57" s="33">
        <f>P57*($C$57-$E$57)</f>
        <v>0</v>
      </c>
      <c r="R57" s="72">
        <v>1000</v>
      </c>
      <c r="S57" s="32">
        <v>0</v>
      </c>
      <c r="T57" s="33">
        <f>S57*($C$57-$E$57)</f>
        <v>0</v>
      </c>
      <c r="U57" s="72">
        <v>600</v>
      </c>
      <c r="V57" s="32">
        <v>0</v>
      </c>
      <c r="W57" s="33">
        <f>V57*($C$57-$E$57)</f>
        <v>0</v>
      </c>
      <c r="X57" s="72"/>
      <c r="Y57" s="32">
        <v>0</v>
      </c>
      <c r="Z57" s="33">
        <f>Y57*($C$57-$E$57)</f>
        <v>0</v>
      </c>
      <c r="AA57" s="72"/>
      <c r="AB57" s="32">
        <v>0</v>
      </c>
      <c r="AC57" s="33">
        <f>AB57*($C$57-$E$57)</f>
        <v>0</v>
      </c>
      <c r="AD57" s="72"/>
      <c r="AE57" s="32">
        <v>0</v>
      </c>
      <c r="AF57" s="33">
        <f>AE57*($C$57-$E$57)</f>
        <v>0</v>
      </c>
      <c r="AG57" s="72"/>
      <c r="AH57" s="32">
        <v>0</v>
      </c>
      <c r="AI57" s="33">
        <f>AH57*($C$57-$E$57)</f>
        <v>0</v>
      </c>
      <c r="AJ57" s="72"/>
      <c r="AK57" s="32">
        <v>0</v>
      </c>
      <c r="AL57" s="33">
        <f>AK57*($C$57-$E$57)</f>
        <v>0</v>
      </c>
      <c r="AM57" s="72"/>
      <c r="AN57" s="32">
        <v>0</v>
      </c>
      <c r="AO57" s="33">
        <f>AN57*($C$57-$E$57)</f>
        <v>0</v>
      </c>
      <c r="AP57" s="72"/>
      <c r="AQ57" s="32">
        <v>0</v>
      </c>
      <c r="AR57" s="33">
        <f>AQ57*($C$57-$E$57)</f>
        <v>0</v>
      </c>
      <c r="AS57" s="72"/>
      <c r="AT57" s="32">
        <v>0</v>
      </c>
      <c r="AU57" s="33">
        <f>AT57*($C$57-$E$57)</f>
        <v>0</v>
      </c>
      <c r="AV57" s="72"/>
      <c r="AW57" s="32">
        <v>0</v>
      </c>
      <c r="AX57" s="33">
        <f>AW57*($C$57-$E$57)</f>
        <v>0</v>
      </c>
      <c r="AY57" s="72"/>
      <c r="AZ57" s="32">
        <v>0</v>
      </c>
      <c r="BA57" s="33">
        <f>AZ57*($C$57-$E$57)</f>
        <v>0</v>
      </c>
      <c r="BB57" s="72"/>
      <c r="BC57" s="32">
        <v>0</v>
      </c>
      <c r="BD57" s="33">
        <f>BC57*($C$57-$E$57)</f>
        <v>0</v>
      </c>
      <c r="BE57" s="72"/>
      <c r="BF57" s="32">
        <v>0</v>
      </c>
      <c r="BG57" s="33">
        <f>BF57*($C$57-$E$57)</f>
        <v>0</v>
      </c>
      <c r="BH57" s="72"/>
      <c r="BI57" s="32">
        <v>0</v>
      </c>
      <c r="BJ57" s="33">
        <f>BI57*($C$57-$E$57)</f>
        <v>0</v>
      </c>
      <c r="BK57" s="72"/>
      <c r="BL57" s="32">
        <v>0</v>
      </c>
      <c r="BM57" s="33">
        <f>BL57*($C$57-$E$57)</f>
        <v>0</v>
      </c>
      <c r="BN57" s="72"/>
      <c r="BO57" s="32">
        <v>0</v>
      </c>
      <c r="BP57" s="33">
        <f>BO57*($C$57-$E$57)</f>
        <v>0</v>
      </c>
      <c r="BQ57" s="72"/>
      <c r="BR57" s="32">
        <v>0</v>
      </c>
      <c r="BS57" s="33">
        <f>BR57*($C$57-$E$57)</f>
        <v>0</v>
      </c>
      <c r="BT57" s="72"/>
      <c r="BU57" s="32">
        <v>0</v>
      </c>
      <c r="BV57" s="33">
        <f>BU57*($C$57-$E$57)</f>
        <v>0</v>
      </c>
      <c r="BW57" s="72">
        <v>500</v>
      </c>
      <c r="BX57" s="32">
        <v>0</v>
      </c>
      <c r="BY57" s="33">
        <f>BX57*($C$57-$E$57)</f>
        <v>0</v>
      </c>
      <c r="BZ57" s="72"/>
      <c r="CA57" s="32">
        <v>0</v>
      </c>
      <c r="CB57" s="33">
        <f>CA57*($C$57-$E$57)</f>
        <v>0</v>
      </c>
      <c r="CC57" s="72"/>
      <c r="CD57" s="32">
        <v>0</v>
      </c>
      <c r="CE57" s="33">
        <f>CD57*($C$57-$E$57)</f>
        <v>0</v>
      </c>
      <c r="CF57" s="72"/>
      <c r="CG57" s="32">
        <v>0</v>
      </c>
      <c r="CH57" s="33">
        <f>CG57*($C$57-$E$57)</f>
        <v>0</v>
      </c>
      <c r="CI57" s="72"/>
      <c r="CJ57" s="32">
        <v>0</v>
      </c>
      <c r="CK57" s="33">
        <f>CJ57*($C$57-$E$57)</f>
        <v>0</v>
      </c>
      <c r="CL57" s="72"/>
      <c r="CM57" s="32">
        <v>0</v>
      </c>
      <c r="CN57" s="33">
        <f>CM57*($C$57-$E$57)</f>
        <v>0</v>
      </c>
      <c r="CO57" s="72"/>
      <c r="CP57" s="32">
        <v>0</v>
      </c>
      <c r="CQ57" s="33">
        <f>CP57*($C$57-$E$57)</f>
        <v>0</v>
      </c>
      <c r="CR57" s="72"/>
      <c r="CS57" s="32">
        <v>0</v>
      </c>
      <c r="CT57" s="33">
        <f>CS57*($C$57-$E$57)</f>
        <v>0</v>
      </c>
      <c r="CU57" s="70">
        <f t="shared" si="27"/>
        <v>2100</v>
      </c>
      <c r="CV57" s="52">
        <f t="shared" si="28"/>
        <v>0</v>
      </c>
      <c r="CW57" s="52">
        <f t="shared" si="31"/>
        <v>0</v>
      </c>
    </row>
    <row r="58" spans="1:101" ht="21" customHeight="1" x14ac:dyDescent="0.25">
      <c r="A58" s="77">
        <v>54</v>
      </c>
      <c r="B58" s="78" t="s">
        <v>84</v>
      </c>
      <c r="C58" s="45">
        <v>29</v>
      </c>
      <c r="D58" s="45">
        <v>2.8000000000000001E-2</v>
      </c>
      <c r="E58" s="45">
        <f t="shared" si="30"/>
        <v>0.81200000000000006</v>
      </c>
      <c r="F58" s="72"/>
      <c r="G58" s="32">
        <v>0</v>
      </c>
      <c r="H58" s="33">
        <f>G58*($C$58-$E$58)</f>
        <v>0</v>
      </c>
      <c r="I58" s="72"/>
      <c r="J58" s="32">
        <v>0</v>
      </c>
      <c r="K58" s="33">
        <f>J58*($C$58-$E$58)</f>
        <v>0</v>
      </c>
      <c r="L58" s="72"/>
      <c r="M58" s="32">
        <v>0</v>
      </c>
      <c r="N58" s="33">
        <f>M58*($C$58-$E$58)</f>
        <v>0</v>
      </c>
      <c r="O58" s="72"/>
      <c r="P58" s="32">
        <v>0</v>
      </c>
      <c r="Q58" s="33">
        <f>P58*($C$58-$E$58)</f>
        <v>0</v>
      </c>
      <c r="R58" s="72">
        <v>1000</v>
      </c>
      <c r="S58" s="32">
        <v>0</v>
      </c>
      <c r="T58" s="33">
        <f>S58*($C$58-$E$58)</f>
        <v>0</v>
      </c>
      <c r="U58" s="72">
        <v>600</v>
      </c>
      <c r="V58" s="32">
        <v>0</v>
      </c>
      <c r="W58" s="33">
        <f>V58*($C$58-$E$58)</f>
        <v>0</v>
      </c>
      <c r="X58" s="72"/>
      <c r="Y58" s="32">
        <v>0</v>
      </c>
      <c r="Z58" s="33">
        <f>Y58*($C$58-$E$58)</f>
        <v>0</v>
      </c>
      <c r="AA58" s="72"/>
      <c r="AB58" s="32">
        <v>0</v>
      </c>
      <c r="AC58" s="33">
        <f>AB58*($C$58-$E$58)</f>
        <v>0</v>
      </c>
      <c r="AD58" s="72"/>
      <c r="AE58" s="32">
        <v>0</v>
      </c>
      <c r="AF58" s="33">
        <f>AE58*($C$58-$E$58)</f>
        <v>0</v>
      </c>
      <c r="AG58" s="72"/>
      <c r="AH58" s="32">
        <v>0</v>
      </c>
      <c r="AI58" s="33">
        <f>AH58*($C$58-$E$58)</f>
        <v>0</v>
      </c>
      <c r="AJ58" s="72"/>
      <c r="AK58" s="32">
        <v>0</v>
      </c>
      <c r="AL58" s="33">
        <f>AK58*($C$58-$E$58)</f>
        <v>0</v>
      </c>
      <c r="AM58" s="72"/>
      <c r="AN58" s="32">
        <v>0</v>
      </c>
      <c r="AO58" s="33">
        <f>AN58*($C$58-$E$58)</f>
        <v>0</v>
      </c>
      <c r="AP58" s="72"/>
      <c r="AQ58" s="32">
        <v>0</v>
      </c>
      <c r="AR58" s="33">
        <f>AQ58*($C$58-$E$58)</f>
        <v>0</v>
      </c>
      <c r="AS58" s="72"/>
      <c r="AT58" s="32">
        <v>0</v>
      </c>
      <c r="AU58" s="33">
        <f>AT58*($C$58-$E$58)</f>
        <v>0</v>
      </c>
      <c r="AV58" s="72"/>
      <c r="AW58" s="32">
        <v>0</v>
      </c>
      <c r="AX58" s="33">
        <f>AW58*($C$58-$E$58)</f>
        <v>0</v>
      </c>
      <c r="AY58" s="72"/>
      <c r="AZ58" s="32">
        <v>0</v>
      </c>
      <c r="BA58" s="33">
        <f>AZ58*($C$58-$E$58)</f>
        <v>0</v>
      </c>
      <c r="BB58" s="72"/>
      <c r="BC58" s="32">
        <v>0</v>
      </c>
      <c r="BD58" s="33">
        <f>BC58*($C$58-$E$58)</f>
        <v>0</v>
      </c>
      <c r="BE58" s="72"/>
      <c r="BF58" s="32">
        <v>0</v>
      </c>
      <c r="BG58" s="33">
        <f>BF58*($C$58-$E$58)</f>
        <v>0</v>
      </c>
      <c r="BH58" s="72"/>
      <c r="BI58" s="32">
        <v>0</v>
      </c>
      <c r="BJ58" s="33">
        <f>BI58*($C$58-$E$58)</f>
        <v>0</v>
      </c>
      <c r="BK58" s="72"/>
      <c r="BL58" s="32">
        <v>0</v>
      </c>
      <c r="BM58" s="33">
        <f>BL58*($C$58-$E$58)</f>
        <v>0</v>
      </c>
      <c r="BN58" s="72"/>
      <c r="BO58" s="32">
        <v>0</v>
      </c>
      <c r="BP58" s="33">
        <f>BO58*($C$58-$E$58)</f>
        <v>0</v>
      </c>
      <c r="BQ58" s="72"/>
      <c r="BR58" s="32">
        <v>0</v>
      </c>
      <c r="BS58" s="33">
        <f>BR58*($C$58-$E$58)</f>
        <v>0</v>
      </c>
      <c r="BT58" s="72"/>
      <c r="BU58" s="32">
        <v>0</v>
      </c>
      <c r="BV58" s="33">
        <f>BU58*($C$58-$E$58)</f>
        <v>0</v>
      </c>
      <c r="BW58" s="72">
        <v>500</v>
      </c>
      <c r="BX58" s="32">
        <v>0</v>
      </c>
      <c r="BY58" s="33">
        <f>BX58*($C$58-$E$58)</f>
        <v>0</v>
      </c>
      <c r="BZ58" s="72"/>
      <c r="CA58" s="32">
        <v>0</v>
      </c>
      <c r="CB58" s="33">
        <f>CA58*($C$58-$E$58)</f>
        <v>0</v>
      </c>
      <c r="CC58" s="72"/>
      <c r="CD58" s="32">
        <v>0</v>
      </c>
      <c r="CE58" s="33">
        <f>CD58*($C$58-$E$58)</f>
        <v>0</v>
      </c>
      <c r="CF58" s="72"/>
      <c r="CG58" s="32">
        <v>0</v>
      </c>
      <c r="CH58" s="33">
        <f>CG58*($C$58-$E$58)</f>
        <v>0</v>
      </c>
      <c r="CI58" s="72"/>
      <c r="CJ58" s="32">
        <v>0</v>
      </c>
      <c r="CK58" s="33">
        <f>CJ58*($C$58-$E$58)</f>
        <v>0</v>
      </c>
      <c r="CL58" s="72"/>
      <c r="CM58" s="32">
        <v>0</v>
      </c>
      <c r="CN58" s="33">
        <f>CM58*($C$58-$E$58)</f>
        <v>0</v>
      </c>
      <c r="CO58" s="72"/>
      <c r="CP58" s="32">
        <v>0</v>
      </c>
      <c r="CQ58" s="33">
        <f>CP58*($C$58-$E$58)</f>
        <v>0</v>
      </c>
      <c r="CR58" s="72"/>
      <c r="CS58" s="32">
        <v>0</v>
      </c>
      <c r="CT58" s="33">
        <f>CS58*($C$58-$E$58)</f>
        <v>0</v>
      </c>
      <c r="CU58" s="70">
        <f t="shared" si="27"/>
        <v>2100</v>
      </c>
      <c r="CV58" s="52">
        <f t="shared" si="28"/>
        <v>0</v>
      </c>
      <c r="CW58" s="52">
        <f t="shared" si="31"/>
        <v>0</v>
      </c>
    </row>
    <row r="59" spans="1:101" ht="21" customHeight="1" x14ac:dyDescent="0.25">
      <c r="A59" s="77">
        <v>55</v>
      </c>
      <c r="B59" s="78" t="s">
        <v>85</v>
      </c>
      <c r="C59" s="45">
        <v>26.13</v>
      </c>
      <c r="D59" s="45">
        <v>0.316</v>
      </c>
      <c r="E59" s="46">
        <f t="shared" si="30"/>
        <v>8.2570800000000002</v>
      </c>
      <c r="F59" s="72"/>
      <c r="G59" s="32">
        <v>0</v>
      </c>
      <c r="H59" s="33">
        <f>G59*($C$59-$E$59)</f>
        <v>0</v>
      </c>
      <c r="I59" s="72"/>
      <c r="J59" s="32">
        <v>0</v>
      </c>
      <c r="K59" s="33">
        <f>J59*($C$59-$E$59)</f>
        <v>0</v>
      </c>
      <c r="L59" s="72"/>
      <c r="M59" s="32">
        <v>0</v>
      </c>
      <c r="N59" s="33">
        <f>M59*($C$59-$E$59)</f>
        <v>0</v>
      </c>
      <c r="O59" s="72"/>
      <c r="P59" s="32">
        <v>0</v>
      </c>
      <c r="Q59" s="33">
        <f>P59*($C$59-$E$59)</f>
        <v>0</v>
      </c>
      <c r="R59" s="72"/>
      <c r="S59" s="32">
        <v>0</v>
      </c>
      <c r="T59" s="33">
        <f>S59*($C$59-$E$59)</f>
        <v>0</v>
      </c>
      <c r="U59" s="72"/>
      <c r="V59" s="32">
        <v>0</v>
      </c>
      <c r="W59" s="33">
        <f>V59*($C$59-$E$59)</f>
        <v>0</v>
      </c>
      <c r="X59" s="72"/>
      <c r="Y59" s="32">
        <v>0</v>
      </c>
      <c r="Z59" s="33">
        <f>Y59*($C$59-$E$59)</f>
        <v>0</v>
      </c>
      <c r="AA59" s="72"/>
      <c r="AB59" s="32">
        <v>0</v>
      </c>
      <c r="AC59" s="33">
        <f>AB59*($C$59-$E$59)</f>
        <v>0</v>
      </c>
      <c r="AD59" s="72"/>
      <c r="AE59" s="32">
        <v>0</v>
      </c>
      <c r="AF59" s="33">
        <f>AE59*($C$59-$E$59)</f>
        <v>0</v>
      </c>
      <c r="AG59" s="72"/>
      <c r="AH59" s="32">
        <v>0</v>
      </c>
      <c r="AI59" s="33">
        <f>AH59*($C$59-$E$59)</f>
        <v>0</v>
      </c>
      <c r="AJ59" s="72"/>
      <c r="AK59" s="32">
        <v>0</v>
      </c>
      <c r="AL59" s="33">
        <f>AK59*($C$59-$E$59)</f>
        <v>0</v>
      </c>
      <c r="AM59" s="72"/>
      <c r="AN59" s="32">
        <v>0</v>
      </c>
      <c r="AO59" s="33">
        <f>AN59*($C$59-$E$59)</f>
        <v>0</v>
      </c>
      <c r="AP59" s="72"/>
      <c r="AQ59" s="32">
        <v>0</v>
      </c>
      <c r="AR59" s="33">
        <f>AQ59*($C$59-$E$59)</f>
        <v>0</v>
      </c>
      <c r="AS59" s="72"/>
      <c r="AT59" s="32">
        <v>0</v>
      </c>
      <c r="AU59" s="33">
        <f>AT59*($C$59-$E$59)</f>
        <v>0</v>
      </c>
      <c r="AV59" s="72"/>
      <c r="AW59" s="32">
        <v>0</v>
      </c>
      <c r="AX59" s="33">
        <f>AW59*($C$59-$E$59)</f>
        <v>0</v>
      </c>
      <c r="AY59" s="72">
        <v>585</v>
      </c>
      <c r="AZ59" s="32">
        <v>0</v>
      </c>
      <c r="BA59" s="33">
        <f>AZ59*($C$59-$E$59)</f>
        <v>0</v>
      </c>
      <c r="BB59" s="72"/>
      <c r="BC59" s="32">
        <v>0</v>
      </c>
      <c r="BD59" s="33">
        <f>BC59*($C$59-$E$59)</f>
        <v>0</v>
      </c>
      <c r="BE59" s="72"/>
      <c r="BF59" s="32">
        <v>0</v>
      </c>
      <c r="BG59" s="33">
        <f>BF59*($C$59-$E$59)</f>
        <v>0</v>
      </c>
      <c r="BH59" s="72">
        <v>750</v>
      </c>
      <c r="BI59" s="32">
        <v>0</v>
      </c>
      <c r="BJ59" s="33">
        <f>BI59*($C$59-$E$59)</f>
        <v>0</v>
      </c>
      <c r="BK59" s="72"/>
      <c r="BL59" s="32">
        <v>0</v>
      </c>
      <c r="BM59" s="33">
        <f>BL59*($C$59-$E$59)</f>
        <v>0</v>
      </c>
      <c r="BN59" s="72"/>
      <c r="BO59" s="32">
        <v>0</v>
      </c>
      <c r="BP59" s="33">
        <f>BO59*($C$59-$E$59)</f>
        <v>0</v>
      </c>
      <c r="BQ59" s="72"/>
      <c r="BR59" s="32">
        <v>0</v>
      </c>
      <c r="BS59" s="33">
        <f>BR59*($C$59-$E$59)</f>
        <v>0</v>
      </c>
      <c r="BT59" s="72"/>
      <c r="BU59" s="32">
        <v>0</v>
      </c>
      <c r="BV59" s="33">
        <f>BU59*($C$59-$E$59)</f>
        <v>0</v>
      </c>
      <c r="BW59" s="72"/>
      <c r="BX59" s="32">
        <v>0</v>
      </c>
      <c r="BY59" s="33">
        <f>BX59*($C$59-$E$59)</f>
        <v>0</v>
      </c>
      <c r="BZ59" s="72"/>
      <c r="CA59" s="32">
        <v>0</v>
      </c>
      <c r="CB59" s="33">
        <f>CA59*($C$59-$E$59)</f>
        <v>0</v>
      </c>
      <c r="CC59" s="72"/>
      <c r="CD59" s="32">
        <v>0</v>
      </c>
      <c r="CE59" s="33">
        <f>CD59*($C$59-$E$59)</f>
        <v>0</v>
      </c>
      <c r="CF59" s="72"/>
      <c r="CG59" s="32">
        <v>0</v>
      </c>
      <c r="CH59" s="33">
        <f>CG59*($C$59-$E$59)</f>
        <v>0</v>
      </c>
      <c r="CI59" s="72"/>
      <c r="CJ59" s="32">
        <v>0</v>
      </c>
      <c r="CK59" s="33">
        <f>CJ59*($C$59-$E$59)</f>
        <v>0</v>
      </c>
      <c r="CL59" s="72"/>
      <c r="CM59" s="32">
        <v>0</v>
      </c>
      <c r="CN59" s="33">
        <f>CM59*($C$59-$E$59)</f>
        <v>0</v>
      </c>
      <c r="CO59" s="72"/>
      <c r="CP59" s="32"/>
      <c r="CQ59" s="33">
        <f>CP59*($C$59-$E$59)</f>
        <v>0</v>
      </c>
      <c r="CR59" s="72"/>
      <c r="CS59" s="32">
        <v>0</v>
      </c>
      <c r="CT59" s="33">
        <f>CS59*($C$59-$E$59)</f>
        <v>0</v>
      </c>
      <c r="CU59" s="70">
        <f t="shared" si="27"/>
        <v>1335</v>
      </c>
      <c r="CV59" s="52">
        <f t="shared" si="28"/>
        <v>0</v>
      </c>
      <c r="CW59" s="52">
        <f t="shared" si="31"/>
        <v>0</v>
      </c>
    </row>
    <row r="60" spans="1:101" ht="21" customHeight="1" x14ac:dyDescent="0.25">
      <c r="A60" s="77">
        <v>56</v>
      </c>
      <c r="B60" s="78" t="s">
        <v>86</v>
      </c>
      <c r="C60" s="45">
        <v>26.13</v>
      </c>
      <c r="D60" s="45">
        <v>0.183</v>
      </c>
      <c r="E60" s="46">
        <f t="shared" si="30"/>
        <v>4.78179</v>
      </c>
      <c r="F60" s="72"/>
      <c r="G60" s="32">
        <v>0</v>
      </c>
      <c r="H60" s="33">
        <f>G60*($C$60-$E$60)</f>
        <v>0</v>
      </c>
      <c r="I60" s="72"/>
      <c r="J60" s="32">
        <v>0</v>
      </c>
      <c r="K60" s="33">
        <f>J60*($C$60-$E$60)</f>
        <v>0</v>
      </c>
      <c r="L60" s="72"/>
      <c r="M60" s="32">
        <v>0</v>
      </c>
      <c r="N60" s="33">
        <f>M60*($C$60-$E$60)</f>
        <v>0</v>
      </c>
      <c r="O60" s="72"/>
      <c r="P60" s="32">
        <v>0</v>
      </c>
      <c r="Q60" s="33">
        <f>P60*($C$60-$E$60)</f>
        <v>0</v>
      </c>
      <c r="R60" s="72"/>
      <c r="S60" s="32">
        <v>0</v>
      </c>
      <c r="T60" s="33">
        <f>S60*($C$60-$E$60)</f>
        <v>0</v>
      </c>
      <c r="U60" s="72"/>
      <c r="V60" s="32">
        <v>0</v>
      </c>
      <c r="W60" s="33">
        <f>V60*($C$60-$E$60)</f>
        <v>0</v>
      </c>
      <c r="X60" s="72"/>
      <c r="Y60" s="32">
        <v>0</v>
      </c>
      <c r="Z60" s="33">
        <f>Y60*($C$60-$E$60)</f>
        <v>0</v>
      </c>
      <c r="AA60" s="72"/>
      <c r="AB60" s="32">
        <v>0</v>
      </c>
      <c r="AC60" s="33">
        <f>AB60*($C$60-$E$60)</f>
        <v>0</v>
      </c>
      <c r="AD60" s="72"/>
      <c r="AE60" s="32">
        <v>0</v>
      </c>
      <c r="AF60" s="33">
        <f>AE60*($C$60-$E$60)</f>
        <v>0</v>
      </c>
      <c r="AG60" s="72"/>
      <c r="AH60" s="32">
        <v>0</v>
      </c>
      <c r="AI60" s="33">
        <f>AH60*($C$60-$E$60)</f>
        <v>0</v>
      </c>
      <c r="AJ60" s="72"/>
      <c r="AK60" s="32">
        <v>0</v>
      </c>
      <c r="AL60" s="33">
        <f>AK60*($C$60-$E$60)</f>
        <v>0</v>
      </c>
      <c r="AM60" s="72"/>
      <c r="AN60" s="32">
        <v>0</v>
      </c>
      <c r="AO60" s="33">
        <f>AN60*($C$60-$E$60)</f>
        <v>0</v>
      </c>
      <c r="AP60" s="72"/>
      <c r="AQ60" s="32">
        <v>0</v>
      </c>
      <c r="AR60" s="33">
        <f>AQ60*($C$60-$E$60)</f>
        <v>0</v>
      </c>
      <c r="AS60" s="72"/>
      <c r="AT60" s="32">
        <v>0</v>
      </c>
      <c r="AU60" s="33">
        <f>AT60*($C$60-$E$60)</f>
        <v>0</v>
      </c>
      <c r="AV60" s="72"/>
      <c r="AW60" s="32">
        <v>0</v>
      </c>
      <c r="AX60" s="33">
        <f>AW60*($C$60-$E$60)</f>
        <v>0</v>
      </c>
      <c r="AY60" s="72"/>
      <c r="AZ60" s="32">
        <v>0</v>
      </c>
      <c r="BA60" s="33">
        <f>AZ60*($C$60-$E$60)</f>
        <v>0</v>
      </c>
      <c r="BB60" s="72"/>
      <c r="BC60" s="32">
        <v>0</v>
      </c>
      <c r="BD60" s="33">
        <f>BC60*($C$60-$E$60)</f>
        <v>0</v>
      </c>
      <c r="BE60" s="72"/>
      <c r="BF60" s="32">
        <v>0</v>
      </c>
      <c r="BG60" s="33">
        <f>BF60*($C$60-$E$60)</f>
        <v>0</v>
      </c>
      <c r="BH60" s="72"/>
      <c r="BI60" s="32">
        <v>0</v>
      </c>
      <c r="BJ60" s="33">
        <f>BI60*($C$60-$E$60)</f>
        <v>0</v>
      </c>
      <c r="BK60" s="72"/>
      <c r="BL60" s="32">
        <v>0</v>
      </c>
      <c r="BM60" s="33">
        <f>BL60*($C$60-$E$60)</f>
        <v>0</v>
      </c>
      <c r="BN60" s="72"/>
      <c r="BO60" s="32">
        <v>0</v>
      </c>
      <c r="BP60" s="33">
        <f>BO60*($C$60-$E$60)</f>
        <v>0</v>
      </c>
      <c r="BQ60" s="72"/>
      <c r="BR60" s="32">
        <v>0</v>
      </c>
      <c r="BS60" s="33">
        <f>BR60*($C$60-$E$60)</f>
        <v>0</v>
      </c>
      <c r="BT60" s="72"/>
      <c r="BU60" s="32">
        <v>0</v>
      </c>
      <c r="BV60" s="33">
        <f>BU60*($C$60-$E$60)</f>
        <v>0</v>
      </c>
      <c r="BW60" s="72"/>
      <c r="BX60" s="32">
        <v>0</v>
      </c>
      <c r="BY60" s="33">
        <f>BX60*($C$60-$E$60)</f>
        <v>0</v>
      </c>
      <c r="BZ60" s="72"/>
      <c r="CA60" s="32">
        <v>0</v>
      </c>
      <c r="CB60" s="33">
        <f>CA60*($C$60-$E$60)</f>
        <v>0</v>
      </c>
      <c r="CC60" s="72"/>
      <c r="CD60" s="32">
        <v>0</v>
      </c>
      <c r="CE60" s="33">
        <f>CD60*($C$60-$E$60)</f>
        <v>0</v>
      </c>
      <c r="CF60" s="72"/>
      <c r="CG60" s="32">
        <v>0</v>
      </c>
      <c r="CH60" s="33">
        <f>CG60*($C$60-$E$60)</f>
        <v>0</v>
      </c>
      <c r="CI60" s="72"/>
      <c r="CJ60" s="32">
        <v>0</v>
      </c>
      <c r="CK60" s="33">
        <f>CJ60*($C$60-$E$60)</f>
        <v>0</v>
      </c>
      <c r="CL60" s="72"/>
      <c r="CM60" s="32">
        <v>0</v>
      </c>
      <c r="CN60" s="33">
        <f>CM60*($C$60-$E$60)</f>
        <v>0</v>
      </c>
      <c r="CO60" s="72"/>
      <c r="CP60" s="32"/>
      <c r="CQ60" s="33">
        <f>CP60*($C$60-$E$60)</f>
        <v>0</v>
      </c>
      <c r="CR60" s="72"/>
      <c r="CS60" s="32">
        <v>0</v>
      </c>
      <c r="CT60" s="33">
        <f>CS60*($C$60-$E$60)</f>
        <v>0</v>
      </c>
      <c r="CU60" s="70">
        <f t="shared" si="27"/>
        <v>0</v>
      </c>
      <c r="CV60" s="52">
        <f t="shared" si="28"/>
        <v>0</v>
      </c>
      <c r="CW60" s="52">
        <f t="shared" si="31"/>
        <v>0</v>
      </c>
    </row>
    <row r="61" spans="1:101" ht="21" customHeight="1" x14ac:dyDescent="0.25">
      <c r="A61" s="77">
        <v>57</v>
      </c>
      <c r="B61" s="78" t="s">
        <v>87</v>
      </c>
      <c r="C61" s="45">
        <v>17.399999999999999</v>
      </c>
      <c r="D61" s="45">
        <v>0.32700000000000001</v>
      </c>
      <c r="E61" s="46">
        <f t="shared" si="30"/>
        <v>5.6898</v>
      </c>
      <c r="F61" s="72"/>
      <c r="G61" s="32">
        <v>0</v>
      </c>
      <c r="H61" s="33">
        <f>G61*($C$61-$E$61)</f>
        <v>0</v>
      </c>
      <c r="I61" s="72"/>
      <c r="J61" s="32">
        <v>0</v>
      </c>
      <c r="K61" s="33">
        <f>J61*($C$61-$E$61)</f>
        <v>0</v>
      </c>
      <c r="L61" s="72"/>
      <c r="M61" s="32">
        <v>0</v>
      </c>
      <c r="N61" s="33">
        <f>M61*($C$61-$E$61)</f>
        <v>0</v>
      </c>
      <c r="O61" s="72"/>
      <c r="P61" s="32">
        <v>0</v>
      </c>
      <c r="Q61" s="33">
        <f>P61*($C$61-$E$61)</f>
        <v>0</v>
      </c>
      <c r="R61" s="72"/>
      <c r="S61" s="32">
        <v>0</v>
      </c>
      <c r="T61" s="33">
        <f>S61*($C$61-$E$61)</f>
        <v>0</v>
      </c>
      <c r="U61" s="72"/>
      <c r="V61" s="32">
        <v>0</v>
      </c>
      <c r="W61" s="33">
        <f>V61*($C$61-$E$61)</f>
        <v>0</v>
      </c>
      <c r="X61" s="72"/>
      <c r="Y61" s="32">
        <v>0</v>
      </c>
      <c r="Z61" s="33">
        <f>Y61*($C$61-$E$61)</f>
        <v>0</v>
      </c>
      <c r="AA61" s="72"/>
      <c r="AB61" s="32">
        <v>0</v>
      </c>
      <c r="AC61" s="33">
        <f>AB61*($C$61-$E$61)</f>
        <v>0</v>
      </c>
      <c r="AD61" s="72"/>
      <c r="AE61" s="32">
        <v>0</v>
      </c>
      <c r="AF61" s="33">
        <f>AE61*($C$61-$E$61)</f>
        <v>0</v>
      </c>
      <c r="AG61" s="72"/>
      <c r="AH61" s="32">
        <v>0</v>
      </c>
      <c r="AI61" s="33">
        <f>AH61*($C$61-$E$61)</f>
        <v>0</v>
      </c>
      <c r="AJ61" s="72"/>
      <c r="AK61" s="32">
        <v>0</v>
      </c>
      <c r="AL61" s="33">
        <f>AK61*($C$61-$E$61)</f>
        <v>0</v>
      </c>
      <c r="AM61" s="72"/>
      <c r="AN61" s="32">
        <v>0</v>
      </c>
      <c r="AO61" s="33">
        <f>AN61*($C$61-$E$61)</f>
        <v>0</v>
      </c>
      <c r="AP61" s="72"/>
      <c r="AQ61" s="32">
        <v>0</v>
      </c>
      <c r="AR61" s="33">
        <f>AQ61*($C$61-$E$61)</f>
        <v>0</v>
      </c>
      <c r="AS61" s="72"/>
      <c r="AT61" s="32">
        <v>0</v>
      </c>
      <c r="AU61" s="33">
        <f>AT61*($C$61-$E$61)</f>
        <v>0</v>
      </c>
      <c r="AV61" s="72"/>
      <c r="AW61" s="32">
        <v>0</v>
      </c>
      <c r="AX61" s="33">
        <f>AW61*($C$61-$E$61)</f>
        <v>0</v>
      </c>
      <c r="AY61" s="72"/>
      <c r="AZ61" s="32">
        <v>0</v>
      </c>
      <c r="BA61" s="33">
        <f>AZ61*($C$61-$E$61)</f>
        <v>0</v>
      </c>
      <c r="BB61" s="72"/>
      <c r="BC61" s="32">
        <v>0</v>
      </c>
      <c r="BD61" s="33">
        <f>BC61*($C$61-$E$61)</f>
        <v>0</v>
      </c>
      <c r="BE61" s="72"/>
      <c r="BF61" s="32">
        <v>0</v>
      </c>
      <c r="BG61" s="33">
        <f>BF61*($C$61-$E$61)</f>
        <v>0</v>
      </c>
      <c r="BH61" s="72"/>
      <c r="BI61" s="32">
        <v>0</v>
      </c>
      <c r="BJ61" s="33">
        <f>BI61*($C$61-$E$61)</f>
        <v>0</v>
      </c>
      <c r="BK61" s="72"/>
      <c r="BL61" s="32">
        <v>0</v>
      </c>
      <c r="BM61" s="33">
        <f>BL61*($C$61-$E$61)</f>
        <v>0</v>
      </c>
      <c r="BN61" s="72"/>
      <c r="BO61" s="32">
        <v>0</v>
      </c>
      <c r="BP61" s="33">
        <f>BO61*($C$61-$E$61)</f>
        <v>0</v>
      </c>
      <c r="BQ61" s="72"/>
      <c r="BR61" s="32">
        <v>0</v>
      </c>
      <c r="BS61" s="33">
        <f>BR61*($C$61-$E$61)</f>
        <v>0</v>
      </c>
      <c r="BT61" s="72"/>
      <c r="BU61" s="32">
        <v>0</v>
      </c>
      <c r="BV61" s="33">
        <f>BU61*($C$61-$E$61)</f>
        <v>0</v>
      </c>
      <c r="BW61" s="72"/>
      <c r="BX61" s="32">
        <v>0</v>
      </c>
      <c r="BY61" s="33">
        <f>BX61*($C$61-$E$61)</f>
        <v>0</v>
      </c>
      <c r="BZ61" s="72"/>
      <c r="CA61" s="32">
        <v>0</v>
      </c>
      <c r="CB61" s="33">
        <f>CA61*($C$61-$E$61)</f>
        <v>0</v>
      </c>
      <c r="CC61" s="72"/>
      <c r="CD61" s="32">
        <v>0</v>
      </c>
      <c r="CE61" s="33">
        <f>CD61*($C$61-$E$61)</f>
        <v>0</v>
      </c>
      <c r="CF61" s="72"/>
      <c r="CG61" s="32">
        <v>0</v>
      </c>
      <c r="CH61" s="33">
        <f>CG61*($C$61-$E$61)</f>
        <v>0</v>
      </c>
      <c r="CI61" s="72"/>
      <c r="CJ61" s="32">
        <v>0</v>
      </c>
      <c r="CK61" s="33">
        <f>CJ61*($C$61-$E$61)</f>
        <v>0</v>
      </c>
      <c r="CL61" s="72"/>
      <c r="CM61" s="32">
        <v>0</v>
      </c>
      <c r="CN61" s="33">
        <f>CM61*($C$61-$E$61)</f>
        <v>0</v>
      </c>
      <c r="CO61" s="72"/>
      <c r="CP61" s="32">
        <v>0</v>
      </c>
      <c r="CQ61" s="33">
        <f>CP61*($C$61-$E$61)</f>
        <v>0</v>
      </c>
      <c r="CR61" s="72"/>
      <c r="CS61" s="32">
        <v>0</v>
      </c>
      <c r="CT61" s="33">
        <f>CS61*($C$61-$E$61)</f>
        <v>0</v>
      </c>
      <c r="CU61" s="70">
        <f t="shared" si="27"/>
        <v>0</v>
      </c>
      <c r="CV61" s="52">
        <f t="shared" si="28"/>
        <v>0</v>
      </c>
      <c r="CW61" s="52">
        <f t="shared" si="31"/>
        <v>0</v>
      </c>
    </row>
    <row r="62" spans="1:101" ht="21" customHeight="1" x14ac:dyDescent="0.25">
      <c r="A62" s="77">
        <v>58</v>
      </c>
      <c r="B62" s="78" t="s">
        <v>88</v>
      </c>
      <c r="C62" s="45">
        <v>15.44</v>
      </c>
      <c r="D62" s="45">
        <v>0.16200000000000001</v>
      </c>
      <c r="E62" s="46">
        <f t="shared" si="30"/>
        <v>2.5012799999999999</v>
      </c>
      <c r="F62" s="72"/>
      <c r="G62" s="32">
        <v>0</v>
      </c>
      <c r="H62" s="33">
        <f>G62*($C$62-$E$62)</f>
        <v>0</v>
      </c>
      <c r="I62" s="72"/>
      <c r="J62" s="32">
        <v>0</v>
      </c>
      <c r="K62" s="33">
        <f>J62*($C$62-$E$62)</f>
        <v>0</v>
      </c>
      <c r="L62" s="72"/>
      <c r="M62" s="32">
        <v>0</v>
      </c>
      <c r="N62" s="33">
        <f>M62*($C$62-$E$62)</f>
        <v>0</v>
      </c>
      <c r="O62" s="72"/>
      <c r="P62" s="32">
        <v>0</v>
      </c>
      <c r="Q62" s="33">
        <f>P62*($C$62-$E$62)</f>
        <v>0</v>
      </c>
      <c r="R62" s="72"/>
      <c r="S62" s="32">
        <v>0</v>
      </c>
      <c r="T62" s="33">
        <f>S62*($C$62-$E$62)</f>
        <v>0</v>
      </c>
      <c r="U62" s="72"/>
      <c r="V62" s="32">
        <v>0</v>
      </c>
      <c r="W62" s="33">
        <f>V62*($C$62-$E$62)</f>
        <v>0</v>
      </c>
      <c r="X62" s="72"/>
      <c r="Y62" s="32">
        <v>0</v>
      </c>
      <c r="Z62" s="33">
        <f>Y62*($C$62-$E$62)</f>
        <v>0</v>
      </c>
      <c r="AA62" s="72"/>
      <c r="AB62" s="32">
        <v>0</v>
      </c>
      <c r="AC62" s="33">
        <f>AB62*($C$62-$E$62)</f>
        <v>0</v>
      </c>
      <c r="AD62" s="72"/>
      <c r="AE62" s="32">
        <v>0</v>
      </c>
      <c r="AF62" s="33">
        <f>AE62*($C$62-$E$62)</f>
        <v>0</v>
      </c>
      <c r="AG62" s="72"/>
      <c r="AH62" s="32">
        <v>0</v>
      </c>
      <c r="AI62" s="33">
        <f>AH62*($C$62-$E$62)</f>
        <v>0</v>
      </c>
      <c r="AJ62" s="72"/>
      <c r="AK62" s="32">
        <v>0</v>
      </c>
      <c r="AL62" s="33">
        <f>AK62*($C$62-$E$62)</f>
        <v>0</v>
      </c>
      <c r="AM62" s="72"/>
      <c r="AN62" s="32">
        <v>0</v>
      </c>
      <c r="AO62" s="33">
        <f>AN62*($C$62-$E$62)</f>
        <v>0</v>
      </c>
      <c r="AP62" s="72"/>
      <c r="AQ62" s="32">
        <v>0</v>
      </c>
      <c r="AR62" s="33">
        <f>AQ62*($C$62-$E$62)</f>
        <v>0</v>
      </c>
      <c r="AS62" s="72"/>
      <c r="AT62" s="32">
        <v>0</v>
      </c>
      <c r="AU62" s="33">
        <f>AT62*($C$62-$E$62)</f>
        <v>0</v>
      </c>
      <c r="AV62" s="72"/>
      <c r="AW62" s="32">
        <v>0</v>
      </c>
      <c r="AX62" s="33">
        <f>AW62*($C$62-$E$62)</f>
        <v>0</v>
      </c>
      <c r="AY62" s="72"/>
      <c r="AZ62" s="32">
        <v>0</v>
      </c>
      <c r="BA62" s="33">
        <f>AZ62*($C$62-$E$62)</f>
        <v>0</v>
      </c>
      <c r="BB62" s="72"/>
      <c r="BC62" s="32">
        <v>0</v>
      </c>
      <c r="BD62" s="33">
        <f>BC62*($C$62-$E$62)</f>
        <v>0</v>
      </c>
      <c r="BE62" s="72"/>
      <c r="BF62" s="32">
        <v>0</v>
      </c>
      <c r="BG62" s="33">
        <f>BF62*($C$62-$E$62)</f>
        <v>0</v>
      </c>
      <c r="BH62" s="72"/>
      <c r="BI62" s="32">
        <v>0</v>
      </c>
      <c r="BJ62" s="33">
        <f>BI62*($C$62-$E$62)</f>
        <v>0</v>
      </c>
      <c r="BK62" s="72"/>
      <c r="BL62" s="32">
        <v>0</v>
      </c>
      <c r="BM62" s="33">
        <f>BL62*($C$62-$E$62)</f>
        <v>0</v>
      </c>
      <c r="BN62" s="72"/>
      <c r="BO62" s="32">
        <v>0</v>
      </c>
      <c r="BP62" s="33">
        <f>BO62*($C$62-$E$62)</f>
        <v>0</v>
      </c>
      <c r="BQ62" s="72"/>
      <c r="BR62" s="32">
        <v>0</v>
      </c>
      <c r="BS62" s="33">
        <f>BR62*($C$62-$E$62)</f>
        <v>0</v>
      </c>
      <c r="BT62" s="72"/>
      <c r="BU62" s="32">
        <v>0</v>
      </c>
      <c r="BV62" s="33">
        <f>BU62*($C$62-$E$62)</f>
        <v>0</v>
      </c>
      <c r="BW62" s="72"/>
      <c r="BX62" s="32">
        <v>0</v>
      </c>
      <c r="BY62" s="33">
        <f>BX62*($C$62-$E$62)</f>
        <v>0</v>
      </c>
      <c r="BZ62" s="72"/>
      <c r="CA62" s="32">
        <v>0</v>
      </c>
      <c r="CB62" s="33">
        <f>CA62*($C$62-$E$62)</f>
        <v>0</v>
      </c>
      <c r="CC62" s="72"/>
      <c r="CD62" s="32">
        <v>0</v>
      </c>
      <c r="CE62" s="33">
        <f>CD62*($C$62-$E$62)</f>
        <v>0</v>
      </c>
      <c r="CF62" s="72"/>
      <c r="CG62" s="32">
        <v>0</v>
      </c>
      <c r="CH62" s="33">
        <f>CG62*($C$62-$E$62)</f>
        <v>0</v>
      </c>
      <c r="CI62" s="72"/>
      <c r="CJ62" s="32">
        <v>0</v>
      </c>
      <c r="CK62" s="33">
        <f>CJ62*($C$62-$E$62)</f>
        <v>0</v>
      </c>
      <c r="CL62" s="72"/>
      <c r="CM62" s="32">
        <v>0</v>
      </c>
      <c r="CN62" s="33">
        <f>CM62*($C$62-$E$62)</f>
        <v>0</v>
      </c>
      <c r="CO62" s="72"/>
      <c r="CP62" s="32">
        <v>0</v>
      </c>
      <c r="CQ62" s="33">
        <f>CP62*($C$62-$E$62)</f>
        <v>0</v>
      </c>
      <c r="CR62" s="72"/>
      <c r="CS62" s="32">
        <v>0</v>
      </c>
      <c r="CT62" s="33">
        <f>CS62*($C$62-$E$62)</f>
        <v>0</v>
      </c>
      <c r="CU62" s="70">
        <f t="shared" si="27"/>
        <v>0</v>
      </c>
      <c r="CV62" s="52">
        <f t="shared" si="28"/>
        <v>0</v>
      </c>
      <c r="CW62" s="52">
        <f t="shared" si="31"/>
        <v>0</v>
      </c>
    </row>
    <row r="63" spans="1:101" ht="21" customHeight="1" x14ac:dyDescent="0.25">
      <c r="A63" s="77">
        <v>59</v>
      </c>
      <c r="B63" s="78" t="s">
        <v>89</v>
      </c>
      <c r="C63" s="45">
        <v>7.73</v>
      </c>
      <c r="D63" s="45">
        <v>0.28399999999999997</v>
      </c>
      <c r="E63" s="46">
        <f t="shared" si="30"/>
        <v>2.1953199999999997</v>
      </c>
      <c r="F63" s="72">
        <v>1000</v>
      </c>
      <c r="G63" s="32">
        <v>0</v>
      </c>
      <c r="H63" s="33">
        <f>G63*($C$63-$E$63)</f>
        <v>0</v>
      </c>
      <c r="I63" s="72"/>
      <c r="J63" s="32">
        <v>0</v>
      </c>
      <c r="K63" s="33">
        <f>J63*($C$63-$E$63)</f>
        <v>0</v>
      </c>
      <c r="L63" s="72"/>
      <c r="M63" s="32">
        <v>0</v>
      </c>
      <c r="N63" s="33">
        <f>M63*($C$63-$E$63)</f>
        <v>0</v>
      </c>
      <c r="O63" s="72">
        <v>4000</v>
      </c>
      <c r="P63" s="32">
        <v>0</v>
      </c>
      <c r="Q63" s="33">
        <f>P63*($C$63-$E$63)</f>
        <v>0</v>
      </c>
      <c r="R63" s="72"/>
      <c r="S63" s="32">
        <v>0</v>
      </c>
      <c r="T63" s="33">
        <f>S63*($C$63-$E$63)</f>
        <v>0</v>
      </c>
      <c r="U63" s="72"/>
      <c r="V63" s="32">
        <v>0</v>
      </c>
      <c r="W63" s="33">
        <f>V63*($C$63-$E$63)</f>
        <v>0</v>
      </c>
      <c r="X63" s="72"/>
      <c r="Y63" s="32">
        <v>0</v>
      </c>
      <c r="Z63" s="33">
        <f>Y63*($C$63-$E$63)</f>
        <v>0</v>
      </c>
      <c r="AA63" s="72"/>
      <c r="AB63" s="32">
        <v>0</v>
      </c>
      <c r="AC63" s="33">
        <f>AB63*($C$63-$E$63)</f>
        <v>0</v>
      </c>
      <c r="AD63" s="72"/>
      <c r="AE63" s="32">
        <v>0</v>
      </c>
      <c r="AF63" s="33">
        <f>AE63*($C$63-$E$63)</f>
        <v>0</v>
      </c>
      <c r="AG63" s="72"/>
      <c r="AH63" s="32">
        <v>0</v>
      </c>
      <c r="AI63" s="33">
        <f>AH63*($C$63-$E$63)</f>
        <v>0</v>
      </c>
      <c r="AJ63" s="72"/>
      <c r="AK63" s="32">
        <v>0</v>
      </c>
      <c r="AL63" s="33">
        <f>AK63*($C$63-$E$63)</f>
        <v>0</v>
      </c>
      <c r="AM63" s="72"/>
      <c r="AN63" s="32">
        <v>0</v>
      </c>
      <c r="AO63" s="33">
        <f>AN63*($C$63-$E$63)</f>
        <v>0</v>
      </c>
      <c r="AP63" s="72"/>
      <c r="AQ63" s="32">
        <v>0</v>
      </c>
      <c r="AR63" s="33">
        <f>AQ63*($C$63-$E$63)</f>
        <v>0</v>
      </c>
      <c r="AS63" s="72"/>
      <c r="AT63" s="32">
        <v>0</v>
      </c>
      <c r="AU63" s="33">
        <f>AT63*($C$63-$E$63)</f>
        <v>0</v>
      </c>
      <c r="AV63" s="72"/>
      <c r="AW63" s="32">
        <v>0</v>
      </c>
      <c r="AX63" s="33">
        <f>AW63*($C$63-$E$63)</f>
        <v>0</v>
      </c>
      <c r="AY63" s="72"/>
      <c r="AZ63" s="32">
        <v>0</v>
      </c>
      <c r="BA63" s="33">
        <f>AZ63*($C$63-$E$63)</f>
        <v>0</v>
      </c>
      <c r="BB63" s="72"/>
      <c r="BC63" s="32">
        <v>0</v>
      </c>
      <c r="BD63" s="33">
        <f>BC63*($C$63-$E$63)</f>
        <v>0</v>
      </c>
      <c r="BE63" s="72"/>
      <c r="BF63" s="32">
        <v>0</v>
      </c>
      <c r="BG63" s="33">
        <f>BF63*($C$63-$E$63)</f>
        <v>0</v>
      </c>
      <c r="BH63" s="72"/>
      <c r="BI63" s="32">
        <v>0</v>
      </c>
      <c r="BJ63" s="33">
        <f>BI63*($C$63-$E$63)</f>
        <v>0</v>
      </c>
      <c r="BK63" s="72"/>
      <c r="BL63" s="32">
        <v>0</v>
      </c>
      <c r="BM63" s="33">
        <f>BL63*($C$63-$E$63)</f>
        <v>0</v>
      </c>
      <c r="BN63" s="72"/>
      <c r="BO63" s="32">
        <v>0</v>
      </c>
      <c r="BP63" s="33">
        <f>BO63*($C$63-$E$63)</f>
        <v>0</v>
      </c>
      <c r="BQ63" s="72"/>
      <c r="BR63" s="32">
        <v>0</v>
      </c>
      <c r="BS63" s="33">
        <f>BR63*($C$63-$E$63)</f>
        <v>0</v>
      </c>
      <c r="BT63" s="72"/>
      <c r="BU63" s="32">
        <v>0</v>
      </c>
      <c r="BV63" s="33">
        <f>BU63*($C$63-$E$63)</f>
        <v>0</v>
      </c>
      <c r="BW63" s="72"/>
      <c r="BX63" s="32"/>
      <c r="BY63" s="33">
        <f>BX63*($C$63-$E$63)</f>
        <v>0</v>
      </c>
      <c r="BZ63" s="72"/>
      <c r="CA63" s="32">
        <v>0</v>
      </c>
      <c r="CB63" s="33">
        <f>CA63*($C$63-$E$63)</f>
        <v>0</v>
      </c>
      <c r="CC63" s="72"/>
      <c r="CD63" s="32">
        <v>0</v>
      </c>
      <c r="CE63" s="33">
        <f>CD63*($C$63-$E$63)</f>
        <v>0</v>
      </c>
      <c r="CF63" s="72"/>
      <c r="CG63" s="32">
        <v>0</v>
      </c>
      <c r="CH63" s="33">
        <f>CG63*($C$63-$E$63)</f>
        <v>0</v>
      </c>
      <c r="CI63" s="72"/>
      <c r="CJ63" s="32">
        <v>0</v>
      </c>
      <c r="CK63" s="33">
        <f>CJ63*($C$63-$E$63)</f>
        <v>0</v>
      </c>
      <c r="CL63" s="72"/>
      <c r="CM63" s="32">
        <v>0</v>
      </c>
      <c r="CN63" s="33">
        <f>CM63*($C$63-$E$63)</f>
        <v>0</v>
      </c>
      <c r="CO63" s="72"/>
      <c r="CP63" s="32">
        <v>0</v>
      </c>
      <c r="CQ63" s="33">
        <f>CP63*($C$63-$E$63)</f>
        <v>0</v>
      </c>
      <c r="CR63" s="72"/>
      <c r="CS63" s="32">
        <v>0</v>
      </c>
      <c r="CT63" s="33">
        <f>CS63*($C$63-$E$63)</f>
        <v>0</v>
      </c>
      <c r="CU63" s="70">
        <f t="shared" si="27"/>
        <v>5000</v>
      </c>
      <c r="CV63" s="52">
        <f t="shared" si="28"/>
        <v>0</v>
      </c>
      <c r="CW63" s="52">
        <f t="shared" si="31"/>
        <v>0</v>
      </c>
    </row>
    <row r="64" spans="1:101" ht="21" customHeight="1" x14ac:dyDescent="0.25">
      <c r="A64" s="77">
        <v>60</v>
      </c>
      <c r="B64" s="78" t="s">
        <v>90</v>
      </c>
      <c r="C64" s="45">
        <v>6.99</v>
      </c>
      <c r="D64" s="45">
        <v>0.17599999999999999</v>
      </c>
      <c r="E64" s="46">
        <f t="shared" si="30"/>
        <v>1.23024</v>
      </c>
      <c r="F64" s="72"/>
      <c r="G64" s="32">
        <v>0</v>
      </c>
      <c r="H64" s="33">
        <f>G64*($C$64-$E$64)</f>
        <v>0</v>
      </c>
      <c r="I64" s="72"/>
      <c r="J64" s="32">
        <v>0</v>
      </c>
      <c r="K64" s="33">
        <f>J64*($C$64-$E$64)</f>
        <v>0</v>
      </c>
      <c r="L64" s="72"/>
      <c r="M64" s="32">
        <v>0</v>
      </c>
      <c r="N64" s="33">
        <f>M64*($C$64-$E$64)</f>
        <v>0</v>
      </c>
      <c r="O64" s="72"/>
      <c r="P64" s="32">
        <v>0</v>
      </c>
      <c r="Q64" s="33">
        <f>P64*($C$64-$E$64)</f>
        <v>0</v>
      </c>
      <c r="R64" s="72"/>
      <c r="S64" s="32">
        <v>0</v>
      </c>
      <c r="T64" s="33">
        <f>S64*($C$64-$E$64)</f>
        <v>0</v>
      </c>
      <c r="U64" s="72"/>
      <c r="V64" s="32">
        <v>0</v>
      </c>
      <c r="W64" s="33">
        <f>V64*($C$64-$E$64)</f>
        <v>0</v>
      </c>
      <c r="X64" s="72"/>
      <c r="Y64" s="32">
        <v>0</v>
      </c>
      <c r="Z64" s="33">
        <f>Y64*($C$64-$E$64)</f>
        <v>0</v>
      </c>
      <c r="AA64" s="72"/>
      <c r="AB64" s="32">
        <v>0</v>
      </c>
      <c r="AC64" s="33">
        <f>AB64*($C$64-$E$64)</f>
        <v>0</v>
      </c>
      <c r="AD64" s="72"/>
      <c r="AE64" s="32">
        <v>0</v>
      </c>
      <c r="AF64" s="33">
        <f>AE64*($C$64-$E$64)</f>
        <v>0</v>
      </c>
      <c r="AG64" s="72"/>
      <c r="AH64" s="32">
        <v>0</v>
      </c>
      <c r="AI64" s="33">
        <f>AH64*($C$64-$E$64)</f>
        <v>0</v>
      </c>
      <c r="AJ64" s="72"/>
      <c r="AK64" s="32">
        <v>0</v>
      </c>
      <c r="AL64" s="33">
        <f>AK64*($C$64-$E$64)</f>
        <v>0</v>
      </c>
      <c r="AM64" s="72"/>
      <c r="AN64" s="32">
        <v>0</v>
      </c>
      <c r="AO64" s="33">
        <f>AN64*($C$64-$E$64)</f>
        <v>0</v>
      </c>
      <c r="AP64" s="72"/>
      <c r="AQ64" s="32">
        <v>0</v>
      </c>
      <c r="AR64" s="33">
        <f>AQ64*($C$64-$E$64)</f>
        <v>0</v>
      </c>
      <c r="AS64" s="72"/>
      <c r="AT64" s="32">
        <v>0</v>
      </c>
      <c r="AU64" s="33">
        <f>AT64*($C$64-$E$64)</f>
        <v>0</v>
      </c>
      <c r="AV64" s="72"/>
      <c r="AW64" s="32">
        <v>0</v>
      </c>
      <c r="AX64" s="33">
        <f>AW64*($C$64-$E$64)</f>
        <v>0</v>
      </c>
      <c r="AY64" s="72"/>
      <c r="AZ64" s="32">
        <v>0</v>
      </c>
      <c r="BA64" s="33">
        <f>AZ64*($C$64-$E$64)</f>
        <v>0</v>
      </c>
      <c r="BB64" s="72"/>
      <c r="BC64" s="32">
        <v>0</v>
      </c>
      <c r="BD64" s="33">
        <f>BC64*($C$64-$E$64)</f>
        <v>0</v>
      </c>
      <c r="BE64" s="72"/>
      <c r="BF64" s="32">
        <v>0</v>
      </c>
      <c r="BG64" s="33">
        <f>BF64*($C$64-$E$64)</f>
        <v>0</v>
      </c>
      <c r="BH64" s="72"/>
      <c r="BI64" s="32">
        <v>0</v>
      </c>
      <c r="BJ64" s="33">
        <f>BI64*($C$64-$E$64)</f>
        <v>0</v>
      </c>
      <c r="BK64" s="72"/>
      <c r="BL64" s="32">
        <v>0</v>
      </c>
      <c r="BM64" s="33">
        <f>BL64*($C$64-$E$64)</f>
        <v>0</v>
      </c>
      <c r="BN64" s="72"/>
      <c r="BO64" s="32">
        <v>0</v>
      </c>
      <c r="BP64" s="33">
        <f>BO64*($C$64-$E$64)</f>
        <v>0</v>
      </c>
      <c r="BQ64" s="72"/>
      <c r="BR64" s="32">
        <v>0</v>
      </c>
      <c r="BS64" s="33">
        <f>BR64*($C$64-$E$64)</f>
        <v>0</v>
      </c>
      <c r="BT64" s="72"/>
      <c r="BU64" s="32">
        <v>0</v>
      </c>
      <c r="BV64" s="33">
        <f>BU64*($C$64-$E$64)</f>
        <v>0</v>
      </c>
      <c r="BW64" s="72"/>
      <c r="BX64" s="32">
        <v>0</v>
      </c>
      <c r="BY64" s="33">
        <f>BX64*($C$64-$E$64)</f>
        <v>0</v>
      </c>
      <c r="BZ64" s="72"/>
      <c r="CA64" s="32">
        <v>0</v>
      </c>
      <c r="CB64" s="33">
        <f>CA64*($C$64-$E$64)</f>
        <v>0</v>
      </c>
      <c r="CC64" s="72"/>
      <c r="CD64" s="32">
        <v>0</v>
      </c>
      <c r="CE64" s="33">
        <f>CD64*($C$64-$E$64)</f>
        <v>0</v>
      </c>
      <c r="CF64" s="72"/>
      <c r="CG64" s="32">
        <v>0</v>
      </c>
      <c r="CH64" s="33">
        <f>CG64*($C$64-$E$64)</f>
        <v>0</v>
      </c>
      <c r="CI64" s="72"/>
      <c r="CJ64" s="32">
        <v>0</v>
      </c>
      <c r="CK64" s="33">
        <f>CJ64*($C$64-$E$64)</f>
        <v>0</v>
      </c>
      <c r="CL64" s="72"/>
      <c r="CM64" s="32">
        <v>0</v>
      </c>
      <c r="CN64" s="33">
        <f>CM64*($C$64-$E$64)</f>
        <v>0</v>
      </c>
      <c r="CO64" s="72"/>
      <c r="CP64" s="32">
        <v>0</v>
      </c>
      <c r="CQ64" s="33">
        <f>CP64*($C$64-$E$64)</f>
        <v>0</v>
      </c>
      <c r="CR64" s="72"/>
      <c r="CS64" s="32">
        <v>0</v>
      </c>
      <c r="CT64" s="33">
        <f>CS64*($C$64-$E$64)</f>
        <v>0</v>
      </c>
      <c r="CU64" s="70">
        <f t="shared" si="27"/>
        <v>0</v>
      </c>
      <c r="CV64" s="52">
        <f t="shared" si="28"/>
        <v>0</v>
      </c>
      <c r="CW64" s="52">
        <f t="shared" si="31"/>
        <v>0</v>
      </c>
    </row>
    <row r="65" spans="1:101" ht="21" customHeight="1" x14ac:dyDescent="0.25">
      <c r="A65" s="77">
        <v>61</v>
      </c>
      <c r="B65" s="78" t="s">
        <v>91</v>
      </c>
      <c r="C65" s="45">
        <v>7.97</v>
      </c>
      <c r="D65" s="45">
        <v>0.28399999999999997</v>
      </c>
      <c r="E65" s="46">
        <f t="shared" si="30"/>
        <v>2.2634799999999999</v>
      </c>
      <c r="F65" s="72">
        <v>2400</v>
      </c>
      <c r="G65" s="32">
        <v>0</v>
      </c>
      <c r="H65" s="33">
        <f>G65*($C$65-$E$65)</f>
        <v>0</v>
      </c>
      <c r="I65" s="72">
        <v>700</v>
      </c>
      <c r="J65" s="32">
        <v>0</v>
      </c>
      <c r="K65" s="33">
        <f>J65*($C$65-$E$65)</f>
        <v>0</v>
      </c>
      <c r="L65" s="72">
        <f>1140+700</f>
        <v>1840</v>
      </c>
      <c r="M65" s="32">
        <v>0</v>
      </c>
      <c r="N65" s="33">
        <f>M65*($C$65-$E$65)</f>
        <v>0</v>
      </c>
      <c r="O65" s="72">
        <v>2540</v>
      </c>
      <c r="P65" s="32">
        <v>0</v>
      </c>
      <c r="Q65" s="33">
        <f>P65*($C$65-$E$65)</f>
        <v>0</v>
      </c>
      <c r="R65" s="72">
        <v>1000</v>
      </c>
      <c r="S65" s="32">
        <v>0</v>
      </c>
      <c r="T65" s="33">
        <f>S65*($C$65-$E$65)</f>
        <v>0</v>
      </c>
      <c r="U65" s="72">
        <v>1000</v>
      </c>
      <c r="V65" s="32">
        <v>0</v>
      </c>
      <c r="W65" s="33">
        <f>V65*($C$65-$E$65)</f>
        <v>0</v>
      </c>
      <c r="X65" s="72">
        <v>920</v>
      </c>
      <c r="Y65" s="32">
        <v>0</v>
      </c>
      <c r="Z65" s="33">
        <f>Y65*($C$65-$E$65)</f>
        <v>0</v>
      </c>
      <c r="AA65" s="72">
        <v>1500</v>
      </c>
      <c r="AB65" s="32">
        <v>0</v>
      </c>
      <c r="AC65" s="33">
        <f>AB65*($C$65-$E$65)</f>
        <v>0</v>
      </c>
      <c r="AD65" s="72"/>
      <c r="AE65" s="32">
        <v>0</v>
      </c>
      <c r="AF65" s="33">
        <f>AE65*($C$65-$E$65)</f>
        <v>0</v>
      </c>
      <c r="AG65" s="72">
        <v>500</v>
      </c>
      <c r="AH65" s="32">
        <v>0</v>
      </c>
      <c r="AI65" s="33">
        <f>AH65*($C$65-$E$65)</f>
        <v>0</v>
      </c>
      <c r="AJ65" s="72">
        <v>1000</v>
      </c>
      <c r="AK65" s="32">
        <v>0</v>
      </c>
      <c r="AL65" s="33">
        <f>AK65*($C$65-$E$65)</f>
        <v>0</v>
      </c>
      <c r="AM65" s="72">
        <v>1000</v>
      </c>
      <c r="AN65" s="32">
        <v>0</v>
      </c>
      <c r="AO65" s="33">
        <f>AN65*($C$65-$E$65)</f>
        <v>0</v>
      </c>
      <c r="AP65" s="72"/>
      <c r="AQ65" s="32">
        <v>0</v>
      </c>
      <c r="AR65" s="33">
        <f>AQ65*($C$65-$E$65)</f>
        <v>0</v>
      </c>
      <c r="AS65" s="72"/>
      <c r="AT65" s="32">
        <v>0</v>
      </c>
      <c r="AU65" s="33">
        <f>AT65*($C$65-$E$65)</f>
        <v>0</v>
      </c>
      <c r="AV65" s="72">
        <v>1500</v>
      </c>
      <c r="AW65" s="32">
        <v>0</v>
      </c>
      <c r="AX65" s="33">
        <f>AW65*($C$65-$E$65)</f>
        <v>0</v>
      </c>
      <c r="AY65" s="72"/>
      <c r="AZ65" s="32">
        <v>0</v>
      </c>
      <c r="BA65" s="33">
        <f>AZ65*($C$65-$E$65)</f>
        <v>0</v>
      </c>
      <c r="BB65" s="72"/>
      <c r="BC65" s="32">
        <v>0</v>
      </c>
      <c r="BD65" s="33">
        <f>BC65*($C$65-$E$65)</f>
        <v>0</v>
      </c>
      <c r="BE65" s="72">
        <v>2000</v>
      </c>
      <c r="BF65" s="32">
        <v>0</v>
      </c>
      <c r="BG65" s="33">
        <f>BF65*($C$65-$E$65)</f>
        <v>0</v>
      </c>
      <c r="BH65" s="72"/>
      <c r="BI65" s="32">
        <v>0</v>
      </c>
      <c r="BJ65" s="33">
        <f>BI65*($C$65-$E$65)</f>
        <v>0</v>
      </c>
      <c r="BK65" s="72"/>
      <c r="BL65" s="32">
        <v>0</v>
      </c>
      <c r="BM65" s="33">
        <f>BL65*($C$65-$E$65)</f>
        <v>0</v>
      </c>
      <c r="BN65" s="72"/>
      <c r="BO65" s="32">
        <v>0</v>
      </c>
      <c r="BP65" s="33">
        <f>BO65*($C$65-$E$65)</f>
        <v>0</v>
      </c>
      <c r="BQ65" s="72">
        <v>1500</v>
      </c>
      <c r="BR65" s="32">
        <v>0</v>
      </c>
      <c r="BS65" s="33">
        <f>BR65*($C$65-$E$65)</f>
        <v>0</v>
      </c>
      <c r="BT65" s="72">
        <v>20000</v>
      </c>
      <c r="BU65" s="32">
        <v>0</v>
      </c>
      <c r="BV65" s="33">
        <f>BU65*($C$65-$E$65)</f>
        <v>0</v>
      </c>
      <c r="BW65" s="72">
        <v>2000</v>
      </c>
      <c r="BX65" s="32">
        <v>0</v>
      </c>
      <c r="BY65" s="33">
        <f>BX65*($C$65-$E$65)</f>
        <v>0</v>
      </c>
      <c r="BZ65" s="72"/>
      <c r="CA65" s="32">
        <v>0</v>
      </c>
      <c r="CB65" s="33">
        <f>CA65*($C$65-$E$65)</f>
        <v>0</v>
      </c>
      <c r="CC65" s="72">
        <v>500</v>
      </c>
      <c r="CD65" s="32">
        <v>0</v>
      </c>
      <c r="CE65" s="33">
        <f>CD65*($C$65-$E$65)</f>
        <v>0</v>
      </c>
      <c r="CF65" s="72">
        <v>1000</v>
      </c>
      <c r="CG65" s="32">
        <v>0</v>
      </c>
      <c r="CH65" s="33">
        <f>CG65*($C$65-$E$65)</f>
        <v>0</v>
      </c>
      <c r="CI65" s="72"/>
      <c r="CJ65" s="32">
        <v>0</v>
      </c>
      <c r="CK65" s="33">
        <f>CJ65*($C$65-$E$65)</f>
        <v>0</v>
      </c>
      <c r="CL65" s="72"/>
      <c r="CM65" s="32">
        <v>0</v>
      </c>
      <c r="CN65" s="33">
        <f>CM65*($C$65-$E$65)</f>
        <v>0</v>
      </c>
      <c r="CO65" s="72"/>
      <c r="CP65" s="32">
        <v>0</v>
      </c>
      <c r="CQ65" s="33">
        <f>CP65*($C$65-$E$65)</f>
        <v>0</v>
      </c>
      <c r="CR65" s="72"/>
      <c r="CS65" s="32">
        <v>0</v>
      </c>
      <c r="CT65" s="33">
        <f>CS65*($C$65-$E$65)</f>
        <v>0</v>
      </c>
      <c r="CU65" s="70">
        <f t="shared" si="27"/>
        <v>42900</v>
      </c>
      <c r="CV65" s="52">
        <f t="shared" si="28"/>
        <v>0</v>
      </c>
      <c r="CW65" s="52">
        <f t="shared" si="31"/>
        <v>0</v>
      </c>
    </row>
    <row r="66" spans="1:101" ht="21" customHeight="1" x14ac:dyDescent="0.25">
      <c r="A66" s="65">
        <v>62</v>
      </c>
      <c r="B66" s="66" t="s">
        <v>92</v>
      </c>
      <c r="C66" s="45">
        <v>0.95</v>
      </c>
      <c r="D66" s="45">
        <v>0.122</v>
      </c>
      <c r="E66" s="46">
        <f t="shared" si="30"/>
        <v>0.11589999999999999</v>
      </c>
      <c r="F66" s="72"/>
      <c r="G66" s="32">
        <v>0</v>
      </c>
      <c r="H66" s="33">
        <f>G66*($C$66-$E$66)</f>
        <v>0</v>
      </c>
      <c r="I66" s="72"/>
      <c r="J66" s="32">
        <v>0</v>
      </c>
      <c r="K66" s="33">
        <f>J66*($C$66-$E$66)</f>
        <v>0</v>
      </c>
      <c r="L66" s="72"/>
      <c r="M66" s="32">
        <v>0</v>
      </c>
      <c r="N66" s="33">
        <f>M66*($C$66-$E$66)</f>
        <v>0</v>
      </c>
      <c r="O66" s="72"/>
      <c r="P66" s="32">
        <v>0</v>
      </c>
      <c r="Q66" s="33">
        <f>P66*($C$66-$E$66)</f>
        <v>0</v>
      </c>
      <c r="R66" s="72"/>
      <c r="S66" s="32">
        <v>0</v>
      </c>
      <c r="T66" s="33">
        <f>S66*($C$66-$E$66)</f>
        <v>0</v>
      </c>
      <c r="U66" s="72"/>
      <c r="V66" s="32">
        <v>0</v>
      </c>
      <c r="W66" s="33">
        <f>V66*($C$66-$E$66)</f>
        <v>0</v>
      </c>
      <c r="X66" s="72"/>
      <c r="Y66" s="32">
        <v>0</v>
      </c>
      <c r="Z66" s="33">
        <f>Y66*($C$66-$E$66)</f>
        <v>0</v>
      </c>
      <c r="AA66" s="72">
        <v>40000</v>
      </c>
      <c r="AB66" s="32">
        <v>0</v>
      </c>
      <c r="AC66" s="33">
        <f>AB66*($C$66-$E$66)</f>
        <v>0</v>
      </c>
      <c r="AD66" s="72">
        <v>30000</v>
      </c>
      <c r="AE66" s="32">
        <v>0</v>
      </c>
      <c r="AF66" s="33">
        <f>AE66*($C$66-$E$66)</f>
        <v>0</v>
      </c>
      <c r="AG66" s="72">
        <v>18000</v>
      </c>
      <c r="AH66" s="32">
        <v>0</v>
      </c>
      <c r="AI66" s="33">
        <f>AH66*($C$66-$E$66)</f>
        <v>0</v>
      </c>
      <c r="AJ66" s="72"/>
      <c r="AK66" s="32">
        <v>0</v>
      </c>
      <c r="AL66" s="33">
        <f>AK66*($C$66-$E$66)</f>
        <v>0</v>
      </c>
      <c r="AM66" s="72"/>
      <c r="AN66" s="32">
        <v>0</v>
      </c>
      <c r="AO66" s="33">
        <f>AN66*($C$66-$E$66)</f>
        <v>0</v>
      </c>
      <c r="AP66" s="72"/>
      <c r="AQ66" s="32">
        <v>0</v>
      </c>
      <c r="AR66" s="33">
        <f>AQ66*($C$66-$E$66)</f>
        <v>0</v>
      </c>
      <c r="AS66" s="72"/>
      <c r="AT66" s="32">
        <v>0</v>
      </c>
      <c r="AU66" s="33">
        <f>AT66*($C$66-$E$66)</f>
        <v>0</v>
      </c>
      <c r="AV66" s="72"/>
      <c r="AW66" s="32">
        <v>0</v>
      </c>
      <c r="AX66" s="33">
        <f>AW66*($C$66-$E$66)</f>
        <v>0</v>
      </c>
      <c r="AY66" s="72"/>
      <c r="AZ66" s="32">
        <v>0</v>
      </c>
      <c r="BA66" s="33">
        <f>AZ66*($C$66-$E$66)</f>
        <v>0</v>
      </c>
      <c r="BB66" s="72"/>
      <c r="BC66" s="32">
        <v>0</v>
      </c>
      <c r="BD66" s="33">
        <f>BC66*($C$66-$E$66)</f>
        <v>0</v>
      </c>
      <c r="BE66" s="72"/>
      <c r="BF66" s="32">
        <v>0</v>
      </c>
      <c r="BG66" s="33">
        <f>BF66*($C$66-$E$66)</f>
        <v>0</v>
      </c>
      <c r="BH66" s="72"/>
      <c r="BI66" s="32">
        <v>0</v>
      </c>
      <c r="BJ66" s="33">
        <f>BI66*($C$66-$E$66)</f>
        <v>0</v>
      </c>
      <c r="BK66" s="72">
        <v>30000</v>
      </c>
      <c r="BL66" s="32">
        <v>0</v>
      </c>
      <c r="BM66" s="33">
        <f>BL66*($C$66-$E$66)</f>
        <v>0</v>
      </c>
      <c r="BN66" s="72"/>
      <c r="BO66" s="32">
        <v>0</v>
      </c>
      <c r="BP66" s="33">
        <f>BO66*($C$66-$E$66)</f>
        <v>0</v>
      </c>
      <c r="BQ66" s="72">
        <v>60000</v>
      </c>
      <c r="BR66" s="32">
        <v>0</v>
      </c>
      <c r="BS66" s="33">
        <f>BR66*($C$66-$E$66)</f>
        <v>0</v>
      </c>
      <c r="BT66" s="72"/>
      <c r="BU66" s="32">
        <v>0</v>
      </c>
      <c r="BV66" s="33">
        <f>BU66*($C$66-$E$66)</f>
        <v>0</v>
      </c>
      <c r="BW66" s="72"/>
      <c r="BX66" s="32">
        <v>0</v>
      </c>
      <c r="BY66" s="33">
        <f>BX66*($C$66-$E$66)</f>
        <v>0</v>
      </c>
      <c r="BZ66" s="72">
        <v>18000</v>
      </c>
      <c r="CA66" s="32">
        <v>0</v>
      </c>
      <c r="CB66" s="33">
        <f>CA66*($C$66-$E$66)</f>
        <v>0</v>
      </c>
      <c r="CC66" s="72"/>
      <c r="CD66" s="32">
        <v>0</v>
      </c>
      <c r="CE66" s="33">
        <f>CD66*($C$66-$E$66)</f>
        <v>0</v>
      </c>
      <c r="CF66" s="72"/>
      <c r="CG66" s="32">
        <v>0</v>
      </c>
      <c r="CH66" s="33">
        <f>CG66*($C$66-$E$66)</f>
        <v>0</v>
      </c>
      <c r="CI66" s="72"/>
      <c r="CJ66" s="32">
        <v>0</v>
      </c>
      <c r="CK66" s="33">
        <f>CJ66*($C$66-$E$66)</f>
        <v>0</v>
      </c>
      <c r="CL66" s="72"/>
      <c r="CM66" s="32">
        <v>0</v>
      </c>
      <c r="CN66" s="33">
        <f>CM66*($C$66-$E$66)</f>
        <v>0</v>
      </c>
      <c r="CO66" s="72"/>
      <c r="CP66" s="32">
        <v>0</v>
      </c>
      <c r="CQ66" s="33">
        <f>CP66*($C$66-$E$66)</f>
        <v>0</v>
      </c>
      <c r="CR66" s="72"/>
      <c r="CS66" s="32">
        <v>0</v>
      </c>
      <c r="CT66" s="33">
        <f>CS66*($C$66-$E$66)</f>
        <v>0</v>
      </c>
      <c r="CU66" s="70">
        <f t="shared" si="27"/>
        <v>196000</v>
      </c>
      <c r="CV66" s="52">
        <f t="shared" si="28"/>
        <v>0</v>
      </c>
      <c r="CW66" s="52">
        <f t="shared" si="31"/>
        <v>0</v>
      </c>
    </row>
    <row r="67" spans="1:101" ht="21" customHeight="1" x14ac:dyDescent="0.25">
      <c r="A67" s="65">
        <v>63</v>
      </c>
      <c r="B67" s="66" t="s">
        <v>130</v>
      </c>
      <c r="C67" s="45">
        <v>0.78</v>
      </c>
      <c r="D67" s="45">
        <v>0.01</v>
      </c>
      <c r="E67" s="46">
        <f t="shared" si="30"/>
        <v>7.8000000000000005E-3</v>
      </c>
      <c r="F67" s="72"/>
      <c r="G67" s="32">
        <v>0</v>
      </c>
      <c r="H67" s="33">
        <f>G67*($C$67-$E$67)</f>
        <v>0</v>
      </c>
      <c r="I67" s="72"/>
      <c r="J67" s="32">
        <v>0</v>
      </c>
      <c r="K67" s="33">
        <f>J67*($C$67-$E$67)</f>
        <v>0</v>
      </c>
      <c r="L67" s="72"/>
      <c r="M67" s="32">
        <v>0</v>
      </c>
      <c r="N67" s="33">
        <f>M67*($C$67-$E$67)</f>
        <v>0</v>
      </c>
      <c r="O67" s="72"/>
      <c r="P67" s="32">
        <v>0</v>
      </c>
      <c r="Q67" s="33">
        <f>P67*($C$67-$E$67)</f>
        <v>0</v>
      </c>
      <c r="R67" s="72"/>
      <c r="S67" s="32">
        <v>0</v>
      </c>
      <c r="T67" s="33">
        <f>S67*($C$67-$E$67)</f>
        <v>0</v>
      </c>
      <c r="U67" s="72"/>
      <c r="V67" s="32">
        <v>0</v>
      </c>
      <c r="W67" s="33">
        <f>V67*($C$67-$E$67)</f>
        <v>0</v>
      </c>
      <c r="X67" s="72"/>
      <c r="Y67" s="32">
        <v>0</v>
      </c>
      <c r="Z67" s="33">
        <f>Y67*($C$67-$E$67)</f>
        <v>0</v>
      </c>
      <c r="AA67" s="72"/>
      <c r="AB67" s="32">
        <v>0</v>
      </c>
      <c r="AC67" s="33">
        <f>AB67*($C$67-$E$67)</f>
        <v>0</v>
      </c>
      <c r="AD67" s="72"/>
      <c r="AE67" s="32">
        <v>0</v>
      </c>
      <c r="AF67" s="33">
        <f>AE67*($C$67-$E$67)</f>
        <v>0</v>
      </c>
      <c r="AG67" s="72"/>
      <c r="AH67" s="32">
        <v>0</v>
      </c>
      <c r="AI67" s="33">
        <f>AH67*($C$67-$E$67)</f>
        <v>0</v>
      </c>
      <c r="AJ67" s="72"/>
      <c r="AK67" s="32">
        <v>0</v>
      </c>
      <c r="AL67" s="33">
        <f>AK67*($C$67-$E$67)</f>
        <v>0</v>
      </c>
      <c r="AM67" s="72"/>
      <c r="AN67" s="32">
        <v>0</v>
      </c>
      <c r="AO67" s="33">
        <f>AN67*($C$67-$E$67)</f>
        <v>0</v>
      </c>
      <c r="AP67" s="72"/>
      <c r="AQ67" s="32">
        <v>0</v>
      </c>
      <c r="AR67" s="33">
        <f>AQ67*($C$67-$E$67)</f>
        <v>0</v>
      </c>
      <c r="AS67" s="72"/>
      <c r="AT67" s="32">
        <v>0</v>
      </c>
      <c r="AU67" s="33">
        <f>AT67*($C$67-$E$67)</f>
        <v>0</v>
      </c>
      <c r="AV67" s="72"/>
      <c r="AW67" s="32">
        <v>0</v>
      </c>
      <c r="AX67" s="33">
        <f>AW67*($C$67-$E$67)</f>
        <v>0</v>
      </c>
      <c r="AY67" s="72"/>
      <c r="AZ67" s="32">
        <v>0</v>
      </c>
      <c r="BA67" s="33">
        <f>AZ67*($C$67-$E$67)</f>
        <v>0</v>
      </c>
      <c r="BB67" s="72">
        <v>6800</v>
      </c>
      <c r="BC67" s="32">
        <v>0</v>
      </c>
      <c r="BD67" s="33">
        <f>BC67*($C$67-$E$67)</f>
        <v>0</v>
      </c>
      <c r="BE67" s="72"/>
      <c r="BF67" s="32">
        <v>0</v>
      </c>
      <c r="BG67" s="33">
        <f>BF67*($C$67-$E$67)</f>
        <v>0</v>
      </c>
      <c r="BH67" s="72"/>
      <c r="BI67" s="32">
        <v>0</v>
      </c>
      <c r="BJ67" s="33">
        <f>BI67*($C$67-$E$67)</f>
        <v>0</v>
      </c>
      <c r="BK67" s="72"/>
      <c r="BL67" s="32">
        <v>0</v>
      </c>
      <c r="BM67" s="33">
        <f>BL67*($C$67-$E$67)</f>
        <v>0</v>
      </c>
      <c r="BN67" s="72"/>
      <c r="BO67" s="32">
        <v>0</v>
      </c>
      <c r="BP67" s="33">
        <f>BO67*($C$67-$E$67)</f>
        <v>0</v>
      </c>
      <c r="BQ67" s="72"/>
      <c r="BR67" s="32">
        <v>0</v>
      </c>
      <c r="BS67" s="33">
        <f>BR67*($C$67-$E$67)</f>
        <v>0</v>
      </c>
      <c r="BT67" s="72"/>
      <c r="BU67" s="32">
        <v>0</v>
      </c>
      <c r="BV67" s="33">
        <f>BU67*($C$67-$E$67)</f>
        <v>0</v>
      </c>
      <c r="BW67" s="72"/>
      <c r="BX67" s="32">
        <v>0</v>
      </c>
      <c r="BY67" s="33">
        <f>BX67*($C$67-$E$67)</f>
        <v>0</v>
      </c>
      <c r="BZ67" s="72"/>
      <c r="CA67" s="32">
        <v>0</v>
      </c>
      <c r="CB67" s="33">
        <f>CA67*($C$67-$E$67)</f>
        <v>0</v>
      </c>
      <c r="CC67" s="72"/>
      <c r="CD67" s="32">
        <v>0</v>
      </c>
      <c r="CE67" s="33">
        <f>CD67*($C$67-$E$67)</f>
        <v>0</v>
      </c>
      <c r="CF67" s="72"/>
      <c r="CG67" s="32">
        <v>0</v>
      </c>
      <c r="CH67" s="33">
        <f>CG67*($C$67-$E$67)</f>
        <v>0</v>
      </c>
      <c r="CI67" s="72"/>
      <c r="CJ67" s="32">
        <v>0</v>
      </c>
      <c r="CK67" s="33">
        <f>CJ67*($C$67-$E$67)</f>
        <v>0</v>
      </c>
      <c r="CL67" s="72"/>
      <c r="CM67" s="32">
        <v>0</v>
      </c>
      <c r="CN67" s="33">
        <f>CM67*($C$67-$E$67)</f>
        <v>0</v>
      </c>
      <c r="CO67" s="72"/>
      <c r="CP67" s="32">
        <v>0</v>
      </c>
      <c r="CQ67" s="33">
        <f>CP67*($C$67-$E$67)</f>
        <v>0</v>
      </c>
      <c r="CR67" s="72"/>
      <c r="CS67" s="32">
        <v>0</v>
      </c>
      <c r="CT67" s="33">
        <f>CS67*($C$67-$E$67)</f>
        <v>0</v>
      </c>
      <c r="CU67" s="70">
        <f t="shared" si="27"/>
        <v>6800</v>
      </c>
      <c r="CV67" s="52">
        <f t="shared" si="28"/>
        <v>0</v>
      </c>
      <c r="CW67" s="52">
        <f t="shared" si="31"/>
        <v>0</v>
      </c>
    </row>
    <row r="68" spans="1:101" ht="21" customHeight="1" x14ac:dyDescent="0.25">
      <c r="A68" s="65">
        <v>64</v>
      </c>
      <c r="B68" s="66" t="s">
        <v>93</v>
      </c>
      <c r="C68" s="45">
        <v>1.1000000000000001</v>
      </c>
      <c r="D68" s="45">
        <v>0.31900000000000001</v>
      </c>
      <c r="E68" s="46">
        <f t="shared" si="30"/>
        <v>0.35090000000000005</v>
      </c>
      <c r="F68" s="72"/>
      <c r="G68" s="32">
        <v>0</v>
      </c>
      <c r="H68" s="33">
        <f>G68*($C$68-$E$68)</f>
        <v>0</v>
      </c>
      <c r="I68" s="72"/>
      <c r="J68" s="32">
        <v>0</v>
      </c>
      <c r="K68" s="33">
        <f>J68*($C$68-$E$68)</f>
        <v>0</v>
      </c>
      <c r="L68" s="72"/>
      <c r="M68" s="32">
        <v>0</v>
      </c>
      <c r="N68" s="33">
        <f>M68*($C$68-$E$68)</f>
        <v>0</v>
      </c>
      <c r="O68" s="72"/>
      <c r="P68" s="32">
        <v>0</v>
      </c>
      <c r="Q68" s="33">
        <f>P68*($C$68-$E$68)</f>
        <v>0</v>
      </c>
      <c r="R68" s="72"/>
      <c r="S68" s="32">
        <v>0</v>
      </c>
      <c r="T68" s="33">
        <f>S68*($C$68-$E$68)</f>
        <v>0</v>
      </c>
      <c r="U68" s="72"/>
      <c r="V68" s="32">
        <v>0</v>
      </c>
      <c r="W68" s="33">
        <f>V68*($C$68-$E$68)</f>
        <v>0</v>
      </c>
      <c r="X68" s="72"/>
      <c r="Y68" s="32">
        <v>0</v>
      </c>
      <c r="Z68" s="33">
        <f>Y68*($C$68-$E$68)</f>
        <v>0</v>
      </c>
      <c r="AA68" s="72">
        <v>4000</v>
      </c>
      <c r="AB68" s="32">
        <v>0</v>
      </c>
      <c r="AC68" s="33">
        <f>AB68*($C$68-$E$68)</f>
        <v>0</v>
      </c>
      <c r="AD68" s="72">
        <v>30000</v>
      </c>
      <c r="AE68" s="32">
        <v>0</v>
      </c>
      <c r="AF68" s="33">
        <f>AE68*($C$68-$E$68)</f>
        <v>0</v>
      </c>
      <c r="AG68" s="72">
        <f>18000+30000</f>
        <v>48000</v>
      </c>
      <c r="AH68" s="32">
        <v>0</v>
      </c>
      <c r="AI68" s="33">
        <f>AH68*($C$68-$E$68)</f>
        <v>0</v>
      </c>
      <c r="AJ68" s="72"/>
      <c r="AK68" s="32">
        <v>0</v>
      </c>
      <c r="AL68" s="33">
        <f>AK68*($C$68-$E$68)</f>
        <v>0</v>
      </c>
      <c r="AM68" s="72">
        <v>36000</v>
      </c>
      <c r="AN68" s="32">
        <v>0</v>
      </c>
      <c r="AO68" s="33">
        <f>AN68*($C$68-$E$68)</f>
        <v>0</v>
      </c>
      <c r="AP68" s="72"/>
      <c r="AQ68" s="32">
        <v>0</v>
      </c>
      <c r="AR68" s="33">
        <f>AQ68*($C$68-$E$68)</f>
        <v>0</v>
      </c>
      <c r="AS68" s="72"/>
      <c r="AT68" s="32">
        <v>0</v>
      </c>
      <c r="AU68" s="33">
        <f>AT68*($C$68-$E$68)</f>
        <v>0</v>
      </c>
      <c r="AV68" s="72">
        <v>50000</v>
      </c>
      <c r="AW68" s="32">
        <v>200</v>
      </c>
      <c r="AX68" s="33">
        <f>AW68*($C$68-$E$68)</f>
        <v>149.82000000000002</v>
      </c>
      <c r="AY68" s="72"/>
      <c r="AZ68" s="32">
        <v>0</v>
      </c>
      <c r="BA68" s="33">
        <f>AZ68*($C$68-$E$68)</f>
        <v>0</v>
      </c>
      <c r="BB68" s="72">
        <f>6000+32000</f>
        <v>38000</v>
      </c>
      <c r="BC68" s="32">
        <v>0</v>
      </c>
      <c r="BD68" s="33">
        <f>BC68*($C$68-$E$68)</f>
        <v>0</v>
      </c>
      <c r="BE68" s="72"/>
      <c r="BF68" s="32">
        <v>0</v>
      </c>
      <c r="BG68" s="33">
        <f>BF68*($C$68-$E$68)</f>
        <v>0</v>
      </c>
      <c r="BH68" s="72"/>
      <c r="BI68" s="32">
        <v>0</v>
      </c>
      <c r="BJ68" s="33">
        <f>BI68*($C$68-$E$68)</f>
        <v>0</v>
      </c>
      <c r="BK68" s="72">
        <f>30000+56000</f>
        <v>86000</v>
      </c>
      <c r="BL68" s="32">
        <v>0</v>
      </c>
      <c r="BM68" s="33">
        <f>BL68*($C$68-$E$68)</f>
        <v>0</v>
      </c>
      <c r="BN68" s="72"/>
      <c r="BO68" s="32">
        <v>0</v>
      </c>
      <c r="BP68" s="33">
        <f>BO68*($C$68-$E$68)</f>
        <v>0</v>
      </c>
      <c r="BQ68" s="72">
        <v>22000</v>
      </c>
      <c r="BR68" s="32">
        <v>0</v>
      </c>
      <c r="BS68" s="33">
        <f>BR68*($C$68-$E$68)</f>
        <v>0</v>
      </c>
      <c r="BT68" s="72"/>
      <c r="BU68" s="32">
        <v>0</v>
      </c>
      <c r="BV68" s="33">
        <f>BU68*($C$68-$E$68)</f>
        <v>0</v>
      </c>
      <c r="BW68" s="72"/>
      <c r="BX68" s="32">
        <v>0</v>
      </c>
      <c r="BY68" s="33">
        <f>BX68*($C$68-$E$68)</f>
        <v>0</v>
      </c>
      <c r="BZ68" s="72">
        <f>16000+40000</f>
        <v>56000</v>
      </c>
      <c r="CA68" s="32">
        <v>0</v>
      </c>
      <c r="CB68" s="33">
        <f>CA68*($C$68-$E$68)</f>
        <v>0</v>
      </c>
      <c r="CC68" s="72"/>
      <c r="CD68" s="32">
        <v>0</v>
      </c>
      <c r="CE68" s="33">
        <f>CD68*($C$68-$E$68)</f>
        <v>0</v>
      </c>
      <c r="CF68" s="72"/>
      <c r="CG68" s="32">
        <v>0</v>
      </c>
      <c r="CH68" s="33">
        <f>CG68*($C$68-$E$68)</f>
        <v>0</v>
      </c>
      <c r="CI68" s="72"/>
      <c r="CJ68" s="32">
        <v>0</v>
      </c>
      <c r="CK68" s="33">
        <f>CJ68*($C$68-$E$68)</f>
        <v>0</v>
      </c>
      <c r="CL68" s="72"/>
      <c r="CM68" s="32">
        <v>0</v>
      </c>
      <c r="CN68" s="33">
        <f>CM68*($C$68-$E$68)</f>
        <v>0</v>
      </c>
      <c r="CO68" s="72"/>
      <c r="CP68" s="32">
        <v>0</v>
      </c>
      <c r="CQ68" s="33">
        <f>CP68*($C$68-$E$68)</f>
        <v>0</v>
      </c>
      <c r="CR68" s="72"/>
      <c r="CS68" s="32">
        <v>0</v>
      </c>
      <c r="CT68" s="33">
        <f>CS68*($C$68-$E$68)</f>
        <v>0</v>
      </c>
      <c r="CU68" s="70">
        <f t="shared" si="27"/>
        <v>370000</v>
      </c>
      <c r="CV68" s="52">
        <f t="shared" si="28"/>
        <v>200</v>
      </c>
      <c r="CW68" s="52">
        <f t="shared" si="31"/>
        <v>220.00000000000003</v>
      </c>
    </row>
    <row r="69" spans="1:101" ht="21" customHeight="1" x14ac:dyDescent="0.25">
      <c r="A69" s="65">
        <v>65</v>
      </c>
      <c r="B69" s="66" t="s">
        <v>94</v>
      </c>
      <c r="C69" s="45">
        <v>0.85</v>
      </c>
      <c r="D69" s="45">
        <v>0.88500000000000001</v>
      </c>
      <c r="E69" s="46">
        <f t="shared" si="30"/>
        <v>0.75224999999999997</v>
      </c>
      <c r="F69" s="72"/>
      <c r="G69" s="32">
        <v>0</v>
      </c>
      <c r="H69" s="33">
        <f>G69*($C$69-$E$69)</f>
        <v>0</v>
      </c>
      <c r="I69" s="72"/>
      <c r="J69" s="32">
        <v>0</v>
      </c>
      <c r="K69" s="33">
        <f>J69*($C$69-$E$69)</f>
        <v>0</v>
      </c>
      <c r="L69" s="72"/>
      <c r="M69" s="32">
        <v>0</v>
      </c>
      <c r="N69" s="33">
        <f>M69*($C$69-$E$69)</f>
        <v>0</v>
      </c>
      <c r="O69" s="72"/>
      <c r="P69" s="32">
        <v>0</v>
      </c>
      <c r="Q69" s="33">
        <f>P69*($C$69-$E$69)</f>
        <v>0</v>
      </c>
      <c r="R69" s="72"/>
      <c r="S69" s="32">
        <v>0</v>
      </c>
      <c r="T69" s="33">
        <f>S69*($C$69-$E$69)</f>
        <v>0</v>
      </c>
      <c r="U69" s="72"/>
      <c r="V69" s="32">
        <v>0</v>
      </c>
      <c r="W69" s="33">
        <f>V69*($C$69-$E$69)</f>
        <v>0</v>
      </c>
      <c r="X69" s="72"/>
      <c r="Y69" s="32">
        <v>0</v>
      </c>
      <c r="Z69" s="33">
        <f>Y69*($C$69-$E$69)</f>
        <v>0</v>
      </c>
      <c r="AA69" s="72"/>
      <c r="AB69" s="32">
        <v>0</v>
      </c>
      <c r="AC69" s="33">
        <f>AB69*($C$69-$E$69)</f>
        <v>0</v>
      </c>
      <c r="AD69" s="72"/>
      <c r="AE69" s="32">
        <v>0</v>
      </c>
      <c r="AF69" s="33">
        <f>AE69*($C$69-$E$69)</f>
        <v>0</v>
      </c>
      <c r="AG69" s="72"/>
      <c r="AH69" s="32">
        <v>0</v>
      </c>
      <c r="AI69" s="33">
        <f>AH69*($C$69-$E$69)</f>
        <v>0</v>
      </c>
      <c r="AJ69" s="72"/>
      <c r="AK69" s="32">
        <v>0</v>
      </c>
      <c r="AL69" s="33">
        <f>AK69*($C$69-$E$69)</f>
        <v>0</v>
      </c>
      <c r="AM69" s="72"/>
      <c r="AN69" s="32">
        <v>0</v>
      </c>
      <c r="AO69" s="33">
        <f>AN69*($C$69-$E$69)</f>
        <v>0</v>
      </c>
      <c r="AP69" s="72"/>
      <c r="AQ69" s="32">
        <v>0</v>
      </c>
      <c r="AR69" s="33">
        <f>AQ69*($C$69-$E$69)</f>
        <v>0</v>
      </c>
      <c r="AS69" s="72"/>
      <c r="AT69" s="32">
        <v>0</v>
      </c>
      <c r="AU69" s="33">
        <f>AT69*($C$69-$E$69)</f>
        <v>0</v>
      </c>
      <c r="AV69" s="72"/>
      <c r="AW69" s="32">
        <v>0</v>
      </c>
      <c r="AX69" s="33">
        <f>AW69*($C$69-$E$69)</f>
        <v>0</v>
      </c>
      <c r="AY69" s="72"/>
      <c r="AZ69" s="32">
        <v>0</v>
      </c>
      <c r="BA69" s="33">
        <f>AZ69*($C$69-$E$69)</f>
        <v>0</v>
      </c>
      <c r="BB69" s="72"/>
      <c r="BC69" s="32">
        <v>0</v>
      </c>
      <c r="BD69" s="33">
        <f>BC69*($C$69-$E$69)</f>
        <v>0</v>
      </c>
      <c r="BE69" s="72"/>
      <c r="BF69" s="32">
        <v>0</v>
      </c>
      <c r="BG69" s="33">
        <f>BF69*($C$69-$E$69)</f>
        <v>0</v>
      </c>
      <c r="BH69" s="72"/>
      <c r="BI69" s="32">
        <v>0</v>
      </c>
      <c r="BJ69" s="33">
        <f>BI69*($C$69-$E$69)</f>
        <v>0</v>
      </c>
      <c r="BK69" s="72"/>
      <c r="BL69" s="32">
        <v>0</v>
      </c>
      <c r="BM69" s="33">
        <f>BL69*($C$69-$E$69)</f>
        <v>0</v>
      </c>
      <c r="BN69" s="72"/>
      <c r="BO69" s="32">
        <v>0</v>
      </c>
      <c r="BP69" s="33">
        <f>BO69*($C$69-$E$69)</f>
        <v>0</v>
      </c>
      <c r="BQ69" s="72"/>
      <c r="BR69" s="32">
        <v>0</v>
      </c>
      <c r="BS69" s="33">
        <f>BR69*($C$69-$E$69)</f>
        <v>0</v>
      </c>
      <c r="BT69" s="72">
        <v>15000</v>
      </c>
      <c r="BU69" s="32">
        <v>0</v>
      </c>
      <c r="BV69" s="33">
        <f>BU69*($C$69-$E$69)</f>
        <v>0</v>
      </c>
      <c r="BW69" s="72"/>
      <c r="BX69" s="32">
        <v>0</v>
      </c>
      <c r="BY69" s="33">
        <f>BX69*($C$69-$E$69)</f>
        <v>0</v>
      </c>
      <c r="BZ69" s="72">
        <v>7000</v>
      </c>
      <c r="CA69" s="32">
        <v>0</v>
      </c>
      <c r="CB69" s="33">
        <f>CA69*($C$69-$E$69)</f>
        <v>0</v>
      </c>
      <c r="CC69" s="72"/>
      <c r="CD69" s="32">
        <v>0</v>
      </c>
      <c r="CE69" s="33">
        <f>CD69*($C$69-$E$69)</f>
        <v>0</v>
      </c>
      <c r="CF69" s="72"/>
      <c r="CG69" s="32">
        <v>0</v>
      </c>
      <c r="CH69" s="33">
        <f>CG69*($C$69-$E$69)</f>
        <v>0</v>
      </c>
      <c r="CI69" s="72"/>
      <c r="CJ69" s="32">
        <v>0</v>
      </c>
      <c r="CK69" s="33">
        <f>CJ69*($C$69-$E$69)</f>
        <v>0</v>
      </c>
      <c r="CL69" s="72"/>
      <c r="CM69" s="32">
        <v>0</v>
      </c>
      <c r="CN69" s="33">
        <f>CM69*($C$69-$E$69)</f>
        <v>0</v>
      </c>
      <c r="CO69" s="72"/>
      <c r="CP69" s="32">
        <v>0</v>
      </c>
      <c r="CQ69" s="33">
        <f>CP69*($C$69-$E$69)</f>
        <v>0</v>
      </c>
      <c r="CR69" s="72"/>
      <c r="CS69" s="32">
        <v>0</v>
      </c>
      <c r="CT69" s="33">
        <f>CS69*($C$69-$E$69)</f>
        <v>0</v>
      </c>
      <c r="CU69" s="70">
        <f t="shared" si="27"/>
        <v>22000</v>
      </c>
      <c r="CV69" s="52">
        <f t="shared" ref="CV69:CV94" si="32">+G69+J69+M69+P69+S69+V69+Y69+AB69+AE69+AH69+AK69+AN69+AQ69+AT69+AW69+AZ69+BC69+BF69+BI69+BL69+BO69+BR69+BU69+BX69+CA69+CD69+CG69+CJ69+CM69+CP69+CS69</f>
        <v>0</v>
      </c>
      <c r="CW69" s="52">
        <f t="shared" ref="CW69:CW91" si="33">CV69*C69</f>
        <v>0</v>
      </c>
    </row>
    <row r="70" spans="1:101" ht="21" customHeight="1" x14ac:dyDescent="0.25">
      <c r="A70" s="65">
        <v>66</v>
      </c>
      <c r="B70" s="66" t="s">
        <v>95</v>
      </c>
      <c r="C70" s="45">
        <v>0.99</v>
      </c>
      <c r="D70" s="45">
        <v>2.5000000000000001E-2</v>
      </c>
      <c r="E70" s="46">
        <f t="shared" ref="E70:E94" si="34">C70*D70</f>
        <v>2.4750000000000001E-2</v>
      </c>
      <c r="F70" s="72"/>
      <c r="G70" s="32">
        <v>0</v>
      </c>
      <c r="H70" s="33">
        <f>G70*($C$70-$E$70)</f>
        <v>0</v>
      </c>
      <c r="I70" s="72"/>
      <c r="J70" s="32">
        <v>0</v>
      </c>
      <c r="K70" s="33">
        <f>J70*($C$70-$E$70)</f>
        <v>0</v>
      </c>
      <c r="L70" s="72"/>
      <c r="M70" s="32">
        <v>0</v>
      </c>
      <c r="N70" s="33">
        <f>M70*($C$70-$E$70)</f>
        <v>0</v>
      </c>
      <c r="O70" s="72"/>
      <c r="P70" s="32">
        <v>0</v>
      </c>
      <c r="Q70" s="33">
        <f>P70*($C$70-$E$70)</f>
        <v>0</v>
      </c>
      <c r="R70" s="72"/>
      <c r="S70" s="32">
        <v>0</v>
      </c>
      <c r="T70" s="33">
        <f>S70*($C$70-$E$70)</f>
        <v>0</v>
      </c>
      <c r="U70" s="72"/>
      <c r="V70" s="32">
        <v>0</v>
      </c>
      <c r="W70" s="33">
        <f>V70*($C$70-$E$70)</f>
        <v>0</v>
      </c>
      <c r="X70" s="72"/>
      <c r="Y70" s="32">
        <v>0</v>
      </c>
      <c r="Z70" s="33">
        <f>Y70*($C$70-$E$70)</f>
        <v>0</v>
      </c>
      <c r="AA70" s="72">
        <v>20000</v>
      </c>
      <c r="AB70" s="32">
        <v>0</v>
      </c>
      <c r="AC70" s="33">
        <f>AB70*($C$70-$E$70)</f>
        <v>0</v>
      </c>
      <c r="AD70" s="72"/>
      <c r="AE70" s="32">
        <v>0</v>
      </c>
      <c r="AF70" s="33">
        <f>AE70*($C$70-$E$70)</f>
        <v>0</v>
      </c>
      <c r="AG70" s="72"/>
      <c r="AH70" s="32">
        <v>0</v>
      </c>
      <c r="AI70" s="33">
        <f>AH70*($C$70-$E$70)</f>
        <v>0</v>
      </c>
      <c r="AJ70" s="72">
        <v>27000</v>
      </c>
      <c r="AK70" s="32">
        <v>0</v>
      </c>
      <c r="AL70" s="33">
        <f>AK70*($C$70-$E$70)</f>
        <v>0</v>
      </c>
      <c r="AM70" s="72"/>
      <c r="AN70" s="32">
        <v>0</v>
      </c>
      <c r="AO70" s="33">
        <f>AN70*($C$70-$E$70)</f>
        <v>0</v>
      </c>
      <c r="AP70" s="72"/>
      <c r="AQ70" s="32">
        <v>0</v>
      </c>
      <c r="AR70" s="33">
        <f>AQ70*($C$70-$E$70)</f>
        <v>0</v>
      </c>
      <c r="AS70" s="72"/>
      <c r="AT70" s="32">
        <v>0</v>
      </c>
      <c r="AU70" s="33">
        <f>AT70*($C$70-$E$70)</f>
        <v>0</v>
      </c>
      <c r="AV70" s="72"/>
      <c r="AW70" s="32">
        <v>0</v>
      </c>
      <c r="AX70" s="33">
        <f>AW70*($C$70-$E$70)</f>
        <v>0</v>
      </c>
      <c r="AY70" s="72"/>
      <c r="AZ70" s="32">
        <v>0</v>
      </c>
      <c r="BA70" s="33">
        <f>AZ70*($C$70-$E$70)</f>
        <v>0</v>
      </c>
      <c r="BB70" s="72"/>
      <c r="BC70" s="32">
        <v>0</v>
      </c>
      <c r="BD70" s="33">
        <f>BC70*($C$70-$E$70)</f>
        <v>0</v>
      </c>
      <c r="BE70" s="72"/>
      <c r="BF70" s="32">
        <v>0</v>
      </c>
      <c r="BG70" s="33">
        <f>BF70*($C$70-$E$70)</f>
        <v>0</v>
      </c>
      <c r="BH70" s="72"/>
      <c r="BI70" s="32">
        <v>0</v>
      </c>
      <c r="BJ70" s="33">
        <f>BI70*($C$70-$E$70)</f>
        <v>0</v>
      </c>
      <c r="BK70" s="72"/>
      <c r="BL70" s="32">
        <v>0</v>
      </c>
      <c r="BM70" s="33">
        <f>BL70*($C$70-$E$70)</f>
        <v>0</v>
      </c>
      <c r="BN70" s="72"/>
      <c r="BO70" s="32">
        <v>0</v>
      </c>
      <c r="BP70" s="33">
        <f>BO70*($C$70-$E$70)</f>
        <v>0</v>
      </c>
      <c r="BQ70" s="72"/>
      <c r="BR70" s="32">
        <v>0</v>
      </c>
      <c r="BS70" s="33">
        <f>BR70*($C$70-$E$70)</f>
        <v>0</v>
      </c>
      <c r="BT70" s="72"/>
      <c r="BU70" s="32">
        <v>0</v>
      </c>
      <c r="BV70" s="33">
        <f>BU70*($C$70-$E$70)</f>
        <v>0</v>
      </c>
      <c r="BW70" s="72"/>
      <c r="BX70" s="32">
        <v>0</v>
      </c>
      <c r="BY70" s="33">
        <f>BX70*($C$70-$E$70)</f>
        <v>0</v>
      </c>
      <c r="BZ70" s="72"/>
      <c r="CA70" s="32">
        <v>0</v>
      </c>
      <c r="CB70" s="33">
        <f>CA70*($C$70-$E$70)</f>
        <v>0</v>
      </c>
      <c r="CC70" s="72"/>
      <c r="CD70" s="32">
        <v>0</v>
      </c>
      <c r="CE70" s="33">
        <f>CD70*($C$70-$E$70)</f>
        <v>0</v>
      </c>
      <c r="CF70" s="72"/>
      <c r="CG70" s="32">
        <v>0</v>
      </c>
      <c r="CH70" s="33">
        <f>CG70*($C$70-$E$70)</f>
        <v>0</v>
      </c>
      <c r="CI70" s="72"/>
      <c r="CJ70" s="32">
        <v>0</v>
      </c>
      <c r="CK70" s="33">
        <f>CJ70*($C$70-$E$70)</f>
        <v>0</v>
      </c>
      <c r="CL70" s="72"/>
      <c r="CM70" s="32">
        <v>0</v>
      </c>
      <c r="CN70" s="33">
        <f>CM70*($C$70-$E$70)</f>
        <v>0</v>
      </c>
      <c r="CO70" s="72"/>
      <c r="CP70" s="32">
        <v>0</v>
      </c>
      <c r="CQ70" s="33">
        <f>CP70*($C$70-$E$70)</f>
        <v>0</v>
      </c>
      <c r="CR70" s="72"/>
      <c r="CS70" s="32">
        <v>0</v>
      </c>
      <c r="CT70" s="33">
        <f>CS70*($C$70-$E$70)</f>
        <v>0</v>
      </c>
      <c r="CU70" s="70">
        <f t="shared" ref="CU70:CU94" si="35">SUM(F70,I70,L70,O70,R70,U70,X70,AA70,AD70,AG70,AJ70,AM70,AP70,AS70,AV70,AY70,BB70,BE70,BH70,BK70,BN70,BQ70,BT70,BW70,BZ70,CC70,CF70,CI70,CL70,CO70,CR70)</f>
        <v>47000</v>
      </c>
      <c r="CV70" s="52">
        <f t="shared" si="32"/>
        <v>0</v>
      </c>
      <c r="CW70" s="52">
        <f t="shared" si="33"/>
        <v>0</v>
      </c>
    </row>
    <row r="71" spans="1:101" ht="21" customHeight="1" x14ac:dyDescent="0.25">
      <c r="A71" s="65">
        <v>67</v>
      </c>
      <c r="B71" s="66" t="s">
        <v>96</v>
      </c>
      <c r="C71" s="45">
        <v>1.32</v>
      </c>
      <c r="D71" s="45">
        <v>1.77</v>
      </c>
      <c r="E71" s="46">
        <f t="shared" si="34"/>
        <v>2.3364000000000003</v>
      </c>
      <c r="F71" s="72"/>
      <c r="G71" s="32">
        <v>0</v>
      </c>
      <c r="H71" s="33">
        <f>G71*($C$71-$E$71)</f>
        <v>0</v>
      </c>
      <c r="I71" s="72"/>
      <c r="J71" s="32">
        <v>0</v>
      </c>
      <c r="K71" s="33">
        <f>J71*($C$71-$E$71)</f>
        <v>0</v>
      </c>
      <c r="L71" s="72"/>
      <c r="M71" s="32">
        <v>0</v>
      </c>
      <c r="N71" s="33">
        <f>M71*($C$71-$E$71)</f>
        <v>0</v>
      </c>
      <c r="O71" s="72"/>
      <c r="P71" s="32">
        <v>0</v>
      </c>
      <c r="Q71" s="33">
        <f>P71*($C$71-$E$71)</f>
        <v>0</v>
      </c>
      <c r="R71" s="72"/>
      <c r="S71" s="32">
        <v>0</v>
      </c>
      <c r="T71" s="33">
        <f>S71*($C$71-$E$71)</f>
        <v>0</v>
      </c>
      <c r="U71" s="72"/>
      <c r="V71" s="32">
        <v>0</v>
      </c>
      <c r="W71" s="33">
        <f>V71*($C$71-$E$71)</f>
        <v>0</v>
      </c>
      <c r="X71" s="72"/>
      <c r="Y71" s="32">
        <v>0</v>
      </c>
      <c r="Z71" s="33">
        <f>Y71*($C$71-$E$71)</f>
        <v>0</v>
      </c>
      <c r="AA71" s="72"/>
      <c r="AB71" s="32">
        <v>0</v>
      </c>
      <c r="AC71" s="33">
        <f>AB71*($C$71-$E$71)</f>
        <v>0</v>
      </c>
      <c r="AD71" s="72"/>
      <c r="AE71" s="32">
        <v>0</v>
      </c>
      <c r="AF71" s="33">
        <f>AE71*($C$71-$E$71)</f>
        <v>0</v>
      </c>
      <c r="AG71" s="72">
        <v>26000</v>
      </c>
      <c r="AH71" s="32">
        <v>0</v>
      </c>
      <c r="AI71" s="33">
        <f>AH71*($C$71-$E$71)</f>
        <v>0</v>
      </c>
      <c r="AJ71" s="72">
        <v>8000</v>
      </c>
      <c r="AK71" s="32">
        <v>0</v>
      </c>
      <c r="AL71" s="33">
        <f>AK71*($C$71-$E$71)</f>
        <v>0</v>
      </c>
      <c r="AM71" s="72"/>
      <c r="AN71" s="32">
        <v>0</v>
      </c>
      <c r="AO71" s="33">
        <f>AN71*($C$71-$E$71)</f>
        <v>0</v>
      </c>
      <c r="AP71" s="72"/>
      <c r="AQ71" s="32">
        <v>0</v>
      </c>
      <c r="AR71" s="33">
        <f>AQ71*($C$71-$E$71)</f>
        <v>0</v>
      </c>
      <c r="AS71" s="72"/>
      <c r="AT71" s="32">
        <v>0</v>
      </c>
      <c r="AU71" s="33">
        <f>AT71*($C$71-$E$71)</f>
        <v>0</v>
      </c>
      <c r="AV71" s="72"/>
      <c r="AW71" s="32">
        <v>0</v>
      </c>
      <c r="AX71" s="33">
        <f>AW71*($C$71-$E$71)</f>
        <v>0</v>
      </c>
      <c r="AY71" s="72"/>
      <c r="AZ71" s="32">
        <v>0</v>
      </c>
      <c r="BA71" s="33">
        <f>AZ71*($C$71-$E$71)</f>
        <v>0</v>
      </c>
      <c r="BB71" s="72"/>
      <c r="BC71" s="32">
        <v>0</v>
      </c>
      <c r="BD71" s="33">
        <f>BC71*($C$71-$E$71)</f>
        <v>0</v>
      </c>
      <c r="BE71" s="72"/>
      <c r="BF71" s="32">
        <v>0</v>
      </c>
      <c r="BG71" s="33">
        <f>BF71*($C$71-$E$71)</f>
        <v>0</v>
      </c>
      <c r="BH71" s="72"/>
      <c r="BI71" s="32">
        <v>0</v>
      </c>
      <c r="BJ71" s="33">
        <f>BI71*($C$71-$E$71)</f>
        <v>0</v>
      </c>
      <c r="BK71" s="72"/>
      <c r="BL71" s="32">
        <v>0</v>
      </c>
      <c r="BM71" s="33">
        <f>BL71*($C$71-$E$71)</f>
        <v>0</v>
      </c>
      <c r="BN71" s="72"/>
      <c r="BO71" s="32">
        <v>0</v>
      </c>
      <c r="BP71" s="33">
        <f>BO71*($C$71-$E$71)</f>
        <v>0</v>
      </c>
      <c r="BQ71" s="72"/>
      <c r="BR71" s="32">
        <v>0</v>
      </c>
      <c r="BS71" s="33">
        <f>BR71*($C$71-$E$71)</f>
        <v>0</v>
      </c>
      <c r="BT71" s="72">
        <v>4000</v>
      </c>
      <c r="BU71" s="32">
        <v>0</v>
      </c>
      <c r="BV71" s="33">
        <f>BU71*($C$71-$E$71)</f>
        <v>0</v>
      </c>
      <c r="BW71" s="72"/>
      <c r="BX71" s="32">
        <v>0</v>
      </c>
      <c r="BY71" s="33">
        <f>BX71*($C$71-$E$71)</f>
        <v>0</v>
      </c>
      <c r="BZ71" s="72">
        <v>17000</v>
      </c>
      <c r="CA71" s="32">
        <v>0</v>
      </c>
      <c r="CB71" s="33">
        <f>CA71*($C$71-$E$71)</f>
        <v>0</v>
      </c>
      <c r="CC71" s="72"/>
      <c r="CD71" s="32">
        <v>0</v>
      </c>
      <c r="CE71" s="33">
        <f>CD71*($C$71-$E$71)</f>
        <v>0</v>
      </c>
      <c r="CF71" s="72"/>
      <c r="CG71" s="32">
        <v>0</v>
      </c>
      <c r="CH71" s="33">
        <f>CG71*($C$71-$E$71)</f>
        <v>0</v>
      </c>
      <c r="CI71" s="72"/>
      <c r="CJ71" s="32">
        <v>0</v>
      </c>
      <c r="CK71" s="33">
        <f>CJ71*($C$71-$E$71)</f>
        <v>0</v>
      </c>
      <c r="CL71" s="72"/>
      <c r="CM71" s="32">
        <v>0</v>
      </c>
      <c r="CN71" s="33">
        <f>CM71*($C$71-$E$71)</f>
        <v>0</v>
      </c>
      <c r="CO71" s="72"/>
      <c r="CP71" s="32">
        <v>0</v>
      </c>
      <c r="CQ71" s="33">
        <f>CP71*($C$71-$E$71)</f>
        <v>0</v>
      </c>
      <c r="CR71" s="72"/>
      <c r="CS71" s="32">
        <v>0</v>
      </c>
      <c r="CT71" s="33">
        <f>CS71*($C$71-$E$71)</f>
        <v>0</v>
      </c>
      <c r="CU71" s="70">
        <f t="shared" si="35"/>
        <v>55000</v>
      </c>
      <c r="CV71" s="52">
        <f t="shared" si="32"/>
        <v>0</v>
      </c>
      <c r="CW71" s="52">
        <f t="shared" si="33"/>
        <v>0</v>
      </c>
    </row>
    <row r="72" spans="1:101" ht="21" customHeight="1" x14ac:dyDescent="0.25">
      <c r="A72" s="65">
        <v>68</v>
      </c>
      <c r="B72" s="66" t="s">
        <v>97</v>
      </c>
      <c r="C72" s="45">
        <v>0.85</v>
      </c>
      <c r="D72" s="45">
        <v>8.5000000000000006E-2</v>
      </c>
      <c r="E72" s="46">
        <f t="shared" si="34"/>
        <v>7.2250000000000009E-2</v>
      </c>
      <c r="F72" s="72"/>
      <c r="G72" s="32">
        <v>0</v>
      </c>
      <c r="H72" s="33">
        <f>G72*($C$72-$E$72)</f>
        <v>0</v>
      </c>
      <c r="I72" s="72"/>
      <c r="J72" s="32">
        <v>0</v>
      </c>
      <c r="K72" s="33">
        <f>J72*($C$72-$E$72)</f>
        <v>0</v>
      </c>
      <c r="L72" s="72"/>
      <c r="M72" s="32">
        <v>0</v>
      </c>
      <c r="N72" s="33">
        <f>M72*($C$72-$E$72)</f>
        <v>0</v>
      </c>
      <c r="O72" s="72"/>
      <c r="P72" s="32">
        <v>0</v>
      </c>
      <c r="Q72" s="33">
        <f>P72*($C$72-$E$72)</f>
        <v>0</v>
      </c>
      <c r="R72" s="72"/>
      <c r="S72" s="32">
        <v>0</v>
      </c>
      <c r="T72" s="33">
        <f>S72*($C$72-$E$72)</f>
        <v>0</v>
      </c>
      <c r="U72" s="72"/>
      <c r="V72" s="32">
        <v>0</v>
      </c>
      <c r="W72" s="33">
        <f>V72*($C$72-$E$72)</f>
        <v>0</v>
      </c>
      <c r="X72" s="72"/>
      <c r="Y72" s="32">
        <v>0</v>
      </c>
      <c r="Z72" s="33">
        <f>Y72*($C$72-$E$72)</f>
        <v>0</v>
      </c>
      <c r="AA72" s="72"/>
      <c r="AB72" s="32">
        <v>0</v>
      </c>
      <c r="AC72" s="33">
        <f>AB72*($C$72-$E$72)</f>
        <v>0</v>
      </c>
      <c r="AD72" s="72"/>
      <c r="AE72" s="32">
        <v>0</v>
      </c>
      <c r="AF72" s="33">
        <f>AE72*($C$72-$E$72)</f>
        <v>0</v>
      </c>
      <c r="AG72" s="72">
        <v>5000</v>
      </c>
      <c r="AH72" s="32">
        <v>0</v>
      </c>
      <c r="AI72" s="33">
        <f>AH72*($C$72-$E$72)</f>
        <v>0</v>
      </c>
      <c r="AJ72" s="72"/>
      <c r="AK72" s="32">
        <v>0</v>
      </c>
      <c r="AL72" s="33">
        <f>AK72*($C$72-$E$72)</f>
        <v>0</v>
      </c>
      <c r="AM72" s="72"/>
      <c r="AN72" s="32">
        <v>0</v>
      </c>
      <c r="AO72" s="33">
        <f>AN72*($C$72-$E$72)</f>
        <v>0</v>
      </c>
      <c r="AP72" s="72"/>
      <c r="AQ72" s="32"/>
      <c r="AR72" s="33">
        <f>AQ72*($C$72-$E$72)</f>
        <v>0</v>
      </c>
      <c r="AS72" s="72"/>
      <c r="AT72" s="32">
        <v>0</v>
      </c>
      <c r="AU72" s="33">
        <f>AT72*($C$72-$E$72)</f>
        <v>0</v>
      </c>
      <c r="AV72" s="72"/>
      <c r="AW72" s="32">
        <v>0</v>
      </c>
      <c r="AX72" s="33">
        <f>AW72*($C$72-$E$72)</f>
        <v>0</v>
      </c>
      <c r="AY72" s="72"/>
      <c r="AZ72" s="32">
        <v>0</v>
      </c>
      <c r="BA72" s="33">
        <f>AZ72*($C$72-$E$72)</f>
        <v>0</v>
      </c>
      <c r="BB72" s="72"/>
      <c r="BC72" s="32">
        <v>0</v>
      </c>
      <c r="BD72" s="33">
        <f>BC72*($C$72-$E$72)</f>
        <v>0</v>
      </c>
      <c r="BE72" s="72"/>
      <c r="BF72" s="32">
        <v>0</v>
      </c>
      <c r="BG72" s="33">
        <f>BF72*($C$72-$E$72)</f>
        <v>0</v>
      </c>
      <c r="BH72" s="72"/>
      <c r="BI72" s="32">
        <v>0</v>
      </c>
      <c r="BJ72" s="33">
        <f>BI72*($C$72-$E$72)</f>
        <v>0</v>
      </c>
      <c r="BK72" s="72"/>
      <c r="BL72" s="32">
        <v>0</v>
      </c>
      <c r="BM72" s="33">
        <f>BL72*($C$72-$E$72)</f>
        <v>0</v>
      </c>
      <c r="BN72" s="72"/>
      <c r="BO72" s="32">
        <v>0</v>
      </c>
      <c r="BP72" s="33">
        <f>BO72*($C$72-$E$72)</f>
        <v>0</v>
      </c>
      <c r="BQ72" s="72">
        <v>9900</v>
      </c>
      <c r="BR72" s="32">
        <v>0</v>
      </c>
      <c r="BS72" s="33">
        <f>BR72*($C$72-$E$72)</f>
        <v>0</v>
      </c>
      <c r="BT72" s="72">
        <v>6000</v>
      </c>
      <c r="BU72" s="32">
        <v>0</v>
      </c>
      <c r="BV72" s="33">
        <f>BU72*($C$72-$E$72)</f>
        <v>0</v>
      </c>
      <c r="BW72" s="72"/>
      <c r="BX72" s="32">
        <v>0</v>
      </c>
      <c r="BY72" s="33">
        <f>BX72*($C$72-$E$72)</f>
        <v>0</v>
      </c>
      <c r="BZ72" s="72"/>
      <c r="CA72" s="32">
        <v>0</v>
      </c>
      <c r="CB72" s="33">
        <f>CA72*($C$72-$E$72)</f>
        <v>0</v>
      </c>
      <c r="CC72" s="72"/>
      <c r="CD72" s="32">
        <v>0</v>
      </c>
      <c r="CE72" s="33">
        <f>CD72*($C$72-$E$72)</f>
        <v>0</v>
      </c>
      <c r="CF72" s="72"/>
      <c r="CG72" s="32">
        <v>0</v>
      </c>
      <c r="CH72" s="33">
        <f>CG72*($C$72-$E$72)</f>
        <v>0</v>
      </c>
      <c r="CI72" s="72"/>
      <c r="CJ72" s="32">
        <v>0</v>
      </c>
      <c r="CK72" s="33">
        <f>CJ72*($C$72-$E$72)</f>
        <v>0</v>
      </c>
      <c r="CL72" s="72"/>
      <c r="CM72" s="32">
        <v>0</v>
      </c>
      <c r="CN72" s="33">
        <f>CM72*($C$72-$E$72)</f>
        <v>0</v>
      </c>
      <c r="CO72" s="72"/>
      <c r="CP72" s="32">
        <v>0</v>
      </c>
      <c r="CQ72" s="33">
        <f>CP72*($C$72-$E$72)</f>
        <v>0</v>
      </c>
      <c r="CR72" s="72"/>
      <c r="CS72" s="32">
        <v>0</v>
      </c>
      <c r="CT72" s="33">
        <f>CS72*($C$72-$E$72)</f>
        <v>0</v>
      </c>
      <c r="CU72" s="70">
        <f t="shared" si="35"/>
        <v>20900</v>
      </c>
      <c r="CV72" s="52">
        <f t="shared" si="32"/>
        <v>0</v>
      </c>
      <c r="CW72" s="52">
        <f t="shared" si="33"/>
        <v>0</v>
      </c>
    </row>
    <row r="73" spans="1:101" ht="21" customHeight="1" x14ac:dyDescent="0.25">
      <c r="A73" s="65">
        <v>69</v>
      </c>
      <c r="B73" s="66" t="s">
        <v>98</v>
      </c>
      <c r="C73" s="45">
        <v>2.19</v>
      </c>
      <c r="D73" s="45">
        <v>0.82499999999999996</v>
      </c>
      <c r="E73" s="46">
        <f t="shared" si="34"/>
        <v>1.8067499999999999</v>
      </c>
      <c r="F73" s="72"/>
      <c r="G73" s="32">
        <v>0</v>
      </c>
      <c r="H73" s="33">
        <f>G73*($C$73-$E$73)</f>
        <v>0</v>
      </c>
      <c r="I73" s="72"/>
      <c r="J73" s="32">
        <v>0</v>
      </c>
      <c r="K73" s="33">
        <f>J73*($C$73-$E$73)</f>
        <v>0</v>
      </c>
      <c r="L73" s="72"/>
      <c r="M73" s="32">
        <v>0</v>
      </c>
      <c r="N73" s="33">
        <f>M73*($C$73-$E$73)</f>
        <v>0</v>
      </c>
      <c r="O73" s="72"/>
      <c r="P73" s="32">
        <v>0</v>
      </c>
      <c r="Q73" s="33">
        <f>P73*($C$73-$E$73)</f>
        <v>0</v>
      </c>
      <c r="R73" s="72"/>
      <c r="S73" s="32">
        <v>0</v>
      </c>
      <c r="T73" s="33">
        <f>S73*($C$73-$E$73)</f>
        <v>0</v>
      </c>
      <c r="U73" s="72"/>
      <c r="V73" s="32">
        <v>0</v>
      </c>
      <c r="W73" s="33">
        <f>V73*($C$73-$E$73)</f>
        <v>0</v>
      </c>
      <c r="X73" s="72"/>
      <c r="Y73" s="32">
        <v>0</v>
      </c>
      <c r="Z73" s="33">
        <f>Y73*($C$73-$E$73)</f>
        <v>0</v>
      </c>
      <c r="AA73" s="72"/>
      <c r="AB73" s="32">
        <v>0</v>
      </c>
      <c r="AC73" s="33">
        <f>AB73*($C$73-$E$73)</f>
        <v>0</v>
      </c>
      <c r="AD73" s="72"/>
      <c r="AE73" s="32">
        <v>0</v>
      </c>
      <c r="AF73" s="33">
        <f>AE73*($C$73-$E$73)</f>
        <v>0</v>
      </c>
      <c r="AG73" s="72">
        <v>1500</v>
      </c>
      <c r="AH73" s="32">
        <v>0</v>
      </c>
      <c r="AI73" s="33">
        <f>AH73*($C$73-$E$73)</f>
        <v>0</v>
      </c>
      <c r="AJ73" s="72">
        <v>2000</v>
      </c>
      <c r="AK73" s="32">
        <v>0</v>
      </c>
      <c r="AL73" s="33">
        <f>AK73*($C$73-$E$73)</f>
        <v>0</v>
      </c>
      <c r="AM73" s="72">
        <v>4500</v>
      </c>
      <c r="AN73" s="32">
        <v>0</v>
      </c>
      <c r="AO73" s="33">
        <f>AN73*($C$73-$E$73)</f>
        <v>0</v>
      </c>
      <c r="AP73" s="72"/>
      <c r="AQ73" s="32">
        <v>0</v>
      </c>
      <c r="AR73" s="33">
        <f>AQ73*($C$73-$E$73)</f>
        <v>0</v>
      </c>
      <c r="AS73" s="72"/>
      <c r="AT73" s="32">
        <v>0</v>
      </c>
      <c r="AU73" s="33">
        <f>AT73*($C$73-$E$73)</f>
        <v>0</v>
      </c>
      <c r="AV73" s="72"/>
      <c r="AW73" s="32">
        <v>0</v>
      </c>
      <c r="AX73" s="33">
        <f>AW73*($C$73-$E$73)</f>
        <v>0</v>
      </c>
      <c r="AY73" s="72"/>
      <c r="AZ73" s="32">
        <v>0</v>
      </c>
      <c r="BA73" s="33">
        <f>AZ73*($C$73-$E$73)</f>
        <v>0</v>
      </c>
      <c r="BB73" s="72">
        <v>2000</v>
      </c>
      <c r="BC73" s="32">
        <v>0</v>
      </c>
      <c r="BD73" s="33">
        <f>BC73*($C$73-$E$73)</f>
        <v>0</v>
      </c>
      <c r="BE73" s="72"/>
      <c r="BF73" s="32">
        <v>0</v>
      </c>
      <c r="BG73" s="33">
        <f>BF73*($C$73-$E$73)</f>
        <v>0</v>
      </c>
      <c r="BH73" s="72"/>
      <c r="BI73" s="32">
        <v>0</v>
      </c>
      <c r="BJ73" s="33">
        <f>BI73*($C$73-$E$73)</f>
        <v>0</v>
      </c>
      <c r="BK73" s="72"/>
      <c r="BL73" s="32">
        <v>0</v>
      </c>
      <c r="BM73" s="33">
        <f>BL73*($C$73-$E$73)</f>
        <v>0</v>
      </c>
      <c r="BN73" s="72"/>
      <c r="BO73" s="32">
        <v>0</v>
      </c>
      <c r="BP73" s="33">
        <f>BO73*($C$73-$E$73)</f>
        <v>0</v>
      </c>
      <c r="BQ73" s="72"/>
      <c r="BR73" s="32">
        <v>0</v>
      </c>
      <c r="BS73" s="33">
        <f>BR73*($C$73-$E$73)</f>
        <v>0</v>
      </c>
      <c r="BT73" s="72"/>
      <c r="BU73" s="32">
        <v>0</v>
      </c>
      <c r="BV73" s="33">
        <f>BU73*($C$73-$E$73)</f>
        <v>0</v>
      </c>
      <c r="BW73" s="72"/>
      <c r="BX73" s="32">
        <v>0</v>
      </c>
      <c r="BY73" s="33">
        <f>BX73*($C$73-$E$73)</f>
        <v>0</v>
      </c>
      <c r="BZ73" s="72"/>
      <c r="CA73" s="32">
        <v>0</v>
      </c>
      <c r="CB73" s="33">
        <f>CA73*($C$73-$E$73)</f>
        <v>0</v>
      </c>
      <c r="CC73" s="72"/>
      <c r="CD73" s="32">
        <v>0</v>
      </c>
      <c r="CE73" s="33">
        <f>CD73*($C$73-$E$73)</f>
        <v>0</v>
      </c>
      <c r="CF73" s="72"/>
      <c r="CG73" s="32">
        <v>0</v>
      </c>
      <c r="CH73" s="33">
        <f>CG73*($C$73-$E$73)</f>
        <v>0</v>
      </c>
      <c r="CI73" s="72"/>
      <c r="CJ73" s="32">
        <v>0</v>
      </c>
      <c r="CK73" s="33">
        <f>CJ73*($C$73-$E$73)</f>
        <v>0</v>
      </c>
      <c r="CL73" s="72"/>
      <c r="CM73" s="32">
        <v>0</v>
      </c>
      <c r="CN73" s="33">
        <f>CM73*($C$73-$E$73)</f>
        <v>0</v>
      </c>
      <c r="CO73" s="72"/>
      <c r="CP73" s="32">
        <v>0</v>
      </c>
      <c r="CQ73" s="33">
        <f>CP73*($C$73-$E$73)</f>
        <v>0</v>
      </c>
      <c r="CR73" s="72"/>
      <c r="CS73" s="32">
        <v>0</v>
      </c>
      <c r="CT73" s="33">
        <f>CS73*($C$73-$E$73)</f>
        <v>0</v>
      </c>
      <c r="CU73" s="70">
        <f t="shared" si="35"/>
        <v>10000</v>
      </c>
      <c r="CV73" s="52">
        <f t="shared" si="32"/>
        <v>0</v>
      </c>
      <c r="CW73" s="52">
        <f t="shared" si="33"/>
        <v>0</v>
      </c>
    </row>
    <row r="74" spans="1:101" ht="21" customHeight="1" x14ac:dyDescent="0.25">
      <c r="A74" s="65">
        <v>70</v>
      </c>
      <c r="B74" s="66" t="s">
        <v>99</v>
      </c>
      <c r="C74" s="45">
        <v>0.99</v>
      </c>
      <c r="D74" s="45">
        <v>0.66700000000000004</v>
      </c>
      <c r="E74" s="46">
        <f t="shared" si="34"/>
        <v>0.66033000000000008</v>
      </c>
      <c r="F74" s="72"/>
      <c r="G74" s="32">
        <v>0</v>
      </c>
      <c r="H74" s="33">
        <f>G74*($C$74-$E$74)</f>
        <v>0</v>
      </c>
      <c r="I74" s="72"/>
      <c r="J74" s="32">
        <v>0</v>
      </c>
      <c r="K74" s="33">
        <f>J74*($C$74-$E$74)</f>
        <v>0</v>
      </c>
      <c r="L74" s="72"/>
      <c r="M74" s="32">
        <v>0</v>
      </c>
      <c r="N74" s="33">
        <f>M74*($C$74-$E$74)</f>
        <v>0</v>
      </c>
      <c r="O74" s="72"/>
      <c r="P74" s="32">
        <v>0</v>
      </c>
      <c r="Q74" s="33">
        <f>P74*($C$74-$E$74)</f>
        <v>0</v>
      </c>
      <c r="R74" s="72"/>
      <c r="S74" s="32">
        <v>0</v>
      </c>
      <c r="T74" s="33">
        <f>S74*($C$74-$E$74)</f>
        <v>0</v>
      </c>
      <c r="U74" s="72"/>
      <c r="V74" s="32">
        <v>0</v>
      </c>
      <c r="W74" s="33">
        <f>V74*($C$74-$E$74)</f>
        <v>0</v>
      </c>
      <c r="X74" s="72"/>
      <c r="Y74" s="32">
        <v>0</v>
      </c>
      <c r="Z74" s="33">
        <f>Y74*($C$74-$E$74)</f>
        <v>0</v>
      </c>
      <c r="AA74" s="72"/>
      <c r="AB74" s="32">
        <v>0</v>
      </c>
      <c r="AC74" s="33">
        <f>AB74*($C$74-$E$74)</f>
        <v>0</v>
      </c>
      <c r="AD74" s="72"/>
      <c r="AE74" s="32">
        <v>0</v>
      </c>
      <c r="AF74" s="33">
        <f>AE74*($C$74-$E$74)</f>
        <v>0</v>
      </c>
      <c r="AG74" s="72">
        <v>18000</v>
      </c>
      <c r="AH74" s="32">
        <v>0</v>
      </c>
      <c r="AI74" s="33">
        <f>AH74*($C$74-$E$74)</f>
        <v>0</v>
      </c>
      <c r="AJ74" s="72"/>
      <c r="AK74" s="32">
        <v>0</v>
      </c>
      <c r="AL74" s="33">
        <f>AK74*($C$74-$E$74)</f>
        <v>0</v>
      </c>
      <c r="AM74" s="72"/>
      <c r="AN74" s="32">
        <v>0</v>
      </c>
      <c r="AO74" s="33">
        <f>AN74*($C$74-$E$74)</f>
        <v>0</v>
      </c>
      <c r="AP74" s="72"/>
      <c r="AQ74" s="32">
        <v>0</v>
      </c>
      <c r="AR74" s="33">
        <f>AQ74*($C$74-$E$74)</f>
        <v>0</v>
      </c>
      <c r="AS74" s="72"/>
      <c r="AT74" s="32">
        <v>0</v>
      </c>
      <c r="AU74" s="33">
        <f>AT74*($C$74-$E$74)</f>
        <v>0</v>
      </c>
      <c r="AV74" s="72"/>
      <c r="AW74" s="32">
        <v>0</v>
      </c>
      <c r="AX74" s="33">
        <f>AW74*($C$74-$E$74)</f>
        <v>0</v>
      </c>
      <c r="AY74" s="72"/>
      <c r="AZ74" s="32">
        <v>0</v>
      </c>
      <c r="BA74" s="33">
        <f>AZ74*($C$74-$E$74)</f>
        <v>0</v>
      </c>
      <c r="BB74" s="72"/>
      <c r="BC74" s="32">
        <v>0</v>
      </c>
      <c r="BD74" s="33">
        <f>BC74*($C$74-$E$74)</f>
        <v>0</v>
      </c>
      <c r="BE74" s="72"/>
      <c r="BF74" s="32">
        <v>0</v>
      </c>
      <c r="BG74" s="33">
        <f>BF74*($C$74-$E$74)</f>
        <v>0</v>
      </c>
      <c r="BH74" s="72"/>
      <c r="BI74" s="32">
        <v>0</v>
      </c>
      <c r="BJ74" s="33">
        <f>BI74*($C$74-$E$74)</f>
        <v>0</v>
      </c>
      <c r="BK74" s="72"/>
      <c r="BL74" s="32">
        <v>0</v>
      </c>
      <c r="BM74" s="33">
        <f>BL74*($C$74-$E$74)</f>
        <v>0</v>
      </c>
      <c r="BN74" s="72"/>
      <c r="BO74" s="32">
        <v>0</v>
      </c>
      <c r="BP74" s="33">
        <f>BO74*($C$74-$E$74)</f>
        <v>0</v>
      </c>
      <c r="BQ74" s="72"/>
      <c r="BR74" s="32">
        <v>0</v>
      </c>
      <c r="BS74" s="33">
        <f>BR74*($C$74-$E$74)</f>
        <v>0</v>
      </c>
      <c r="BT74" s="72"/>
      <c r="BU74" s="32">
        <v>0</v>
      </c>
      <c r="BV74" s="33">
        <f>BU74*($C$74-$E$74)</f>
        <v>0</v>
      </c>
      <c r="BW74" s="72"/>
      <c r="BX74" s="32">
        <v>0</v>
      </c>
      <c r="BY74" s="33">
        <f>BX74*($C$74-$E$74)</f>
        <v>0</v>
      </c>
      <c r="BZ74" s="72">
        <v>8500</v>
      </c>
      <c r="CA74" s="32">
        <v>0</v>
      </c>
      <c r="CB74" s="33">
        <f>CA74*($C$74-$E$74)</f>
        <v>0</v>
      </c>
      <c r="CC74" s="72"/>
      <c r="CD74" s="32">
        <v>0</v>
      </c>
      <c r="CE74" s="33">
        <f>CD74*($C$74-$E$74)</f>
        <v>0</v>
      </c>
      <c r="CF74" s="72"/>
      <c r="CG74" s="32">
        <v>0</v>
      </c>
      <c r="CH74" s="33">
        <f>CG74*($C$74-$E$74)</f>
        <v>0</v>
      </c>
      <c r="CI74" s="72"/>
      <c r="CJ74" s="32">
        <v>0</v>
      </c>
      <c r="CK74" s="33">
        <f>CJ74*($C$74-$E$74)</f>
        <v>0</v>
      </c>
      <c r="CL74" s="72"/>
      <c r="CM74" s="32">
        <v>0</v>
      </c>
      <c r="CN74" s="33">
        <f>CM74*($C$74-$E$74)</f>
        <v>0</v>
      </c>
      <c r="CO74" s="72"/>
      <c r="CP74" s="32">
        <v>0</v>
      </c>
      <c r="CQ74" s="33">
        <f>CP74*($C$74-$E$74)</f>
        <v>0</v>
      </c>
      <c r="CR74" s="72"/>
      <c r="CS74" s="32">
        <v>0</v>
      </c>
      <c r="CT74" s="33">
        <f>CS74*($C$74-$E$74)</f>
        <v>0</v>
      </c>
      <c r="CU74" s="70">
        <f t="shared" si="35"/>
        <v>26500</v>
      </c>
      <c r="CV74" s="52">
        <f t="shared" si="32"/>
        <v>0</v>
      </c>
      <c r="CW74" s="52">
        <f t="shared" si="33"/>
        <v>0</v>
      </c>
    </row>
    <row r="75" spans="1:101" ht="21" customHeight="1" x14ac:dyDescent="0.25">
      <c r="A75" s="65">
        <v>71</v>
      </c>
      <c r="B75" s="66" t="s">
        <v>120</v>
      </c>
      <c r="C75" s="45">
        <v>1.7</v>
      </c>
      <c r="D75" s="45">
        <v>7.0999999999999994E-2</v>
      </c>
      <c r="E75" s="46">
        <f t="shared" si="34"/>
        <v>0.12069999999999999</v>
      </c>
      <c r="F75" s="72"/>
      <c r="G75" s="32">
        <v>0</v>
      </c>
      <c r="H75" s="33">
        <f>G75*($C$75-$E$75)</f>
        <v>0</v>
      </c>
      <c r="I75" s="72"/>
      <c r="J75" s="32">
        <v>0</v>
      </c>
      <c r="K75" s="33">
        <f>J75*($C$75-$E$75)</f>
        <v>0</v>
      </c>
      <c r="L75" s="72"/>
      <c r="M75" s="32">
        <v>0</v>
      </c>
      <c r="N75" s="33">
        <f>M75*($C$75-$E$75)</f>
        <v>0</v>
      </c>
      <c r="O75" s="72"/>
      <c r="P75" s="32">
        <v>0</v>
      </c>
      <c r="Q75" s="33">
        <f>P75*($C$75-$E$75)</f>
        <v>0</v>
      </c>
      <c r="R75" s="72"/>
      <c r="S75" s="32">
        <v>0</v>
      </c>
      <c r="T75" s="33">
        <f>S75*($C$75-$E$75)</f>
        <v>0</v>
      </c>
      <c r="U75" s="72"/>
      <c r="V75" s="32">
        <v>0</v>
      </c>
      <c r="W75" s="33">
        <f>V75*($C$75-$E$75)</f>
        <v>0</v>
      </c>
      <c r="X75" s="72"/>
      <c r="Y75" s="32">
        <v>0</v>
      </c>
      <c r="Z75" s="33">
        <f>Y75*($C$75-$E$75)</f>
        <v>0</v>
      </c>
      <c r="AA75" s="72"/>
      <c r="AB75" s="32">
        <v>0</v>
      </c>
      <c r="AC75" s="33">
        <f>AB75*($C$75-$E$75)</f>
        <v>0</v>
      </c>
      <c r="AD75" s="72"/>
      <c r="AE75" s="32">
        <v>0</v>
      </c>
      <c r="AF75" s="33">
        <f>AE75*($C$75-$E$75)</f>
        <v>0</v>
      </c>
      <c r="AG75" s="72"/>
      <c r="AH75" s="32">
        <v>0</v>
      </c>
      <c r="AI75" s="33">
        <f>AH75*($C$75-$E$75)</f>
        <v>0</v>
      </c>
      <c r="AJ75" s="72">
        <v>11000</v>
      </c>
      <c r="AK75" s="32">
        <v>0</v>
      </c>
      <c r="AL75" s="33">
        <f>AK75*($C$75-$E$75)</f>
        <v>0</v>
      </c>
      <c r="AM75" s="72"/>
      <c r="AN75" s="32">
        <v>0</v>
      </c>
      <c r="AO75" s="33">
        <f>AN75*($C$75-$E$75)</f>
        <v>0</v>
      </c>
      <c r="AP75" s="72"/>
      <c r="AQ75" s="32">
        <v>0</v>
      </c>
      <c r="AR75" s="33">
        <f>AQ75*($C$75-$E$75)</f>
        <v>0</v>
      </c>
      <c r="AS75" s="72"/>
      <c r="AT75" s="32">
        <v>0</v>
      </c>
      <c r="AU75" s="33">
        <f>AT75*($C$75-$E$75)</f>
        <v>0</v>
      </c>
      <c r="AV75" s="72"/>
      <c r="AW75" s="32">
        <v>0</v>
      </c>
      <c r="AX75" s="33">
        <f>AW75*($C$75-$E$75)</f>
        <v>0</v>
      </c>
      <c r="AY75" s="72"/>
      <c r="AZ75" s="32">
        <v>0</v>
      </c>
      <c r="BA75" s="33">
        <f>AZ75*($C$75-$E$75)</f>
        <v>0</v>
      </c>
      <c r="BB75" s="72"/>
      <c r="BC75" s="32">
        <v>0</v>
      </c>
      <c r="BD75" s="33">
        <f>BC75*($C$75-$E$75)</f>
        <v>0</v>
      </c>
      <c r="BE75" s="72"/>
      <c r="BF75" s="32">
        <v>0</v>
      </c>
      <c r="BG75" s="33">
        <f>BF75*($C$75-$E$75)</f>
        <v>0</v>
      </c>
      <c r="BH75" s="72"/>
      <c r="BI75" s="32">
        <v>0</v>
      </c>
      <c r="BJ75" s="33">
        <f>BI75*($C$75-$E$75)</f>
        <v>0</v>
      </c>
      <c r="BK75" s="72"/>
      <c r="BL75" s="32">
        <v>0</v>
      </c>
      <c r="BM75" s="33">
        <f>BL75*($C$75-$E$75)</f>
        <v>0</v>
      </c>
      <c r="BN75" s="72"/>
      <c r="BO75" s="32">
        <v>0</v>
      </c>
      <c r="BP75" s="33">
        <f>BO75*($C$75-$E$75)</f>
        <v>0</v>
      </c>
      <c r="BQ75" s="72"/>
      <c r="BR75" s="32">
        <v>0</v>
      </c>
      <c r="BS75" s="33">
        <f>BR75*($C$75-$E$75)</f>
        <v>0</v>
      </c>
      <c r="BT75" s="72"/>
      <c r="BU75" s="32">
        <v>0</v>
      </c>
      <c r="BV75" s="33">
        <f>BU75*($C$75-$E$75)</f>
        <v>0</v>
      </c>
      <c r="BW75" s="72"/>
      <c r="BX75" s="32">
        <v>0</v>
      </c>
      <c r="BY75" s="33">
        <f>BX75*($C$75-$E$75)</f>
        <v>0</v>
      </c>
      <c r="BZ75" s="72"/>
      <c r="CA75" s="32">
        <v>0</v>
      </c>
      <c r="CB75" s="33">
        <f>CA75*($C$75-$E$75)</f>
        <v>0</v>
      </c>
      <c r="CC75" s="72"/>
      <c r="CD75" s="32">
        <v>0</v>
      </c>
      <c r="CE75" s="33">
        <f>CD75*($C$75-$E$75)</f>
        <v>0</v>
      </c>
      <c r="CF75" s="72"/>
      <c r="CG75" s="32">
        <v>0</v>
      </c>
      <c r="CH75" s="33">
        <f>CG75*($C$75-$E$75)</f>
        <v>0</v>
      </c>
      <c r="CI75" s="72"/>
      <c r="CJ75" s="32">
        <v>0</v>
      </c>
      <c r="CK75" s="33">
        <f>CJ75*($C$75-$E$75)</f>
        <v>0</v>
      </c>
      <c r="CL75" s="72"/>
      <c r="CM75" s="32">
        <v>0</v>
      </c>
      <c r="CN75" s="33">
        <f>CM75*($C$75-$E$75)</f>
        <v>0</v>
      </c>
      <c r="CO75" s="72"/>
      <c r="CP75" s="32">
        <v>0</v>
      </c>
      <c r="CQ75" s="33">
        <f>CP75*($C$75-$E$75)</f>
        <v>0</v>
      </c>
      <c r="CR75" s="72"/>
      <c r="CS75" s="32">
        <v>0</v>
      </c>
      <c r="CT75" s="33">
        <f>CS75*($C$75-$E$75)</f>
        <v>0</v>
      </c>
      <c r="CU75" s="70">
        <f t="shared" si="35"/>
        <v>11000</v>
      </c>
      <c r="CV75" s="52">
        <f t="shared" si="32"/>
        <v>0</v>
      </c>
      <c r="CW75" s="52">
        <f t="shared" si="33"/>
        <v>0</v>
      </c>
    </row>
    <row r="76" spans="1:101" ht="21" customHeight="1" x14ac:dyDescent="0.25">
      <c r="A76" s="65">
        <v>72</v>
      </c>
      <c r="B76" s="93" t="s">
        <v>121</v>
      </c>
      <c r="C76" s="45">
        <v>1.2</v>
      </c>
      <c r="D76" s="45">
        <v>0</v>
      </c>
      <c r="E76" s="46">
        <f t="shared" si="34"/>
        <v>0</v>
      </c>
      <c r="F76" s="72"/>
      <c r="G76" s="32">
        <v>0</v>
      </c>
      <c r="H76" s="33">
        <f>G76*($C$76-$E$76)</f>
        <v>0</v>
      </c>
      <c r="I76" s="72"/>
      <c r="J76" s="32">
        <v>0</v>
      </c>
      <c r="K76" s="33">
        <f>J76*($C$76-$E$76)</f>
        <v>0</v>
      </c>
      <c r="L76" s="72"/>
      <c r="M76" s="32">
        <v>0</v>
      </c>
      <c r="N76" s="33">
        <f>M76*($C$76-$E$76)</f>
        <v>0</v>
      </c>
      <c r="O76" s="72"/>
      <c r="P76" s="32">
        <v>0</v>
      </c>
      <c r="Q76" s="33">
        <f>P76*($C$76-$E$76)</f>
        <v>0</v>
      </c>
      <c r="R76" s="72"/>
      <c r="S76" s="32">
        <v>0</v>
      </c>
      <c r="T76" s="33">
        <f>S76*($C$76-$E$76)</f>
        <v>0</v>
      </c>
      <c r="U76" s="72"/>
      <c r="V76" s="32">
        <v>0</v>
      </c>
      <c r="W76" s="33">
        <f>V76*($C$76-$E$76)</f>
        <v>0</v>
      </c>
      <c r="X76" s="72"/>
      <c r="Y76" s="32">
        <v>0</v>
      </c>
      <c r="Z76" s="33">
        <f>Y76*($C$76-$E$76)</f>
        <v>0</v>
      </c>
      <c r="AA76" s="72"/>
      <c r="AB76" s="32">
        <v>0</v>
      </c>
      <c r="AC76" s="33">
        <f>AB76*($C$76-$E$76)</f>
        <v>0</v>
      </c>
      <c r="AD76" s="72"/>
      <c r="AE76" s="32">
        <v>0</v>
      </c>
      <c r="AF76" s="33">
        <f>AE76*($C$76-$E$76)</f>
        <v>0</v>
      </c>
      <c r="AG76" s="72"/>
      <c r="AH76" s="32">
        <v>0</v>
      </c>
      <c r="AI76" s="33">
        <f>AH76*($C$76-$E$76)</f>
        <v>0</v>
      </c>
      <c r="AJ76" s="72"/>
      <c r="AK76" s="32">
        <v>0</v>
      </c>
      <c r="AL76" s="33">
        <f>AK76*($C$76-$E$76)</f>
        <v>0</v>
      </c>
      <c r="AM76" s="72"/>
      <c r="AN76" s="32">
        <v>0</v>
      </c>
      <c r="AO76" s="33">
        <f>AN76*($C$76-$E$76)</f>
        <v>0</v>
      </c>
      <c r="AP76" s="72"/>
      <c r="AQ76" s="32">
        <v>0</v>
      </c>
      <c r="AR76" s="33">
        <f>AQ76*($C$76-$E$76)</f>
        <v>0</v>
      </c>
      <c r="AS76" s="72"/>
      <c r="AT76" s="32">
        <v>0</v>
      </c>
      <c r="AU76" s="33">
        <f>AT76*($C$76-$E$76)</f>
        <v>0</v>
      </c>
      <c r="AV76" s="72"/>
      <c r="AW76" s="32">
        <v>0</v>
      </c>
      <c r="AX76" s="33">
        <f>AW76*($C$76-$E$76)</f>
        <v>0</v>
      </c>
      <c r="AY76" s="72"/>
      <c r="AZ76" s="32">
        <v>0</v>
      </c>
      <c r="BA76" s="33">
        <f>AZ76*($C$76-$E$76)</f>
        <v>0</v>
      </c>
      <c r="BB76" s="72"/>
      <c r="BC76" s="32">
        <v>0</v>
      </c>
      <c r="BD76" s="33">
        <f>BC76*($C$76-$E$76)</f>
        <v>0</v>
      </c>
      <c r="BE76" s="72"/>
      <c r="BF76" s="32">
        <v>0</v>
      </c>
      <c r="BG76" s="33">
        <f>BF76*($C$76-$E$76)</f>
        <v>0</v>
      </c>
      <c r="BH76" s="72"/>
      <c r="BI76" s="32">
        <v>0</v>
      </c>
      <c r="BJ76" s="33">
        <f>BI76*($C$76-$E$76)</f>
        <v>0</v>
      </c>
      <c r="BK76" s="72"/>
      <c r="BL76" s="32">
        <v>0</v>
      </c>
      <c r="BM76" s="33">
        <f>BL76*($C$76-$E$76)</f>
        <v>0</v>
      </c>
      <c r="BN76" s="72"/>
      <c r="BO76" s="32">
        <v>0</v>
      </c>
      <c r="BP76" s="33">
        <f>BO76*($C$76-$E$76)</f>
        <v>0</v>
      </c>
      <c r="BQ76" s="72"/>
      <c r="BR76" s="32">
        <v>0</v>
      </c>
      <c r="BS76" s="33">
        <f>BR76*($C$76-$E$76)</f>
        <v>0</v>
      </c>
      <c r="BT76" s="72"/>
      <c r="BU76" s="32">
        <v>0</v>
      </c>
      <c r="BV76" s="33">
        <f>BU76*($C$76-$E$76)</f>
        <v>0</v>
      </c>
      <c r="BW76" s="72"/>
      <c r="BX76" s="32">
        <v>0</v>
      </c>
      <c r="BY76" s="33">
        <f>BX76*($C$76-$E$76)</f>
        <v>0</v>
      </c>
      <c r="BZ76" s="72"/>
      <c r="CA76" s="32">
        <v>0</v>
      </c>
      <c r="CB76" s="33">
        <f>CA76*($C$76-$E$76)</f>
        <v>0</v>
      </c>
      <c r="CC76" s="72"/>
      <c r="CD76" s="32">
        <v>0</v>
      </c>
      <c r="CE76" s="33">
        <f>CD76*($C$76-$E$76)</f>
        <v>0</v>
      </c>
      <c r="CF76" s="72"/>
      <c r="CG76" s="32">
        <v>0</v>
      </c>
      <c r="CH76" s="33">
        <f>CG76*($C$76-$E$76)</f>
        <v>0</v>
      </c>
      <c r="CI76" s="72"/>
      <c r="CJ76" s="32">
        <v>0</v>
      </c>
      <c r="CK76" s="33">
        <f>CJ76*($C$76-$E$76)</f>
        <v>0</v>
      </c>
      <c r="CL76" s="72"/>
      <c r="CM76" s="32">
        <v>0</v>
      </c>
      <c r="CN76" s="33">
        <f>CM76*($C$76-$E$76)</f>
        <v>0</v>
      </c>
      <c r="CO76" s="72"/>
      <c r="CP76" s="32">
        <v>0</v>
      </c>
      <c r="CQ76" s="33">
        <f>CP76*($C$76-$E$76)</f>
        <v>0</v>
      </c>
      <c r="CR76" s="72"/>
      <c r="CS76" s="32">
        <v>0</v>
      </c>
      <c r="CT76" s="33">
        <f>CS76*($C$76-$E$76)</f>
        <v>0</v>
      </c>
      <c r="CU76" s="70">
        <f t="shared" si="35"/>
        <v>0</v>
      </c>
      <c r="CV76" s="52">
        <f t="shared" si="32"/>
        <v>0</v>
      </c>
      <c r="CW76" s="52">
        <f t="shared" si="33"/>
        <v>0</v>
      </c>
    </row>
    <row r="77" spans="1:101" ht="21" customHeight="1" x14ac:dyDescent="0.25">
      <c r="A77" s="65">
        <v>73</v>
      </c>
      <c r="B77" s="66" t="s">
        <v>117</v>
      </c>
      <c r="C77" s="45">
        <v>0.99</v>
      </c>
      <c r="D77" s="45">
        <v>7.0999999999999994E-2</v>
      </c>
      <c r="E77" s="46">
        <f t="shared" si="34"/>
        <v>7.0289999999999991E-2</v>
      </c>
      <c r="F77" s="72"/>
      <c r="G77" s="32">
        <v>0</v>
      </c>
      <c r="H77" s="33">
        <f>G77*($C$77-$E$77)</f>
        <v>0</v>
      </c>
      <c r="I77" s="72"/>
      <c r="J77" s="32">
        <v>0</v>
      </c>
      <c r="K77" s="33">
        <f>J77*($C$77-$E$77)</f>
        <v>0</v>
      </c>
      <c r="L77" s="72"/>
      <c r="M77" s="32">
        <v>0</v>
      </c>
      <c r="N77" s="33">
        <f>M77*($C$77-$E$77)</f>
        <v>0</v>
      </c>
      <c r="O77" s="72"/>
      <c r="P77" s="32">
        <v>0</v>
      </c>
      <c r="Q77" s="33">
        <f>P77*($C$77-$E$77)</f>
        <v>0</v>
      </c>
      <c r="R77" s="72"/>
      <c r="S77" s="32">
        <v>0</v>
      </c>
      <c r="T77" s="33">
        <f>S77*($C$77-$E$77)</f>
        <v>0</v>
      </c>
      <c r="U77" s="72"/>
      <c r="V77" s="32">
        <v>0</v>
      </c>
      <c r="W77" s="33">
        <f>V77*($C$77-$E$77)</f>
        <v>0</v>
      </c>
      <c r="X77" s="72"/>
      <c r="Y77" s="32">
        <v>0</v>
      </c>
      <c r="Z77" s="33">
        <f>Y77*($C$77-$E$77)</f>
        <v>0</v>
      </c>
      <c r="AA77" s="72"/>
      <c r="AB77" s="32">
        <v>0</v>
      </c>
      <c r="AC77" s="33">
        <f>AB77*($C$77-$E$77)</f>
        <v>0</v>
      </c>
      <c r="AD77" s="72"/>
      <c r="AE77" s="32">
        <v>0</v>
      </c>
      <c r="AF77" s="33">
        <f>AE77*($C$77-$E$77)</f>
        <v>0</v>
      </c>
      <c r="AG77" s="72"/>
      <c r="AH77" s="32">
        <v>0</v>
      </c>
      <c r="AI77" s="33">
        <f>AH77*($C$77-$E$77)</f>
        <v>0</v>
      </c>
      <c r="AJ77" s="72"/>
      <c r="AK77" s="32">
        <v>0</v>
      </c>
      <c r="AL77" s="33">
        <f>AK77*($C$77-$E$77)</f>
        <v>0</v>
      </c>
      <c r="AM77" s="72"/>
      <c r="AN77" s="32">
        <v>0</v>
      </c>
      <c r="AO77" s="33">
        <f>AN77*($C$77-$E$77)</f>
        <v>0</v>
      </c>
      <c r="AP77" s="72"/>
      <c r="AQ77" s="32">
        <v>0</v>
      </c>
      <c r="AR77" s="33">
        <f>AQ77*($C$77-$E$77)</f>
        <v>0</v>
      </c>
      <c r="AS77" s="72"/>
      <c r="AT77" s="32">
        <v>0</v>
      </c>
      <c r="AU77" s="33">
        <f>AT77*($C$77-$E$77)</f>
        <v>0</v>
      </c>
      <c r="AV77" s="72"/>
      <c r="AW77" s="32">
        <v>0</v>
      </c>
      <c r="AX77" s="33">
        <f>AW77*($C$77-$E$77)</f>
        <v>0</v>
      </c>
      <c r="AY77" s="72"/>
      <c r="AZ77" s="32">
        <v>0</v>
      </c>
      <c r="BA77" s="33">
        <f>AZ77*($C$77-$E$77)</f>
        <v>0</v>
      </c>
      <c r="BB77" s="72"/>
      <c r="BC77" s="32">
        <v>0</v>
      </c>
      <c r="BD77" s="33">
        <f>BC77*($C$77-$E$77)</f>
        <v>0</v>
      </c>
      <c r="BE77" s="72"/>
      <c r="BF77" s="32">
        <v>0</v>
      </c>
      <c r="BG77" s="33">
        <f>BF77*($C$77-$E$77)</f>
        <v>0</v>
      </c>
      <c r="BH77" s="72"/>
      <c r="BI77" s="32">
        <v>0</v>
      </c>
      <c r="BJ77" s="33">
        <f>BI77*($C$77-$E$77)</f>
        <v>0</v>
      </c>
      <c r="BK77" s="72"/>
      <c r="BL77" s="32">
        <v>0</v>
      </c>
      <c r="BM77" s="33">
        <f>BL77*($C$77-$E$77)</f>
        <v>0</v>
      </c>
      <c r="BN77" s="72"/>
      <c r="BO77" s="32">
        <v>0</v>
      </c>
      <c r="BP77" s="33">
        <f>BO77*($C$77-$E$77)</f>
        <v>0</v>
      </c>
      <c r="BQ77" s="72"/>
      <c r="BR77" s="32">
        <v>0</v>
      </c>
      <c r="BS77" s="33">
        <f>BR77*($C$77-$E$77)</f>
        <v>0</v>
      </c>
      <c r="BT77" s="72"/>
      <c r="BU77" s="32">
        <v>0</v>
      </c>
      <c r="BV77" s="33">
        <f>BU77*($C$77-$E$77)</f>
        <v>0</v>
      </c>
      <c r="BW77" s="72"/>
      <c r="BX77" s="32">
        <v>0</v>
      </c>
      <c r="BY77" s="33">
        <f>BX77*($C$77-$E$77)</f>
        <v>0</v>
      </c>
      <c r="BZ77" s="72"/>
      <c r="CA77" s="32">
        <v>0</v>
      </c>
      <c r="CB77" s="33">
        <f>CA77*($C$77-$E$77)</f>
        <v>0</v>
      </c>
      <c r="CC77" s="72"/>
      <c r="CD77" s="32">
        <v>0</v>
      </c>
      <c r="CE77" s="33">
        <f>CD77*($C$77-$E$77)</f>
        <v>0</v>
      </c>
      <c r="CF77" s="72"/>
      <c r="CG77" s="32">
        <v>0</v>
      </c>
      <c r="CH77" s="33">
        <f>CG77*($C$77-$E$77)</f>
        <v>0</v>
      </c>
      <c r="CI77" s="72"/>
      <c r="CJ77" s="32">
        <v>0</v>
      </c>
      <c r="CK77" s="33">
        <f>CJ77*($C$77-$E$77)</f>
        <v>0</v>
      </c>
      <c r="CL77" s="72"/>
      <c r="CM77" s="32">
        <v>0</v>
      </c>
      <c r="CN77" s="33">
        <f>CM77*($C$77-$E$77)</f>
        <v>0</v>
      </c>
      <c r="CO77" s="72"/>
      <c r="CP77" s="32">
        <v>0</v>
      </c>
      <c r="CQ77" s="33">
        <f>CP77*($C$77-$E$77)</f>
        <v>0</v>
      </c>
      <c r="CR77" s="72"/>
      <c r="CS77" s="32">
        <v>0</v>
      </c>
      <c r="CT77" s="33">
        <f>CS77*($C$77-$E$77)</f>
        <v>0</v>
      </c>
      <c r="CU77" s="70">
        <f t="shared" si="35"/>
        <v>0</v>
      </c>
      <c r="CV77" s="52">
        <f t="shared" si="32"/>
        <v>0</v>
      </c>
      <c r="CW77" s="52">
        <f t="shared" si="33"/>
        <v>0</v>
      </c>
    </row>
    <row r="78" spans="1:101" ht="21" customHeight="1" x14ac:dyDescent="0.25">
      <c r="A78" s="65">
        <v>74</v>
      </c>
      <c r="B78" s="66" t="s">
        <v>118</v>
      </c>
      <c r="C78" s="45">
        <v>1.26</v>
      </c>
      <c r="D78" s="45">
        <v>1.0569999999999999</v>
      </c>
      <c r="E78" s="46">
        <f t="shared" si="34"/>
        <v>1.33182</v>
      </c>
      <c r="F78" s="72"/>
      <c r="G78" s="32">
        <v>0</v>
      </c>
      <c r="H78" s="33">
        <f>G78*($C$78-$E$78)</f>
        <v>0</v>
      </c>
      <c r="I78" s="72"/>
      <c r="J78" s="32">
        <v>0</v>
      </c>
      <c r="K78" s="33">
        <f>J78*($C$78-$E$78)</f>
        <v>0</v>
      </c>
      <c r="L78" s="72"/>
      <c r="M78" s="32">
        <v>0</v>
      </c>
      <c r="N78" s="33">
        <f>M78*($C$78-$E$78)</f>
        <v>0</v>
      </c>
      <c r="O78" s="72"/>
      <c r="P78" s="32">
        <v>0</v>
      </c>
      <c r="Q78" s="33">
        <f>P78*($C$78-$E$78)</f>
        <v>0</v>
      </c>
      <c r="R78" s="72"/>
      <c r="S78" s="32">
        <v>0</v>
      </c>
      <c r="T78" s="33">
        <f>S78*($C$78-$E$78)</f>
        <v>0</v>
      </c>
      <c r="U78" s="72"/>
      <c r="V78" s="32">
        <v>0</v>
      </c>
      <c r="W78" s="33">
        <f>V78*($C$78-$E$78)</f>
        <v>0</v>
      </c>
      <c r="X78" s="72"/>
      <c r="Y78" s="32">
        <v>0</v>
      </c>
      <c r="Z78" s="33">
        <f>Y78*($C$78-$E$78)</f>
        <v>0</v>
      </c>
      <c r="AA78" s="72">
        <v>46000</v>
      </c>
      <c r="AB78" s="32">
        <v>0</v>
      </c>
      <c r="AC78" s="33">
        <f>AB78*($C$78-$E$78)</f>
        <v>0</v>
      </c>
      <c r="AD78" s="72"/>
      <c r="AE78" s="32">
        <v>0</v>
      </c>
      <c r="AF78" s="33">
        <f>AE78*($C$78-$E$78)</f>
        <v>0</v>
      </c>
      <c r="AG78" s="72"/>
      <c r="AH78" s="32">
        <v>0</v>
      </c>
      <c r="AI78" s="33">
        <f>AH78*($C$78-$E$78)</f>
        <v>0</v>
      </c>
      <c r="AJ78" s="72"/>
      <c r="AK78" s="32">
        <v>0</v>
      </c>
      <c r="AL78" s="33">
        <f>AK78*($C$78-$E$78)</f>
        <v>0</v>
      </c>
      <c r="AM78" s="72"/>
      <c r="AN78" s="32">
        <v>0</v>
      </c>
      <c r="AO78" s="33">
        <f>AN78*($C$78-$E$78)</f>
        <v>0</v>
      </c>
      <c r="AP78" s="72"/>
      <c r="AQ78" s="32">
        <v>0</v>
      </c>
      <c r="AR78" s="33">
        <f>AQ78*($C$78-$E$78)</f>
        <v>0</v>
      </c>
      <c r="AS78" s="72"/>
      <c r="AT78" s="32">
        <v>0</v>
      </c>
      <c r="AU78" s="33">
        <f>AT78*($C$78-$E$78)</f>
        <v>0</v>
      </c>
      <c r="AV78" s="72"/>
      <c r="AW78" s="32">
        <v>0</v>
      </c>
      <c r="AX78" s="33">
        <f>AW78*($C$78-$E$78)</f>
        <v>0</v>
      </c>
      <c r="AY78" s="72"/>
      <c r="AZ78" s="32">
        <v>0</v>
      </c>
      <c r="BA78" s="33">
        <f>AZ78*($C$78-$E$78)</f>
        <v>0</v>
      </c>
      <c r="BB78" s="72">
        <v>10000</v>
      </c>
      <c r="BC78" s="32">
        <v>0</v>
      </c>
      <c r="BD78" s="33">
        <f>BC78*($C$78-$E$78)</f>
        <v>0</v>
      </c>
      <c r="BE78" s="72"/>
      <c r="BF78" s="32">
        <v>0</v>
      </c>
      <c r="BG78" s="33">
        <f>BF78*($C$78-$E$78)</f>
        <v>0</v>
      </c>
      <c r="BH78" s="72"/>
      <c r="BI78" s="32">
        <v>0</v>
      </c>
      <c r="BJ78" s="33">
        <f>BI78*($C$78-$E$78)</f>
        <v>0</v>
      </c>
      <c r="BK78" s="72">
        <v>16000</v>
      </c>
      <c r="BL78" s="32">
        <v>0</v>
      </c>
      <c r="BM78" s="33">
        <f>BL78*($C$78-$E$78)</f>
        <v>0</v>
      </c>
      <c r="BN78" s="72"/>
      <c r="BO78" s="32">
        <v>0</v>
      </c>
      <c r="BP78" s="33">
        <f>BO78*($C$78-$E$78)</f>
        <v>0</v>
      </c>
      <c r="BQ78" s="72"/>
      <c r="BR78" s="32">
        <v>0</v>
      </c>
      <c r="BS78" s="33">
        <f>BR78*($C$78-$E$78)</f>
        <v>0</v>
      </c>
      <c r="BT78" s="72"/>
      <c r="BU78" s="32">
        <v>0</v>
      </c>
      <c r="BV78" s="33">
        <f>BU78*($C$78-$E$78)</f>
        <v>0</v>
      </c>
      <c r="BW78" s="72"/>
      <c r="BX78" s="32">
        <v>0</v>
      </c>
      <c r="BY78" s="33">
        <f>BX78*($C$78-$E$78)</f>
        <v>0</v>
      </c>
      <c r="BZ78" s="72"/>
      <c r="CA78" s="32">
        <v>0</v>
      </c>
      <c r="CB78" s="33">
        <f>CA78*($C$78-$E$78)</f>
        <v>0</v>
      </c>
      <c r="CC78" s="72"/>
      <c r="CD78" s="32">
        <v>0</v>
      </c>
      <c r="CE78" s="33">
        <f>CD78*($C$78-$E$78)</f>
        <v>0</v>
      </c>
      <c r="CF78" s="72"/>
      <c r="CG78" s="32">
        <v>0</v>
      </c>
      <c r="CH78" s="33">
        <f>CG78*($C$78-$E$78)</f>
        <v>0</v>
      </c>
      <c r="CI78" s="72"/>
      <c r="CJ78" s="32">
        <v>0</v>
      </c>
      <c r="CK78" s="33">
        <f>CJ78*($C$78-$E$78)</f>
        <v>0</v>
      </c>
      <c r="CL78" s="72"/>
      <c r="CM78" s="32">
        <v>0</v>
      </c>
      <c r="CN78" s="33">
        <f>CM78*($C$78-$E$78)</f>
        <v>0</v>
      </c>
      <c r="CO78" s="72"/>
      <c r="CP78" s="32">
        <v>0</v>
      </c>
      <c r="CQ78" s="33">
        <f>CP78*($C$78-$E$78)</f>
        <v>0</v>
      </c>
      <c r="CR78" s="72"/>
      <c r="CS78" s="32">
        <v>0</v>
      </c>
      <c r="CT78" s="33">
        <f>CS78*($C$78-$E$78)</f>
        <v>0</v>
      </c>
      <c r="CU78" s="70">
        <f t="shared" si="35"/>
        <v>72000</v>
      </c>
      <c r="CV78" s="52">
        <f t="shared" si="32"/>
        <v>0</v>
      </c>
      <c r="CW78" s="52">
        <f t="shared" si="33"/>
        <v>0</v>
      </c>
    </row>
    <row r="79" spans="1:101" ht="21" customHeight="1" x14ac:dyDescent="0.25">
      <c r="A79" s="65">
        <v>75</v>
      </c>
      <c r="B79" s="66" t="s">
        <v>119</v>
      </c>
      <c r="C79" s="45">
        <v>1.1399999999999999</v>
      </c>
      <c r="D79" s="45">
        <v>1.31</v>
      </c>
      <c r="E79" s="46">
        <f t="shared" si="34"/>
        <v>1.4933999999999998</v>
      </c>
      <c r="F79" s="72"/>
      <c r="G79" s="32">
        <v>0</v>
      </c>
      <c r="H79" s="33">
        <f>G79*($C$79-$E$79)</f>
        <v>0</v>
      </c>
      <c r="I79" s="72"/>
      <c r="J79" s="32">
        <v>0</v>
      </c>
      <c r="K79" s="33">
        <f>J79*($C$79-$E$79)</f>
        <v>0</v>
      </c>
      <c r="L79" s="72"/>
      <c r="M79" s="32">
        <v>0</v>
      </c>
      <c r="N79" s="33">
        <f>M79*($C$79-$E$79)</f>
        <v>0</v>
      </c>
      <c r="O79" s="72"/>
      <c r="P79" s="32">
        <v>0</v>
      </c>
      <c r="Q79" s="33">
        <f>P79*($C$79-$E$79)</f>
        <v>0</v>
      </c>
      <c r="R79" s="72"/>
      <c r="S79" s="32">
        <v>0</v>
      </c>
      <c r="T79" s="33">
        <f>S79*($C$79-$E$79)</f>
        <v>0</v>
      </c>
      <c r="U79" s="72"/>
      <c r="V79" s="32">
        <v>0</v>
      </c>
      <c r="W79" s="33">
        <f>V79*($C$79-$E$79)</f>
        <v>0</v>
      </c>
      <c r="X79" s="72"/>
      <c r="Y79" s="32">
        <v>0</v>
      </c>
      <c r="Z79" s="33">
        <f>Y79*($C$79-$E$79)</f>
        <v>0</v>
      </c>
      <c r="AA79" s="72"/>
      <c r="AB79" s="32">
        <v>0</v>
      </c>
      <c r="AC79" s="33">
        <f>AB79*($C$79-$E$79)</f>
        <v>0</v>
      </c>
      <c r="AD79" s="72"/>
      <c r="AE79" s="32">
        <v>0</v>
      </c>
      <c r="AF79" s="33">
        <f>AE79*($C$79-$E$79)</f>
        <v>0</v>
      </c>
      <c r="AG79" s="72">
        <v>8000</v>
      </c>
      <c r="AH79" s="32">
        <v>0</v>
      </c>
      <c r="AI79" s="33">
        <f>AH79*($C$79-$E$79)</f>
        <v>0</v>
      </c>
      <c r="AJ79" s="72"/>
      <c r="AK79" s="32">
        <v>0</v>
      </c>
      <c r="AL79" s="33">
        <f>AK79*($C$79-$E$79)</f>
        <v>0</v>
      </c>
      <c r="AM79" s="72">
        <v>10000</v>
      </c>
      <c r="AN79" s="32">
        <v>0</v>
      </c>
      <c r="AO79" s="33">
        <f>AN79*($C$79-$E$79)</f>
        <v>0</v>
      </c>
      <c r="AP79" s="72"/>
      <c r="AQ79" s="32">
        <v>0</v>
      </c>
      <c r="AR79" s="33">
        <f>AQ79*($C$79-$E$79)</f>
        <v>0</v>
      </c>
      <c r="AS79" s="72"/>
      <c r="AT79" s="32">
        <v>0</v>
      </c>
      <c r="AU79" s="33">
        <f>AT79*($C$79-$E$79)</f>
        <v>0</v>
      </c>
      <c r="AV79" s="72"/>
      <c r="AW79" s="32">
        <v>0</v>
      </c>
      <c r="AX79" s="33">
        <f>AW79*($C$79-$E$79)</f>
        <v>0</v>
      </c>
      <c r="AY79" s="72"/>
      <c r="AZ79" s="32">
        <v>0</v>
      </c>
      <c r="BA79" s="33">
        <f>AZ79*($C$79-$E$79)</f>
        <v>0</v>
      </c>
      <c r="BB79" s="72">
        <v>10000</v>
      </c>
      <c r="BC79" s="32">
        <v>0</v>
      </c>
      <c r="BD79" s="33">
        <f>BC79*($C$79-$E$79)</f>
        <v>0</v>
      </c>
      <c r="BE79" s="72"/>
      <c r="BF79" s="32">
        <v>0</v>
      </c>
      <c r="BG79" s="33">
        <f>BF79*($C$79-$E$79)</f>
        <v>0</v>
      </c>
      <c r="BH79" s="72"/>
      <c r="BI79" s="32">
        <v>0</v>
      </c>
      <c r="BJ79" s="33">
        <f>BI79*($C$79-$E$79)</f>
        <v>0</v>
      </c>
      <c r="BK79" s="72"/>
      <c r="BL79" s="32">
        <v>0</v>
      </c>
      <c r="BM79" s="33">
        <f>BL79*($C$79-$E$79)</f>
        <v>0</v>
      </c>
      <c r="BN79" s="72"/>
      <c r="BO79" s="32">
        <v>0</v>
      </c>
      <c r="BP79" s="33">
        <f>BO79*($C$79-$E$79)</f>
        <v>0</v>
      </c>
      <c r="BQ79" s="72"/>
      <c r="BR79" s="32">
        <v>0</v>
      </c>
      <c r="BS79" s="33">
        <f>BR79*($C$79-$E$79)</f>
        <v>0</v>
      </c>
      <c r="BT79" s="72"/>
      <c r="BU79" s="32">
        <v>0</v>
      </c>
      <c r="BV79" s="33">
        <f>BU79*($C$79-$E$79)</f>
        <v>0</v>
      </c>
      <c r="BW79" s="72"/>
      <c r="BX79" s="32">
        <v>0</v>
      </c>
      <c r="BY79" s="33">
        <f>BX79*($C$79-$E$79)</f>
        <v>0</v>
      </c>
      <c r="BZ79" s="72">
        <v>10000</v>
      </c>
      <c r="CA79" s="32">
        <v>0</v>
      </c>
      <c r="CB79" s="33">
        <f>CA79*($C$79-$E$79)</f>
        <v>0</v>
      </c>
      <c r="CC79" s="72"/>
      <c r="CD79" s="32">
        <v>0</v>
      </c>
      <c r="CE79" s="33">
        <f>CD79*($C$79-$E$79)</f>
        <v>0</v>
      </c>
      <c r="CF79" s="72"/>
      <c r="CG79" s="32">
        <v>0</v>
      </c>
      <c r="CH79" s="33">
        <f>CG79*($C$79-$E$79)</f>
        <v>0</v>
      </c>
      <c r="CI79" s="72"/>
      <c r="CJ79" s="32">
        <v>0</v>
      </c>
      <c r="CK79" s="33">
        <f>CJ79*($C$79-$E$79)</f>
        <v>0</v>
      </c>
      <c r="CL79" s="72"/>
      <c r="CM79" s="32">
        <v>0</v>
      </c>
      <c r="CN79" s="33">
        <f>CM79*($C$79-$E$79)</f>
        <v>0</v>
      </c>
      <c r="CO79" s="72"/>
      <c r="CP79" s="32">
        <v>0</v>
      </c>
      <c r="CQ79" s="33">
        <f>CP79*($C$79-$E$79)</f>
        <v>0</v>
      </c>
      <c r="CR79" s="72"/>
      <c r="CS79" s="32">
        <v>0</v>
      </c>
      <c r="CT79" s="33">
        <f>CS79*($C$79-$E$79)</f>
        <v>0</v>
      </c>
      <c r="CU79" s="70">
        <f t="shared" si="35"/>
        <v>38000</v>
      </c>
      <c r="CV79" s="52">
        <f t="shared" si="32"/>
        <v>0</v>
      </c>
      <c r="CW79" s="52">
        <f t="shared" si="33"/>
        <v>0</v>
      </c>
    </row>
    <row r="80" spans="1:101" ht="21" customHeight="1" x14ac:dyDescent="0.25">
      <c r="A80" s="65">
        <v>76</v>
      </c>
      <c r="B80" s="66" t="s">
        <v>100</v>
      </c>
      <c r="C80" s="45">
        <v>0.68</v>
      </c>
      <c r="D80" s="45">
        <v>0.06</v>
      </c>
      <c r="E80" s="46">
        <f t="shared" si="34"/>
        <v>4.0800000000000003E-2</v>
      </c>
      <c r="F80" s="72"/>
      <c r="G80" s="32">
        <v>0</v>
      </c>
      <c r="H80" s="33">
        <f>G80*($C$80-$E$80)</f>
        <v>0</v>
      </c>
      <c r="I80" s="72"/>
      <c r="J80" s="32">
        <v>0</v>
      </c>
      <c r="K80" s="33">
        <f>J80*($C$80-$E$80)</f>
        <v>0</v>
      </c>
      <c r="L80" s="72"/>
      <c r="M80" s="32">
        <v>0</v>
      </c>
      <c r="N80" s="33">
        <f>M80*($C$80-$E$80)</f>
        <v>0</v>
      </c>
      <c r="O80" s="72"/>
      <c r="P80" s="32">
        <v>0</v>
      </c>
      <c r="Q80" s="33">
        <f>P80*($C$80-$E$80)</f>
        <v>0</v>
      </c>
      <c r="R80" s="72"/>
      <c r="S80" s="32">
        <v>0</v>
      </c>
      <c r="T80" s="33">
        <f>S80*($C$80-$E$80)</f>
        <v>0</v>
      </c>
      <c r="U80" s="72"/>
      <c r="V80" s="32">
        <v>0</v>
      </c>
      <c r="W80" s="33">
        <f>V80*($C$80-$E$80)</f>
        <v>0</v>
      </c>
      <c r="X80" s="72"/>
      <c r="Y80" s="32">
        <v>0</v>
      </c>
      <c r="Z80" s="33">
        <f>Y80*($C$80-$E$80)</f>
        <v>0</v>
      </c>
      <c r="AA80" s="72"/>
      <c r="AB80" s="32">
        <v>0</v>
      </c>
      <c r="AC80" s="33">
        <f>AB80*($C$80-$E$80)</f>
        <v>0</v>
      </c>
      <c r="AD80" s="72"/>
      <c r="AE80" s="32">
        <v>0</v>
      </c>
      <c r="AF80" s="33">
        <f>AE80*($C$80-$E$80)</f>
        <v>0</v>
      </c>
      <c r="AG80" s="72">
        <v>7000</v>
      </c>
      <c r="AH80" s="32">
        <v>0</v>
      </c>
      <c r="AI80" s="33">
        <f>AH80*($C$80-$E$80)</f>
        <v>0</v>
      </c>
      <c r="AJ80" s="72"/>
      <c r="AK80" s="32">
        <v>0</v>
      </c>
      <c r="AL80" s="33">
        <f>AK80*($C$80-$E$80)</f>
        <v>0</v>
      </c>
      <c r="AM80" s="72"/>
      <c r="AN80" s="32">
        <v>0</v>
      </c>
      <c r="AO80" s="33">
        <f>AN80*($C$80-$E$80)</f>
        <v>0</v>
      </c>
      <c r="AP80" s="72"/>
      <c r="AQ80" s="32">
        <v>0</v>
      </c>
      <c r="AR80" s="33">
        <f>AQ80*($C$80-$E$80)</f>
        <v>0</v>
      </c>
      <c r="AS80" s="72"/>
      <c r="AT80" s="32">
        <v>0</v>
      </c>
      <c r="AU80" s="33">
        <f>AT80*($C$80-$E$80)</f>
        <v>0</v>
      </c>
      <c r="AV80" s="72"/>
      <c r="AW80" s="32">
        <v>0</v>
      </c>
      <c r="AX80" s="33">
        <f>AW80*($C$80-$E$80)</f>
        <v>0</v>
      </c>
      <c r="AY80" s="72"/>
      <c r="AZ80" s="32">
        <v>0</v>
      </c>
      <c r="BA80" s="33">
        <f>AZ80*($C$80-$E$80)</f>
        <v>0</v>
      </c>
      <c r="BB80" s="72">
        <v>6000</v>
      </c>
      <c r="BC80" s="32">
        <v>0</v>
      </c>
      <c r="BD80" s="33">
        <f>BC80*($C$80-$E$80)</f>
        <v>0</v>
      </c>
      <c r="BE80" s="72"/>
      <c r="BF80" s="32">
        <v>0</v>
      </c>
      <c r="BG80" s="33">
        <f>BF80*($C$80-$E$80)</f>
        <v>0</v>
      </c>
      <c r="BH80" s="72"/>
      <c r="BI80" s="32">
        <v>0</v>
      </c>
      <c r="BJ80" s="33">
        <f>BI80*($C$80-$E$80)</f>
        <v>0</v>
      </c>
      <c r="BK80" s="72"/>
      <c r="BL80" s="32">
        <v>0</v>
      </c>
      <c r="BM80" s="33">
        <f>BL80*($C$80-$E$80)</f>
        <v>0</v>
      </c>
      <c r="BN80" s="72"/>
      <c r="BO80" s="32">
        <v>0</v>
      </c>
      <c r="BP80" s="33">
        <f>BO80*($C$80-$E$80)</f>
        <v>0</v>
      </c>
      <c r="BQ80" s="72"/>
      <c r="BR80" s="32">
        <v>0</v>
      </c>
      <c r="BS80" s="33">
        <f>BR80*($C$80-$E$80)</f>
        <v>0</v>
      </c>
      <c r="BT80" s="72"/>
      <c r="BU80" s="32">
        <v>0</v>
      </c>
      <c r="BV80" s="33">
        <f>BU80*($C$80-$E$80)</f>
        <v>0</v>
      </c>
      <c r="BW80" s="72"/>
      <c r="BX80" s="32">
        <v>0</v>
      </c>
      <c r="BY80" s="33">
        <f>BX80*($C$80-$E$80)</f>
        <v>0</v>
      </c>
      <c r="BZ80" s="72"/>
      <c r="CA80" s="32">
        <v>0</v>
      </c>
      <c r="CB80" s="33">
        <f>CA80*($C$80-$E$80)</f>
        <v>0</v>
      </c>
      <c r="CC80" s="72"/>
      <c r="CD80" s="32">
        <v>0</v>
      </c>
      <c r="CE80" s="33">
        <f>CD80*($C$80-$E$80)</f>
        <v>0</v>
      </c>
      <c r="CF80" s="72"/>
      <c r="CG80" s="32">
        <v>0</v>
      </c>
      <c r="CH80" s="33">
        <f>CG80*($C$80-$E$80)</f>
        <v>0</v>
      </c>
      <c r="CI80" s="72"/>
      <c r="CJ80" s="32">
        <v>0</v>
      </c>
      <c r="CK80" s="33">
        <f>CJ80*($C$80-$E$80)</f>
        <v>0</v>
      </c>
      <c r="CL80" s="72"/>
      <c r="CM80" s="32">
        <v>0</v>
      </c>
      <c r="CN80" s="33">
        <f>CM80*($C$80-$E$80)</f>
        <v>0</v>
      </c>
      <c r="CO80" s="72"/>
      <c r="CP80" s="32">
        <v>0</v>
      </c>
      <c r="CQ80" s="33">
        <f>CP80*($C$80-$E$80)</f>
        <v>0</v>
      </c>
      <c r="CR80" s="72"/>
      <c r="CS80" s="32">
        <v>0</v>
      </c>
      <c r="CT80" s="33">
        <f>CS80*($C$80-$E$80)</f>
        <v>0</v>
      </c>
      <c r="CU80" s="70">
        <f t="shared" si="35"/>
        <v>13000</v>
      </c>
      <c r="CV80" s="52">
        <f t="shared" si="32"/>
        <v>0</v>
      </c>
      <c r="CW80" s="52">
        <f t="shared" si="33"/>
        <v>0</v>
      </c>
    </row>
    <row r="81" spans="1:101" ht="21" customHeight="1" x14ac:dyDescent="0.25">
      <c r="A81" s="45">
        <v>77</v>
      </c>
      <c r="B81" s="47" t="s">
        <v>101</v>
      </c>
      <c r="C81" s="45">
        <v>1.9</v>
      </c>
      <c r="D81" s="45">
        <v>0.02</v>
      </c>
      <c r="E81" s="46">
        <v>0</v>
      </c>
      <c r="F81" s="72"/>
      <c r="G81" s="32">
        <v>0</v>
      </c>
      <c r="H81" s="33">
        <f>G81*($C$81-$E$81)</f>
        <v>0</v>
      </c>
      <c r="I81" s="72"/>
      <c r="J81" s="32">
        <v>0</v>
      </c>
      <c r="K81" s="33">
        <f>J81*($C$81-$E$81)</f>
        <v>0</v>
      </c>
      <c r="L81" s="72"/>
      <c r="M81" s="32">
        <v>0</v>
      </c>
      <c r="N81" s="33">
        <f>M81*($C$81-$E$81)</f>
        <v>0</v>
      </c>
      <c r="O81" s="72"/>
      <c r="P81" s="32">
        <v>0</v>
      </c>
      <c r="Q81" s="33">
        <f>P81*($C$81-$E$81)</f>
        <v>0</v>
      </c>
      <c r="R81" s="72"/>
      <c r="S81" s="32">
        <v>0</v>
      </c>
      <c r="T81" s="33">
        <f>S81*($C$81-$E$81)</f>
        <v>0</v>
      </c>
      <c r="U81" s="72"/>
      <c r="V81" s="32">
        <v>0</v>
      </c>
      <c r="W81" s="33">
        <f>V81*($C$81-$E$81)</f>
        <v>0</v>
      </c>
      <c r="X81" s="72"/>
      <c r="Y81" s="32">
        <v>0</v>
      </c>
      <c r="Z81" s="33">
        <f>Y81*($C$81-$E$81)</f>
        <v>0</v>
      </c>
      <c r="AA81" s="72"/>
      <c r="AB81" s="32">
        <v>0</v>
      </c>
      <c r="AC81" s="33">
        <f>AB81*($C$81-$E$81)</f>
        <v>0</v>
      </c>
      <c r="AD81" s="72"/>
      <c r="AE81" s="32">
        <v>0</v>
      </c>
      <c r="AF81" s="33">
        <f>AE81*($C$81-$E$81)</f>
        <v>0</v>
      </c>
      <c r="AG81" s="72"/>
      <c r="AH81" s="32">
        <v>0</v>
      </c>
      <c r="AI81" s="33">
        <f>AH81*($C$81-$E$81)</f>
        <v>0</v>
      </c>
      <c r="AJ81" s="72"/>
      <c r="AK81" s="32">
        <v>0</v>
      </c>
      <c r="AL81" s="33">
        <f>AK81*($C$81-$E$81)</f>
        <v>0</v>
      </c>
      <c r="AM81" s="72"/>
      <c r="AN81" s="32">
        <v>0</v>
      </c>
      <c r="AO81" s="33">
        <f>AN81*($C$81-$E$81)</f>
        <v>0</v>
      </c>
      <c r="AP81" s="72"/>
      <c r="AQ81" s="32">
        <v>0</v>
      </c>
      <c r="AR81" s="33">
        <f>AQ81*($C$81-$E$81)</f>
        <v>0</v>
      </c>
      <c r="AS81" s="72"/>
      <c r="AT81" s="32">
        <v>0</v>
      </c>
      <c r="AU81" s="33">
        <f>AT81*($C$81-$E$81)</f>
        <v>0</v>
      </c>
      <c r="AV81" s="72"/>
      <c r="AW81" s="32">
        <v>0</v>
      </c>
      <c r="AX81" s="33">
        <f>AW81*($C$81-$E$81)</f>
        <v>0</v>
      </c>
      <c r="AY81" s="72"/>
      <c r="AZ81" s="32">
        <v>0</v>
      </c>
      <c r="BA81" s="33">
        <f>AZ81*($C$81-$E$81)</f>
        <v>0</v>
      </c>
      <c r="BB81" s="72"/>
      <c r="BC81" s="32">
        <v>0</v>
      </c>
      <c r="BD81" s="33">
        <f>BC81*($C$81-$E$81)</f>
        <v>0</v>
      </c>
      <c r="BE81" s="72"/>
      <c r="BF81" s="32">
        <v>0</v>
      </c>
      <c r="BG81" s="33">
        <f>BF81*($C$81-$E$81)</f>
        <v>0</v>
      </c>
      <c r="BH81" s="72"/>
      <c r="BI81" s="32">
        <v>0</v>
      </c>
      <c r="BJ81" s="33">
        <f>BI81*($C$81-$E$81)</f>
        <v>0</v>
      </c>
      <c r="BK81" s="72"/>
      <c r="BL81" s="32">
        <v>0</v>
      </c>
      <c r="BM81" s="33">
        <f>BL81*($C$81-$E$81)</f>
        <v>0</v>
      </c>
      <c r="BN81" s="72"/>
      <c r="BO81" s="32">
        <v>0</v>
      </c>
      <c r="BP81" s="33">
        <f>BO81*($C$81-$E$81)</f>
        <v>0</v>
      </c>
      <c r="BQ81" s="72"/>
      <c r="BR81" s="32">
        <v>0</v>
      </c>
      <c r="BS81" s="33">
        <f>BR81*($C$81-$E$81)</f>
        <v>0</v>
      </c>
      <c r="BT81" s="72"/>
      <c r="BU81" s="32">
        <v>0</v>
      </c>
      <c r="BV81" s="33">
        <f>BU81*($C$81-$E$81)</f>
        <v>0</v>
      </c>
      <c r="BW81" s="72"/>
      <c r="BX81" s="32">
        <v>0</v>
      </c>
      <c r="BY81" s="33">
        <f>BX81*($C$81-$E$81)</f>
        <v>0</v>
      </c>
      <c r="BZ81" s="72"/>
      <c r="CA81" s="32">
        <v>0</v>
      </c>
      <c r="CB81" s="33">
        <f>CA81*($C$81-$E$81)</f>
        <v>0</v>
      </c>
      <c r="CC81" s="72"/>
      <c r="CD81" s="32">
        <v>0</v>
      </c>
      <c r="CE81" s="33">
        <f>CD81*($C$81-$E$81)</f>
        <v>0</v>
      </c>
      <c r="CF81" s="72"/>
      <c r="CG81" s="32">
        <v>0</v>
      </c>
      <c r="CH81" s="33">
        <f>CG81*($C$81-$E$81)</f>
        <v>0</v>
      </c>
      <c r="CI81" s="72"/>
      <c r="CJ81" s="32">
        <v>0</v>
      </c>
      <c r="CK81" s="33">
        <f>CJ81*($C$81-$E$81)</f>
        <v>0</v>
      </c>
      <c r="CL81" s="72"/>
      <c r="CM81" s="32">
        <v>0</v>
      </c>
      <c r="CN81" s="33">
        <f>CM81*($C$81-$E$81)</f>
        <v>0</v>
      </c>
      <c r="CO81" s="72"/>
      <c r="CP81" s="32">
        <v>0</v>
      </c>
      <c r="CQ81" s="33">
        <f>CP81*($C$81-$E$81)</f>
        <v>0</v>
      </c>
      <c r="CR81" s="72"/>
      <c r="CS81" s="32">
        <v>0</v>
      </c>
      <c r="CT81" s="33">
        <f>CS81*($C$81-$E$81)</f>
        <v>0</v>
      </c>
      <c r="CU81" s="70">
        <f t="shared" si="35"/>
        <v>0</v>
      </c>
      <c r="CV81" s="52">
        <f t="shared" si="32"/>
        <v>0</v>
      </c>
      <c r="CW81" s="52">
        <f t="shared" si="33"/>
        <v>0</v>
      </c>
    </row>
    <row r="82" spans="1:101" ht="21" customHeight="1" x14ac:dyDescent="0.25">
      <c r="A82" s="45">
        <v>78</v>
      </c>
      <c r="B82" s="47" t="s">
        <v>102</v>
      </c>
      <c r="C82" s="45">
        <v>0.16</v>
      </c>
      <c r="D82" s="45">
        <v>1.0999999999999999E-2</v>
      </c>
      <c r="E82" s="46">
        <f t="shared" si="34"/>
        <v>1.7599999999999998E-3</v>
      </c>
      <c r="F82" s="72"/>
      <c r="G82" s="32">
        <v>0</v>
      </c>
      <c r="H82" s="33">
        <f>G82*($C$82-$E$82)</f>
        <v>0</v>
      </c>
      <c r="I82" s="72"/>
      <c r="J82" s="32">
        <v>0</v>
      </c>
      <c r="K82" s="33">
        <f>J82*($C$82-$E$82)</f>
        <v>0</v>
      </c>
      <c r="L82" s="72"/>
      <c r="M82" s="32">
        <v>0</v>
      </c>
      <c r="N82" s="33">
        <f>M82*($C$82-$E$82)</f>
        <v>0</v>
      </c>
      <c r="O82" s="72"/>
      <c r="P82" s="32">
        <v>0</v>
      </c>
      <c r="Q82" s="33">
        <f>P82*($C$82-$E$82)</f>
        <v>0</v>
      </c>
      <c r="R82" s="72"/>
      <c r="S82" s="32">
        <v>0</v>
      </c>
      <c r="T82" s="33">
        <f>S82*($C$82-$E$82)</f>
        <v>0</v>
      </c>
      <c r="U82" s="72"/>
      <c r="V82" s="32">
        <v>0</v>
      </c>
      <c r="W82" s="33">
        <f>V82*($C$82-$E$82)</f>
        <v>0</v>
      </c>
      <c r="X82" s="72"/>
      <c r="Y82" s="32">
        <v>0</v>
      </c>
      <c r="Z82" s="33">
        <f>Y82*($C$82-$E$82)</f>
        <v>0</v>
      </c>
      <c r="AA82" s="72"/>
      <c r="AB82" s="32">
        <v>0</v>
      </c>
      <c r="AC82" s="33">
        <f>AB82*($C$82-$E$82)</f>
        <v>0</v>
      </c>
      <c r="AD82" s="72"/>
      <c r="AE82" s="32">
        <v>0</v>
      </c>
      <c r="AF82" s="33">
        <f>AE82*($C$82-$E$82)</f>
        <v>0</v>
      </c>
      <c r="AG82" s="72"/>
      <c r="AH82" s="32">
        <v>0</v>
      </c>
      <c r="AI82" s="33">
        <f>AH82*($C$82-$E$82)</f>
        <v>0</v>
      </c>
      <c r="AJ82" s="72"/>
      <c r="AK82" s="32">
        <v>0</v>
      </c>
      <c r="AL82" s="33">
        <f>AK82*($C$82-$E$82)</f>
        <v>0</v>
      </c>
      <c r="AM82" s="72"/>
      <c r="AN82" s="32">
        <v>0</v>
      </c>
      <c r="AO82" s="33">
        <f>AN82*($C$82-$E$82)</f>
        <v>0</v>
      </c>
      <c r="AP82" s="72"/>
      <c r="AQ82" s="32">
        <v>0</v>
      </c>
      <c r="AR82" s="33">
        <f>AQ82*($C$82-$E$82)</f>
        <v>0</v>
      </c>
      <c r="AS82" s="72"/>
      <c r="AT82" s="32">
        <v>0</v>
      </c>
      <c r="AU82" s="33">
        <f>AT82*($C$82-$E$82)</f>
        <v>0</v>
      </c>
      <c r="AV82" s="72"/>
      <c r="AW82" s="32">
        <v>0</v>
      </c>
      <c r="AX82" s="33">
        <f>AW82*($C$82-$E$82)</f>
        <v>0</v>
      </c>
      <c r="AY82" s="72"/>
      <c r="AZ82" s="32">
        <v>0</v>
      </c>
      <c r="BA82" s="33">
        <f>AZ82*($C$82-$E$82)</f>
        <v>0</v>
      </c>
      <c r="BB82" s="72"/>
      <c r="BC82" s="32">
        <v>0</v>
      </c>
      <c r="BD82" s="33">
        <f>BC82*($C$82-$E$82)</f>
        <v>0</v>
      </c>
      <c r="BE82" s="72"/>
      <c r="BF82" s="32">
        <v>0</v>
      </c>
      <c r="BG82" s="33">
        <f>BF82*($C$82-$E$82)</f>
        <v>0</v>
      </c>
      <c r="BH82" s="72"/>
      <c r="BI82" s="32">
        <v>0</v>
      </c>
      <c r="BJ82" s="33">
        <f>BI82*($C$82-$E$82)</f>
        <v>0</v>
      </c>
      <c r="BK82" s="72"/>
      <c r="BL82" s="32">
        <v>0</v>
      </c>
      <c r="BM82" s="33">
        <f>BL82*($C$82-$E$82)</f>
        <v>0</v>
      </c>
      <c r="BN82" s="72"/>
      <c r="BO82" s="32">
        <v>0</v>
      </c>
      <c r="BP82" s="33">
        <f>BO82*($C$82-$E$82)</f>
        <v>0</v>
      </c>
      <c r="BQ82" s="72"/>
      <c r="BR82" s="32">
        <v>0</v>
      </c>
      <c r="BS82" s="33">
        <f>BR82*($C$82-$E$82)</f>
        <v>0</v>
      </c>
      <c r="BT82" s="72"/>
      <c r="BU82" s="32">
        <v>0</v>
      </c>
      <c r="BV82" s="33">
        <f>BU82*($C$82-$E$82)</f>
        <v>0</v>
      </c>
      <c r="BW82" s="72"/>
      <c r="BX82" s="32">
        <v>0</v>
      </c>
      <c r="BY82" s="33">
        <f>BX82*($C$82-$E$82)</f>
        <v>0</v>
      </c>
      <c r="BZ82" s="72"/>
      <c r="CA82" s="32">
        <v>0</v>
      </c>
      <c r="CB82" s="33">
        <f>CA82*($C$82-$E$82)</f>
        <v>0</v>
      </c>
      <c r="CC82" s="72"/>
      <c r="CD82" s="32">
        <v>0</v>
      </c>
      <c r="CE82" s="33">
        <f>CD82*($C$82-$E$82)</f>
        <v>0</v>
      </c>
      <c r="CF82" s="72"/>
      <c r="CG82" s="32">
        <v>0</v>
      </c>
      <c r="CH82" s="33">
        <f>CG82*($C$82-$E$82)</f>
        <v>0</v>
      </c>
      <c r="CI82" s="72"/>
      <c r="CJ82" s="32">
        <v>0</v>
      </c>
      <c r="CK82" s="33">
        <f>CJ82*($C$82-$E$82)</f>
        <v>0</v>
      </c>
      <c r="CL82" s="72"/>
      <c r="CM82" s="32">
        <v>0</v>
      </c>
      <c r="CN82" s="33">
        <f>CM82*($C$82-$E$82)</f>
        <v>0</v>
      </c>
      <c r="CO82" s="72"/>
      <c r="CP82" s="32">
        <v>0</v>
      </c>
      <c r="CQ82" s="33">
        <f>CP82*($C$82-$E$82)</f>
        <v>0</v>
      </c>
      <c r="CR82" s="72"/>
      <c r="CS82" s="32">
        <v>0</v>
      </c>
      <c r="CT82" s="33">
        <f>CS82*($C$82-$E$82)</f>
        <v>0</v>
      </c>
      <c r="CU82" s="70">
        <f t="shared" si="35"/>
        <v>0</v>
      </c>
      <c r="CV82" s="52">
        <f t="shared" si="32"/>
        <v>0</v>
      </c>
      <c r="CW82" s="52">
        <f t="shared" si="33"/>
        <v>0</v>
      </c>
    </row>
    <row r="83" spans="1:101" ht="21" customHeight="1" x14ac:dyDescent="0.25">
      <c r="A83" s="45">
        <v>79</v>
      </c>
      <c r="B83" s="47" t="s">
        <v>103</v>
      </c>
      <c r="C83" s="45">
        <v>242</v>
      </c>
      <c r="D83" s="45">
        <v>20</v>
      </c>
      <c r="E83" s="79">
        <f t="shared" si="34"/>
        <v>4840</v>
      </c>
      <c r="F83" s="72"/>
      <c r="G83" s="32">
        <v>0</v>
      </c>
      <c r="H83" s="33">
        <f>G83*($C$83-$E$83)</f>
        <v>0</v>
      </c>
      <c r="I83" s="72"/>
      <c r="J83" s="32">
        <v>0</v>
      </c>
      <c r="K83" s="33">
        <f>J83*($C$83-$E$83)</f>
        <v>0</v>
      </c>
      <c r="L83" s="72">
        <f>1260+2740</f>
        <v>4000</v>
      </c>
      <c r="M83" s="32">
        <v>0</v>
      </c>
      <c r="N83" s="33">
        <f>M83*($C$83-$E$83)</f>
        <v>0</v>
      </c>
      <c r="O83" s="72"/>
      <c r="P83" s="32">
        <v>0</v>
      </c>
      <c r="Q83" s="33">
        <f>P83*($C$83-$E$83)</f>
        <v>0</v>
      </c>
      <c r="R83" s="72"/>
      <c r="S83" s="32">
        <v>0</v>
      </c>
      <c r="T83" s="33">
        <f>S83*($C$83-$E$83)</f>
        <v>0</v>
      </c>
      <c r="U83" s="72"/>
      <c r="V83" s="32">
        <v>0</v>
      </c>
      <c r="W83" s="33">
        <f>V83*($C$83-$E$83)</f>
        <v>0</v>
      </c>
      <c r="X83" s="72"/>
      <c r="Y83" s="32">
        <v>0</v>
      </c>
      <c r="Z83" s="33">
        <f>Y83*($C$83-$E$83)</f>
        <v>0</v>
      </c>
      <c r="AA83" s="72">
        <f>360+1920</f>
        <v>2280</v>
      </c>
      <c r="AB83" s="32">
        <v>0</v>
      </c>
      <c r="AC83" s="33">
        <f>AB83*($C$83-$E$83)</f>
        <v>0</v>
      </c>
      <c r="AD83" s="72"/>
      <c r="AE83" s="32">
        <v>0</v>
      </c>
      <c r="AF83" s="33">
        <f>AE83*($C$83-$E$83)</f>
        <v>0</v>
      </c>
      <c r="AG83" s="72"/>
      <c r="AH83" s="32">
        <v>0</v>
      </c>
      <c r="AI83" s="33">
        <f>AH83*($C$83-$E$83)</f>
        <v>0</v>
      </c>
      <c r="AJ83" s="72"/>
      <c r="AK83" s="32">
        <v>0</v>
      </c>
      <c r="AL83" s="33">
        <f>AK83*($C$83-$E$83)</f>
        <v>0</v>
      </c>
      <c r="AM83" s="72"/>
      <c r="AN83" s="32">
        <v>0</v>
      </c>
      <c r="AO83" s="33">
        <f>AN83*($C$83-$E$83)</f>
        <v>0</v>
      </c>
      <c r="AP83" s="72"/>
      <c r="AQ83" s="32">
        <v>0</v>
      </c>
      <c r="AR83" s="33">
        <f>AQ83*($C$83-$E$83)</f>
        <v>0</v>
      </c>
      <c r="AS83" s="72"/>
      <c r="AT83" s="32">
        <v>0</v>
      </c>
      <c r="AU83" s="33">
        <f>AT83*($C$83-$E$83)</f>
        <v>0</v>
      </c>
      <c r="AV83" s="72">
        <f>540+60+980</f>
        <v>1580</v>
      </c>
      <c r="AW83" s="32">
        <v>0</v>
      </c>
      <c r="AX83" s="33">
        <f>AW83*($C$83-$E$83)</f>
        <v>0</v>
      </c>
      <c r="AY83" s="72">
        <f>3880+120</f>
        <v>4000</v>
      </c>
      <c r="AZ83" s="32">
        <v>0</v>
      </c>
      <c r="BA83" s="33">
        <f>AZ83*($C$83-$E$83)</f>
        <v>0</v>
      </c>
      <c r="BB83" s="72"/>
      <c r="BC83" s="32">
        <v>0</v>
      </c>
      <c r="BD83" s="33">
        <f>BC83*($C$83-$E$83)</f>
        <v>0</v>
      </c>
      <c r="BE83" s="72"/>
      <c r="BF83" s="32">
        <v>0</v>
      </c>
      <c r="BG83" s="33">
        <f>BF83*($C$83-$E$83)</f>
        <v>0</v>
      </c>
      <c r="BH83" s="72"/>
      <c r="BI83" s="32">
        <v>0</v>
      </c>
      <c r="BJ83" s="33">
        <f>BI83*($C$83-$E$83)</f>
        <v>0</v>
      </c>
      <c r="BK83" s="72">
        <f>3760+240</f>
        <v>4000</v>
      </c>
      <c r="BL83" s="32">
        <v>0</v>
      </c>
      <c r="BM83" s="33">
        <f>BL83*($C$83-$E$83)</f>
        <v>0</v>
      </c>
      <c r="BN83" s="72"/>
      <c r="BO83" s="32">
        <v>0</v>
      </c>
      <c r="BP83" s="33">
        <f>BO83*($C$83-$E$83)</f>
        <v>0</v>
      </c>
      <c r="BQ83" s="72"/>
      <c r="BR83" s="32">
        <v>0</v>
      </c>
      <c r="BS83" s="33">
        <f>BR83*($C$83-$E$83)</f>
        <v>0</v>
      </c>
      <c r="BT83" s="72"/>
      <c r="BU83" s="32">
        <v>0</v>
      </c>
      <c r="BV83" s="33">
        <f>BU83*($C$83-$E$83)</f>
        <v>0</v>
      </c>
      <c r="BW83" s="72"/>
      <c r="BX83" s="32">
        <v>0</v>
      </c>
      <c r="BY83" s="33">
        <f>BX83*($C$83-$E$83)</f>
        <v>0</v>
      </c>
      <c r="BZ83" s="72"/>
      <c r="CA83" s="32">
        <v>0</v>
      </c>
      <c r="CB83" s="33">
        <f>CA83*($C$83-$E$83)</f>
        <v>0</v>
      </c>
      <c r="CC83" s="72"/>
      <c r="CD83" s="32">
        <v>0</v>
      </c>
      <c r="CE83" s="33">
        <f>CD83*($C$83-$E$83)</f>
        <v>0</v>
      </c>
      <c r="CF83" s="72"/>
      <c r="CG83" s="32">
        <v>0</v>
      </c>
      <c r="CH83" s="33">
        <f>CG83*($C$83-$E$83)</f>
        <v>0</v>
      </c>
      <c r="CI83" s="72"/>
      <c r="CJ83" s="32">
        <v>0</v>
      </c>
      <c r="CK83" s="33">
        <f>CJ83*($C$83-$E$83)</f>
        <v>0</v>
      </c>
      <c r="CL83" s="72"/>
      <c r="CM83" s="32">
        <v>0</v>
      </c>
      <c r="CN83" s="33">
        <f>CM83*($C$83-$E$83)</f>
        <v>0</v>
      </c>
      <c r="CO83" s="72"/>
      <c r="CP83" s="32">
        <v>0</v>
      </c>
      <c r="CQ83" s="33">
        <f>CP83*($C$83-$E$83)</f>
        <v>0</v>
      </c>
      <c r="CR83" s="72"/>
      <c r="CS83" s="32">
        <v>0</v>
      </c>
      <c r="CT83" s="33">
        <f>CS83*($C$83-$E$83)</f>
        <v>0</v>
      </c>
      <c r="CU83" s="70">
        <f t="shared" si="35"/>
        <v>15860</v>
      </c>
      <c r="CV83" s="52">
        <f t="shared" si="32"/>
        <v>0</v>
      </c>
      <c r="CW83" s="52">
        <f t="shared" si="33"/>
        <v>0</v>
      </c>
    </row>
    <row r="84" spans="1:101" ht="21" customHeight="1" x14ac:dyDescent="0.25">
      <c r="A84" s="45">
        <v>80</v>
      </c>
      <c r="B84" s="47" t="s">
        <v>104</v>
      </c>
      <c r="C84" s="45">
        <v>0</v>
      </c>
      <c r="D84" s="45">
        <v>0</v>
      </c>
      <c r="E84" s="46">
        <f t="shared" si="34"/>
        <v>0</v>
      </c>
      <c r="F84" s="72"/>
      <c r="G84" s="32">
        <v>0</v>
      </c>
      <c r="H84" s="33">
        <f>G84*($C$84-$E$84)</f>
        <v>0</v>
      </c>
      <c r="I84" s="72"/>
      <c r="J84" s="32">
        <v>0</v>
      </c>
      <c r="K84" s="33">
        <f>J84*($C$84-$E$84)</f>
        <v>0</v>
      </c>
      <c r="L84" s="72"/>
      <c r="M84" s="32">
        <v>0</v>
      </c>
      <c r="N84" s="33">
        <f>M84*($C$84-$E$84)</f>
        <v>0</v>
      </c>
      <c r="O84" s="72"/>
      <c r="P84" s="32">
        <v>0</v>
      </c>
      <c r="Q84" s="33">
        <f>P84*($C$84-$E$84)</f>
        <v>0</v>
      </c>
      <c r="R84" s="72"/>
      <c r="S84" s="32">
        <v>0</v>
      </c>
      <c r="T84" s="33">
        <f>S84*($C$84-$E$84)</f>
        <v>0</v>
      </c>
      <c r="U84" s="72"/>
      <c r="V84" s="32">
        <v>0</v>
      </c>
      <c r="W84" s="33">
        <f>V84*($C$84-$E$84)</f>
        <v>0</v>
      </c>
      <c r="X84" s="72"/>
      <c r="Y84" s="32">
        <v>0</v>
      </c>
      <c r="Z84" s="33">
        <f>Y84*($C$84-$E$84)</f>
        <v>0</v>
      </c>
      <c r="AA84" s="72"/>
      <c r="AB84" s="32">
        <v>0</v>
      </c>
      <c r="AC84" s="33">
        <f>AB84*($C$84-$E$84)</f>
        <v>0</v>
      </c>
      <c r="AD84" s="72"/>
      <c r="AE84" s="32">
        <v>0</v>
      </c>
      <c r="AF84" s="33">
        <f>AE84*($C$84-$E$84)</f>
        <v>0</v>
      </c>
      <c r="AG84" s="72"/>
      <c r="AH84" s="32">
        <v>0</v>
      </c>
      <c r="AI84" s="33">
        <f>AH84*($C$84-$E$84)</f>
        <v>0</v>
      </c>
      <c r="AJ84" s="72"/>
      <c r="AK84" s="32">
        <v>0</v>
      </c>
      <c r="AL84" s="33">
        <f>AK84*($C$84-$E$84)</f>
        <v>0</v>
      </c>
      <c r="AM84" s="72"/>
      <c r="AN84" s="32">
        <v>0</v>
      </c>
      <c r="AO84" s="33">
        <f>AN84*($C$84-$E$84)</f>
        <v>0</v>
      </c>
      <c r="AP84" s="72"/>
      <c r="AQ84" s="32">
        <v>0</v>
      </c>
      <c r="AR84" s="33">
        <f>AQ84*($C$84-$E$84)</f>
        <v>0</v>
      </c>
      <c r="AS84" s="72"/>
      <c r="AT84" s="32">
        <v>0</v>
      </c>
      <c r="AU84" s="33">
        <f>AT84*($C$84-$E$84)</f>
        <v>0</v>
      </c>
      <c r="AV84" s="72"/>
      <c r="AW84" s="32">
        <v>0</v>
      </c>
      <c r="AX84" s="33">
        <f>AW84*($C$84-$E$84)</f>
        <v>0</v>
      </c>
      <c r="AY84" s="72"/>
      <c r="AZ84" s="32">
        <v>0</v>
      </c>
      <c r="BA84" s="33">
        <f>AZ84*($C$84-$E$84)</f>
        <v>0</v>
      </c>
      <c r="BB84" s="72"/>
      <c r="BC84" s="32">
        <v>0</v>
      </c>
      <c r="BD84" s="33">
        <f>BC84*($C$84-$E$84)</f>
        <v>0</v>
      </c>
      <c r="BE84" s="72"/>
      <c r="BF84" s="32">
        <v>0</v>
      </c>
      <c r="BG84" s="33">
        <f>BF84*($C$84-$E$84)</f>
        <v>0</v>
      </c>
      <c r="BH84" s="72"/>
      <c r="BI84" s="32">
        <v>0</v>
      </c>
      <c r="BJ84" s="33">
        <f>BI84*($C$84-$E$84)</f>
        <v>0</v>
      </c>
      <c r="BK84" s="72"/>
      <c r="BL84" s="32">
        <v>0</v>
      </c>
      <c r="BM84" s="33">
        <f>BL84*($C$84-$E$84)</f>
        <v>0</v>
      </c>
      <c r="BN84" s="72"/>
      <c r="BO84" s="32">
        <v>0</v>
      </c>
      <c r="BP84" s="33">
        <f>BO84*($C$84-$E$84)</f>
        <v>0</v>
      </c>
      <c r="BQ84" s="72"/>
      <c r="BR84" s="32">
        <v>0</v>
      </c>
      <c r="BS84" s="33">
        <f>BR84*($C$84-$E$84)</f>
        <v>0</v>
      </c>
      <c r="BT84" s="72"/>
      <c r="BU84" s="32">
        <v>0</v>
      </c>
      <c r="BV84" s="33">
        <f>BU84*($C$84-$E$84)</f>
        <v>0</v>
      </c>
      <c r="BW84" s="72"/>
      <c r="BX84" s="32">
        <v>0</v>
      </c>
      <c r="BY84" s="33">
        <f>BX84*($C$84-$E$84)</f>
        <v>0</v>
      </c>
      <c r="BZ84" s="72"/>
      <c r="CA84" s="32">
        <v>0</v>
      </c>
      <c r="CB84" s="33">
        <f>CA84*($C$84-$E$84)</f>
        <v>0</v>
      </c>
      <c r="CC84" s="72"/>
      <c r="CD84" s="32">
        <v>0</v>
      </c>
      <c r="CE84" s="33">
        <f>CD84*($C$84-$E$84)</f>
        <v>0</v>
      </c>
      <c r="CF84" s="72"/>
      <c r="CG84" s="32">
        <v>0</v>
      </c>
      <c r="CH84" s="33">
        <f>CG84*($C$84-$E$84)</f>
        <v>0</v>
      </c>
      <c r="CI84" s="72"/>
      <c r="CJ84" s="32">
        <v>0</v>
      </c>
      <c r="CK84" s="33">
        <f>CJ84*($C$84-$E$84)</f>
        <v>0</v>
      </c>
      <c r="CL84" s="72"/>
      <c r="CM84" s="32">
        <v>0</v>
      </c>
      <c r="CN84" s="33">
        <f>CM84*($C$84-$E$84)</f>
        <v>0</v>
      </c>
      <c r="CO84" s="72"/>
      <c r="CP84" s="32">
        <v>0</v>
      </c>
      <c r="CQ84" s="33">
        <f>CP84*($C$84-$E$84)</f>
        <v>0</v>
      </c>
      <c r="CR84" s="72"/>
      <c r="CS84" s="32">
        <v>0</v>
      </c>
      <c r="CT84" s="33">
        <f>CS84*($C$84-$E$84)</f>
        <v>0</v>
      </c>
      <c r="CU84" s="70">
        <f>SUM(F84,I84,L84,O84,R84,U84,X84,AA84,AD84,AG84,AJ84,AM84,AP84,AS84,AV84,AY84,BB84,BE84,BH84,BK84,BN84,BQ84,BT84,BW84,BZ84,CC84,CF84,CI84,CL84,CO84,CR84)</f>
        <v>0</v>
      </c>
      <c r="CV84" s="52">
        <f t="shared" si="32"/>
        <v>0</v>
      </c>
      <c r="CW84" s="52">
        <f t="shared" si="33"/>
        <v>0</v>
      </c>
    </row>
    <row r="85" spans="1:101" ht="21" customHeight="1" x14ac:dyDescent="0.25">
      <c r="A85" s="45">
        <v>81</v>
      </c>
      <c r="B85" s="47" t="s">
        <v>105</v>
      </c>
      <c r="C85" s="45">
        <v>0</v>
      </c>
      <c r="D85" s="45">
        <v>0</v>
      </c>
      <c r="E85" s="46">
        <f t="shared" si="34"/>
        <v>0</v>
      </c>
      <c r="F85" s="72"/>
      <c r="G85" s="32">
        <v>0</v>
      </c>
      <c r="H85" s="33">
        <f>G85*($C$85-$E$85)</f>
        <v>0</v>
      </c>
      <c r="I85" s="72"/>
      <c r="J85" s="32">
        <v>0</v>
      </c>
      <c r="K85" s="33">
        <f>J85*($C$85-$E$85)</f>
        <v>0</v>
      </c>
      <c r="L85" s="72"/>
      <c r="M85" s="32">
        <v>0</v>
      </c>
      <c r="N85" s="33">
        <f>M85*($C$85-$E$85)</f>
        <v>0</v>
      </c>
      <c r="O85" s="72"/>
      <c r="P85" s="32">
        <v>0</v>
      </c>
      <c r="Q85" s="33">
        <f>P85*($C$85-$E$85)</f>
        <v>0</v>
      </c>
      <c r="R85" s="72"/>
      <c r="S85" s="32">
        <v>0</v>
      </c>
      <c r="T85" s="33">
        <f>S85*($C$85-$E$85)</f>
        <v>0</v>
      </c>
      <c r="U85" s="72"/>
      <c r="V85" s="32">
        <v>0</v>
      </c>
      <c r="W85" s="33">
        <f>V85*($C$85-$E$85)</f>
        <v>0</v>
      </c>
      <c r="X85" s="72"/>
      <c r="Y85" s="32">
        <v>0</v>
      </c>
      <c r="Z85" s="33">
        <f>Y85*($C$85-$E$85)</f>
        <v>0</v>
      </c>
      <c r="AA85" s="72"/>
      <c r="AB85" s="32">
        <v>0</v>
      </c>
      <c r="AC85" s="33">
        <f>AB85*($C$85-$E$85)</f>
        <v>0</v>
      </c>
      <c r="AD85" s="72"/>
      <c r="AE85" s="32">
        <v>0</v>
      </c>
      <c r="AF85" s="33">
        <f>AE85*($C$85-$E$85)</f>
        <v>0</v>
      </c>
      <c r="AG85" s="72"/>
      <c r="AH85" s="32">
        <v>0</v>
      </c>
      <c r="AI85" s="33">
        <f>AH85*($C$85-$E$85)</f>
        <v>0</v>
      </c>
      <c r="AJ85" s="72"/>
      <c r="AK85" s="32">
        <v>0</v>
      </c>
      <c r="AL85" s="33">
        <f>AK85*($C$85-$E$85)</f>
        <v>0</v>
      </c>
      <c r="AM85" s="72"/>
      <c r="AN85" s="32">
        <v>0</v>
      </c>
      <c r="AO85" s="33">
        <f>AN85*($C$85-$E$85)</f>
        <v>0</v>
      </c>
      <c r="AP85" s="72"/>
      <c r="AQ85" s="32">
        <v>0</v>
      </c>
      <c r="AR85" s="33">
        <f>AQ85*($C$85-$E$85)</f>
        <v>0</v>
      </c>
      <c r="AS85" s="72"/>
      <c r="AT85" s="32">
        <v>0</v>
      </c>
      <c r="AU85" s="33">
        <f>AT85*($C$85-$E$85)</f>
        <v>0</v>
      </c>
      <c r="AV85" s="72"/>
      <c r="AW85" s="32">
        <v>0</v>
      </c>
      <c r="AX85" s="33">
        <f>AW85*($C$85-$E$85)</f>
        <v>0</v>
      </c>
      <c r="AY85" s="72"/>
      <c r="AZ85" s="32">
        <v>0</v>
      </c>
      <c r="BA85" s="33">
        <f>AZ85*($C$85-$E$85)</f>
        <v>0</v>
      </c>
      <c r="BB85" s="72"/>
      <c r="BC85" s="32">
        <v>0</v>
      </c>
      <c r="BD85" s="33">
        <f>BC85*($C$85-$E$85)</f>
        <v>0</v>
      </c>
      <c r="BE85" s="72"/>
      <c r="BF85" s="32">
        <v>0</v>
      </c>
      <c r="BG85" s="33">
        <f>BF85*($C$85-$E$85)</f>
        <v>0</v>
      </c>
      <c r="BH85" s="72"/>
      <c r="BI85" s="32">
        <v>0</v>
      </c>
      <c r="BJ85" s="33">
        <f>BI85*($C$85-$E$85)</f>
        <v>0</v>
      </c>
      <c r="BK85" s="72"/>
      <c r="BL85" s="32">
        <v>0</v>
      </c>
      <c r="BM85" s="33">
        <f>BL85*($C$85-$E$85)</f>
        <v>0</v>
      </c>
      <c r="BN85" s="72"/>
      <c r="BO85" s="32">
        <v>0</v>
      </c>
      <c r="BP85" s="33">
        <f>BO85*($C$85-$E$85)</f>
        <v>0</v>
      </c>
      <c r="BQ85" s="72"/>
      <c r="BR85" s="32">
        <v>0</v>
      </c>
      <c r="BS85" s="33">
        <f>BR85*($C$85-$E$85)</f>
        <v>0</v>
      </c>
      <c r="BT85" s="72"/>
      <c r="BU85" s="32">
        <v>0</v>
      </c>
      <c r="BV85" s="33">
        <f>BU85*($C$85-$E$85)</f>
        <v>0</v>
      </c>
      <c r="BW85" s="72"/>
      <c r="BX85" s="32">
        <v>0</v>
      </c>
      <c r="BY85" s="33">
        <f>BX85*($C$85-$E$85)</f>
        <v>0</v>
      </c>
      <c r="BZ85" s="72"/>
      <c r="CA85" s="32">
        <v>0</v>
      </c>
      <c r="CB85" s="33">
        <f>CA85*($C$85-$E$85)</f>
        <v>0</v>
      </c>
      <c r="CC85" s="72"/>
      <c r="CD85" s="32">
        <v>0</v>
      </c>
      <c r="CE85" s="33">
        <f>CD85*($C$85-$E$85)</f>
        <v>0</v>
      </c>
      <c r="CF85" s="72"/>
      <c r="CG85" s="32">
        <v>0</v>
      </c>
      <c r="CH85" s="33">
        <f>CG85*($C$85-$E$85)</f>
        <v>0</v>
      </c>
      <c r="CI85" s="72"/>
      <c r="CJ85" s="32">
        <v>0</v>
      </c>
      <c r="CK85" s="33">
        <f>CJ85*($C$85-$E$85)</f>
        <v>0</v>
      </c>
      <c r="CL85" s="72"/>
      <c r="CM85" s="32">
        <v>0</v>
      </c>
      <c r="CN85" s="33">
        <f>CM85*($C$85-$E$85)</f>
        <v>0</v>
      </c>
      <c r="CO85" s="72"/>
      <c r="CP85" s="32">
        <v>0</v>
      </c>
      <c r="CQ85" s="33">
        <f>CP85*($C$85-$E$85)</f>
        <v>0</v>
      </c>
      <c r="CR85" s="72"/>
      <c r="CS85" s="32">
        <v>0</v>
      </c>
      <c r="CT85" s="33">
        <f>CS85*($C$85-$E$85)</f>
        <v>0</v>
      </c>
      <c r="CU85" s="70">
        <f t="shared" si="35"/>
        <v>0</v>
      </c>
      <c r="CV85" s="52">
        <f t="shared" si="32"/>
        <v>0</v>
      </c>
      <c r="CW85" s="52">
        <f t="shared" si="33"/>
        <v>0</v>
      </c>
    </row>
    <row r="86" spans="1:101" ht="21" customHeight="1" x14ac:dyDescent="0.25">
      <c r="A86" s="45">
        <v>82</v>
      </c>
      <c r="B86" s="47" t="s">
        <v>106</v>
      </c>
      <c r="C86" s="45">
        <v>0</v>
      </c>
      <c r="D86" s="45">
        <v>0</v>
      </c>
      <c r="E86" s="46">
        <f t="shared" si="34"/>
        <v>0</v>
      </c>
      <c r="F86" s="72"/>
      <c r="G86" s="32">
        <v>0</v>
      </c>
      <c r="H86" s="33">
        <f>G86*($C$86-$E$86)</f>
        <v>0</v>
      </c>
      <c r="I86" s="72"/>
      <c r="J86" s="32">
        <v>0</v>
      </c>
      <c r="K86" s="33">
        <f>J86*($C$86-$E$86)</f>
        <v>0</v>
      </c>
      <c r="L86" s="72"/>
      <c r="M86" s="32">
        <v>0</v>
      </c>
      <c r="N86" s="33">
        <f>M86*($C$86-$E$86)</f>
        <v>0</v>
      </c>
      <c r="O86" s="72"/>
      <c r="P86" s="32">
        <v>0</v>
      </c>
      <c r="Q86" s="33">
        <f>P86*($C$86-$E$86)</f>
        <v>0</v>
      </c>
      <c r="R86" s="72"/>
      <c r="S86" s="32">
        <v>0</v>
      </c>
      <c r="T86" s="33">
        <f>S86*($C$86-$E$86)</f>
        <v>0</v>
      </c>
      <c r="U86" s="72"/>
      <c r="V86" s="32">
        <v>0</v>
      </c>
      <c r="W86" s="33">
        <f>V86*($C$86-$E$86)</f>
        <v>0</v>
      </c>
      <c r="X86" s="72"/>
      <c r="Y86" s="32">
        <v>0</v>
      </c>
      <c r="Z86" s="33">
        <f>Y86*($C$86-$E$86)</f>
        <v>0</v>
      </c>
      <c r="AA86" s="72"/>
      <c r="AB86" s="32">
        <v>0</v>
      </c>
      <c r="AC86" s="33">
        <f>AB86*($C$86-$E$86)</f>
        <v>0</v>
      </c>
      <c r="AD86" s="72"/>
      <c r="AE86" s="32">
        <v>0</v>
      </c>
      <c r="AF86" s="33">
        <f>AE86*($C$86-$E$86)</f>
        <v>0</v>
      </c>
      <c r="AG86" s="72"/>
      <c r="AH86" s="32">
        <v>0</v>
      </c>
      <c r="AI86" s="33">
        <f>AH86*($C$86-$E$86)</f>
        <v>0</v>
      </c>
      <c r="AJ86" s="72"/>
      <c r="AK86" s="32">
        <v>0</v>
      </c>
      <c r="AL86" s="33">
        <f>AK86*($C$86-$E$86)</f>
        <v>0</v>
      </c>
      <c r="AM86" s="72"/>
      <c r="AN86" s="32">
        <v>0</v>
      </c>
      <c r="AO86" s="33">
        <f>AN86*($C$86-$E$86)</f>
        <v>0</v>
      </c>
      <c r="AP86" s="72"/>
      <c r="AQ86" s="32">
        <v>0</v>
      </c>
      <c r="AR86" s="33">
        <f>AQ86*($C$86-$E$86)</f>
        <v>0</v>
      </c>
      <c r="AS86" s="72"/>
      <c r="AT86" s="32">
        <v>0</v>
      </c>
      <c r="AU86" s="33">
        <f>AT86*($C$86-$E$86)</f>
        <v>0</v>
      </c>
      <c r="AV86" s="72"/>
      <c r="AW86" s="32">
        <v>0</v>
      </c>
      <c r="AX86" s="33">
        <f>AW86*($C$86-$E$86)</f>
        <v>0</v>
      </c>
      <c r="AY86" s="72"/>
      <c r="AZ86" s="32">
        <v>0</v>
      </c>
      <c r="BA86" s="33">
        <f>AZ86*($C$86-$E$86)</f>
        <v>0</v>
      </c>
      <c r="BB86" s="72"/>
      <c r="BC86" s="32">
        <v>0</v>
      </c>
      <c r="BD86" s="33">
        <f>BC86*($C$86-$E$86)</f>
        <v>0</v>
      </c>
      <c r="BE86" s="72"/>
      <c r="BF86" s="32">
        <v>0</v>
      </c>
      <c r="BG86" s="33">
        <f>BF86*($C$86-$E$86)</f>
        <v>0</v>
      </c>
      <c r="BH86" s="72"/>
      <c r="BI86" s="32">
        <v>0</v>
      </c>
      <c r="BJ86" s="33">
        <f>BI86*($C$86-$E$86)</f>
        <v>0</v>
      </c>
      <c r="BK86" s="72"/>
      <c r="BL86" s="32">
        <v>0</v>
      </c>
      <c r="BM86" s="33">
        <f>BL86*($C$86-$E$86)</f>
        <v>0</v>
      </c>
      <c r="BN86" s="72"/>
      <c r="BO86" s="32">
        <v>0</v>
      </c>
      <c r="BP86" s="33">
        <f>BO86*($C$86-$E$86)</f>
        <v>0</v>
      </c>
      <c r="BQ86" s="72"/>
      <c r="BR86" s="32">
        <v>0</v>
      </c>
      <c r="BS86" s="33">
        <f>BR86*($C$86-$E$86)</f>
        <v>0</v>
      </c>
      <c r="BT86" s="72"/>
      <c r="BU86" s="32">
        <v>0</v>
      </c>
      <c r="BV86" s="33">
        <f>BU86*($C$86-$E$86)</f>
        <v>0</v>
      </c>
      <c r="BW86" s="72"/>
      <c r="BX86" s="32">
        <v>0</v>
      </c>
      <c r="BY86" s="33">
        <f>BX86*($C$86-$E$86)</f>
        <v>0</v>
      </c>
      <c r="BZ86" s="72"/>
      <c r="CA86" s="32">
        <v>0</v>
      </c>
      <c r="CB86" s="33">
        <f>CA86*($C$86-$E$86)</f>
        <v>0</v>
      </c>
      <c r="CC86" s="72"/>
      <c r="CD86" s="32">
        <v>0</v>
      </c>
      <c r="CE86" s="33">
        <f>CD86*($C$86-$E$86)</f>
        <v>0</v>
      </c>
      <c r="CF86" s="72"/>
      <c r="CG86" s="32">
        <v>0</v>
      </c>
      <c r="CH86" s="33">
        <f>CG86*($C$86-$E$86)</f>
        <v>0</v>
      </c>
      <c r="CI86" s="72"/>
      <c r="CJ86" s="32">
        <v>0</v>
      </c>
      <c r="CK86" s="33">
        <f>CJ86*($C$86-$E$86)</f>
        <v>0</v>
      </c>
      <c r="CL86" s="72"/>
      <c r="CM86" s="32">
        <v>0</v>
      </c>
      <c r="CN86" s="33">
        <f>CM86*($C$86-$E$86)</f>
        <v>0</v>
      </c>
      <c r="CO86" s="72"/>
      <c r="CP86" s="32">
        <v>0</v>
      </c>
      <c r="CQ86" s="33">
        <f>CP86*($C$86-$E$86)</f>
        <v>0</v>
      </c>
      <c r="CR86" s="72"/>
      <c r="CS86" s="32">
        <v>0</v>
      </c>
      <c r="CT86" s="33">
        <f>CS86*($C$86-$E$86)</f>
        <v>0</v>
      </c>
      <c r="CU86" s="70">
        <f t="shared" si="35"/>
        <v>0</v>
      </c>
      <c r="CV86" s="52">
        <f t="shared" si="32"/>
        <v>0</v>
      </c>
      <c r="CW86" s="52">
        <f t="shared" si="33"/>
        <v>0</v>
      </c>
    </row>
    <row r="87" spans="1:101" ht="21" customHeight="1" x14ac:dyDescent="0.25">
      <c r="A87" s="45">
        <v>83</v>
      </c>
      <c r="B87" s="47" t="s">
        <v>107</v>
      </c>
      <c r="C87" s="45">
        <v>0</v>
      </c>
      <c r="D87" s="45">
        <v>0</v>
      </c>
      <c r="E87" s="46">
        <f t="shared" si="34"/>
        <v>0</v>
      </c>
      <c r="F87" s="72"/>
      <c r="G87" s="32">
        <v>0</v>
      </c>
      <c r="H87" s="33">
        <f>G87*($C$87-$E$87)</f>
        <v>0</v>
      </c>
      <c r="I87" s="72"/>
      <c r="J87" s="32">
        <v>0</v>
      </c>
      <c r="K87" s="33">
        <f>J87*($C$87-$E$87)</f>
        <v>0</v>
      </c>
      <c r="L87" s="72"/>
      <c r="M87" s="32">
        <v>0</v>
      </c>
      <c r="N87" s="33">
        <f>M87*($C$87-$E$87)</f>
        <v>0</v>
      </c>
      <c r="O87" s="72"/>
      <c r="P87" s="32">
        <v>0</v>
      </c>
      <c r="Q87" s="33">
        <f>P87*($C$87-$E$87)</f>
        <v>0</v>
      </c>
      <c r="R87" s="72"/>
      <c r="S87" s="32">
        <v>0</v>
      </c>
      <c r="T87" s="33">
        <f>S87*($C$87-$E$87)</f>
        <v>0</v>
      </c>
      <c r="U87" s="72"/>
      <c r="V87" s="32">
        <v>0</v>
      </c>
      <c r="W87" s="33">
        <f>V87*($C$87-$E$87)</f>
        <v>0</v>
      </c>
      <c r="X87" s="72"/>
      <c r="Y87" s="32">
        <v>0</v>
      </c>
      <c r="Z87" s="33">
        <f>Y87*($C$87-$E$87)</f>
        <v>0</v>
      </c>
      <c r="AA87" s="72"/>
      <c r="AB87" s="32">
        <v>0</v>
      </c>
      <c r="AC87" s="33">
        <f>AB87*($C$87-$E$87)</f>
        <v>0</v>
      </c>
      <c r="AD87" s="72"/>
      <c r="AE87" s="32">
        <v>0</v>
      </c>
      <c r="AF87" s="33">
        <f>AE87*($C$87-$E$87)</f>
        <v>0</v>
      </c>
      <c r="AG87" s="72"/>
      <c r="AH87" s="32">
        <v>0</v>
      </c>
      <c r="AI87" s="33">
        <f>AH87*($C$87-$E$87)</f>
        <v>0</v>
      </c>
      <c r="AJ87" s="72"/>
      <c r="AK87" s="32">
        <v>0</v>
      </c>
      <c r="AL87" s="33">
        <f>AK87*($C$87-$E$87)</f>
        <v>0</v>
      </c>
      <c r="AM87" s="72"/>
      <c r="AN87" s="32">
        <v>0</v>
      </c>
      <c r="AO87" s="33">
        <f>AN87*($C$87-$E$87)</f>
        <v>0</v>
      </c>
      <c r="AP87" s="72"/>
      <c r="AQ87" s="32">
        <v>0</v>
      </c>
      <c r="AR87" s="33">
        <f>AQ87*($C$87-$E$87)</f>
        <v>0</v>
      </c>
      <c r="AS87" s="72"/>
      <c r="AT87" s="32">
        <v>0</v>
      </c>
      <c r="AU87" s="33">
        <f>AT87*($C$87-$E$87)</f>
        <v>0</v>
      </c>
      <c r="AV87" s="72"/>
      <c r="AW87" s="32">
        <v>0</v>
      </c>
      <c r="AX87" s="33">
        <f>AW87*($C$87-$E$87)</f>
        <v>0</v>
      </c>
      <c r="AY87" s="72"/>
      <c r="AZ87" s="32">
        <v>0</v>
      </c>
      <c r="BA87" s="33">
        <f>AZ87*($C$87-$E$87)</f>
        <v>0</v>
      </c>
      <c r="BB87" s="72"/>
      <c r="BC87" s="32">
        <v>0</v>
      </c>
      <c r="BD87" s="33">
        <f>BC87*($C$87-$E$87)</f>
        <v>0</v>
      </c>
      <c r="BE87" s="72"/>
      <c r="BF87" s="32">
        <v>0</v>
      </c>
      <c r="BG87" s="33">
        <f>BF87*($C$87-$E$87)</f>
        <v>0</v>
      </c>
      <c r="BH87" s="72"/>
      <c r="BI87" s="32">
        <v>0</v>
      </c>
      <c r="BJ87" s="33">
        <f>BI87*($C$87-$E$87)</f>
        <v>0</v>
      </c>
      <c r="BK87" s="72"/>
      <c r="BL87" s="32">
        <v>0</v>
      </c>
      <c r="BM87" s="33">
        <f>BL87*($C$87-$E$87)</f>
        <v>0</v>
      </c>
      <c r="BN87" s="72"/>
      <c r="BO87" s="32">
        <v>0</v>
      </c>
      <c r="BP87" s="33">
        <f>BO87*($C$87-$E$87)</f>
        <v>0</v>
      </c>
      <c r="BQ87" s="72"/>
      <c r="BR87" s="32">
        <v>0</v>
      </c>
      <c r="BS87" s="33">
        <f>BR87*($C$87-$E$87)</f>
        <v>0</v>
      </c>
      <c r="BT87" s="72"/>
      <c r="BU87" s="32">
        <v>0</v>
      </c>
      <c r="BV87" s="33">
        <f>BU87*($C$87-$E$87)</f>
        <v>0</v>
      </c>
      <c r="BW87" s="72"/>
      <c r="BX87" s="32">
        <v>0</v>
      </c>
      <c r="BY87" s="33">
        <f>BX87*($C$87-$E$87)</f>
        <v>0</v>
      </c>
      <c r="BZ87" s="72"/>
      <c r="CA87" s="32">
        <v>0</v>
      </c>
      <c r="CB87" s="33">
        <f>CA87*($C$87-$E$87)</f>
        <v>0</v>
      </c>
      <c r="CC87" s="72"/>
      <c r="CD87" s="32">
        <v>0</v>
      </c>
      <c r="CE87" s="33">
        <f>CD87*($C$87-$E$87)</f>
        <v>0</v>
      </c>
      <c r="CF87" s="72"/>
      <c r="CG87" s="32">
        <v>0</v>
      </c>
      <c r="CH87" s="33">
        <f>CG87*($C$87-$E$87)</f>
        <v>0</v>
      </c>
      <c r="CI87" s="72"/>
      <c r="CJ87" s="32">
        <v>0</v>
      </c>
      <c r="CK87" s="33">
        <f>CJ87*($C$87-$E$87)</f>
        <v>0</v>
      </c>
      <c r="CL87" s="72"/>
      <c r="CM87" s="32">
        <v>0</v>
      </c>
      <c r="CN87" s="33">
        <f>CM87*($C$87-$E$87)</f>
        <v>0</v>
      </c>
      <c r="CO87" s="72"/>
      <c r="CP87" s="32">
        <v>0</v>
      </c>
      <c r="CQ87" s="33">
        <f>CP87*($C$87-$E$87)</f>
        <v>0</v>
      </c>
      <c r="CR87" s="72"/>
      <c r="CS87" s="32">
        <v>0</v>
      </c>
      <c r="CT87" s="33">
        <f>CS87*($C$87-$E$87)</f>
        <v>0</v>
      </c>
      <c r="CU87" s="70">
        <f t="shared" si="35"/>
        <v>0</v>
      </c>
      <c r="CV87" s="52">
        <f t="shared" si="32"/>
        <v>0</v>
      </c>
      <c r="CW87" s="52">
        <f t="shared" si="33"/>
        <v>0</v>
      </c>
    </row>
    <row r="88" spans="1:101" ht="21" customHeight="1" x14ac:dyDescent="0.25">
      <c r="A88" s="45">
        <v>84</v>
      </c>
      <c r="B88" s="47" t="s">
        <v>108</v>
      </c>
      <c r="C88" s="45">
        <v>0.35</v>
      </c>
      <c r="D88" s="45">
        <v>0</v>
      </c>
      <c r="E88" s="46">
        <f t="shared" si="34"/>
        <v>0</v>
      </c>
      <c r="F88" s="72"/>
      <c r="G88" s="32">
        <v>0</v>
      </c>
      <c r="H88" s="33">
        <f>G88*($C$88-$E$88)</f>
        <v>0</v>
      </c>
      <c r="I88" s="72"/>
      <c r="J88" s="32">
        <v>0</v>
      </c>
      <c r="K88" s="33">
        <f>J88*($C$88-$E$88)</f>
        <v>0</v>
      </c>
      <c r="L88" s="72"/>
      <c r="M88" s="32">
        <v>0</v>
      </c>
      <c r="N88" s="33">
        <f>M88*($C$88-$E$88)</f>
        <v>0</v>
      </c>
      <c r="O88" s="72"/>
      <c r="P88" s="32">
        <v>0</v>
      </c>
      <c r="Q88" s="33">
        <f>P88*($C$88-$E$88)</f>
        <v>0</v>
      </c>
      <c r="R88" s="72"/>
      <c r="S88" s="32">
        <v>0</v>
      </c>
      <c r="T88" s="33">
        <f>S88*($C$88-$E$88)</f>
        <v>0</v>
      </c>
      <c r="U88" s="72"/>
      <c r="V88" s="32">
        <v>0</v>
      </c>
      <c r="W88" s="33">
        <f>V88*($C$88-$E$88)</f>
        <v>0</v>
      </c>
      <c r="X88" s="72"/>
      <c r="Y88" s="32">
        <v>0</v>
      </c>
      <c r="Z88" s="33">
        <f>Y88*($C$88-$E$88)</f>
        <v>0</v>
      </c>
      <c r="AA88" s="72"/>
      <c r="AB88" s="32">
        <v>0</v>
      </c>
      <c r="AC88" s="33">
        <f>AB88*($C$88-$E$88)</f>
        <v>0</v>
      </c>
      <c r="AD88" s="72"/>
      <c r="AE88" s="32">
        <v>0</v>
      </c>
      <c r="AF88" s="33">
        <f>AE88*($C$88-$E$88)</f>
        <v>0</v>
      </c>
      <c r="AG88" s="72"/>
      <c r="AH88" s="32">
        <v>0</v>
      </c>
      <c r="AI88" s="33">
        <f>AH88*($C$88-$E$88)</f>
        <v>0</v>
      </c>
      <c r="AJ88" s="72"/>
      <c r="AK88" s="32">
        <v>0</v>
      </c>
      <c r="AL88" s="33">
        <f>AK88*($C$88-$E$88)</f>
        <v>0</v>
      </c>
      <c r="AM88" s="72"/>
      <c r="AN88" s="32">
        <v>0</v>
      </c>
      <c r="AO88" s="33">
        <f>AN88*($C$88-$E$88)</f>
        <v>0</v>
      </c>
      <c r="AP88" s="72"/>
      <c r="AQ88" s="32">
        <v>0</v>
      </c>
      <c r="AR88" s="33">
        <f>AQ88*($C$88-$E$88)</f>
        <v>0</v>
      </c>
      <c r="AS88" s="72"/>
      <c r="AT88" s="32">
        <v>0</v>
      </c>
      <c r="AU88" s="33">
        <f>AT88*($C$88-$E$88)</f>
        <v>0</v>
      </c>
      <c r="AV88" s="72"/>
      <c r="AW88" s="32">
        <v>0</v>
      </c>
      <c r="AX88" s="33">
        <f>AW88*($C$88-$E$88)</f>
        <v>0</v>
      </c>
      <c r="AY88" s="72"/>
      <c r="AZ88" s="32">
        <v>0</v>
      </c>
      <c r="BA88" s="33">
        <f>AZ88*($C$88-$E$88)</f>
        <v>0</v>
      </c>
      <c r="BB88" s="72"/>
      <c r="BC88" s="32">
        <v>0</v>
      </c>
      <c r="BD88" s="33">
        <f>BC88*($C$88-$E$88)</f>
        <v>0</v>
      </c>
      <c r="BE88" s="72"/>
      <c r="BF88" s="32">
        <v>0</v>
      </c>
      <c r="BG88" s="33">
        <f>BF88*($C$88-$E$88)</f>
        <v>0</v>
      </c>
      <c r="BH88" s="72"/>
      <c r="BI88" s="32">
        <v>0</v>
      </c>
      <c r="BJ88" s="33">
        <f>BI88*($C$88-$E$88)</f>
        <v>0</v>
      </c>
      <c r="BK88" s="72"/>
      <c r="BL88" s="32">
        <v>0</v>
      </c>
      <c r="BM88" s="33">
        <f>BL88*($C$88-$E$88)</f>
        <v>0</v>
      </c>
      <c r="BN88" s="72"/>
      <c r="BO88" s="32">
        <v>0</v>
      </c>
      <c r="BP88" s="33">
        <f>BO88*($C$88-$E$88)</f>
        <v>0</v>
      </c>
      <c r="BQ88" s="72"/>
      <c r="BR88" s="32">
        <v>0</v>
      </c>
      <c r="BS88" s="33">
        <f>BR88*($C$88-$E$88)</f>
        <v>0</v>
      </c>
      <c r="BT88" s="72"/>
      <c r="BU88" s="32">
        <v>0</v>
      </c>
      <c r="BV88" s="33">
        <f>BU88*($C$88-$E$88)</f>
        <v>0</v>
      </c>
      <c r="BW88" s="72"/>
      <c r="BX88" s="32">
        <v>0</v>
      </c>
      <c r="BY88" s="33">
        <f>BX88*($C$88-$E$88)</f>
        <v>0</v>
      </c>
      <c r="BZ88" s="72"/>
      <c r="CA88" s="32">
        <v>0</v>
      </c>
      <c r="CB88" s="33">
        <f>CA88*($C$88-$E$88)</f>
        <v>0</v>
      </c>
      <c r="CC88" s="72"/>
      <c r="CD88" s="32">
        <v>0</v>
      </c>
      <c r="CE88" s="33">
        <f>CD88*($C$88-$E$88)</f>
        <v>0</v>
      </c>
      <c r="CF88" s="72"/>
      <c r="CG88" s="32">
        <v>0</v>
      </c>
      <c r="CH88" s="33">
        <f>CG88*($C$88-$E$88)</f>
        <v>0</v>
      </c>
      <c r="CI88" s="72"/>
      <c r="CJ88" s="32">
        <v>0</v>
      </c>
      <c r="CK88" s="33">
        <f>CJ88*($C$88-$E$88)</f>
        <v>0</v>
      </c>
      <c r="CL88" s="72"/>
      <c r="CM88" s="32">
        <v>0</v>
      </c>
      <c r="CN88" s="33">
        <f>CM88*($C$88-$E$88)</f>
        <v>0</v>
      </c>
      <c r="CO88" s="72"/>
      <c r="CP88" s="32">
        <v>0</v>
      </c>
      <c r="CQ88" s="33">
        <f>CP88*($C$88-$E$88)</f>
        <v>0</v>
      </c>
      <c r="CR88" s="72"/>
      <c r="CS88" s="32">
        <v>0</v>
      </c>
      <c r="CT88" s="33">
        <f>CS88*($C$88-$E$88)</f>
        <v>0</v>
      </c>
      <c r="CU88" s="70">
        <f t="shared" si="35"/>
        <v>0</v>
      </c>
      <c r="CV88" s="52">
        <f t="shared" si="32"/>
        <v>0</v>
      </c>
      <c r="CW88" s="52">
        <f t="shared" si="33"/>
        <v>0</v>
      </c>
    </row>
    <row r="89" spans="1:101" ht="21" customHeight="1" x14ac:dyDescent="0.25">
      <c r="A89" s="45">
        <v>85</v>
      </c>
      <c r="B89" s="47" t="s">
        <v>115</v>
      </c>
      <c r="C89" s="45">
        <v>116</v>
      </c>
      <c r="D89" s="45">
        <v>8.5999999999999993E-2</v>
      </c>
      <c r="E89" s="46">
        <f>C89*D89</f>
        <v>9.9759999999999991</v>
      </c>
      <c r="F89" s="72"/>
      <c r="G89" s="32">
        <v>0</v>
      </c>
      <c r="H89" s="33">
        <f>G89*($C$89-$E$89)</f>
        <v>0</v>
      </c>
      <c r="I89" s="72"/>
      <c r="J89" s="32">
        <v>0</v>
      </c>
      <c r="K89" s="33">
        <f>J89*($C$89-$E$89)</f>
        <v>0</v>
      </c>
      <c r="L89" s="72"/>
      <c r="M89" s="32">
        <v>0</v>
      </c>
      <c r="N89" s="33">
        <f>M89*($C$89-$E$89)</f>
        <v>0</v>
      </c>
      <c r="O89" s="72"/>
      <c r="P89" s="32">
        <v>0</v>
      </c>
      <c r="Q89" s="33">
        <f>P89*($C$89-$E$89)</f>
        <v>0</v>
      </c>
      <c r="R89" s="72"/>
      <c r="S89" s="32">
        <v>0</v>
      </c>
      <c r="T89" s="33">
        <f>S89*($C$89-$E$89)</f>
        <v>0</v>
      </c>
      <c r="U89" s="72"/>
      <c r="V89" s="32">
        <v>0</v>
      </c>
      <c r="W89" s="33">
        <f>V89*($C$89-$E$89)</f>
        <v>0</v>
      </c>
      <c r="X89" s="72"/>
      <c r="Y89" s="32">
        <v>0</v>
      </c>
      <c r="Z89" s="33">
        <f>Y89*($C$89-$E$89)</f>
        <v>0</v>
      </c>
      <c r="AA89" s="72"/>
      <c r="AB89" s="32">
        <v>0</v>
      </c>
      <c r="AC89" s="33">
        <f>AB89*($C$89-$E$89)</f>
        <v>0</v>
      </c>
      <c r="AD89" s="72"/>
      <c r="AE89" s="32">
        <v>0</v>
      </c>
      <c r="AF89" s="33">
        <f>AE89*($C$89-$E$89)</f>
        <v>0</v>
      </c>
      <c r="AG89" s="72"/>
      <c r="AH89" s="32">
        <v>0</v>
      </c>
      <c r="AI89" s="33">
        <f>AH89*($C$89-$E$89)</f>
        <v>0</v>
      </c>
      <c r="AJ89" s="72"/>
      <c r="AK89" s="32">
        <v>0</v>
      </c>
      <c r="AL89" s="33">
        <f>AK89*($C$89-$E$89)</f>
        <v>0</v>
      </c>
      <c r="AM89" s="72"/>
      <c r="AN89" s="32">
        <v>0</v>
      </c>
      <c r="AO89" s="33">
        <f>AN89*($C$89-$E$89)</f>
        <v>0</v>
      </c>
      <c r="AP89" s="72"/>
      <c r="AQ89" s="32">
        <v>0</v>
      </c>
      <c r="AR89" s="33">
        <f>AQ89*($C$89-$E$89)</f>
        <v>0</v>
      </c>
      <c r="AS89" s="72"/>
      <c r="AT89" s="32">
        <v>0</v>
      </c>
      <c r="AU89" s="33">
        <f>AT89*($C$89-$E$89)</f>
        <v>0</v>
      </c>
      <c r="AV89" s="72"/>
      <c r="AW89" s="32">
        <v>0</v>
      </c>
      <c r="AX89" s="33">
        <f>AW89*($C$89-$E$89)</f>
        <v>0</v>
      </c>
      <c r="AY89" s="72"/>
      <c r="AZ89" s="32">
        <v>0</v>
      </c>
      <c r="BA89" s="33">
        <f>AZ89*($C$89-$E$89)</f>
        <v>0</v>
      </c>
      <c r="BB89" s="72"/>
      <c r="BC89" s="32">
        <v>0</v>
      </c>
      <c r="BD89" s="33">
        <f>BC89*($C$89-$E$89)</f>
        <v>0</v>
      </c>
      <c r="BE89" s="72"/>
      <c r="BF89" s="32">
        <v>0</v>
      </c>
      <c r="BG89" s="33">
        <f>BF89*($C$89-$E$89)</f>
        <v>0</v>
      </c>
      <c r="BH89" s="72"/>
      <c r="BI89" s="32">
        <v>0</v>
      </c>
      <c r="BJ89" s="33">
        <f>BI89*($C$89-$E$89)</f>
        <v>0</v>
      </c>
      <c r="BK89" s="72"/>
      <c r="BL89" s="32">
        <v>0</v>
      </c>
      <c r="BM89" s="33">
        <f>BL89*($C$89-$E$89)</f>
        <v>0</v>
      </c>
      <c r="BN89" s="72"/>
      <c r="BO89" s="32">
        <v>0</v>
      </c>
      <c r="BP89" s="33">
        <f>BO89*($C$89-$E$89)</f>
        <v>0</v>
      </c>
      <c r="BQ89" s="72"/>
      <c r="BR89" s="32">
        <v>0</v>
      </c>
      <c r="BS89" s="33">
        <f>BR89*($C$89-$E$89)</f>
        <v>0</v>
      </c>
      <c r="BT89" s="72"/>
      <c r="BU89" s="32">
        <v>0</v>
      </c>
      <c r="BV89" s="33">
        <f>BU89*($C$89-$E$89)</f>
        <v>0</v>
      </c>
      <c r="BW89" s="72"/>
      <c r="BX89" s="32">
        <v>0</v>
      </c>
      <c r="BY89" s="33">
        <f>BX89*($C$89-$E$89)</f>
        <v>0</v>
      </c>
      <c r="BZ89" s="72"/>
      <c r="CA89" s="32">
        <v>0</v>
      </c>
      <c r="CB89" s="33">
        <f>CA89*($C$89-$E$89)</f>
        <v>0</v>
      </c>
      <c r="CC89" s="72"/>
      <c r="CD89" s="32">
        <v>0</v>
      </c>
      <c r="CE89" s="33">
        <f>CD89*($C$89-$E$89)</f>
        <v>0</v>
      </c>
      <c r="CF89" s="72"/>
      <c r="CG89" s="32">
        <v>0</v>
      </c>
      <c r="CH89" s="33">
        <f>CG89*($C$89-$E$89)</f>
        <v>0</v>
      </c>
      <c r="CI89" s="72"/>
      <c r="CJ89" s="32">
        <v>0</v>
      </c>
      <c r="CK89" s="33">
        <f>CJ89*($C$89-$E$89)</f>
        <v>0</v>
      </c>
      <c r="CL89" s="72"/>
      <c r="CM89" s="32">
        <v>0</v>
      </c>
      <c r="CN89" s="33">
        <f>CM89*($C$89-$E$89)</f>
        <v>0</v>
      </c>
      <c r="CO89" s="72"/>
      <c r="CP89" s="32">
        <v>0</v>
      </c>
      <c r="CQ89" s="33">
        <f>CP89*($C$89-$E$89)</f>
        <v>0</v>
      </c>
      <c r="CR89" s="72"/>
      <c r="CS89" s="32">
        <v>0</v>
      </c>
      <c r="CT89" s="33">
        <f>CS89*($C$89-$E$89)</f>
        <v>0</v>
      </c>
      <c r="CU89" s="70">
        <f t="shared" si="35"/>
        <v>0</v>
      </c>
      <c r="CV89" s="52">
        <f t="shared" si="32"/>
        <v>0</v>
      </c>
      <c r="CW89" s="52">
        <f t="shared" si="33"/>
        <v>0</v>
      </c>
    </row>
    <row r="90" spans="1:101" ht="21" customHeight="1" x14ac:dyDescent="0.25">
      <c r="A90" s="45">
        <v>86</v>
      </c>
      <c r="B90" s="47" t="s">
        <v>109</v>
      </c>
      <c r="C90" s="45">
        <v>305</v>
      </c>
      <c r="D90" s="45">
        <v>1</v>
      </c>
      <c r="E90" s="46">
        <f>C90*D90</f>
        <v>305</v>
      </c>
      <c r="F90" s="72"/>
      <c r="G90" s="32">
        <v>0</v>
      </c>
      <c r="H90" s="33">
        <f>G90*($C$90-$E$90)</f>
        <v>0</v>
      </c>
      <c r="I90" s="72"/>
      <c r="J90" s="32">
        <v>0</v>
      </c>
      <c r="K90" s="33">
        <f>J90*($C$90-$E$90)</f>
        <v>0</v>
      </c>
      <c r="L90" s="72"/>
      <c r="M90" s="32">
        <v>0</v>
      </c>
      <c r="N90" s="33">
        <f>M90*($C$90-$E$90)</f>
        <v>0</v>
      </c>
      <c r="O90" s="72"/>
      <c r="P90" s="32">
        <v>0</v>
      </c>
      <c r="Q90" s="33">
        <f>P90*($C$90-$E$90)</f>
        <v>0</v>
      </c>
      <c r="R90" s="72"/>
      <c r="S90" s="32">
        <v>0</v>
      </c>
      <c r="T90" s="33">
        <f>S90*($C$90-$E$90)</f>
        <v>0</v>
      </c>
      <c r="U90" s="72"/>
      <c r="V90" s="32">
        <v>0</v>
      </c>
      <c r="W90" s="33">
        <f>V90*($C$90-$E$90)</f>
        <v>0</v>
      </c>
      <c r="X90" s="72"/>
      <c r="Y90" s="32">
        <v>0</v>
      </c>
      <c r="Z90" s="33">
        <f>Y90*($C$90-$E$90)</f>
        <v>0</v>
      </c>
      <c r="AA90" s="72"/>
      <c r="AB90" s="32">
        <v>0</v>
      </c>
      <c r="AC90" s="33">
        <f>AB90*($C$90-$E$90)</f>
        <v>0</v>
      </c>
      <c r="AD90" s="72"/>
      <c r="AE90" s="32">
        <v>0</v>
      </c>
      <c r="AF90" s="33">
        <f>AE90*($C$90-$E$90)</f>
        <v>0</v>
      </c>
      <c r="AG90" s="72"/>
      <c r="AH90" s="32">
        <v>0</v>
      </c>
      <c r="AI90" s="33">
        <f>AH90*($C$90-$E$90)</f>
        <v>0</v>
      </c>
      <c r="AJ90" s="72"/>
      <c r="AK90" s="32">
        <v>0</v>
      </c>
      <c r="AL90" s="33">
        <f>AK90*($C$90-$E$90)</f>
        <v>0</v>
      </c>
      <c r="AM90" s="72"/>
      <c r="AN90" s="32">
        <v>0</v>
      </c>
      <c r="AO90" s="33">
        <f>AN90*($C$90-$E$90)</f>
        <v>0</v>
      </c>
      <c r="AP90" s="72"/>
      <c r="AQ90" s="32">
        <v>0</v>
      </c>
      <c r="AR90" s="33">
        <f>AQ90*($C$90-$E$90)</f>
        <v>0</v>
      </c>
      <c r="AS90" s="72"/>
      <c r="AT90" s="32">
        <v>0</v>
      </c>
      <c r="AU90" s="33">
        <f>AT90*($C$90-$E$90)</f>
        <v>0</v>
      </c>
      <c r="AV90" s="72"/>
      <c r="AW90" s="32">
        <v>0</v>
      </c>
      <c r="AX90" s="33">
        <f>AW90*($C$90-$E$90)</f>
        <v>0</v>
      </c>
      <c r="AY90" s="72"/>
      <c r="AZ90" s="32">
        <v>0</v>
      </c>
      <c r="BA90" s="33">
        <f>AZ90*($C$90-$E$90)</f>
        <v>0</v>
      </c>
      <c r="BB90" s="72"/>
      <c r="BC90" s="32">
        <v>0</v>
      </c>
      <c r="BD90" s="33">
        <f>BC90*($C$90-$E$90)</f>
        <v>0</v>
      </c>
      <c r="BE90" s="72"/>
      <c r="BF90" s="32">
        <v>0</v>
      </c>
      <c r="BG90" s="33">
        <f>BF90*($C$90-$E$90)</f>
        <v>0</v>
      </c>
      <c r="BH90" s="72"/>
      <c r="BI90" s="32">
        <v>0</v>
      </c>
      <c r="BJ90" s="33">
        <f>BI90*($C$90-$E$90)</f>
        <v>0</v>
      </c>
      <c r="BK90" s="72"/>
      <c r="BL90" s="32">
        <v>0</v>
      </c>
      <c r="BM90" s="33">
        <f>BL90*($C$90-$E$90)</f>
        <v>0</v>
      </c>
      <c r="BN90" s="72"/>
      <c r="BO90" s="32">
        <v>0</v>
      </c>
      <c r="BP90" s="33">
        <f>BO90*($C$90-$E$90)</f>
        <v>0</v>
      </c>
      <c r="BQ90" s="72"/>
      <c r="BR90" s="32">
        <v>0</v>
      </c>
      <c r="BS90" s="33">
        <f>BR90*($C$90-$E$90)</f>
        <v>0</v>
      </c>
      <c r="BT90" s="72"/>
      <c r="BU90" s="32">
        <v>0</v>
      </c>
      <c r="BV90" s="33">
        <f>BU90*($C$90-$E$90)</f>
        <v>0</v>
      </c>
      <c r="BW90" s="72"/>
      <c r="BX90" s="32">
        <v>0</v>
      </c>
      <c r="BY90" s="33">
        <f>BX90*($C$90-$E$90)</f>
        <v>0</v>
      </c>
      <c r="BZ90" s="72"/>
      <c r="CA90" s="32">
        <v>0</v>
      </c>
      <c r="CB90" s="33">
        <f>CA90*($C$90-$E$90)</f>
        <v>0</v>
      </c>
      <c r="CC90" s="72"/>
      <c r="CD90" s="32">
        <v>0</v>
      </c>
      <c r="CE90" s="33">
        <f>CD90*($C$90-$E$90)</f>
        <v>0</v>
      </c>
      <c r="CF90" s="72"/>
      <c r="CG90" s="32">
        <v>0</v>
      </c>
      <c r="CH90" s="33">
        <f>CG90*($C$90-$E$90)</f>
        <v>0</v>
      </c>
      <c r="CI90" s="72"/>
      <c r="CJ90" s="32">
        <v>0</v>
      </c>
      <c r="CK90" s="33">
        <f>CJ90*($C$90-$E$90)</f>
        <v>0</v>
      </c>
      <c r="CL90" s="72"/>
      <c r="CM90" s="32">
        <v>0</v>
      </c>
      <c r="CN90" s="33">
        <f>CM90*($C$90-$E$90)</f>
        <v>0</v>
      </c>
      <c r="CO90" s="72"/>
      <c r="CP90" s="32">
        <v>0</v>
      </c>
      <c r="CQ90" s="33">
        <f>CP90*($C$90-$E$90)</f>
        <v>0</v>
      </c>
      <c r="CR90" s="72"/>
      <c r="CS90" s="32">
        <v>0</v>
      </c>
      <c r="CT90" s="33">
        <f>CS90*($C$90-$E$90)</f>
        <v>0</v>
      </c>
      <c r="CU90" s="70">
        <f t="shared" si="35"/>
        <v>0</v>
      </c>
      <c r="CV90" s="52">
        <f t="shared" si="32"/>
        <v>0</v>
      </c>
      <c r="CW90" s="52">
        <f t="shared" si="33"/>
        <v>0</v>
      </c>
    </row>
    <row r="91" spans="1:101" ht="21" customHeight="1" x14ac:dyDescent="0.25">
      <c r="A91" s="45">
        <v>87</v>
      </c>
      <c r="B91" s="47" t="s">
        <v>110</v>
      </c>
      <c r="C91" s="45">
        <v>0</v>
      </c>
      <c r="D91" s="45">
        <v>0</v>
      </c>
      <c r="E91" s="46">
        <f t="shared" si="34"/>
        <v>0</v>
      </c>
      <c r="F91" s="72"/>
      <c r="G91" s="32">
        <v>0</v>
      </c>
      <c r="H91" s="33">
        <f>G91*($C$91-$E$91)</f>
        <v>0</v>
      </c>
      <c r="I91" s="72"/>
      <c r="J91" s="32">
        <v>0</v>
      </c>
      <c r="K91" s="33">
        <f>J91*($C$91-$E$91)</f>
        <v>0</v>
      </c>
      <c r="L91" s="72"/>
      <c r="M91" s="32">
        <v>0</v>
      </c>
      <c r="N91" s="33">
        <f>M91*($C$91-$E$91)</f>
        <v>0</v>
      </c>
      <c r="O91" s="72"/>
      <c r="P91" s="32">
        <v>0</v>
      </c>
      <c r="Q91" s="33">
        <f>P91*($C$91-$E$91)</f>
        <v>0</v>
      </c>
      <c r="R91" s="72"/>
      <c r="S91" s="32">
        <v>0</v>
      </c>
      <c r="T91" s="33">
        <f>S91*($C$91-$E$91)</f>
        <v>0</v>
      </c>
      <c r="U91" s="72"/>
      <c r="V91" s="32">
        <v>0</v>
      </c>
      <c r="W91" s="33">
        <f>V91*($C$91-$E$91)</f>
        <v>0</v>
      </c>
      <c r="X91" s="72">
        <f>1387+881</f>
        <v>2268</v>
      </c>
      <c r="Y91" s="32">
        <v>0</v>
      </c>
      <c r="Z91" s="33">
        <f>Y91*($C$91-$E$91)</f>
        <v>0</v>
      </c>
      <c r="AA91" s="72"/>
      <c r="AB91" s="32">
        <v>0</v>
      </c>
      <c r="AC91" s="33">
        <f>AB91*($C$91-$E$91)</f>
        <v>0</v>
      </c>
      <c r="AD91" s="72">
        <f>2036+759+563</f>
        <v>3358</v>
      </c>
      <c r="AE91" s="32">
        <v>0</v>
      </c>
      <c r="AF91" s="33">
        <f>AE91*($C$91-$E$91)</f>
        <v>0</v>
      </c>
      <c r="AG91" s="72"/>
      <c r="AH91" s="32">
        <v>0</v>
      </c>
      <c r="AI91" s="33">
        <f>AH91*($C$91-$E$91)</f>
        <v>0</v>
      </c>
      <c r="AJ91" s="72">
        <v>1161</v>
      </c>
      <c r="AK91" s="32">
        <v>0</v>
      </c>
      <c r="AL91" s="33">
        <f>AK91*($C$91-$E$91)</f>
        <v>0</v>
      </c>
      <c r="AM91" s="72"/>
      <c r="AN91" s="32">
        <v>0</v>
      </c>
      <c r="AO91" s="33">
        <f>AN91*($C$91-$E$91)</f>
        <v>0</v>
      </c>
      <c r="AP91" s="72"/>
      <c r="AQ91" s="32">
        <v>0</v>
      </c>
      <c r="AR91" s="33">
        <f>AQ91*($C$91-$E$91)</f>
        <v>0</v>
      </c>
      <c r="AS91" s="72"/>
      <c r="AT91" s="32">
        <v>0</v>
      </c>
      <c r="AU91" s="33">
        <f>AT91*($C$91-$E$91)</f>
        <v>0</v>
      </c>
      <c r="AV91" s="72"/>
      <c r="AW91" s="32">
        <v>0</v>
      </c>
      <c r="AX91" s="33">
        <f>AW91*($C$91-$E$91)</f>
        <v>0</v>
      </c>
      <c r="AY91" s="72">
        <f>621+1184</f>
        <v>1805</v>
      </c>
      <c r="AZ91" s="32">
        <v>0</v>
      </c>
      <c r="BA91" s="33">
        <f>AZ91*($C$91-$E$91)</f>
        <v>0</v>
      </c>
      <c r="BB91" s="72">
        <f>264+834</f>
        <v>1098</v>
      </c>
      <c r="BC91" s="32">
        <v>0</v>
      </c>
      <c r="BD91" s="33">
        <f>BC91*($C$91-$E$91)</f>
        <v>0</v>
      </c>
      <c r="BE91" s="72"/>
      <c r="BF91" s="32">
        <v>0</v>
      </c>
      <c r="BG91" s="33">
        <f>BF91*($C$91-$E$91)</f>
        <v>0</v>
      </c>
      <c r="BH91" s="72"/>
      <c r="BI91" s="32">
        <v>0</v>
      </c>
      <c r="BJ91" s="33">
        <f>BI91*($C$91-$E$91)</f>
        <v>0</v>
      </c>
      <c r="BK91" s="72"/>
      <c r="BL91" s="32">
        <v>0</v>
      </c>
      <c r="BM91" s="33">
        <f>BL91*($C$91-$E$91)</f>
        <v>0</v>
      </c>
      <c r="BN91" s="72"/>
      <c r="BO91" s="32">
        <v>0</v>
      </c>
      <c r="BP91" s="33">
        <f>BO91*($C$91-$E$91)</f>
        <v>0</v>
      </c>
      <c r="BQ91" s="72">
        <v>1073</v>
      </c>
      <c r="BR91" s="32">
        <v>0</v>
      </c>
      <c r="BS91" s="33">
        <f>BR91*($C$91-$E$91)</f>
        <v>0</v>
      </c>
      <c r="BT91" s="72"/>
      <c r="BU91" s="32">
        <v>0</v>
      </c>
      <c r="BV91" s="33">
        <f>BU91*($C$91-$E$91)</f>
        <v>0</v>
      </c>
      <c r="BW91" s="72"/>
      <c r="BX91" s="32">
        <v>0</v>
      </c>
      <c r="BY91" s="33">
        <f>BX91*($C$91-$E$91)</f>
        <v>0</v>
      </c>
      <c r="BZ91" s="72">
        <f>840+374</f>
        <v>1214</v>
      </c>
      <c r="CA91" s="32">
        <v>0</v>
      </c>
      <c r="CB91" s="33">
        <f>CA91*($C$91-$E$91)</f>
        <v>0</v>
      </c>
      <c r="CC91" s="72"/>
      <c r="CD91" s="32">
        <v>0</v>
      </c>
      <c r="CE91" s="33">
        <f>CD91*($C$91-$E$91)</f>
        <v>0</v>
      </c>
      <c r="CF91" s="72"/>
      <c r="CG91" s="32">
        <v>0</v>
      </c>
      <c r="CH91" s="33">
        <f>CG91*($C$91-$E$91)</f>
        <v>0</v>
      </c>
      <c r="CI91" s="72"/>
      <c r="CJ91" s="32">
        <v>0</v>
      </c>
      <c r="CK91" s="33">
        <f>CJ91*($C$91-$E$91)</f>
        <v>0</v>
      </c>
      <c r="CL91" s="72"/>
      <c r="CM91" s="32">
        <v>0</v>
      </c>
      <c r="CN91" s="33">
        <f>CM91*($C$91-$E$91)</f>
        <v>0</v>
      </c>
      <c r="CO91" s="72"/>
      <c r="CP91" s="32">
        <v>0</v>
      </c>
      <c r="CQ91" s="33">
        <f>CP91*($C$91-$E$91)</f>
        <v>0</v>
      </c>
      <c r="CR91" s="72"/>
      <c r="CS91" s="32">
        <v>0</v>
      </c>
      <c r="CT91" s="33">
        <f>CS91*($C$91-$E$91)</f>
        <v>0</v>
      </c>
      <c r="CU91" s="70">
        <f t="shared" si="35"/>
        <v>11977</v>
      </c>
      <c r="CV91" s="52">
        <f t="shared" si="32"/>
        <v>0</v>
      </c>
      <c r="CW91" s="52">
        <f t="shared" si="33"/>
        <v>0</v>
      </c>
    </row>
    <row r="92" spans="1:101" ht="21" customHeight="1" x14ac:dyDescent="0.25">
      <c r="A92" s="45">
        <v>88</v>
      </c>
      <c r="B92" s="47" t="s">
        <v>111</v>
      </c>
      <c r="C92" s="45">
        <v>0</v>
      </c>
      <c r="D92" s="45">
        <v>0</v>
      </c>
      <c r="E92" s="46">
        <f t="shared" si="34"/>
        <v>0</v>
      </c>
      <c r="F92" s="72"/>
      <c r="G92" s="32">
        <v>0</v>
      </c>
      <c r="H92" s="33">
        <f>G92*($C$92-$E$92)</f>
        <v>0</v>
      </c>
      <c r="I92" s="72"/>
      <c r="J92" s="32">
        <v>0</v>
      </c>
      <c r="K92" s="33">
        <f>J92*($C$92-$E$92)</f>
        <v>0</v>
      </c>
      <c r="L92" s="72"/>
      <c r="M92" s="32">
        <v>0</v>
      </c>
      <c r="N92" s="33">
        <f>M92*($C$92-$E$92)</f>
        <v>0</v>
      </c>
      <c r="O92" s="72"/>
      <c r="P92" s="32">
        <v>0</v>
      </c>
      <c r="Q92" s="33">
        <f>P92*($C$92-$E$92)</f>
        <v>0</v>
      </c>
      <c r="R92" s="72"/>
      <c r="S92" s="32">
        <v>0</v>
      </c>
      <c r="T92" s="33">
        <f>S92*($C$92-$E$92)</f>
        <v>0</v>
      </c>
      <c r="U92" s="72"/>
      <c r="V92" s="32">
        <v>0</v>
      </c>
      <c r="W92" s="33">
        <f>V92*($C$92-$E$92)</f>
        <v>0</v>
      </c>
      <c r="X92" s="72"/>
      <c r="Y92" s="32">
        <v>0</v>
      </c>
      <c r="Z92" s="33">
        <f>Y92*($C$92-$E$92)</f>
        <v>0</v>
      </c>
      <c r="AA92" s="72"/>
      <c r="AB92" s="32">
        <v>0</v>
      </c>
      <c r="AC92" s="33">
        <f>AB92*($C$92-$E$92)</f>
        <v>0</v>
      </c>
      <c r="AD92" s="72"/>
      <c r="AE92" s="32">
        <v>0</v>
      </c>
      <c r="AF92" s="33">
        <f>AE92*($C$92-$E$92)</f>
        <v>0</v>
      </c>
      <c r="AG92" s="72"/>
      <c r="AH92" s="32">
        <v>0</v>
      </c>
      <c r="AI92" s="33">
        <f>AH92*($C$92-$E$92)</f>
        <v>0</v>
      </c>
      <c r="AJ92" s="72"/>
      <c r="AK92" s="32">
        <v>0</v>
      </c>
      <c r="AL92" s="33">
        <f>AK92*($C$92-$E$92)</f>
        <v>0</v>
      </c>
      <c r="AM92" s="72"/>
      <c r="AN92" s="32">
        <v>0</v>
      </c>
      <c r="AO92" s="33">
        <f>AN92*($C$92-$E$92)</f>
        <v>0</v>
      </c>
      <c r="AP92" s="72"/>
      <c r="AQ92" s="32">
        <v>0</v>
      </c>
      <c r="AR92" s="33">
        <f>AQ92*($C$92-$E$92)</f>
        <v>0</v>
      </c>
      <c r="AS92" s="72"/>
      <c r="AT92" s="32">
        <v>0</v>
      </c>
      <c r="AU92" s="33">
        <f>AT92*($C$92-$E$92)</f>
        <v>0</v>
      </c>
      <c r="AV92" s="72"/>
      <c r="AW92" s="32">
        <v>0</v>
      </c>
      <c r="AX92" s="33">
        <f>AW92*($C$92-$E$92)</f>
        <v>0</v>
      </c>
      <c r="AY92" s="72"/>
      <c r="AZ92" s="32">
        <v>0</v>
      </c>
      <c r="BA92" s="33">
        <f>AZ92*($C$92-$E$92)</f>
        <v>0</v>
      </c>
      <c r="BB92" s="72"/>
      <c r="BC92" s="32">
        <v>0</v>
      </c>
      <c r="BD92" s="33">
        <f>BC92*($C$92-$E$92)</f>
        <v>0</v>
      </c>
      <c r="BE92" s="72"/>
      <c r="BF92" s="32">
        <v>0</v>
      </c>
      <c r="BG92" s="33">
        <f>BF92*($C$92-$E$92)</f>
        <v>0</v>
      </c>
      <c r="BH92" s="72"/>
      <c r="BI92" s="32">
        <v>0</v>
      </c>
      <c r="BJ92" s="33">
        <f>BI92*($C$92-$E$92)</f>
        <v>0</v>
      </c>
      <c r="BK92" s="72"/>
      <c r="BL92" s="32">
        <v>0</v>
      </c>
      <c r="BM92" s="33">
        <f>BL92*($C$92-$E$92)</f>
        <v>0</v>
      </c>
      <c r="BN92" s="72"/>
      <c r="BO92" s="32">
        <v>0</v>
      </c>
      <c r="BP92" s="33">
        <f>BO92*($C$92-$E$92)</f>
        <v>0</v>
      </c>
      <c r="BQ92" s="72"/>
      <c r="BR92" s="32">
        <v>0</v>
      </c>
      <c r="BS92" s="33">
        <f>BR92*($C$92-$E$92)</f>
        <v>0</v>
      </c>
      <c r="BT92" s="72"/>
      <c r="BU92" s="32">
        <v>0</v>
      </c>
      <c r="BV92" s="33">
        <f>BU92*($C$92-$E$92)</f>
        <v>0</v>
      </c>
      <c r="BW92" s="72"/>
      <c r="BX92" s="32">
        <v>0</v>
      </c>
      <c r="BY92" s="33">
        <f>BX92*($C$92-$E$92)</f>
        <v>0</v>
      </c>
      <c r="BZ92" s="72"/>
      <c r="CA92" s="32">
        <v>0</v>
      </c>
      <c r="CB92" s="33">
        <f>CA92*($C$92-$E$92)</f>
        <v>0</v>
      </c>
      <c r="CC92" s="72"/>
      <c r="CD92" s="32">
        <v>0</v>
      </c>
      <c r="CE92" s="33">
        <f>CD92*($C$92-$E$92)</f>
        <v>0</v>
      </c>
      <c r="CF92" s="72"/>
      <c r="CG92" s="32">
        <v>0</v>
      </c>
      <c r="CH92" s="33">
        <f>CG92*($C$92-$E$92)</f>
        <v>0</v>
      </c>
      <c r="CI92" s="72"/>
      <c r="CJ92" s="32">
        <v>0</v>
      </c>
      <c r="CK92" s="33">
        <f>CJ92*($C$92-$E$92)</f>
        <v>0</v>
      </c>
      <c r="CL92" s="72"/>
      <c r="CM92" s="32">
        <v>0</v>
      </c>
      <c r="CN92" s="33">
        <f>CM92*($C$92-$E$92)</f>
        <v>0</v>
      </c>
      <c r="CO92" s="72"/>
      <c r="CP92" s="32">
        <v>0</v>
      </c>
      <c r="CQ92" s="33">
        <f>CP92*($C$92-$E$92)</f>
        <v>0</v>
      </c>
      <c r="CR92" s="72"/>
      <c r="CS92" s="32">
        <v>0</v>
      </c>
      <c r="CT92" s="33">
        <f>CS92*($C$92-$E$92)</f>
        <v>0</v>
      </c>
      <c r="CU92" s="70">
        <f t="shared" si="35"/>
        <v>0</v>
      </c>
      <c r="CV92" s="52">
        <f t="shared" si="32"/>
        <v>0</v>
      </c>
      <c r="CW92" s="52">
        <f>CV92*C92</f>
        <v>0</v>
      </c>
    </row>
    <row r="93" spans="1:101" ht="21" customHeight="1" x14ac:dyDescent="0.25">
      <c r="A93" s="45">
        <v>89</v>
      </c>
      <c r="B93" s="47" t="s">
        <v>112</v>
      </c>
      <c r="C93" s="45">
        <v>228.1</v>
      </c>
      <c r="D93" s="45">
        <v>1</v>
      </c>
      <c r="E93" s="46">
        <f t="shared" ref="E93" si="36">C93*D93</f>
        <v>228.1</v>
      </c>
      <c r="F93" s="72"/>
      <c r="G93" s="32"/>
      <c r="H93" s="33"/>
      <c r="I93" s="72"/>
      <c r="J93" s="32"/>
      <c r="K93" s="33"/>
      <c r="L93" s="72"/>
      <c r="M93" s="32"/>
      <c r="N93" s="33"/>
      <c r="O93" s="72"/>
      <c r="P93" s="32"/>
      <c r="Q93" s="33"/>
      <c r="R93" s="72"/>
      <c r="S93" s="32"/>
      <c r="T93" s="33"/>
      <c r="U93" s="72"/>
      <c r="V93" s="32"/>
      <c r="W93" s="33"/>
      <c r="X93" s="72"/>
      <c r="Y93" s="32"/>
      <c r="Z93" s="33"/>
      <c r="AA93" s="72"/>
      <c r="AB93" s="32"/>
      <c r="AC93" s="33"/>
      <c r="AD93" s="72"/>
      <c r="AE93" s="32"/>
      <c r="AF93" s="33"/>
      <c r="AG93" s="72"/>
      <c r="AH93" s="32"/>
      <c r="AI93" s="33"/>
      <c r="AJ93" s="72"/>
      <c r="AK93" s="32"/>
      <c r="AL93" s="33"/>
      <c r="AM93" s="72"/>
      <c r="AN93" s="32"/>
      <c r="AO93" s="33"/>
      <c r="AP93" s="72"/>
      <c r="AQ93" s="32"/>
      <c r="AR93" s="33"/>
      <c r="AS93" s="72"/>
      <c r="AT93" s="32"/>
      <c r="AU93" s="33"/>
      <c r="AV93" s="72"/>
      <c r="AW93" s="32"/>
      <c r="AX93" s="33"/>
      <c r="AY93" s="72"/>
      <c r="AZ93" s="32"/>
      <c r="BA93" s="33"/>
      <c r="BB93" s="72"/>
      <c r="BC93" s="32"/>
      <c r="BD93" s="33"/>
      <c r="BE93" s="72"/>
      <c r="BF93" s="32"/>
      <c r="BG93" s="33"/>
      <c r="BH93" s="72"/>
      <c r="BI93" s="32"/>
      <c r="BJ93" s="33"/>
      <c r="BK93" s="72"/>
      <c r="BL93" s="32"/>
      <c r="BM93" s="33"/>
      <c r="BN93" s="72"/>
      <c r="BO93" s="32"/>
      <c r="BP93" s="33"/>
      <c r="BQ93" s="72"/>
      <c r="BR93" s="32"/>
      <c r="BS93" s="33"/>
      <c r="BT93" s="72"/>
      <c r="BU93" s="32"/>
      <c r="BV93" s="33"/>
      <c r="BW93" s="72"/>
      <c r="BX93" s="32"/>
      <c r="BY93" s="33"/>
      <c r="BZ93" s="72"/>
      <c r="CA93" s="32"/>
      <c r="CB93" s="33"/>
      <c r="CC93" s="72"/>
      <c r="CD93" s="32"/>
      <c r="CE93" s="33"/>
      <c r="CF93" s="72"/>
      <c r="CG93" s="32"/>
      <c r="CH93" s="33"/>
      <c r="CI93" s="72"/>
      <c r="CJ93" s="32"/>
      <c r="CK93" s="33"/>
      <c r="CL93" s="72"/>
      <c r="CM93" s="32"/>
      <c r="CN93" s="33"/>
      <c r="CO93" s="72"/>
      <c r="CP93" s="32"/>
      <c r="CQ93" s="33"/>
      <c r="CR93" s="72"/>
      <c r="CS93" s="32"/>
      <c r="CT93" s="33"/>
      <c r="CU93" s="70"/>
      <c r="CV93" s="52"/>
      <c r="CW93" s="52"/>
    </row>
    <row r="94" spans="1:101" ht="21" customHeight="1" x14ac:dyDescent="0.25">
      <c r="A94" s="45">
        <v>90</v>
      </c>
      <c r="B94" s="47" t="s">
        <v>129</v>
      </c>
      <c r="C94" s="45">
        <v>14.5</v>
      </c>
      <c r="D94" s="45">
        <v>0.03</v>
      </c>
      <c r="E94" s="46">
        <f t="shared" si="34"/>
        <v>0.435</v>
      </c>
      <c r="F94" s="72"/>
      <c r="G94" s="32">
        <v>0</v>
      </c>
      <c r="H94" s="33">
        <f>G94*($C$94-$E$94)</f>
        <v>0</v>
      </c>
      <c r="I94" s="72"/>
      <c r="J94" s="32">
        <v>0</v>
      </c>
      <c r="K94" s="33">
        <f>J94*($C$94-$E$94)</f>
        <v>0</v>
      </c>
      <c r="L94" s="72"/>
      <c r="M94" s="32">
        <v>0</v>
      </c>
      <c r="N94" s="33">
        <f>M94*($C$94-$E$94)</f>
        <v>0</v>
      </c>
      <c r="O94" s="72"/>
      <c r="P94" s="32"/>
      <c r="Q94" s="33">
        <f>P94*($C$94-$E$94)</f>
        <v>0</v>
      </c>
      <c r="R94" s="72"/>
      <c r="S94" s="32"/>
      <c r="T94" s="33">
        <f>S94*($C$94-$E$94)</f>
        <v>0</v>
      </c>
      <c r="U94" s="72"/>
      <c r="V94" s="32">
        <v>0</v>
      </c>
      <c r="W94" s="33">
        <f>V94*($C$94-$E$94)</f>
        <v>0</v>
      </c>
      <c r="X94" s="72"/>
      <c r="Y94" s="32">
        <v>0</v>
      </c>
      <c r="Z94" s="33">
        <f>Y94*($C$94-$E$94)</f>
        <v>0</v>
      </c>
      <c r="AA94" s="72"/>
      <c r="AB94" s="32">
        <v>0</v>
      </c>
      <c r="AC94" s="33">
        <f>AB94*($C$94-$E$94)</f>
        <v>0</v>
      </c>
      <c r="AD94" s="72"/>
      <c r="AE94" s="32">
        <v>0</v>
      </c>
      <c r="AF94" s="33">
        <f>AE94*($C$94-$E$94)</f>
        <v>0</v>
      </c>
      <c r="AG94" s="72"/>
      <c r="AH94" s="32">
        <v>0</v>
      </c>
      <c r="AI94" s="33">
        <f>AH94*($C$94-$E$94)</f>
        <v>0</v>
      </c>
      <c r="AJ94" s="72"/>
      <c r="AK94" s="32">
        <v>0</v>
      </c>
      <c r="AL94" s="33">
        <f>AK94*($C$94-$E$94)</f>
        <v>0</v>
      </c>
      <c r="AM94" s="72">
        <v>2500</v>
      </c>
      <c r="AN94" s="32">
        <v>0</v>
      </c>
      <c r="AO94" s="33">
        <f>AN94*($C$94-$E$94)</f>
        <v>0</v>
      </c>
      <c r="AP94" s="72"/>
      <c r="AQ94" s="32">
        <v>0</v>
      </c>
      <c r="AR94" s="33">
        <f>AQ94*($C$94-$E$94)</f>
        <v>0</v>
      </c>
      <c r="AS94" s="72"/>
      <c r="AT94" s="32">
        <v>0</v>
      </c>
      <c r="AU94" s="33">
        <f>AT94*($C$94-$E$94)</f>
        <v>0</v>
      </c>
      <c r="AV94" s="72"/>
      <c r="AW94" s="32"/>
      <c r="AX94" s="33">
        <f>AW94*($C$94-$E$94)</f>
        <v>0</v>
      </c>
      <c r="AY94" s="72"/>
      <c r="AZ94" s="32">
        <v>0</v>
      </c>
      <c r="BA94" s="33">
        <f>AZ94*($C$94-$E$94)</f>
        <v>0</v>
      </c>
      <c r="BB94" s="72">
        <v>1000</v>
      </c>
      <c r="BC94" s="32">
        <v>0</v>
      </c>
      <c r="BD94" s="33">
        <f>BC94*($C$94-$E$94)</f>
        <v>0</v>
      </c>
      <c r="BE94" s="72">
        <v>4000</v>
      </c>
      <c r="BF94" s="32">
        <v>0</v>
      </c>
      <c r="BG94" s="33">
        <f>BF94*($C$94-$E$94)</f>
        <v>0</v>
      </c>
      <c r="BH94" s="72"/>
      <c r="BI94" s="32">
        <v>0</v>
      </c>
      <c r="BJ94" s="33">
        <f>BI94*($C$94-$E$94)</f>
        <v>0</v>
      </c>
      <c r="BK94" s="72"/>
      <c r="BL94" s="32"/>
      <c r="BM94" s="33">
        <f>BL94*($C$94-$E$94)</f>
        <v>0</v>
      </c>
      <c r="BN94" s="72"/>
      <c r="BO94" s="32">
        <v>0</v>
      </c>
      <c r="BP94" s="33">
        <f>BO94*($C$94-$E$94)</f>
        <v>0</v>
      </c>
      <c r="BQ94" s="72"/>
      <c r="BR94" s="32">
        <v>0</v>
      </c>
      <c r="BS94" s="33">
        <f>BR94*($C$94-$E$94)</f>
        <v>0</v>
      </c>
      <c r="BT94" s="72"/>
      <c r="BU94" s="32"/>
      <c r="BV94" s="33">
        <f>BU94*($C$94-$E$94)</f>
        <v>0</v>
      </c>
      <c r="BW94" s="72"/>
      <c r="BX94" s="32">
        <v>0</v>
      </c>
      <c r="BY94" s="33">
        <f>BX94*($C$94-$E$94)</f>
        <v>0</v>
      </c>
      <c r="BZ94" s="72"/>
      <c r="CA94" s="32">
        <v>0</v>
      </c>
      <c r="CB94" s="33">
        <f>CA94*($C$94-$E$94)</f>
        <v>0</v>
      </c>
      <c r="CC94" s="72"/>
      <c r="CD94" s="32">
        <v>0</v>
      </c>
      <c r="CE94" s="33">
        <f>CD94*($C$94-$E$94)</f>
        <v>0</v>
      </c>
      <c r="CF94" s="72"/>
      <c r="CG94" s="32">
        <v>0</v>
      </c>
      <c r="CH94" s="33">
        <f>CG94*($C$94-$E$94)</f>
        <v>0</v>
      </c>
      <c r="CI94" s="72"/>
      <c r="CJ94" s="32">
        <v>0</v>
      </c>
      <c r="CK94" s="33">
        <f>CJ94*($C$94-$E$94)</f>
        <v>0</v>
      </c>
      <c r="CL94" s="72"/>
      <c r="CM94" s="32">
        <v>0</v>
      </c>
      <c r="CN94" s="33">
        <f>CM94*($C$94-$E$94)</f>
        <v>0</v>
      </c>
      <c r="CO94" s="72"/>
      <c r="CP94" s="32">
        <v>0</v>
      </c>
      <c r="CQ94" s="33">
        <f>CP94*($C$94-$E$94)</f>
        <v>0</v>
      </c>
      <c r="CR94" s="72"/>
      <c r="CS94" s="32">
        <v>0</v>
      </c>
      <c r="CT94" s="33">
        <f>CS94*($C$94-$E$94)</f>
        <v>0</v>
      </c>
      <c r="CU94" s="70">
        <f t="shared" si="35"/>
        <v>7500</v>
      </c>
      <c r="CV94" s="52">
        <f t="shared" si="32"/>
        <v>0</v>
      </c>
      <c r="CW94" s="52">
        <f>CV94*C94</f>
        <v>0</v>
      </c>
    </row>
    <row r="95" spans="1:101" s="17" customFormat="1" ht="28.5" customHeight="1" x14ac:dyDescent="0.25">
      <c r="A95" s="118" t="s">
        <v>5</v>
      </c>
      <c r="B95" s="118"/>
      <c r="C95" s="118"/>
      <c r="D95" s="118"/>
      <c r="E95" s="118"/>
      <c r="F95" s="76">
        <f t="shared" ref="F95:AF95" si="37">SUM(F5:F94)</f>
        <v>31325</v>
      </c>
      <c r="G95" s="31">
        <f t="shared" si="37"/>
        <v>0</v>
      </c>
      <c r="H95" s="31">
        <f t="shared" si="37"/>
        <v>0</v>
      </c>
      <c r="I95" s="76">
        <f t="shared" si="37"/>
        <v>28920</v>
      </c>
      <c r="J95" s="31">
        <f t="shared" si="37"/>
        <v>0</v>
      </c>
      <c r="K95" s="31">
        <f t="shared" si="37"/>
        <v>0</v>
      </c>
      <c r="L95" s="76">
        <f t="shared" si="37"/>
        <v>17840</v>
      </c>
      <c r="M95" s="31">
        <f t="shared" si="37"/>
        <v>0</v>
      </c>
      <c r="N95" s="31">
        <f t="shared" si="37"/>
        <v>0</v>
      </c>
      <c r="O95" s="76">
        <f t="shared" si="37"/>
        <v>31610</v>
      </c>
      <c r="P95" s="31">
        <f t="shared" si="37"/>
        <v>0</v>
      </c>
      <c r="Q95" s="31">
        <f t="shared" si="37"/>
        <v>0</v>
      </c>
      <c r="R95" s="76">
        <f t="shared" si="37"/>
        <v>17300</v>
      </c>
      <c r="S95" s="31">
        <f t="shared" si="37"/>
        <v>0</v>
      </c>
      <c r="T95" s="31">
        <f t="shared" si="37"/>
        <v>0</v>
      </c>
      <c r="U95" s="76">
        <f t="shared" si="37"/>
        <v>37520</v>
      </c>
      <c r="V95" s="31">
        <f t="shared" si="37"/>
        <v>0</v>
      </c>
      <c r="W95" s="31">
        <f t="shared" si="37"/>
        <v>0</v>
      </c>
      <c r="X95" s="76">
        <f t="shared" si="37"/>
        <v>4220</v>
      </c>
      <c r="Y95" s="31">
        <f t="shared" si="37"/>
        <v>0</v>
      </c>
      <c r="Z95" s="31">
        <f t="shared" si="37"/>
        <v>0</v>
      </c>
      <c r="AA95" s="76">
        <f t="shared" si="37"/>
        <v>123024</v>
      </c>
      <c r="AB95" s="31">
        <f t="shared" si="37"/>
        <v>0</v>
      </c>
      <c r="AC95" s="31">
        <f t="shared" si="37"/>
        <v>0</v>
      </c>
      <c r="AD95" s="76">
        <f t="shared" si="37"/>
        <v>98158</v>
      </c>
      <c r="AE95" s="31">
        <f t="shared" si="37"/>
        <v>0</v>
      </c>
      <c r="AF95" s="31">
        <f t="shared" si="37"/>
        <v>0</v>
      </c>
      <c r="AG95" s="76">
        <f>SUM(AG5:AG92)</f>
        <v>159290</v>
      </c>
      <c r="AH95" s="31">
        <f t="shared" ref="AH95:BM95" si="38">SUM(AH5:AH94)</f>
        <v>0</v>
      </c>
      <c r="AI95" s="31">
        <f t="shared" si="38"/>
        <v>0</v>
      </c>
      <c r="AJ95" s="76">
        <f t="shared" si="38"/>
        <v>81682</v>
      </c>
      <c r="AK95" s="31">
        <f t="shared" si="38"/>
        <v>0</v>
      </c>
      <c r="AL95" s="31">
        <f t="shared" si="38"/>
        <v>0</v>
      </c>
      <c r="AM95" s="76">
        <f t="shared" si="38"/>
        <v>67400</v>
      </c>
      <c r="AN95" s="31">
        <f t="shared" si="38"/>
        <v>0</v>
      </c>
      <c r="AO95" s="31">
        <f t="shared" si="38"/>
        <v>0</v>
      </c>
      <c r="AP95" s="76">
        <f t="shared" si="38"/>
        <v>15700</v>
      </c>
      <c r="AQ95" s="31">
        <f t="shared" si="38"/>
        <v>0</v>
      </c>
      <c r="AR95" s="31">
        <f t="shared" si="38"/>
        <v>0</v>
      </c>
      <c r="AS95" s="76">
        <f t="shared" si="38"/>
        <v>10200</v>
      </c>
      <c r="AT95" s="31">
        <f t="shared" si="38"/>
        <v>0</v>
      </c>
      <c r="AU95" s="31">
        <f t="shared" si="38"/>
        <v>0</v>
      </c>
      <c r="AV95" s="76">
        <f t="shared" si="38"/>
        <v>66130</v>
      </c>
      <c r="AW95" s="31">
        <f t="shared" si="38"/>
        <v>200</v>
      </c>
      <c r="AX95" s="31">
        <f t="shared" si="38"/>
        <v>149.82000000000002</v>
      </c>
      <c r="AY95" s="76">
        <f t="shared" si="38"/>
        <v>24590</v>
      </c>
      <c r="AZ95" s="31">
        <f t="shared" si="38"/>
        <v>0</v>
      </c>
      <c r="BA95" s="31">
        <f t="shared" si="38"/>
        <v>0</v>
      </c>
      <c r="BB95" s="76">
        <f t="shared" si="38"/>
        <v>91548</v>
      </c>
      <c r="BC95" s="31">
        <f t="shared" si="38"/>
        <v>0</v>
      </c>
      <c r="BD95" s="31">
        <f t="shared" si="38"/>
        <v>0</v>
      </c>
      <c r="BE95" s="76">
        <f t="shared" si="38"/>
        <v>26650</v>
      </c>
      <c r="BF95" s="31">
        <f t="shared" si="38"/>
        <v>0</v>
      </c>
      <c r="BG95" s="31">
        <f t="shared" si="38"/>
        <v>0</v>
      </c>
      <c r="BH95" s="76">
        <f t="shared" si="38"/>
        <v>5050</v>
      </c>
      <c r="BI95" s="31">
        <f t="shared" si="38"/>
        <v>0</v>
      </c>
      <c r="BJ95" s="31">
        <f t="shared" si="38"/>
        <v>0</v>
      </c>
      <c r="BK95" s="76">
        <f t="shared" si="38"/>
        <v>153600</v>
      </c>
      <c r="BL95" s="31">
        <f t="shared" si="38"/>
        <v>0</v>
      </c>
      <c r="BM95" s="31">
        <f t="shared" si="38"/>
        <v>0</v>
      </c>
      <c r="BN95" s="76">
        <f t="shared" ref="BN95:CS95" si="39">SUM(BN5:BN94)</f>
        <v>28000</v>
      </c>
      <c r="BO95" s="31">
        <f t="shared" si="39"/>
        <v>0</v>
      </c>
      <c r="BP95" s="31">
        <f t="shared" si="39"/>
        <v>0</v>
      </c>
      <c r="BQ95" s="76">
        <f t="shared" si="39"/>
        <v>106503</v>
      </c>
      <c r="BR95" s="31">
        <f t="shared" si="39"/>
        <v>0</v>
      </c>
      <c r="BS95" s="31">
        <f t="shared" si="39"/>
        <v>0</v>
      </c>
      <c r="BT95" s="76">
        <f t="shared" si="39"/>
        <v>66540</v>
      </c>
      <c r="BU95" s="31">
        <f t="shared" si="39"/>
        <v>0</v>
      </c>
      <c r="BV95" s="31">
        <f t="shared" si="39"/>
        <v>0</v>
      </c>
      <c r="BW95" s="76">
        <f t="shared" si="39"/>
        <v>23150</v>
      </c>
      <c r="BX95" s="31">
        <f t="shared" si="39"/>
        <v>0</v>
      </c>
      <c r="BY95" s="31">
        <f t="shared" si="39"/>
        <v>0</v>
      </c>
      <c r="BZ95" s="76">
        <f t="shared" si="39"/>
        <v>135414</v>
      </c>
      <c r="CA95" s="31">
        <f t="shared" si="39"/>
        <v>0</v>
      </c>
      <c r="CB95" s="31">
        <f t="shared" si="39"/>
        <v>0</v>
      </c>
      <c r="CC95" s="76">
        <f t="shared" si="39"/>
        <v>28470</v>
      </c>
      <c r="CD95" s="31">
        <f t="shared" si="39"/>
        <v>0</v>
      </c>
      <c r="CE95" s="31">
        <f t="shared" si="39"/>
        <v>0</v>
      </c>
      <c r="CF95" s="76">
        <f t="shared" si="39"/>
        <v>64190</v>
      </c>
      <c r="CG95" s="31">
        <f t="shared" si="39"/>
        <v>0</v>
      </c>
      <c r="CH95" s="31">
        <f t="shared" si="39"/>
        <v>0</v>
      </c>
      <c r="CI95" s="76">
        <f t="shared" si="39"/>
        <v>0</v>
      </c>
      <c r="CJ95" s="31">
        <f t="shared" si="39"/>
        <v>0</v>
      </c>
      <c r="CK95" s="31">
        <f t="shared" si="39"/>
        <v>0</v>
      </c>
      <c r="CL95" s="76">
        <f t="shared" si="39"/>
        <v>0</v>
      </c>
      <c r="CM95" s="31">
        <f t="shared" si="39"/>
        <v>0</v>
      </c>
      <c r="CN95" s="31">
        <f t="shared" si="39"/>
        <v>0</v>
      </c>
      <c r="CO95" s="76">
        <f t="shared" si="39"/>
        <v>0</v>
      </c>
      <c r="CP95" s="31">
        <f t="shared" si="39"/>
        <v>0</v>
      </c>
      <c r="CQ95" s="31">
        <f t="shared" si="39"/>
        <v>0</v>
      </c>
      <c r="CR95" s="76">
        <f t="shared" si="39"/>
        <v>0</v>
      </c>
      <c r="CS95" s="31">
        <f t="shared" si="39"/>
        <v>0</v>
      </c>
      <c r="CT95" s="31">
        <f t="shared" ref="CT95:CW95" si="40">SUM(CT5:CT94)</f>
        <v>0</v>
      </c>
      <c r="CU95" s="52">
        <f t="shared" si="40"/>
        <v>1544024</v>
      </c>
      <c r="CV95" s="52">
        <f t="shared" si="40"/>
        <v>200</v>
      </c>
      <c r="CW95" s="52">
        <f t="shared" si="40"/>
        <v>220.00000000000003</v>
      </c>
    </row>
  </sheetData>
  <sheetProtection formatCells="0" formatColumns="0" formatRows="0" insertColumns="0" insertRows="0" insertHyperlinks="0" deleteColumns="0" deleteRows="0"/>
  <protectedRanges>
    <protectedRange sqref="C7:D25" name="Range2"/>
    <protectedRange sqref="F2 D5:H5 A3:C5 D3:F3 CU2 D4:CW4 H2:I3 K2:L3 A6:A94 E6:H94 I5:CU94 N2:O3 Q2:R3 Z2:AA3 AI2:AJ3 AR2:AS3 BA2:BB3 BJ2:BK3 BS2:BT3 CB2:CC3 CK2:CL3 CT2:CT3 T2:U3 AC2:AD3 AL2:AM3 AU2:AV3 BD2:BE3 BM2:BN3 BV2:BW3 CE2:CF3 CN2:CO3 W2:X3 AF2:AG3 AO2:AP3 AX2:AY3 BG2:BH3 BP2:BQ3 BY2:BZ3 CH2:CI3 CQ2:CR3" name="Range1"/>
  </protectedRanges>
  <mergeCells count="72">
    <mergeCell ref="CR2:CT2"/>
    <mergeCell ref="CR3:CT3"/>
    <mergeCell ref="CU3:CW3"/>
    <mergeCell ref="CU2:CW2"/>
    <mergeCell ref="CI2:CK2"/>
    <mergeCell ref="CI3:CK3"/>
    <mergeCell ref="CL2:CN2"/>
    <mergeCell ref="CL3:CN3"/>
    <mergeCell ref="CO2:CQ2"/>
    <mergeCell ref="CO3:CQ3"/>
    <mergeCell ref="BZ2:CB2"/>
    <mergeCell ref="BZ3:CB3"/>
    <mergeCell ref="CC2:CE2"/>
    <mergeCell ref="CC3:CE3"/>
    <mergeCell ref="CF2:CH2"/>
    <mergeCell ref="CF3:CH3"/>
    <mergeCell ref="BQ2:BS2"/>
    <mergeCell ref="BQ3:BS3"/>
    <mergeCell ref="BT2:BV2"/>
    <mergeCell ref="BT3:BV3"/>
    <mergeCell ref="BW2:BY2"/>
    <mergeCell ref="BW3:BY3"/>
    <mergeCell ref="BH2:BJ2"/>
    <mergeCell ref="BH3:BJ3"/>
    <mergeCell ref="BK2:BM2"/>
    <mergeCell ref="BK3:BM3"/>
    <mergeCell ref="BN2:BP2"/>
    <mergeCell ref="BN3:BP3"/>
    <mergeCell ref="AY2:BA2"/>
    <mergeCell ref="AY3:BA3"/>
    <mergeCell ref="BB2:BD2"/>
    <mergeCell ref="BB3:BD3"/>
    <mergeCell ref="BE2:BG2"/>
    <mergeCell ref="BE3:BG3"/>
    <mergeCell ref="AP2:AR2"/>
    <mergeCell ref="AP3:AR3"/>
    <mergeCell ref="AS2:AU2"/>
    <mergeCell ref="AS3:AU3"/>
    <mergeCell ref="AV2:AX2"/>
    <mergeCell ref="AV3:AX3"/>
    <mergeCell ref="AG2:AI2"/>
    <mergeCell ref="AG3:AI3"/>
    <mergeCell ref="AJ2:AL2"/>
    <mergeCell ref="AJ3:AL3"/>
    <mergeCell ref="AM2:AO2"/>
    <mergeCell ref="AM3:AO3"/>
    <mergeCell ref="AA2:AC2"/>
    <mergeCell ref="AA3:AC3"/>
    <mergeCell ref="AD2:AF2"/>
    <mergeCell ref="AD3:AF3"/>
    <mergeCell ref="R2:T2"/>
    <mergeCell ref="R3:T3"/>
    <mergeCell ref="U2:W2"/>
    <mergeCell ref="U3:W3"/>
    <mergeCell ref="X2:Z2"/>
    <mergeCell ref="X3:Z3"/>
    <mergeCell ref="I3:K3"/>
    <mergeCell ref="L2:N2"/>
    <mergeCell ref="L3:N3"/>
    <mergeCell ref="O2:Q2"/>
    <mergeCell ref="O3:Q3"/>
    <mergeCell ref="I2:K2"/>
    <mergeCell ref="A95:E95"/>
    <mergeCell ref="A3:A4"/>
    <mergeCell ref="B3:B4"/>
    <mergeCell ref="C3:C4"/>
    <mergeCell ref="E3:E4"/>
    <mergeCell ref="A1:B1"/>
    <mergeCell ref="D3:D4"/>
    <mergeCell ref="A2:B2"/>
    <mergeCell ref="F2:H2"/>
    <mergeCell ref="F3:H3"/>
  </mergeCells>
  <pageMargins left="0.36" right="0.2" top="0.75" bottom="0.75" header="0.3" footer="0.3"/>
  <pageSetup scale="13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5"/>
  <sheetViews>
    <sheetView zoomScale="70" zoomScaleNormal="70" workbookViewId="0">
      <selection activeCell="L3" sqref="L3"/>
    </sheetView>
  </sheetViews>
  <sheetFormatPr defaultColWidth="9.140625" defaultRowHeight="15" x14ac:dyDescent="0.25"/>
  <cols>
    <col min="1" max="1" width="8.42578125" style="7" customWidth="1"/>
    <col min="2" max="2" width="22" style="11" customWidth="1"/>
    <col min="3" max="3" width="26.42578125" style="11" customWidth="1"/>
    <col min="4" max="4" width="16.85546875" style="11" bestFit="1" customWidth="1"/>
    <col min="5" max="5" width="23.42578125" style="11" bestFit="1" customWidth="1"/>
    <col min="6" max="7" width="24.140625" style="11" bestFit="1" customWidth="1"/>
    <col min="8" max="8" width="22.140625" style="1" bestFit="1" customWidth="1"/>
    <col min="9" max="11" width="12.7109375" style="1" customWidth="1"/>
    <col min="12" max="16384" width="9.140625" style="1"/>
  </cols>
  <sheetData>
    <row r="1" spans="1:12" ht="45.75" customHeight="1" thickBot="1" x14ac:dyDescent="0.3">
      <c r="A1" s="125" t="s">
        <v>0</v>
      </c>
      <c r="B1" s="126"/>
      <c r="C1" s="126"/>
      <c r="D1" s="126"/>
      <c r="E1" s="126"/>
      <c r="F1" s="126"/>
      <c r="G1" s="127"/>
      <c r="H1" s="2"/>
      <c r="I1" s="2"/>
      <c r="J1" s="2"/>
      <c r="K1" s="2"/>
      <c r="L1" s="2"/>
    </row>
    <row r="2" spans="1:12" ht="25.5" customHeight="1" thickBot="1" x14ac:dyDescent="0.3">
      <c r="A2" s="128" t="s">
        <v>19</v>
      </c>
      <c r="B2" s="129"/>
      <c r="C2" s="129"/>
      <c r="D2" s="129"/>
      <c r="E2" s="129"/>
      <c r="F2" s="129"/>
      <c r="G2" s="130"/>
      <c r="H2" s="14"/>
      <c r="I2" s="14"/>
      <c r="J2" s="14"/>
      <c r="K2" s="14"/>
      <c r="L2" s="3"/>
    </row>
    <row r="3" spans="1:12" s="17" customFormat="1" ht="33.75" customHeight="1" x14ac:dyDescent="0.25">
      <c r="A3" s="36" t="s">
        <v>14</v>
      </c>
      <c r="B3" s="37" t="s">
        <v>17</v>
      </c>
      <c r="C3" s="37" t="s">
        <v>23</v>
      </c>
      <c r="D3" s="37" t="s">
        <v>15</v>
      </c>
      <c r="E3" s="37" t="s">
        <v>28</v>
      </c>
      <c r="F3" s="37" t="s">
        <v>16</v>
      </c>
      <c r="G3" s="38" t="s">
        <v>18</v>
      </c>
      <c r="H3" s="38" t="s">
        <v>25</v>
      </c>
      <c r="I3" s="16"/>
      <c r="J3" s="16"/>
      <c r="K3" s="16"/>
      <c r="L3" s="18"/>
    </row>
    <row r="4" spans="1:12" ht="21.95" customHeight="1" x14ac:dyDescent="0.25">
      <c r="A4" s="42">
        <v>1</v>
      </c>
      <c r="B4" s="43">
        <v>45108</v>
      </c>
      <c r="C4" s="44">
        <f>B4</f>
        <v>45108</v>
      </c>
      <c r="D4" s="20"/>
      <c r="E4" s="61" t="e">
        <f>+'Part I-Manpower Cost'!#REF!</f>
        <v>#REF!</v>
      </c>
      <c r="F4" s="20"/>
      <c r="G4" s="40" t="e">
        <f>+E4+(F4*195)</f>
        <v>#REF!</v>
      </c>
      <c r="H4" s="48" t="e">
        <f>G4/D4</f>
        <v>#REF!</v>
      </c>
      <c r="I4" s="4"/>
      <c r="J4" s="4"/>
      <c r="K4" s="4"/>
      <c r="L4" s="3"/>
    </row>
    <row r="5" spans="1:12" ht="21.95" customHeight="1" x14ac:dyDescent="0.25">
      <c r="A5" s="42">
        <v>2</v>
      </c>
      <c r="B5" s="43">
        <v>45109</v>
      </c>
      <c r="C5" s="44">
        <f t="shared" ref="C5:C34" si="0">B5</f>
        <v>45109</v>
      </c>
      <c r="D5" s="20"/>
      <c r="E5" s="61" t="e">
        <f>+'Part I-Manpower Cost'!#REF!</f>
        <v>#REF!</v>
      </c>
      <c r="F5" s="20"/>
      <c r="G5" s="40" t="e">
        <f>+E5+(F5*195)</f>
        <v>#REF!</v>
      </c>
      <c r="H5" s="48" t="e">
        <f t="shared" ref="H5:H35" si="1">G5/D5</f>
        <v>#REF!</v>
      </c>
      <c r="I5" s="4"/>
      <c r="J5" s="4"/>
      <c r="K5" s="4"/>
      <c r="L5" s="3"/>
    </row>
    <row r="6" spans="1:12" ht="21.95" customHeight="1" x14ac:dyDescent="0.25">
      <c r="A6" s="42">
        <v>3</v>
      </c>
      <c r="B6" s="43">
        <v>45110</v>
      </c>
      <c r="C6" s="44">
        <f t="shared" si="0"/>
        <v>45110</v>
      </c>
      <c r="D6" s="20"/>
      <c r="E6" s="61" t="e">
        <f>+'Part I-Manpower Cost'!#REF!</f>
        <v>#REF!</v>
      </c>
      <c r="F6" s="20"/>
      <c r="G6" s="40" t="e">
        <f t="shared" ref="G6:G34" si="2">+E6+(F6*195)</f>
        <v>#REF!</v>
      </c>
      <c r="H6" s="48" t="e">
        <f t="shared" si="1"/>
        <v>#REF!</v>
      </c>
      <c r="I6" s="5"/>
      <c r="J6" s="5"/>
      <c r="K6" s="5"/>
      <c r="L6" s="3"/>
    </row>
    <row r="7" spans="1:12" ht="21.95" customHeight="1" x14ac:dyDescent="0.25">
      <c r="A7" s="42">
        <v>4</v>
      </c>
      <c r="B7" s="43">
        <v>45111</v>
      </c>
      <c r="C7" s="44">
        <f t="shared" si="0"/>
        <v>45111</v>
      </c>
      <c r="D7" s="20"/>
      <c r="E7" s="61" t="e">
        <f>+'Part I-Manpower Cost'!#REF!</f>
        <v>#REF!</v>
      </c>
      <c r="F7" s="20"/>
      <c r="G7" s="40" t="e">
        <f t="shared" si="2"/>
        <v>#REF!</v>
      </c>
      <c r="H7" s="48" t="e">
        <f t="shared" si="1"/>
        <v>#REF!</v>
      </c>
      <c r="I7" s="6"/>
      <c r="J7" s="6"/>
      <c r="K7" s="6"/>
      <c r="L7" s="3"/>
    </row>
    <row r="8" spans="1:12" ht="21.95" customHeight="1" x14ac:dyDescent="0.25">
      <c r="A8" s="42">
        <v>5</v>
      </c>
      <c r="B8" s="43">
        <v>45112</v>
      </c>
      <c r="C8" s="44">
        <f t="shared" si="0"/>
        <v>45112</v>
      </c>
      <c r="D8" s="41"/>
      <c r="E8" s="61" t="e">
        <f>+'Part I-Manpower Cost'!#REF!</f>
        <v>#REF!</v>
      </c>
      <c r="F8" s="20"/>
      <c r="G8" s="40" t="e">
        <f t="shared" si="2"/>
        <v>#REF!</v>
      </c>
      <c r="H8" s="48" t="e">
        <f t="shared" si="1"/>
        <v>#REF!</v>
      </c>
      <c r="I8" s="6"/>
      <c r="J8" s="6"/>
      <c r="K8" s="6"/>
      <c r="L8" s="3"/>
    </row>
    <row r="9" spans="1:12" ht="21.95" customHeight="1" x14ac:dyDescent="0.25">
      <c r="A9" s="42">
        <v>6</v>
      </c>
      <c r="B9" s="43">
        <v>45113</v>
      </c>
      <c r="C9" s="44">
        <f t="shared" si="0"/>
        <v>45113</v>
      </c>
      <c r="D9" s="41"/>
      <c r="E9" s="61" t="e">
        <f>+'Part I-Manpower Cost'!#REF!</f>
        <v>#REF!</v>
      </c>
      <c r="F9" s="20"/>
      <c r="G9" s="40" t="e">
        <f t="shared" si="2"/>
        <v>#REF!</v>
      </c>
      <c r="H9" s="48" t="e">
        <f t="shared" si="1"/>
        <v>#REF!</v>
      </c>
      <c r="I9" s="6"/>
      <c r="K9" s="6"/>
      <c r="L9" s="3"/>
    </row>
    <row r="10" spans="1:12" ht="21.95" customHeight="1" x14ac:dyDescent="0.25">
      <c r="A10" s="42">
        <v>7</v>
      </c>
      <c r="B10" s="43">
        <v>45114</v>
      </c>
      <c r="C10" s="44">
        <f t="shared" si="0"/>
        <v>45114</v>
      </c>
      <c r="D10" s="41"/>
      <c r="E10" s="61" t="e">
        <f>+'Part I-Manpower Cost'!#REF!</f>
        <v>#REF!</v>
      </c>
      <c r="F10" s="20"/>
      <c r="G10" s="40" t="e">
        <f t="shared" si="2"/>
        <v>#REF!</v>
      </c>
      <c r="H10" s="48" t="e">
        <f t="shared" si="1"/>
        <v>#REF!</v>
      </c>
      <c r="I10" s="6"/>
      <c r="K10" s="6"/>
      <c r="L10" s="3"/>
    </row>
    <row r="11" spans="1:12" ht="21.95" customHeight="1" x14ac:dyDescent="0.25">
      <c r="A11" s="42">
        <v>8</v>
      </c>
      <c r="B11" s="43">
        <v>45115</v>
      </c>
      <c r="C11" s="44">
        <f t="shared" si="0"/>
        <v>45115</v>
      </c>
      <c r="D11" s="41"/>
      <c r="E11" s="61" t="e">
        <f>+'Part I-Manpower Cost'!#REF!</f>
        <v>#REF!</v>
      </c>
      <c r="F11" s="20"/>
      <c r="G11" s="40" t="e">
        <f t="shared" si="2"/>
        <v>#REF!</v>
      </c>
      <c r="H11" s="48" t="e">
        <f t="shared" si="1"/>
        <v>#REF!</v>
      </c>
      <c r="I11" s="6"/>
      <c r="K11" s="6"/>
      <c r="L11" s="3"/>
    </row>
    <row r="12" spans="1:12" ht="21.95" customHeight="1" x14ac:dyDescent="0.25">
      <c r="A12" s="42">
        <v>9</v>
      </c>
      <c r="B12" s="43">
        <v>45116</v>
      </c>
      <c r="C12" s="44">
        <f t="shared" si="0"/>
        <v>45116</v>
      </c>
      <c r="D12" s="41"/>
      <c r="E12" s="61" t="e">
        <f>+'Part I-Manpower Cost'!#REF!</f>
        <v>#REF!</v>
      </c>
      <c r="F12" s="20"/>
      <c r="G12" s="40" t="e">
        <f t="shared" si="2"/>
        <v>#REF!</v>
      </c>
      <c r="H12" s="48" t="e">
        <f t="shared" si="1"/>
        <v>#REF!</v>
      </c>
      <c r="I12" s="6"/>
      <c r="K12" s="6"/>
      <c r="L12" s="3"/>
    </row>
    <row r="13" spans="1:12" ht="21.95" customHeight="1" x14ac:dyDescent="0.25">
      <c r="A13" s="42">
        <v>10</v>
      </c>
      <c r="B13" s="43">
        <v>45117</v>
      </c>
      <c r="C13" s="44">
        <f t="shared" si="0"/>
        <v>45117</v>
      </c>
      <c r="D13" s="20"/>
      <c r="E13" s="61" t="e">
        <f>+'Part I-Manpower Cost'!#REF!</f>
        <v>#REF!</v>
      </c>
      <c r="F13" s="20"/>
      <c r="G13" s="40" t="e">
        <f t="shared" si="2"/>
        <v>#REF!</v>
      </c>
      <c r="H13" s="48" t="e">
        <f t="shared" si="1"/>
        <v>#REF!</v>
      </c>
      <c r="I13" s="6"/>
      <c r="J13" s="6"/>
      <c r="K13" s="6"/>
      <c r="L13" s="3"/>
    </row>
    <row r="14" spans="1:12" ht="21.95" customHeight="1" x14ac:dyDescent="0.25">
      <c r="A14" s="42">
        <v>11</v>
      </c>
      <c r="B14" s="43">
        <v>45118</v>
      </c>
      <c r="C14" s="44">
        <f t="shared" si="0"/>
        <v>45118</v>
      </c>
      <c r="D14" s="20"/>
      <c r="E14" s="61" t="e">
        <f>+'Part I-Manpower Cost'!#REF!</f>
        <v>#REF!</v>
      </c>
      <c r="F14" s="20"/>
      <c r="G14" s="40" t="e">
        <f t="shared" si="2"/>
        <v>#REF!</v>
      </c>
      <c r="H14" s="48" t="e">
        <f t="shared" si="1"/>
        <v>#REF!</v>
      </c>
      <c r="I14" s="6"/>
      <c r="J14" s="6"/>
      <c r="K14" s="6"/>
      <c r="L14" s="3"/>
    </row>
    <row r="15" spans="1:12" ht="21.95" customHeight="1" x14ac:dyDescent="0.25">
      <c r="A15" s="42">
        <v>12</v>
      </c>
      <c r="B15" s="43">
        <v>45119</v>
      </c>
      <c r="C15" s="44">
        <f t="shared" si="0"/>
        <v>45119</v>
      </c>
      <c r="D15" s="20"/>
      <c r="E15" s="61" t="e">
        <f>+'Part I-Manpower Cost'!#REF!</f>
        <v>#REF!</v>
      </c>
      <c r="F15" s="20"/>
      <c r="G15" s="40" t="e">
        <f t="shared" si="2"/>
        <v>#REF!</v>
      </c>
      <c r="H15" s="48" t="e">
        <f t="shared" si="1"/>
        <v>#REF!</v>
      </c>
      <c r="I15" s="6"/>
      <c r="J15" s="6"/>
      <c r="K15" s="6"/>
      <c r="L15" s="3"/>
    </row>
    <row r="16" spans="1:12" ht="21.95" customHeight="1" x14ac:dyDescent="0.25">
      <c r="A16" s="42">
        <v>13</v>
      </c>
      <c r="B16" s="43">
        <v>45120</v>
      </c>
      <c r="C16" s="44">
        <f t="shared" si="0"/>
        <v>45120</v>
      </c>
      <c r="D16" s="20"/>
      <c r="E16" s="61" t="e">
        <f>+'Part I-Manpower Cost'!#REF!</f>
        <v>#REF!</v>
      </c>
      <c r="F16" s="20"/>
      <c r="G16" s="40" t="e">
        <f t="shared" si="2"/>
        <v>#REF!</v>
      </c>
      <c r="H16" s="48" t="e">
        <f t="shared" si="1"/>
        <v>#REF!</v>
      </c>
      <c r="I16" s="6"/>
      <c r="J16" s="6"/>
      <c r="K16" s="6"/>
      <c r="L16" s="3"/>
    </row>
    <row r="17" spans="1:12" ht="21.95" customHeight="1" x14ac:dyDescent="0.25">
      <c r="A17" s="42">
        <v>14</v>
      </c>
      <c r="B17" s="43">
        <v>45121</v>
      </c>
      <c r="C17" s="44">
        <f t="shared" si="0"/>
        <v>45121</v>
      </c>
      <c r="D17" s="20"/>
      <c r="E17" s="61" t="e">
        <f>+'Part I-Manpower Cost'!#REF!</f>
        <v>#REF!</v>
      </c>
      <c r="F17" s="20"/>
      <c r="G17" s="40" t="e">
        <f t="shared" si="2"/>
        <v>#REF!</v>
      </c>
      <c r="H17" s="48" t="e">
        <f t="shared" si="1"/>
        <v>#REF!</v>
      </c>
      <c r="I17" s="6"/>
      <c r="J17" s="6"/>
      <c r="K17" s="6"/>
      <c r="L17" s="3"/>
    </row>
    <row r="18" spans="1:12" ht="21.95" customHeight="1" x14ac:dyDescent="0.25">
      <c r="A18" s="42">
        <v>15</v>
      </c>
      <c r="B18" s="43">
        <v>45122</v>
      </c>
      <c r="C18" s="44">
        <f t="shared" si="0"/>
        <v>45122</v>
      </c>
      <c r="D18" s="20"/>
      <c r="E18" s="61" t="e">
        <f>+'Part I-Manpower Cost'!#REF!</f>
        <v>#REF!</v>
      </c>
      <c r="F18" s="20"/>
      <c r="G18" s="40" t="e">
        <f t="shared" si="2"/>
        <v>#REF!</v>
      </c>
      <c r="H18" s="48" t="e">
        <f t="shared" si="1"/>
        <v>#REF!</v>
      </c>
      <c r="I18" s="6"/>
      <c r="J18" s="6"/>
      <c r="K18" s="6"/>
      <c r="L18" s="3"/>
    </row>
    <row r="19" spans="1:12" ht="21.95" customHeight="1" x14ac:dyDescent="0.25">
      <c r="A19" s="42">
        <v>16</v>
      </c>
      <c r="B19" s="43">
        <v>45123</v>
      </c>
      <c r="C19" s="44">
        <f t="shared" si="0"/>
        <v>45123</v>
      </c>
      <c r="D19" s="41"/>
      <c r="E19" s="61" t="e">
        <f>+'Part I-Manpower Cost'!#REF!</f>
        <v>#REF!</v>
      </c>
      <c r="F19" s="20"/>
      <c r="G19" s="40" t="e">
        <f t="shared" si="2"/>
        <v>#REF!</v>
      </c>
      <c r="H19" s="48" t="e">
        <f t="shared" si="1"/>
        <v>#REF!</v>
      </c>
      <c r="I19" s="6"/>
      <c r="J19" s="6"/>
      <c r="K19" s="6"/>
      <c r="L19" s="3"/>
    </row>
    <row r="20" spans="1:12" ht="21.95" customHeight="1" x14ac:dyDescent="0.25">
      <c r="A20" s="42">
        <v>17</v>
      </c>
      <c r="B20" s="43">
        <v>45124</v>
      </c>
      <c r="C20" s="44">
        <f t="shared" si="0"/>
        <v>45124</v>
      </c>
      <c r="D20" s="20"/>
      <c r="E20" s="61" t="e">
        <f>+'Part I-Manpower Cost'!#REF!</f>
        <v>#REF!</v>
      </c>
      <c r="F20" s="20"/>
      <c r="G20" s="40" t="e">
        <f t="shared" si="2"/>
        <v>#REF!</v>
      </c>
      <c r="H20" s="48" t="e">
        <f t="shared" si="1"/>
        <v>#REF!</v>
      </c>
      <c r="I20" s="6"/>
      <c r="J20" s="6"/>
      <c r="K20" s="6"/>
      <c r="L20" s="3"/>
    </row>
    <row r="21" spans="1:12" ht="21.95" customHeight="1" x14ac:dyDescent="0.25">
      <c r="A21" s="42">
        <v>18</v>
      </c>
      <c r="B21" s="43">
        <v>45125</v>
      </c>
      <c r="C21" s="44">
        <f t="shared" si="0"/>
        <v>45125</v>
      </c>
      <c r="D21" s="20"/>
      <c r="E21" s="61" t="e">
        <f>+'Part I-Manpower Cost'!#REF!</f>
        <v>#REF!</v>
      </c>
      <c r="F21" s="20"/>
      <c r="G21" s="40" t="e">
        <f t="shared" si="2"/>
        <v>#REF!</v>
      </c>
      <c r="H21" s="48" t="e">
        <f t="shared" si="1"/>
        <v>#REF!</v>
      </c>
      <c r="I21" s="6"/>
      <c r="J21" s="6"/>
      <c r="K21" s="6"/>
      <c r="L21" s="3"/>
    </row>
    <row r="22" spans="1:12" ht="21.95" customHeight="1" x14ac:dyDescent="0.25">
      <c r="A22" s="42">
        <v>19</v>
      </c>
      <c r="B22" s="43">
        <v>45126</v>
      </c>
      <c r="C22" s="44">
        <f t="shared" si="0"/>
        <v>45126</v>
      </c>
      <c r="D22" s="41"/>
      <c r="E22" s="61" t="e">
        <f>+'Part I-Manpower Cost'!#REF!</f>
        <v>#REF!</v>
      </c>
      <c r="F22" s="20"/>
      <c r="G22" s="40" t="e">
        <f t="shared" si="2"/>
        <v>#REF!</v>
      </c>
      <c r="H22" s="48" t="e">
        <f t="shared" si="1"/>
        <v>#REF!</v>
      </c>
      <c r="I22" s="6"/>
      <c r="J22" s="6"/>
      <c r="K22" s="6"/>
      <c r="L22" s="3"/>
    </row>
    <row r="23" spans="1:12" ht="21.95" customHeight="1" x14ac:dyDescent="0.25">
      <c r="A23" s="42">
        <v>20</v>
      </c>
      <c r="B23" s="43">
        <v>45127</v>
      </c>
      <c r="C23" s="44">
        <f t="shared" si="0"/>
        <v>45127</v>
      </c>
      <c r="D23" s="59"/>
      <c r="E23" s="61" t="e">
        <f>+'Part I-Manpower Cost'!#REF!</f>
        <v>#REF!</v>
      </c>
      <c r="F23" s="20"/>
      <c r="G23" s="40" t="e">
        <f t="shared" si="2"/>
        <v>#REF!</v>
      </c>
      <c r="H23" s="48" t="e">
        <f>G23/D23</f>
        <v>#REF!</v>
      </c>
      <c r="I23" s="6"/>
      <c r="J23" s="6"/>
      <c r="K23" s="6"/>
      <c r="L23" s="3"/>
    </row>
    <row r="24" spans="1:12" ht="21.95" customHeight="1" x14ac:dyDescent="0.25">
      <c r="A24" s="42">
        <v>21</v>
      </c>
      <c r="B24" s="43">
        <v>45128</v>
      </c>
      <c r="C24" s="44">
        <f t="shared" si="0"/>
        <v>45128</v>
      </c>
      <c r="D24" s="41"/>
      <c r="E24" s="61" t="e">
        <f>+'Part I-Manpower Cost'!#REF!</f>
        <v>#REF!</v>
      </c>
      <c r="F24" s="20"/>
      <c r="G24" s="40" t="e">
        <f t="shared" si="2"/>
        <v>#REF!</v>
      </c>
      <c r="H24" s="48" t="e">
        <f>G24/D24</f>
        <v>#REF!</v>
      </c>
      <c r="I24" s="6"/>
      <c r="J24" s="6"/>
      <c r="K24" s="6"/>
      <c r="L24" s="3"/>
    </row>
    <row r="25" spans="1:12" ht="21.95" customHeight="1" x14ac:dyDescent="0.25">
      <c r="A25" s="42">
        <v>22</v>
      </c>
      <c r="B25" s="43">
        <v>45129</v>
      </c>
      <c r="C25" s="44">
        <f t="shared" si="0"/>
        <v>45129</v>
      </c>
      <c r="D25" s="41"/>
      <c r="E25" s="61" t="e">
        <f>+'Part I-Manpower Cost'!#REF!</f>
        <v>#REF!</v>
      </c>
      <c r="F25" s="20"/>
      <c r="G25" s="40" t="e">
        <f t="shared" si="2"/>
        <v>#REF!</v>
      </c>
      <c r="H25" s="48" t="e">
        <f t="shared" si="1"/>
        <v>#REF!</v>
      </c>
      <c r="I25" s="6"/>
      <c r="J25" s="6"/>
      <c r="K25" s="6"/>
      <c r="L25" s="3"/>
    </row>
    <row r="26" spans="1:12" ht="21.95" customHeight="1" x14ac:dyDescent="0.25">
      <c r="A26" s="42">
        <v>23</v>
      </c>
      <c r="B26" s="43">
        <v>45130</v>
      </c>
      <c r="C26" s="44">
        <f t="shared" si="0"/>
        <v>45130</v>
      </c>
      <c r="D26" s="20"/>
      <c r="E26" s="61" t="e">
        <f>+'Part I-Manpower Cost'!#REF!</f>
        <v>#REF!</v>
      </c>
      <c r="F26" s="20"/>
      <c r="G26" s="40" t="e">
        <f t="shared" si="2"/>
        <v>#REF!</v>
      </c>
      <c r="H26" s="48" t="e">
        <f t="shared" si="1"/>
        <v>#REF!</v>
      </c>
      <c r="I26" s="6"/>
      <c r="J26" s="6"/>
      <c r="K26" s="6"/>
      <c r="L26" s="3"/>
    </row>
    <row r="27" spans="1:12" ht="21.95" customHeight="1" x14ac:dyDescent="0.25">
      <c r="A27" s="42">
        <v>24</v>
      </c>
      <c r="B27" s="43">
        <v>45131</v>
      </c>
      <c r="C27" s="44">
        <f t="shared" si="0"/>
        <v>45131</v>
      </c>
      <c r="D27" s="20"/>
      <c r="E27" s="61" t="e">
        <f>+'Part I-Manpower Cost'!#REF!</f>
        <v>#REF!</v>
      </c>
      <c r="F27" s="20"/>
      <c r="G27" s="40" t="e">
        <f t="shared" si="2"/>
        <v>#REF!</v>
      </c>
      <c r="H27" s="48" t="e">
        <f t="shared" si="1"/>
        <v>#REF!</v>
      </c>
      <c r="I27" s="4"/>
      <c r="J27" s="4"/>
      <c r="K27" s="4"/>
      <c r="L27" s="3"/>
    </row>
    <row r="28" spans="1:12" ht="21.95" customHeight="1" x14ac:dyDescent="0.25">
      <c r="A28" s="42">
        <v>25</v>
      </c>
      <c r="B28" s="43">
        <v>45132</v>
      </c>
      <c r="C28" s="44">
        <f t="shared" si="0"/>
        <v>45132</v>
      </c>
      <c r="D28" s="20"/>
      <c r="E28" s="61" t="e">
        <f>+'Part I-Manpower Cost'!#REF!</f>
        <v>#REF!</v>
      </c>
      <c r="F28" s="20"/>
      <c r="G28" s="40" t="e">
        <f t="shared" si="2"/>
        <v>#REF!</v>
      </c>
      <c r="H28" s="48" t="e">
        <f t="shared" si="1"/>
        <v>#REF!</v>
      </c>
      <c r="I28" s="4"/>
      <c r="J28" s="4"/>
      <c r="K28" s="4"/>
      <c r="L28" s="3"/>
    </row>
    <row r="29" spans="1:12" ht="21.95" customHeight="1" x14ac:dyDescent="0.25">
      <c r="A29" s="42">
        <v>26</v>
      </c>
      <c r="B29" s="43">
        <v>45133</v>
      </c>
      <c r="C29" s="44">
        <f t="shared" si="0"/>
        <v>45133</v>
      </c>
      <c r="D29" s="30"/>
      <c r="E29" s="61" t="e">
        <f>+'Part I-Manpower Cost'!#REF!</f>
        <v>#REF!</v>
      </c>
      <c r="F29" s="20"/>
      <c r="G29" s="40" t="e">
        <f t="shared" si="2"/>
        <v>#REF!</v>
      </c>
      <c r="H29" s="48" t="e">
        <f t="shared" si="1"/>
        <v>#REF!</v>
      </c>
      <c r="I29" s="3"/>
      <c r="J29" s="3"/>
      <c r="K29" s="3"/>
      <c r="L29" s="3"/>
    </row>
    <row r="30" spans="1:12" ht="21.95" customHeight="1" x14ac:dyDescent="0.25">
      <c r="A30" s="42">
        <v>27</v>
      </c>
      <c r="B30" s="43">
        <v>45134</v>
      </c>
      <c r="C30" s="44">
        <f t="shared" si="0"/>
        <v>45134</v>
      </c>
      <c r="D30" s="30"/>
      <c r="E30" s="61" t="e">
        <f>+'Part I-Manpower Cost'!#REF!</f>
        <v>#REF!</v>
      </c>
      <c r="F30" s="20"/>
      <c r="G30" s="40" t="e">
        <f t="shared" si="2"/>
        <v>#REF!</v>
      </c>
      <c r="H30" s="48" t="e">
        <f t="shared" si="1"/>
        <v>#REF!</v>
      </c>
      <c r="I30" s="3"/>
      <c r="J30" s="3"/>
      <c r="K30" s="3"/>
    </row>
    <row r="31" spans="1:12" ht="21.95" customHeight="1" x14ac:dyDescent="0.25">
      <c r="A31" s="42">
        <v>28</v>
      </c>
      <c r="B31" s="43">
        <v>45135</v>
      </c>
      <c r="C31" s="44">
        <f t="shared" si="0"/>
        <v>45135</v>
      </c>
      <c r="D31" s="30"/>
      <c r="E31" s="61" t="e">
        <f>+'Part I-Manpower Cost'!#REF!</f>
        <v>#REF!</v>
      </c>
      <c r="F31" s="20"/>
      <c r="G31" s="40" t="e">
        <f t="shared" si="2"/>
        <v>#REF!</v>
      </c>
      <c r="H31" s="48" t="e">
        <f t="shared" si="1"/>
        <v>#REF!</v>
      </c>
      <c r="I31" s="3"/>
      <c r="J31" s="3"/>
      <c r="K31" s="3"/>
    </row>
    <row r="32" spans="1:12" ht="21.95" customHeight="1" x14ac:dyDescent="0.25">
      <c r="A32" s="42">
        <v>29</v>
      </c>
      <c r="B32" s="43">
        <v>45136</v>
      </c>
      <c r="C32" s="44">
        <f t="shared" si="0"/>
        <v>45136</v>
      </c>
      <c r="D32" s="30"/>
      <c r="E32" s="61" t="e">
        <f>+'Part I-Manpower Cost'!#REF!</f>
        <v>#REF!</v>
      </c>
      <c r="F32" s="20"/>
      <c r="G32" s="40" t="e">
        <f t="shared" si="2"/>
        <v>#REF!</v>
      </c>
      <c r="H32" s="48" t="e">
        <f t="shared" si="1"/>
        <v>#REF!</v>
      </c>
      <c r="I32" s="3"/>
      <c r="J32" s="3"/>
      <c r="K32" s="3"/>
    </row>
    <row r="33" spans="1:11" ht="21.95" customHeight="1" x14ac:dyDescent="0.25">
      <c r="A33" s="42">
        <v>30</v>
      </c>
      <c r="B33" s="43">
        <v>45137</v>
      </c>
      <c r="C33" s="44">
        <f t="shared" si="0"/>
        <v>45137</v>
      </c>
      <c r="D33" s="30"/>
      <c r="E33" s="61" t="e">
        <f>+'Part I-Manpower Cost'!#REF!</f>
        <v>#REF!</v>
      </c>
      <c r="F33" s="20"/>
      <c r="G33" s="40" t="e">
        <f t="shared" si="2"/>
        <v>#REF!</v>
      </c>
      <c r="H33" s="48" t="e">
        <f t="shared" si="1"/>
        <v>#REF!</v>
      </c>
      <c r="I33" s="3"/>
      <c r="J33" s="3"/>
      <c r="K33" s="3"/>
    </row>
    <row r="34" spans="1:11" ht="21.95" customHeight="1" x14ac:dyDescent="0.25">
      <c r="A34" s="42">
        <v>31</v>
      </c>
      <c r="B34" s="43">
        <v>45138</v>
      </c>
      <c r="C34" s="44">
        <f t="shared" si="0"/>
        <v>45138</v>
      </c>
      <c r="D34" s="30"/>
      <c r="E34" s="61"/>
      <c r="F34" s="30"/>
      <c r="G34" s="40">
        <f t="shared" si="2"/>
        <v>0</v>
      </c>
      <c r="H34" s="48" t="e">
        <f t="shared" si="1"/>
        <v>#DIV/0!</v>
      </c>
    </row>
    <row r="35" spans="1:11" s="19" customFormat="1" ht="28.5" customHeight="1" x14ac:dyDescent="0.25">
      <c r="A35" s="131" t="s">
        <v>5</v>
      </c>
      <c r="B35" s="132"/>
      <c r="C35" s="39"/>
      <c r="D35" s="39">
        <f>SUM(D4:D34)</f>
        <v>0</v>
      </c>
      <c r="E35" s="39" t="e">
        <f>SUM(E4:E34)</f>
        <v>#REF!</v>
      </c>
      <c r="F35" s="39">
        <f>SUM(F4:F34)</f>
        <v>0</v>
      </c>
      <c r="G35" s="62" t="e">
        <f>+E35+(F35*195)</f>
        <v>#REF!</v>
      </c>
      <c r="H35" s="57" t="e">
        <f t="shared" si="1"/>
        <v>#REF!</v>
      </c>
    </row>
  </sheetData>
  <sheetProtection formatCells="0" formatColumns="0" formatRows="0" insertColumns="0" insertRows="0" insertHyperlinks="0" deleteColumns="0" deleteRows="0"/>
  <protectedRanges>
    <protectedRange sqref="K7:K25 J7:J8 J13:J25 I7:I25 F21:F25 D7:D22 D24:D25 F18" name="Range2"/>
    <protectedRange sqref="B3:C3 D3:D4 H3:K4 E4:G4 E9 E14 E34 G5:H35 E18 E22 E26 E30 A3:A34" name="Range1"/>
  </protectedRanges>
  <mergeCells count="3">
    <mergeCell ref="A1:G1"/>
    <mergeCell ref="A2:G2"/>
    <mergeCell ref="A35:B35"/>
  </mergeCells>
  <pageMargins left="0.36" right="0.2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8F5D0CB-6629-47D7-B4D6-BA63808C510E}">
            <x14:iconSet custom="1">
              <x14:cfvo type="percent">
                <xm:f>0</xm:f>
              </x14:cfvo>
              <x14:cfvo type="percent">
                <xm:f>"P"</xm:f>
              </x14:cfvo>
              <x14:cfvo type="percent">
                <xm:f>"C"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K7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7"/>
  <sheetViews>
    <sheetView zoomScale="70" zoomScaleNormal="70" workbookViewId="0">
      <selection activeCell="G14" sqref="G14"/>
    </sheetView>
  </sheetViews>
  <sheetFormatPr defaultRowHeight="15" x14ac:dyDescent="0.25"/>
  <cols>
    <col min="1" max="1" width="21.5703125" customWidth="1"/>
    <col min="2" max="2" width="24.28515625" customWidth="1"/>
    <col min="3" max="3" width="20.85546875" customWidth="1"/>
    <col min="4" max="4" width="22" customWidth="1"/>
    <col min="5" max="5" width="19.85546875" bestFit="1" customWidth="1"/>
    <col min="6" max="6" width="18" bestFit="1" customWidth="1"/>
    <col min="7" max="7" width="27.85546875" customWidth="1"/>
    <col min="8" max="8" width="21.5703125" bestFit="1" customWidth="1"/>
    <col min="9" max="9" width="21.140625" hidden="1" customWidth="1"/>
    <col min="10" max="19" width="0" hidden="1" customWidth="1"/>
    <col min="23" max="23" width="12.5703125" customWidth="1"/>
    <col min="24" max="24" width="26.5703125" customWidth="1"/>
    <col min="25" max="25" width="23.85546875" customWidth="1"/>
  </cols>
  <sheetData>
    <row r="1" spans="1:12" s="1" customFormat="1" ht="36.75" customHeight="1" thickBot="1" x14ac:dyDescent="0.3">
      <c r="A1" s="138" t="s">
        <v>0</v>
      </c>
      <c r="B1" s="139"/>
      <c r="C1" s="139"/>
      <c r="D1" s="139"/>
      <c r="E1" s="139"/>
      <c r="F1" s="139"/>
      <c r="G1" s="140"/>
      <c r="H1" s="2"/>
      <c r="I1" s="2"/>
      <c r="J1" s="2"/>
      <c r="K1" s="2"/>
      <c r="L1" s="2"/>
    </row>
    <row r="2" spans="1:12" s="1" customFormat="1" ht="25.5" customHeight="1" x14ac:dyDescent="0.25">
      <c r="A2" s="141" t="s">
        <v>128</v>
      </c>
      <c r="B2" s="129"/>
      <c r="C2" s="129"/>
      <c r="D2" s="129"/>
      <c r="E2" s="129"/>
      <c r="F2" s="129"/>
      <c r="G2" s="130"/>
      <c r="H2" s="14"/>
      <c r="I2" s="14"/>
      <c r="J2" s="14"/>
      <c r="K2" s="14"/>
      <c r="L2" s="3"/>
    </row>
    <row r="3" spans="1:12" s="1" customFormat="1" ht="32.25" customHeight="1" thickBot="1" x14ac:dyDescent="0.3">
      <c r="A3" s="134" t="s">
        <v>131</v>
      </c>
      <c r="B3" s="135"/>
      <c r="C3" s="135"/>
      <c r="D3" s="135"/>
      <c r="E3" s="135"/>
      <c r="F3" s="135"/>
      <c r="G3" s="136"/>
      <c r="H3" s="24"/>
      <c r="I3" s="14"/>
      <c r="J3" s="14"/>
      <c r="K3" s="14"/>
      <c r="L3" s="3"/>
    </row>
    <row r="4" spans="1:12" s="21" customFormat="1" ht="15.75" customHeight="1" x14ac:dyDescent="0.25">
      <c r="A4" s="146" t="s">
        <v>127</v>
      </c>
      <c r="B4" s="142" t="s">
        <v>126</v>
      </c>
      <c r="C4" s="142" t="s">
        <v>124</v>
      </c>
      <c r="D4" s="142" t="s">
        <v>125</v>
      </c>
      <c r="E4" s="142" t="s">
        <v>21</v>
      </c>
      <c r="F4" s="144" t="s">
        <v>20</v>
      </c>
      <c r="G4" s="144" t="s">
        <v>116</v>
      </c>
      <c r="H4" s="137"/>
    </row>
    <row r="5" spans="1:12" s="21" customFormat="1" ht="27" customHeight="1" x14ac:dyDescent="0.25">
      <c r="A5" s="147"/>
      <c r="B5" s="143"/>
      <c r="C5" s="143"/>
      <c r="D5" s="143"/>
      <c r="E5" s="143"/>
      <c r="F5" s="145"/>
      <c r="G5" s="145"/>
      <c r="H5" s="137"/>
    </row>
    <row r="6" spans="1:12" ht="35.25" customHeight="1" x14ac:dyDescent="0.25">
      <c r="A6" s="148"/>
      <c r="B6" s="89">
        <f>+'Part inspection II-Rej'!CU95</f>
        <v>1544024</v>
      </c>
      <c r="C6" s="90">
        <f>24000+'Part I-Manpower Cost'!AJ9</f>
        <v>74581.77023124999</v>
      </c>
      <c r="D6" s="91">
        <f>+'Part inspection II-Rej'!CV95</f>
        <v>200</v>
      </c>
      <c r="E6" s="91">
        <f>+'Part inspection II-Rej'!CW95</f>
        <v>220.00000000000003</v>
      </c>
      <c r="F6" s="90">
        <f>+C6+E6</f>
        <v>74801.77023124999</v>
      </c>
      <c r="G6" s="92">
        <f>+F6/B6</f>
        <v>4.8445989331286292E-2</v>
      </c>
    </row>
    <row r="7" spans="1:12" s="28" customFormat="1" ht="25.5" customHeight="1" x14ac:dyDescent="0.25">
      <c r="A7" s="149"/>
      <c r="B7" s="149"/>
      <c r="C7" s="149"/>
      <c r="D7" s="149"/>
      <c r="E7" s="149"/>
      <c r="F7" s="149"/>
      <c r="G7" s="149"/>
    </row>
    <row r="8" spans="1:12" ht="18" customHeight="1" x14ac:dyDescent="0.25">
      <c r="F8" s="133" t="s">
        <v>27</v>
      </c>
      <c r="G8" s="133"/>
    </row>
    <row r="9" spans="1:12" ht="18" customHeight="1" x14ac:dyDescent="0.25">
      <c r="F9" s="80"/>
      <c r="G9" s="81"/>
    </row>
    <row r="10" spans="1:12" ht="18" customHeight="1" x14ac:dyDescent="0.25"/>
    <row r="11" spans="1:12" ht="18" customHeight="1" x14ac:dyDescent="0.25"/>
    <row r="12" spans="1:12" ht="18" customHeight="1" x14ac:dyDescent="0.25"/>
    <row r="13" spans="1:12" ht="18" customHeight="1" x14ac:dyDescent="0.25"/>
    <row r="14" spans="1:12" ht="18" customHeight="1" x14ac:dyDescent="0.25"/>
    <row r="15" spans="1:12" ht="18" customHeight="1" x14ac:dyDescent="0.25"/>
    <row r="16" spans="1:12" ht="18" customHeight="1" x14ac:dyDescent="0.25"/>
    <row r="17" spans="1:8" ht="18" customHeight="1" x14ac:dyDescent="0.25"/>
    <row r="18" spans="1:8" ht="18" customHeight="1" x14ac:dyDescent="0.25"/>
    <row r="19" spans="1:8" ht="18" customHeight="1" x14ac:dyDescent="0.25"/>
    <row r="20" spans="1:8" ht="18" customHeight="1" x14ac:dyDescent="0.25"/>
    <row r="21" spans="1:8" ht="18" customHeight="1" x14ac:dyDescent="0.25"/>
    <row r="22" spans="1:8" ht="18" customHeight="1" x14ac:dyDescent="0.25"/>
    <row r="23" spans="1:8" ht="18" customHeight="1" x14ac:dyDescent="0.25"/>
    <row r="24" spans="1:8" ht="18" customHeight="1" x14ac:dyDescent="0.25"/>
    <row r="25" spans="1:8" ht="18" customHeight="1" x14ac:dyDescent="0.25"/>
    <row r="26" spans="1:8" s="21" customFormat="1" ht="25.5" customHeight="1" x14ac:dyDescent="0.25">
      <c r="A26"/>
    </row>
    <row r="27" spans="1:8" x14ac:dyDescent="0.25">
      <c r="A27" s="22"/>
      <c r="B27" s="22"/>
      <c r="H27" s="60"/>
    </row>
  </sheetData>
  <mergeCells count="13">
    <mergeCell ref="F8:G8"/>
    <mergeCell ref="A3:G3"/>
    <mergeCell ref="H4:H5"/>
    <mergeCell ref="A1:G1"/>
    <mergeCell ref="A2:G2"/>
    <mergeCell ref="B4:B5"/>
    <mergeCell ref="D4:D5"/>
    <mergeCell ref="E4:E5"/>
    <mergeCell ref="F4:F5"/>
    <mergeCell ref="G4:G5"/>
    <mergeCell ref="A4:A6"/>
    <mergeCell ref="C4:C5"/>
    <mergeCell ref="A7:G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7" sqref="D7"/>
    </sheetView>
  </sheetViews>
  <sheetFormatPr defaultRowHeight="15" x14ac:dyDescent="0.25"/>
  <cols>
    <col min="1" max="1" width="18.42578125" bestFit="1" customWidth="1"/>
  </cols>
  <sheetData>
    <row r="1" spans="1:8" ht="18.75" x14ac:dyDescent="0.3">
      <c r="A1" s="150" t="s">
        <v>9</v>
      </c>
      <c r="B1" s="150"/>
      <c r="C1" s="150"/>
      <c r="D1" s="150"/>
      <c r="E1" s="150"/>
      <c r="F1" s="150"/>
      <c r="G1" s="150"/>
      <c r="H1" s="150"/>
    </row>
    <row r="2" spans="1:8" ht="18.75" x14ac:dyDescent="0.3">
      <c r="A2" s="9" t="s">
        <v>8</v>
      </c>
      <c r="B2" s="10"/>
      <c r="C2" s="10"/>
      <c r="D2" s="10"/>
      <c r="E2" s="10"/>
      <c r="F2" s="10"/>
      <c r="G2" s="10"/>
      <c r="H2" s="10"/>
    </row>
    <row r="3" spans="1:8" ht="18.75" x14ac:dyDescent="0.3">
      <c r="A3" s="9">
        <v>0</v>
      </c>
      <c r="B3" s="10"/>
      <c r="C3" s="10"/>
      <c r="D3" s="10"/>
      <c r="E3" s="10"/>
      <c r="F3" s="10"/>
      <c r="G3" s="10"/>
      <c r="H3" s="10"/>
    </row>
    <row r="4" spans="1:8" ht="18.75" x14ac:dyDescent="0.3">
      <c r="A4" s="9">
        <v>8</v>
      </c>
      <c r="B4" s="10"/>
      <c r="C4" s="10"/>
      <c r="D4" s="10"/>
      <c r="E4" s="10"/>
      <c r="F4" s="10"/>
      <c r="G4" s="10"/>
      <c r="H4" s="10"/>
    </row>
    <row r="5" spans="1:8" ht="18.75" x14ac:dyDescent="0.3">
      <c r="A5" s="9">
        <v>10</v>
      </c>
      <c r="B5" s="10"/>
      <c r="C5" s="10"/>
      <c r="D5" s="10"/>
      <c r="E5" s="10"/>
      <c r="F5" s="10"/>
      <c r="G5" s="10"/>
      <c r="H5" s="10"/>
    </row>
    <row r="6" spans="1:8" ht="18.75" x14ac:dyDescent="0.3">
      <c r="A6" s="9">
        <v>11.5</v>
      </c>
      <c r="B6" s="10"/>
      <c r="C6" s="10"/>
      <c r="D6" s="10"/>
      <c r="E6" s="10"/>
      <c r="F6" s="10"/>
      <c r="G6" s="10"/>
      <c r="H6" s="10"/>
    </row>
    <row r="7" spans="1:8" ht="18.75" x14ac:dyDescent="0.3">
      <c r="A7" s="9">
        <v>12.5</v>
      </c>
      <c r="B7" s="10"/>
      <c r="C7" s="10"/>
      <c r="D7" s="10"/>
      <c r="E7" s="10"/>
      <c r="F7" s="10"/>
      <c r="G7" s="10"/>
      <c r="H7" s="10"/>
    </row>
    <row r="8" spans="1:8" ht="18.75" x14ac:dyDescent="0.3">
      <c r="A8" s="9">
        <v>15</v>
      </c>
      <c r="B8" s="10"/>
      <c r="C8" s="10"/>
      <c r="D8" s="10"/>
      <c r="E8" s="10"/>
      <c r="F8" s="10"/>
      <c r="G8" s="10"/>
      <c r="H8" s="10"/>
    </row>
    <row r="9" spans="1:8" ht="18.75" x14ac:dyDescent="0.3">
      <c r="A9" s="9">
        <v>23.5</v>
      </c>
      <c r="B9" s="10"/>
      <c r="C9" s="10"/>
      <c r="D9" s="10"/>
      <c r="E9" s="10"/>
      <c r="F9" s="10"/>
      <c r="G9" s="10"/>
      <c r="H9" s="10"/>
    </row>
    <row r="10" spans="1:8" ht="18.75" x14ac:dyDescent="0.3">
      <c r="A10" s="9"/>
      <c r="B10" s="10"/>
      <c r="C10" s="10"/>
      <c r="D10" s="10"/>
      <c r="E10" s="10"/>
      <c r="F10" s="10"/>
      <c r="G10" s="10"/>
      <c r="H10" s="10"/>
    </row>
    <row r="11" spans="1:8" ht="18.75" x14ac:dyDescent="0.3">
      <c r="A11" s="9"/>
      <c r="B11" s="10"/>
      <c r="C11" s="10"/>
      <c r="D11" s="10"/>
      <c r="E11" s="10"/>
      <c r="F11" s="10"/>
      <c r="G11" s="10"/>
      <c r="H11" s="10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Part I-Manpower Cost</vt:lpstr>
      <vt:lpstr>Part inspection II-Rej</vt:lpstr>
      <vt:lpstr>Part III-Rework</vt:lpstr>
      <vt:lpstr>Total COQ</vt:lpstr>
      <vt:lpstr>Reference </vt:lpstr>
      <vt:lpstr>'Part inspection II-Rej'!Print_Area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2024-06-04T10:33:55Z</dcterms:modified>
</cp:coreProperties>
</file>