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urye/Documents/"/>
    </mc:Choice>
  </mc:AlternateContent>
  <xr:revisionPtr revIDLastSave="0" documentId="8_{5A1B0191-4638-074A-AA94-367A97443066}" xr6:coauthVersionLast="47" xr6:coauthVersionMax="47" xr10:uidLastSave="{00000000-0000-0000-0000-000000000000}"/>
  <bookViews>
    <workbookView xWindow="560" yWindow="760" windowWidth="22400" windowHeight="12940" xr2:uid="{00000000-000D-0000-FFFF-FFFF00000000}"/>
  </bookViews>
  <sheets>
    <sheet name="NONPUBTT" sheetId="1" r:id="rId1"/>
  </sheets>
  <definedNames>
    <definedName name="_xlnm.Print_Area" localSheetId="0">NONPUBTT!$B$6:$K$94</definedName>
    <definedName name="_xlnm.Print_Area">NONPUBTT!$B$6:$F$89</definedName>
    <definedName name="Print_Area_MI" localSheetId="0">NONPUBTT!$B$6:$F$86</definedName>
    <definedName name="PRINT_AREA_MI">NONPUBTT!$B$6:$F$86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2" i="1" l="1"/>
  <c r="K76" i="1"/>
  <c r="K40" i="1"/>
  <c r="I112" i="1"/>
  <c r="H112" i="1"/>
  <c r="G112" i="1"/>
  <c r="H76" i="1"/>
  <c r="G76" i="1"/>
  <c r="F76" i="1"/>
  <c r="I40" i="1"/>
  <c r="H40" i="1"/>
  <c r="G40" i="1"/>
  <c r="F40" i="1"/>
  <c r="H39" i="1" l="1"/>
  <c r="G39" i="1"/>
  <c r="F39" i="1"/>
  <c r="K39" i="1" s="1"/>
  <c r="H111" i="1"/>
  <c r="G111" i="1"/>
  <c r="H75" i="1"/>
  <c r="G75" i="1"/>
  <c r="F75" i="1"/>
  <c r="I76" i="1" s="1"/>
  <c r="H110" i="1" l="1"/>
  <c r="G110" i="1"/>
  <c r="F110" i="1"/>
  <c r="H74" i="1"/>
  <c r="G74" i="1"/>
  <c r="F74" i="1"/>
  <c r="H38" i="1"/>
  <c r="G38" i="1"/>
  <c r="F38" i="1"/>
  <c r="I75" i="1" l="1"/>
  <c r="K74" i="1"/>
  <c r="I111" i="1"/>
  <c r="K110" i="1"/>
  <c r="I39" i="1"/>
  <c r="K38" i="1"/>
  <c r="H37" i="1"/>
  <c r="G37" i="1"/>
  <c r="F37" i="1"/>
  <c r="H73" i="1"/>
  <c r="G73" i="1"/>
  <c r="F73" i="1"/>
  <c r="K73" i="1" s="1"/>
  <c r="H109" i="1"/>
  <c r="G109" i="1"/>
  <c r="F109" i="1"/>
  <c r="F108" i="1"/>
  <c r="I109" i="1" l="1"/>
  <c r="I38" i="1"/>
  <c r="K37" i="1"/>
  <c r="K109" i="1"/>
  <c r="I110" i="1"/>
  <c r="I74" i="1"/>
  <c r="G36" i="1" l="1"/>
  <c r="H72" i="1"/>
  <c r="G72" i="1"/>
  <c r="H36" i="1"/>
  <c r="F72" i="1" l="1"/>
  <c r="K72" i="1" s="1"/>
  <c r="H108" i="1"/>
  <c r="G108" i="1"/>
  <c r="K108" i="1" l="1"/>
  <c r="I73" i="1"/>
  <c r="F36" i="1"/>
  <c r="K36" i="1" l="1"/>
  <c r="I37" i="1"/>
  <c r="H107" i="1"/>
  <c r="G107" i="1"/>
  <c r="F107" i="1"/>
  <c r="K69" i="1"/>
  <c r="H71" i="1"/>
  <c r="G71" i="1"/>
  <c r="F71" i="1"/>
  <c r="I72" i="1" s="1"/>
  <c r="H35" i="1"/>
  <c r="G35" i="1"/>
  <c r="F35" i="1"/>
  <c r="K35" i="1" s="1"/>
  <c r="I36" i="1" l="1"/>
  <c r="K71" i="1"/>
  <c r="K107" i="1"/>
  <c r="I108" i="1"/>
  <c r="H106" i="1"/>
  <c r="G106" i="1"/>
  <c r="F106" i="1"/>
  <c r="I106" i="1" s="1"/>
  <c r="H70" i="1"/>
  <c r="G70" i="1"/>
  <c r="F70" i="1"/>
  <c r="I70" i="1" s="1"/>
  <c r="H34" i="1"/>
  <c r="G34" i="1"/>
  <c r="F34" i="1"/>
  <c r="K34" i="1" s="1"/>
  <c r="I34" i="1" l="1"/>
  <c r="I71" i="1"/>
  <c r="K70" i="1"/>
  <c r="I107" i="1"/>
  <c r="K106" i="1"/>
  <c r="I35" i="1"/>
  <c r="K105" i="1"/>
  <c r="K33" i="1"/>
  <c r="H105" i="1" l="1"/>
  <c r="G105" i="1"/>
  <c r="H69" i="1"/>
  <c r="G69" i="1"/>
  <c r="H33" i="1"/>
  <c r="G33" i="1"/>
  <c r="H104" i="1" l="1"/>
  <c r="G104" i="1"/>
  <c r="F104" i="1"/>
  <c r="H68" i="1"/>
  <c r="G68" i="1"/>
  <c r="F68" i="1"/>
  <c r="H32" i="1"/>
  <c r="G32" i="1"/>
  <c r="F32" i="1"/>
  <c r="K104" i="1" l="1"/>
  <c r="I105" i="1"/>
  <c r="I69" i="1"/>
  <c r="K68" i="1"/>
  <c r="I33" i="1"/>
  <c r="K32" i="1"/>
  <c r="H103" i="1"/>
  <c r="G103" i="1"/>
  <c r="H67" i="1"/>
  <c r="G67" i="1"/>
  <c r="H31" i="1"/>
  <c r="G31" i="1"/>
  <c r="F103" i="1" l="1"/>
  <c r="F67" i="1"/>
  <c r="F31" i="1"/>
  <c r="K67" i="1" l="1"/>
  <c r="I68" i="1"/>
  <c r="K31" i="1"/>
  <c r="I32" i="1"/>
  <c r="I104" i="1"/>
  <c r="K103" i="1"/>
  <c r="I103" i="1"/>
  <c r="I102" i="1"/>
  <c r="H66" i="1"/>
  <c r="G66" i="1"/>
  <c r="H30" i="1"/>
  <c r="G30" i="1"/>
  <c r="F66" i="1" l="1"/>
  <c r="F30" i="1"/>
  <c r="I31" i="1" s="1"/>
  <c r="I66" i="1" l="1"/>
  <c r="K102" i="1"/>
  <c r="K66" i="1"/>
  <c r="I67" i="1"/>
  <c r="K30" i="1"/>
  <c r="I30" i="1"/>
  <c r="H102" i="1"/>
  <c r="G102" i="1"/>
  <c r="K101" i="1" l="1"/>
  <c r="K65" i="1"/>
  <c r="K29" i="1"/>
  <c r="H101" i="1"/>
  <c r="G101" i="1"/>
  <c r="H65" i="1"/>
  <c r="G65" i="1"/>
  <c r="H29" i="1"/>
  <c r="G29" i="1"/>
  <c r="H100" i="1"/>
  <c r="G100" i="1"/>
  <c r="F100" i="1"/>
  <c r="I101" i="1" s="1"/>
  <c r="H64" i="1"/>
  <c r="G64" i="1"/>
  <c r="F64" i="1"/>
  <c r="I65" i="1" s="1"/>
  <c r="H28" i="1"/>
  <c r="G28" i="1"/>
  <c r="F28" i="1"/>
  <c r="K28" i="1" s="1"/>
  <c r="H99" i="1"/>
  <c r="G99" i="1"/>
  <c r="H63" i="1"/>
  <c r="G63" i="1"/>
  <c r="F27" i="1"/>
  <c r="K27" i="1" s="1"/>
  <c r="F63" i="1"/>
  <c r="K63" i="1" s="1"/>
  <c r="F99" i="1"/>
  <c r="C26" i="1"/>
  <c r="E26" i="1"/>
  <c r="H27" i="1" s="1"/>
  <c r="D26" i="1"/>
  <c r="F62" i="1"/>
  <c r="K62" i="1" s="1"/>
  <c r="H62" i="1"/>
  <c r="G62" i="1"/>
  <c r="F98" i="1"/>
  <c r="H98" i="1"/>
  <c r="G98" i="1"/>
  <c r="F25" i="1"/>
  <c r="K25" i="1" s="1"/>
  <c r="F97" i="1"/>
  <c r="F61" i="1"/>
  <c r="K61" i="1" s="1"/>
  <c r="H97" i="1"/>
  <c r="G97" i="1"/>
  <c r="F60" i="1"/>
  <c r="H61" i="1"/>
  <c r="G61" i="1"/>
  <c r="F24" i="1"/>
  <c r="K24" i="1" s="1"/>
  <c r="H25" i="1"/>
  <c r="G25" i="1"/>
  <c r="F96" i="1"/>
  <c r="C23" i="1"/>
  <c r="D23" i="1"/>
  <c r="E23" i="1"/>
  <c r="H24" i="1" s="1"/>
  <c r="F59" i="1"/>
  <c r="H60" i="1"/>
  <c r="G60" i="1"/>
  <c r="F95" i="1"/>
  <c r="H96" i="1"/>
  <c r="G96" i="1"/>
  <c r="F22" i="1"/>
  <c r="K22" i="1" s="1"/>
  <c r="F58" i="1"/>
  <c r="H59" i="1"/>
  <c r="G59" i="1"/>
  <c r="F94" i="1"/>
  <c r="H95" i="1"/>
  <c r="G95" i="1"/>
  <c r="F57" i="1"/>
  <c r="H58" i="1"/>
  <c r="G58" i="1"/>
  <c r="C21" i="1"/>
  <c r="D21" i="1"/>
  <c r="E21" i="1"/>
  <c r="H22" i="1" s="1"/>
  <c r="F93" i="1"/>
  <c r="H94" i="1"/>
  <c r="G94" i="1"/>
  <c r="F92" i="1"/>
  <c r="I92" i="1" s="1"/>
  <c r="C20" i="1"/>
  <c r="D20" i="1"/>
  <c r="E20" i="1"/>
  <c r="F56" i="1"/>
  <c r="C19" i="1"/>
  <c r="D19" i="1"/>
  <c r="E19" i="1"/>
  <c r="H20" i="1" s="1"/>
  <c r="H93" i="1"/>
  <c r="H92" i="1"/>
  <c r="G93" i="1"/>
  <c r="G92" i="1"/>
  <c r="H57" i="1"/>
  <c r="H56" i="1"/>
  <c r="G57" i="1"/>
  <c r="G56" i="1"/>
  <c r="C18" i="1"/>
  <c r="D18" i="1"/>
  <c r="E18" i="1"/>
  <c r="F54" i="1"/>
  <c r="I55" i="1" s="1"/>
  <c r="F90" i="1"/>
  <c r="K55" i="1"/>
  <c r="H55" i="1"/>
  <c r="G55" i="1"/>
  <c r="K91" i="1"/>
  <c r="H91" i="1"/>
  <c r="G91" i="1"/>
  <c r="D89" i="1"/>
  <c r="F89" i="1" s="1"/>
  <c r="F53" i="1"/>
  <c r="F88" i="1"/>
  <c r="F52" i="1"/>
  <c r="F87" i="1"/>
  <c r="F51" i="1"/>
  <c r="F86" i="1"/>
  <c r="F50" i="1"/>
  <c r="F14" i="1" s="1"/>
  <c r="K14" i="1" s="1"/>
  <c r="F85" i="1"/>
  <c r="F49" i="1"/>
  <c r="F84" i="1"/>
  <c r="F48" i="1"/>
  <c r="F83" i="1"/>
  <c r="F47" i="1"/>
  <c r="F82" i="1"/>
  <c r="F46" i="1"/>
  <c r="K82" i="1" s="1"/>
  <c r="F81" i="1"/>
  <c r="F45" i="1"/>
  <c r="G88" i="1"/>
  <c r="G87" i="1"/>
  <c r="G86" i="1"/>
  <c r="G85" i="1"/>
  <c r="G84" i="1"/>
  <c r="G83" i="1"/>
  <c r="G82" i="1"/>
  <c r="G54" i="1"/>
  <c r="G53" i="1"/>
  <c r="G52" i="1"/>
  <c r="G51" i="1"/>
  <c r="G50" i="1"/>
  <c r="G49" i="1"/>
  <c r="G48" i="1"/>
  <c r="G47" i="1"/>
  <c r="G46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E17" i="1"/>
  <c r="H90" i="1"/>
  <c r="H54" i="1"/>
  <c r="E16" i="1"/>
  <c r="H82" i="1"/>
  <c r="H83" i="1"/>
  <c r="H84" i="1"/>
  <c r="H85" i="1"/>
  <c r="H86" i="1"/>
  <c r="I86" i="1"/>
  <c r="H87" i="1"/>
  <c r="H88" i="1"/>
  <c r="H89" i="1"/>
  <c r="H53" i="1"/>
  <c r="H52" i="1"/>
  <c r="H51" i="1"/>
  <c r="H50" i="1"/>
  <c r="H49" i="1"/>
  <c r="H48" i="1"/>
  <c r="H47" i="1"/>
  <c r="H46" i="1"/>
  <c r="E15" i="1"/>
  <c r="E14" i="1"/>
  <c r="E13" i="1"/>
  <c r="E12" i="1"/>
  <c r="E11" i="1"/>
  <c r="E10" i="1"/>
  <c r="E9" i="1"/>
  <c r="I29" i="1"/>
  <c r="I88" i="1" l="1"/>
  <c r="K92" i="1"/>
  <c r="I84" i="1"/>
  <c r="K95" i="1"/>
  <c r="G27" i="1"/>
  <c r="I82" i="1"/>
  <c r="K52" i="1"/>
  <c r="K47" i="1"/>
  <c r="G19" i="1"/>
  <c r="I96" i="1"/>
  <c r="H26" i="1"/>
  <c r="I56" i="1"/>
  <c r="K57" i="1"/>
  <c r="F11" i="1"/>
  <c r="K11" i="1" s="1"/>
  <c r="F15" i="1"/>
  <c r="G10" i="1"/>
  <c r="G89" i="1"/>
  <c r="I47" i="1"/>
  <c r="I48" i="1"/>
  <c r="I83" i="1"/>
  <c r="I87" i="1"/>
  <c r="G18" i="1"/>
  <c r="I100" i="1"/>
  <c r="K48" i="1"/>
  <c r="G11" i="1"/>
  <c r="G14" i="1"/>
  <c r="F12" i="1"/>
  <c r="K12" i="1" s="1"/>
  <c r="F19" i="1"/>
  <c r="K19" i="1" s="1"/>
  <c r="G21" i="1"/>
  <c r="G23" i="1"/>
  <c r="I98" i="1"/>
  <c r="I99" i="1"/>
  <c r="F23" i="1"/>
  <c r="I23" i="1" s="1"/>
  <c r="I28" i="1"/>
  <c r="I85" i="1"/>
  <c r="I60" i="1"/>
  <c r="I61" i="1"/>
  <c r="I46" i="1"/>
  <c r="H18" i="1"/>
  <c r="G12" i="1"/>
  <c r="G16" i="1"/>
  <c r="K46" i="1"/>
  <c r="K50" i="1"/>
  <c r="F16" i="1"/>
  <c r="K16" i="1" s="1"/>
  <c r="G26" i="1"/>
  <c r="I57" i="1"/>
  <c r="K86" i="1"/>
  <c r="F10" i="1"/>
  <c r="K10" i="1" s="1"/>
  <c r="G13" i="1"/>
  <c r="I58" i="1"/>
  <c r="F26" i="1"/>
  <c r="K26" i="1" s="1"/>
  <c r="K94" i="1"/>
  <c r="H12" i="1"/>
  <c r="H21" i="1"/>
  <c r="F21" i="1"/>
  <c r="K58" i="1"/>
  <c r="K56" i="1"/>
  <c r="K54" i="1"/>
  <c r="H10" i="1"/>
  <c r="H14" i="1"/>
  <c r="H17" i="1"/>
  <c r="G17" i="1"/>
  <c r="G20" i="1"/>
  <c r="K93" i="1"/>
  <c r="G22" i="1"/>
  <c r="I15" i="1"/>
  <c r="K15" i="1"/>
  <c r="K64" i="1"/>
  <c r="F18" i="1"/>
  <c r="K18" i="1" s="1"/>
  <c r="I27" i="1"/>
  <c r="H19" i="1"/>
  <c r="H11" i="1"/>
  <c r="H13" i="1"/>
  <c r="H16" i="1"/>
  <c r="G90" i="1"/>
  <c r="K45" i="1"/>
  <c r="K83" i="1"/>
  <c r="K84" i="1"/>
  <c r="K49" i="1"/>
  <c r="K87" i="1"/>
  <c r="K88" i="1"/>
  <c r="I93" i="1"/>
  <c r="I95" i="1"/>
  <c r="G24" i="1"/>
  <c r="K96" i="1"/>
  <c r="I53" i="1"/>
  <c r="H15" i="1"/>
  <c r="F20" i="1"/>
  <c r="I62" i="1"/>
  <c r="I64" i="1"/>
  <c r="I63" i="1"/>
  <c r="I49" i="1"/>
  <c r="I50" i="1"/>
  <c r="I51" i="1"/>
  <c r="I52" i="1"/>
  <c r="I54" i="1"/>
  <c r="F13" i="1"/>
  <c r="K85" i="1"/>
  <c r="K51" i="1"/>
  <c r="K90" i="1"/>
  <c r="K97" i="1"/>
  <c r="K98" i="1"/>
  <c r="K99" i="1"/>
  <c r="F9" i="1"/>
  <c r="K81" i="1"/>
  <c r="I59" i="1"/>
  <c r="K59" i="1"/>
  <c r="K60" i="1"/>
  <c r="G15" i="1"/>
  <c r="I25" i="1"/>
  <c r="K53" i="1"/>
  <c r="K89" i="1"/>
  <c r="I90" i="1"/>
  <c r="I89" i="1"/>
  <c r="F17" i="1"/>
  <c r="I91" i="1"/>
  <c r="I94" i="1"/>
  <c r="H23" i="1"/>
  <c r="I97" i="1"/>
  <c r="K100" i="1"/>
  <c r="I12" i="1" l="1"/>
  <c r="I26" i="1"/>
  <c r="I19" i="1"/>
  <c r="I21" i="1"/>
  <c r="I16" i="1"/>
  <c r="I11" i="1"/>
  <c r="K23" i="1"/>
  <c r="I24" i="1"/>
  <c r="K21" i="1"/>
  <c r="I22" i="1"/>
  <c r="I20" i="1"/>
  <c r="K20" i="1"/>
  <c r="K13" i="1"/>
  <c r="I14" i="1"/>
  <c r="I13" i="1"/>
  <c r="K9" i="1"/>
  <c r="I10" i="1"/>
  <c r="K17" i="1"/>
  <c r="I18" i="1"/>
  <c r="I17" i="1"/>
</calcChain>
</file>

<file path=xl/sharedStrings.xml><?xml version="1.0" encoding="utf-8"?>
<sst xmlns="http://schemas.openxmlformats.org/spreadsheetml/2006/main" count="187" uniqueCount="58">
  <si>
    <t>ENROLLMENT</t>
  </si>
  <si>
    <t>NONPUBLIC SCHOOLS</t>
  </si>
  <si>
    <t xml:space="preserve">  1-8</t>
  </si>
  <si>
    <t xml:space="preserve">  9-12</t>
  </si>
  <si>
    <t>TOTAL</t>
  </si>
  <si>
    <t>Year</t>
  </si>
  <si>
    <t>-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</si>
  <si>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</si>
  <si>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</si>
  <si>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</si>
  <si>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</si>
  <si>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</si>
  <si>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</si>
  <si>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</si>
  <si>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</si>
  <si>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 xml:space="preserve">ENROLLMENT </t>
  </si>
  <si>
    <t>PRIVATE SCHOOLS</t>
  </si>
  <si>
    <t>HOME SCHOOLS</t>
  </si>
  <si>
    <t>1998-99</t>
  </si>
  <si>
    <t>NONPUB %</t>
  </si>
  <si>
    <t>Enroll</t>
  </si>
  <si>
    <t>PUBLIC</t>
  </si>
  <si>
    <t>1999-00</t>
  </si>
  <si>
    <t>NONPUBLIC TOTAL % change</t>
  </si>
  <si>
    <t xml:space="preserve"> - - HOME SCHOOLS % CHANGE - -</t>
  </si>
  <si>
    <t>- PRIVATE SCHOOLS % CHANGE -</t>
  </si>
  <si>
    <t>2000-01</t>
  </si>
  <si>
    <t>2001-02</t>
  </si>
  <si>
    <t>2002-03</t>
  </si>
  <si>
    <t>2003-04</t>
  </si>
  <si>
    <t>Private %</t>
  </si>
  <si>
    <t>Home %</t>
  </si>
  <si>
    <t>2004-05</t>
  </si>
  <si>
    <t xml:space="preserve"> 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</si>
  <si>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</si>
  <si>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</si>
  <si>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</si>
  <si>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</si>
  <si>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</si>
  <si>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</si>
  <si>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</si>
  <si>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</si>
  <si>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</si>
  <si>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</si>
  <si>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</si>
  <si>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</si>
  <si>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</si>
  <si>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</si>
  <si>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NA</t>
  </si>
  <si>
    <t>2019-20</t>
  </si>
  <si>
    <t>2020-21</t>
  </si>
  <si>
    <t>MONTANA OFFICE OF PUBLIC INSTRUCTION</t>
  </si>
  <si>
    <t>NONPUBLIC SCHOOL ENROLLMENT</t>
  </si>
  <si>
    <t>KG</t>
  </si>
  <si>
    <t>KG-8</t>
  </si>
  <si>
    <t>of TOTAL Enrollment</t>
  </si>
  <si>
    <t>School years 1990-91 through 2021-22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</si>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</sst>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2" x14ac:knownFonts="1">
    <font>
      <sz val="10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4" fillId="0" borderId="0"/>
    <xf numFmtId="0" fontId="4" fillId="32" borderId="7" applyNumberFormat="0" applyFont="0" applyAlignment="0" applyProtection="0"/>
    <xf numFmtId="0" fontId="17" fillId="2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fill"/>
    </xf>
    <xf numFmtId="0" fontId="2" fillId="0" borderId="0" xfId="0" applyFont="1" applyAlignment="1" applyProtection="1">
      <alignment horizontal="left"/>
    </xf>
    <xf numFmtId="37" fontId="2" fillId="0" borderId="0" xfId="0" applyNumberFormat="1" applyFont="1" applyProtection="1"/>
    <xf numFmtId="164" fontId="2" fillId="0" borderId="0" xfId="28" applyNumberFormat="1" applyFont="1"/>
    <xf numFmtId="165" fontId="2" fillId="0" borderId="0" xfId="41" applyNumberFormat="1" applyFont="1"/>
    <xf numFmtId="37" fontId="2" fillId="0" borderId="0" xfId="0" applyNumberFormat="1" applyFont="1"/>
    <xf numFmtId="0" fontId="2" fillId="0" borderId="0" xfId="0" quotePrefix="1" applyFont="1" applyAlignment="1" applyProtection="1">
      <alignment horizontal="left"/>
    </xf>
    <xf numFmtId="3" fontId="2" fillId="0" borderId="0" xfId="0" applyNumberFormat="1" applyFont="1"/>
    <xf numFmtId="164" fontId="2" fillId="0" borderId="0" xfId="28" applyNumberFormat="1" applyFont="1" applyAlignment="1" applyProtection="1">
      <alignment horizontal="right"/>
    </xf>
    <xf numFmtId="37" fontId="2" fillId="0" borderId="0" xfId="0" applyNumberFormat="1" applyFont="1" applyAlignment="1" applyProtection="1">
      <alignment horizontal="right"/>
    </xf>
    <xf numFmtId="165" fontId="2" fillId="0" borderId="0" xfId="41" applyNumberFormat="1" applyFont="1" applyAlignment="1">
      <alignment horizontal="right"/>
    </xf>
    <xf numFmtId="164" fontId="2" fillId="0" borderId="0" xfId="28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165" fontId="2" fillId="0" borderId="0" xfId="41" applyNumberFormat="1" applyFont="1" applyBorder="1" applyAlignment="1">
      <alignment horizontal="right"/>
    </xf>
    <xf numFmtId="3" fontId="2" fillId="0" borderId="0" xfId="0" applyNumberFormat="1" applyFont="1" applyBorder="1"/>
    <xf numFmtId="164" fontId="2" fillId="0" borderId="0" xfId="28" applyNumberFormat="1" applyFont="1" applyBorder="1" applyAlignment="1">
      <alignment horizontal="right"/>
    </xf>
    <xf numFmtId="0" fontId="0" fillId="0" borderId="0" xfId="0" applyBorder="1"/>
    <xf numFmtId="3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164" fontId="2" fillId="0" borderId="0" xfId="28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28" applyNumberFormat="1" applyFont="1" applyAlignment="1" applyProtection="1">
      <alignment horizontal="right" vertical="center"/>
    </xf>
    <xf numFmtId="37" fontId="2" fillId="0" borderId="0" xfId="0" applyNumberFormat="1" applyFont="1" applyAlignment="1" applyProtection="1">
      <alignment horizontal="right" vertical="center"/>
    </xf>
    <xf numFmtId="3" fontId="2" fillId="0" borderId="0" xfId="0" applyNumberFormat="1" applyFont="1" applyAlignment="1" applyProtection="1">
      <alignment horizontal="right" vertical="center"/>
    </xf>
    <xf numFmtId="164" fontId="2" fillId="0" borderId="0" xfId="28" applyNumberFormat="1" applyFont="1" applyAlignment="1">
      <alignment horizontal="right" vertical="center"/>
    </xf>
    <xf numFmtId="3" fontId="2" fillId="0" borderId="0" xfId="28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21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applyFont="1" applyAlignment="1"/>
    <xf numFmtId="3" fontId="2" fillId="0" borderId="0" xfId="28" applyNumberFormat="1" applyFont="1" applyFill="1" applyBorder="1" applyAlignment="1"/>
    <xf numFmtId="37" fontId="2" fillId="0" borderId="0" xfId="0" applyNumberFormat="1" applyFont="1" applyAlignment="1" applyProtection="1"/>
    <xf numFmtId="164" fontId="2" fillId="0" borderId="0" xfId="28" applyNumberFormat="1" applyFont="1" applyAlignment="1" applyProtection="1"/>
    <xf numFmtId="164" fontId="2" fillId="0" borderId="0" xfId="28" applyNumberFormat="1" applyFont="1" applyAlignment="1"/>
    <xf numFmtId="3" fontId="2" fillId="0" borderId="0" xfId="0" applyNumberFormat="1" applyFont="1" applyBorder="1" applyAlignment="1"/>
    <xf numFmtId="0" fontId="2" fillId="0" borderId="0" xfId="0" applyFont="1" applyBorder="1" applyAlignment="1"/>
    <xf numFmtId="164" fontId="2" fillId="0" borderId="0" xfId="28" applyNumberFormat="1" applyFont="1" applyBorder="1" applyAlignment="1"/>
    <xf numFmtId="164" fontId="2" fillId="0" borderId="0" xfId="28" applyNumberFormat="1" applyFont="1" applyFill="1" applyBorder="1" applyAlignment="1"/>
    <xf numFmtId="3" fontId="2" fillId="0" borderId="0" xfId="0" applyNumberFormat="1" applyFont="1" applyAlignment="1"/>
    <xf numFmtId="164" fontId="2" fillId="0" borderId="0" xfId="28" applyNumberFormat="1" applyFont="1" applyFill="1" applyBorder="1" applyAlignment="1">
      <alignment horizontal="right" indent="3"/>
    </xf>
    <xf numFmtId="0" fontId="3" fillId="0" borderId="0" xfId="0" applyFont="1" applyAlignment="1" applyProtection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te 2" xfId="39" xr:uid="{00000000-0005-0000-0000-000027000000}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 fitToPage="1"/>
  </sheetPr>
  <dimension ref="B1:O112"/>
  <sheetViews>
    <sheetView tabSelected="1" zoomScale="75" workbookViewId="0">
      <selection activeCell="F112" sqref="F112"/>
    </sheetView>
  </sheetViews>
  <sheetFormatPr baseColWidth="10" defaultColWidth="9.6640625" defaultRowHeight="13" x14ac:dyDescent="0.15"/>
  <cols>
    <col min="2" max="2" width="20.6640625" customWidth="1"/>
    <col min="3" max="3" width="20.1640625" customWidth="1"/>
    <col min="4" max="4" width="20.33203125" customWidth="1"/>
    <col min="5" max="7" width="20.6640625" customWidth="1"/>
    <col min="8" max="9" width="20.33203125" customWidth="1"/>
    <col min="10" max="11" width="20.6640625" customWidth="1"/>
  </cols>
  <sheetData>
    <row r="1" spans="2:15" ht="16" x14ac:dyDescent="0.2">
      <c r="B1" s="51" t="s">
        <v>51</v>
      </c>
      <c r="C1" s="51"/>
      <c r="D1" s="51"/>
      <c r="E1" s="51"/>
      <c r="F1" s="51"/>
      <c r="G1" s="51"/>
      <c r="H1" s="51"/>
      <c r="I1" s="51"/>
      <c r="J1" s="51"/>
      <c r="K1" s="51"/>
    </row>
    <row r="2" spans="2:15" ht="16" x14ac:dyDescent="0.2">
      <c r="B2" s="51" t="s">
        <v>52</v>
      </c>
      <c r="C2" s="51"/>
      <c r="D2" s="51"/>
      <c r="E2" s="51"/>
      <c r="F2" s="51"/>
      <c r="G2" s="51"/>
      <c r="H2" s="51"/>
      <c r="I2" s="51"/>
      <c r="J2" s="51"/>
      <c r="K2" s="51"/>
    </row>
    <row r="3" spans="2:15" ht="16" x14ac:dyDescent="0.2">
      <c r="B3" s="51" t="s">
        <v>56</v>
      </c>
      <c r="C3" s="51"/>
      <c r="D3" s="51"/>
      <c r="E3" s="51"/>
      <c r="F3" s="51"/>
      <c r="G3" s="51"/>
      <c r="H3" s="51"/>
      <c r="I3" s="51"/>
      <c r="J3" s="51"/>
      <c r="K3" s="51"/>
    </row>
    <row r="4" spans="2:15" ht="16" x14ac:dyDescent="0.2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5" ht="16" x14ac:dyDescent="0.2"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2:15" ht="16" x14ac:dyDescent="0.2">
      <c r="B6" s="37" t="s">
        <v>0</v>
      </c>
      <c r="C6" s="49" t="s">
        <v>1</v>
      </c>
      <c r="D6" s="49"/>
      <c r="E6" s="49"/>
      <c r="F6" s="49"/>
      <c r="G6" s="50" t="s">
        <v>23</v>
      </c>
      <c r="H6" s="50"/>
      <c r="I6" s="50"/>
      <c r="J6" s="3" t="s">
        <v>21</v>
      </c>
      <c r="K6" s="3" t="s">
        <v>19</v>
      </c>
      <c r="L6" s="2"/>
      <c r="M6" s="2"/>
      <c r="N6" s="2"/>
      <c r="O6" s="2"/>
    </row>
    <row r="7" spans="2:15" ht="16" x14ac:dyDescent="0.2">
      <c r="B7" s="4" t="s">
        <v>5</v>
      </c>
      <c r="C7" s="4" t="s">
        <v>53</v>
      </c>
      <c r="D7" s="4" t="s">
        <v>2</v>
      </c>
      <c r="E7" s="4" t="s">
        <v>3</v>
      </c>
      <c r="F7" s="4" t="s">
        <v>4</v>
      </c>
      <c r="G7" s="4" t="s">
        <v>54</v>
      </c>
      <c r="H7" s="4" t="s">
        <v>3</v>
      </c>
      <c r="I7" s="4" t="s">
        <v>4</v>
      </c>
      <c r="J7" s="5" t="s">
        <v>20</v>
      </c>
      <c r="K7" s="3" t="s">
        <v>55</v>
      </c>
      <c r="L7" s="2"/>
      <c r="M7" s="2"/>
      <c r="N7" s="2"/>
      <c r="O7" s="2"/>
    </row>
    <row r="8" spans="2:15" ht="16" x14ac:dyDescent="0.2">
      <c r="B8" s="6" t="s">
        <v>6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H8" s="6" t="s">
        <v>6</v>
      </c>
      <c r="I8" s="6" t="s">
        <v>6</v>
      </c>
      <c r="J8" s="6" t="s">
        <v>6</v>
      </c>
      <c r="K8" s="6" t="s">
        <v>6</v>
      </c>
      <c r="L8" s="2"/>
      <c r="M8" s="6"/>
      <c r="N8" s="6"/>
      <c r="O8" s="6"/>
    </row>
    <row r="9" spans="2:15" ht="16" x14ac:dyDescent="0.2">
      <c r="B9" s="7" t="s">
        <v>7</v>
      </c>
      <c r="C9" s="15">
        <f t="shared" ref="C9:F18" si="0">+C45+C81</f>
        <v>713</v>
      </c>
      <c r="D9" s="8">
        <f t="shared" si="0"/>
        <v>6310</v>
      </c>
      <c r="E9" s="8">
        <f t="shared" si="0"/>
        <v>1927</v>
      </c>
      <c r="F9" s="8">
        <f t="shared" si="0"/>
        <v>8950</v>
      </c>
      <c r="G9" s="2"/>
      <c r="H9" s="2"/>
      <c r="I9" s="2"/>
      <c r="J9" s="9">
        <v>152898</v>
      </c>
      <c r="K9" s="10">
        <f t="shared" ref="K9:K27" si="1">F9/(J9+F9)</f>
        <v>5.5298798873016655E-2</v>
      </c>
      <c r="L9" s="2"/>
      <c r="M9" s="11"/>
      <c r="N9" s="10"/>
      <c r="O9" s="10"/>
    </row>
    <row r="10" spans="2:15" ht="16" x14ac:dyDescent="0.2">
      <c r="B10" s="7" t="s">
        <v>8</v>
      </c>
      <c r="C10" s="15">
        <f t="shared" si="0"/>
        <v>708</v>
      </c>
      <c r="D10" s="8">
        <f t="shared" si="0"/>
        <v>7024</v>
      </c>
      <c r="E10" s="8">
        <f t="shared" si="0"/>
        <v>1938</v>
      </c>
      <c r="F10" s="8">
        <f t="shared" si="0"/>
        <v>9670</v>
      </c>
      <c r="G10" s="10">
        <f>(C10+D10-C9-D9)/(C9+D9)</f>
        <v>0.10095400825857896</v>
      </c>
      <c r="H10" s="10">
        <f>(E10-E9)/E9</f>
        <v>5.708354955889984E-3</v>
      </c>
      <c r="I10" s="10">
        <f>(F10-F9)/F9</f>
        <v>8.0446927374301674E-2</v>
      </c>
      <c r="J10" s="9">
        <v>155779</v>
      </c>
      <c r="K10" s="10">
        <f t="shared" si="1"/>
        <v>5.8447013883432354E-2</v>
      </c>
      <c r="L10" s="2"/>
      <c r="M10" s="11"/>
      <c r="N10" s="10"/>
      <c r="O10" s="10"/>
    </row>
    <row r="11" spans="2:15" ht="12.75" customHeight="1" x14ac:dyDescent="0.2">
      <c r="B11" s="7" t="s">
        <v>9</v>
      </c>
      <c r="C11" s="15">
        <f t="shared" si="0"/>
        <v>992</v>
      </c>
      <c r="D11" s="8">
        <f t="shared" si="0"/>
        <v>6872</v>
      </c>
      <c r="E11" s="8">
        <f t="shared" si="0"/>
        <v>2160</v>
      </c>
      <c r="F11" s="8">
        <f t="shared" si="0"/>
        <v>10024</v>
      </c>
      <c r="G11" s="10">
        <f>(C11+D11-C10-D10)/(C10+D10)</f>
        <v>1.7071908949818936E-2</v>
      </c>
      <c r="H11" s="10">
        <f t="shared" ref="H11:H17" si="2">(E11-E10)/E10</f>
        <v>0.11455108359133127</v>
      </c>
      <c r="I11" s="10">
        <f t="shared" ref="I11:I17" si="3">(F11-F10)/F10</f>
        <v>3.6608066184074459E-2</v>
      </c>
      <c r="J11" s="9">
        <v>159991</v>
      </c>
      <c r="K11" s="10">
        <f t="shared" si="1"/>
        <v>5.8959503573214125E-2</v>
      </c>
      <c r="L11" s="2"/>
      <c r="M11" s="11"/>
      <c r="N11" s="10"/>
      <c r="O11" s="10"/>
    </row>
    <row r="12" spans="2:15" ht="12" customHeight="1" x14ac:dyDescent="0.2">
      <c r="B12" s="7" t="s">
        <v>10</v>
      </c>
      <c r="C12" s="15">
        <f t="shared" si="0"/>
        <v>845</v>
      </c>
      <c r="D12" s="8">
        <f t="shared" si="0"/>
        <v>7322</v>
      </c>
      <c r="E12" s="8">
        <f t="shared" si="0"/>
        <v>2348</v>
      </c>
      <c r="F12" s="8">
        <f t="shared" si="0"/>
        <v>10515</v>
      </c>
      <c r="G12" s="10">
        <f t="shared" ref="G12:G18" si="4">(C12+D12-C11-D11)/(C11+D11)</f>
        <v>3.8530010172939978E-2</v>
      </c>
      <c r="H12" s="10">
        <f t="shared" si="2"/>
        <v>8.7037037037037038E-2</v>
      </c>
      <c r="I12" s="10">
        <f t="shared" si="3"/>
        <v>4.8982442138866718E-2</v>
      </c>
      <c r="J12" s="9">
        <v>163020</v>
      </c>
      <c r="K12" s="10">
        <f t="shared" si="1"/>
        <v>6.0592963955398045E-2</v>
      </c>
      <c r="L12" s="2"/>
      <c r="M12" s="11"/>
      <c r="N12" s="10"/>
      <c r="O12" s="10"/>
    </row>
    <row r="13" spans="2:15" ht="16" x14ac:dyDescent="0.2">
      <c r="B13" s="7" t="s">
        <v>11</v>
      </c>
      <c r="C13" s="15">
        <f t="shared" si="0"/>
        <v>852</v>
      </c>
      <c r="D13" s="8">
        <f t="shared" si="0"/>
        <v>8247</v>
      </c>
      <c r="E13" s="8">
        <f t="shared" si="0"/>
        <v>2398</v>
      </c>
      <c r="F13" s="8">
        <f t="shared" si="0"/>
        <v>11497</v>
      </c>
      <c r="G13" s="10">
        <f t="shared" si="4"/>
        <v>0.11411779111056691</v>
      </c>
      <c r="H13" s="10">
        <f t="shared" si="2"/>
        <v>2.1294718909710391E-2</v>
      </c>
      <c r="I13" s="10">
        <f t="shared" si="3"/>
        <v>9.3390394674274846E-2</v>
      </c>
      <c r="J13" s="9">
        <v>164341</v>
      </c>
      <c r="K13" s="10">
        <f t="shared" si="1"/>
        <v>6.5384046679329844E-2</v>
      </c>
      <c r="L13" s="2"/>
      <c r="M13" s="11"/>
      <c r="N13" s="10"/>
      <c r="O13" s="10"/>
    </row>
    <row r="14" spans="2:15" ht="16" x14ac:dyDescent="0.2">
      <c r="B14" s="7" t="s">
        <v>12</v>
      </c>
      <c r="C14" s="15">
        <f t="shared" si="0"/>
        <v>649</v>
      </c>
      <c r="D14" s="8">
        <f t="shared" si="0"/>
        <v>8523</v>
      </c>
      <c r="E14" s="8">
        <f t="shared" si="0"/>
        <v>2485</v>
      </c>
      <c r="F14" s="8">
        <f t="shared" si="0"/>
        <v>11657</v>
      </c>
      <c r="G14" s="10">
        <f t="shared" si="4"/>
        <v>8.0228596549071322E-3</v>
      </c>
      <c r="H14" s="10">
        <f t="shared" si="2"/>
        <v>3.6280233527939951E-2</v>
      </c>
      <c r="I14" s="10">
        <f t="shared" si="3"/>
        <v>1.3916673914934331E-2</v>
      </c>
      <c r="J14" s="9">
        <v>165507</v>
      </c>
      <c r="K14" s="10">
        <f t="shared" si="1"/>
        <v>6.579779187645346E-2</v>
      </c>
      <c r="L14" s="2"/>
      <c r="M14" s="11"/>
      <c r="N14" s="10"/>
      <c r="O14" s="10"/>
    </row>
    <row r="15" spans="2:15" ht="16" x14ac:dyDescent="0.2">
      <c r="B15" s="7" t="s">
        <v>13</v>
      </c>
      <c r="C15" s="15">
        <f t="shared" si="0"/>
        <v>812</v>
      </c>
      <c r="D15" s="8">
        <f t="shared" si="0"/>
        <v>8558</v>
      </c>
      <c r="E15" s="8">
        <f t="shared" si="0"/>
        <v>2553</v>
      </c>
      <c r="F15" s="8">
        <f t="shared" si="0"/>
        <v>11923</v>
      </c>
      <c r="G15" s="10">
        <f t="shared" si="4"/>
        <v>2.1587440034888793E-2</v>
      </c>
      <c r="H15" s="10">
        <f t="shared" si="2"/>
        <v>2.7364185110663984E-2</v>
      </c>
      <c r="I15" s="10">
        <f t="shared" si="3"/>
        <v>2.2818907094449687E-2</v>
      </c>
      <c r="J15" s="9">
        <v>164627</v>
      </c>
      <c r="K15" s="10">
        <f t="shared" si="1"/>
        <v>6.7533276692155197E-2</v>
      </c>
      <c r="L15" s="2"/>
      <c r="M15" s="11"/>
      <c r="N15" s="10"/>
      <c r="O15" s="10"/>
    </row>
    <row r="16" spans="2:15" ht="16" x14ac:dyDescent="0.2">
      <c r="B16" s="7" t="s">
        <v>14</v>
      </c>
      <c r="C16" s="15">
        <f t="shared" si="0"/>
        <v>857</v>
      </c>
      <c r="D16" s="8">
        <f t="shared" si="0"/>
        <v>8881</v>
      </c>
      <c r="E16" s="8">
        <f t="shared" si="0"/>
        <v>2854</v>
      </c>
      <c r="F16" s="8">
        <f t="shared" si="0"/>
        <v>12592</v>
      </c>
      <c r="G16" s="10">
        <f t="shared" si="4"/>
        <v>3.9274279615795091E-2</v>
      </c>
      <c r="H16" s="10">
        <f t="shared" si="2"/>
        <v>0.11790050920485703</v>
      </c>
      <c r="I16" s="10">
        <f t="shared" si="3"/>
        <v>5.611003941960916E-2</v>
      </c>
      <c r="J16" s="9">
        <v>162335</v>
      </c>
      <c r="K16" s="10">
        <f t="shared" si="1"/>
        <v>7.1984313456470411E-2</v>
      </c>
      <c r="L16" s="2"/>
      <c r="M16" s="11"/>
      <c r="N16" s="10"/>
      <c r="O16" s="10"/>
    </row>
    <row r="17" spans="2:15" ht="16" x14ac:dyDescent="0.2">
      <c r="B17" s="12" t="s">
        <v>18</v>
      </c>
      <c r="C17" s="15">
        <f t="shared" si="0"/>
        <v>773</v>
      </c>
      <c r="D17" s="8">
        <f t="shared" si="0"/>
        <v>8535</v>
      </c>
      <c r="E17" s="8">
        <f t="shared" si="0"/>
        <v>2776</v>
      </c>
      <c r="F17" s="8">
        <f t="shared" si="0"/>
        <v>12084</v>
      </c>
      <c r="G17" s="10">
        <f t="shared" si="4"/>
        <v>-4.4156911070034915E-2</v>
      </c>
      <c r="H17" s="10">
        <f t="shared" si="2"/>
        <v>-2.7330063069376315E-2</v>
      </c>
      <c r="I17" s="10">
        <f t="shared" si="3"/>
        <v>-4.0343074968233798E-2</v>
      </c>
      <c r="J17" s="9">
        <v>159988</v>
      </c>
      <c r="K17" s="10">
        <f t="shared" si="1"/>
        <v>7.0226416848760978E-2</v>
      </c>
      <c r="L17" s="2"/>
      <c r="M17" s="11"/>
      <c r="N17" s="10"/>
      <c r="O17" s="10"/>
    </row>
    <row r="18" spans="2:15" ht="16" x14ac:dyDescent="0.2">
      <c r="B18" s="12" t="s">
        <v>22</v>
      </c>
      <c r="C18" s="15">
        <f t="shared" si="0"/>
        <v>898</v>
      </c>
      <c r="D18" s="8">
        <f t="shared" si="0"/>
        <v>8462</v>
      </c>
      <c r="E18" s="8">
        <f t="shared" si="0"/>
        <v>2905</v>
      </c>
      <c r="F18" s="8">
        <f t="shared" si="0"/>
        <v>12265</v>
      </c>
      <c r="G18" s="10">
        <f t="shared" si="4"/>
        <v>5.5865921787709499E-3</v>
      </c>
      <c r="H18" s="10">
        <f t="shared" ref="H18:I21" si="5">(E18-E17)/E17</f>
        <v>4.6469740634005767E-2</v>
      </c>
      <c r="I18" s="10">
        <f t="shared" si="5"/>
        <v>1.497848394571334E-2</v>
      </c>
      <c r="J18" s="9">
        <v>157566</v>
      </c>
      <c r="K18" s="10">
        <f t="shared" si="1"/>
        <v>7.2218852859607496E-2</v>
      </c>
      <c r="L18" s="2"/>
      <c r="M18" s="11"/>
      <c r="N18" s="10"/>
      <c r="O18" s="10"/>
    </row>
    <row r="19" spans="2:15" ht="16" x14ac:dyDescent="0.2">
      <c r="B19" s="12" t="s">
        <v>26</v>
      </c>
      <c r="C19" s="15">
        <f t="shared" ref="C19:E21" si="6">+C55+C91</f>
        <v>798</v>
      </c>
      <c r="D19" s="8">
        <f t="shared" si="6"/>
        <v>8347</v>
      </c>
      <c r="E19" s="8">
        <f t="shared" si="6"/>
        <v>3019</v>
      </c>
      <c r="F19" s="8">
        <f t="shared" ref="F19:F25" si="7">SUM(C19:E19)</f>
        <v>12164</v>
      </c>
      <c r="G19" s="10">
        <f t="shared" ref="G19:G24" si="8">(C19+D19-C18-D18)/(C18+D18)</f>
        <v>-2.2970085470085472E-2</v>
      </c>
      <c r="H19" s="10">
        <f t="shared" si="5"/>
        <v>3.9242685025817556E-2</v>
      </c>
      <c r="I19" s="10">
        <f t="shared" si="5"/>
        <v>-8.2348145128414187E-3</v>
      </c>
      <c r="J19" s="9">
        <v>154875</v>
      </c>
      <c r="K19" s="10">
        <f t="shared" si="1"/>
        <v>7.2821317177425626E-2</v>
      </c>
      <c r="L19" s="2"/>
      <c r="M19" s="11"/>
      <c r="N19" s="10"/>
      <c r="O19" s="10"/>
    </row>
    <row r="20" spans="2:15" ht="16" x14ac:dyDescent="0.2">
      <c r="B20" s="7" t="s">
        <v>27</v>
      </c>
      <c r="C20" s="15">
        <f t="shared" si="6"/>
        <v>817</v>
      </c>
      <c r="D20" s="8">
        <f t="shared" si="6"/>
        <v>8228</v>
      </c>
      <c r="E20" s="8">
        <f t="shared" si="6"/>
        <v>2957</v>
      </c>
      <c r="F20" s="8">
        <f t="shared" si="7"/>
        <v>12002</v>
      </c>
      <c r="G20" s="10">
        <f t="shared" si="8"/>
        <v>-1.0934937124111536E-2</v>
      </c>
      <c r="H20" s="10">
        <f t="shared" si="5"/>
        <v>-2.0536601523683338E-2</v>
      </c>
      <c r="I20" s="10">
        <f t="shared" si="5"/>
        <v>-1.3317987504110489E-2</v>
      </c>
      <c r="J20" s="13">
        <v>151947</v>
      </c>
      <c r="K20" s="10">
        <f t="shared" si="1"/>
        <v>7.3205692013979959E-2</v>
      </c>
      <c r="L20" s="2"/>
      <c r="M20" s="11"/>
      <c r="N20" s="10"/>
      <c r="O20" s="10"/>
    </row>
    <row r="21" spans="2:15" ht="16" x14ac:dyDescent="0.2">
      <c r="B21" s="7" t="s">
        <v>28</v>
      </c>
      <c r="C21" s="15">
        <f t="shared" si="6"/>
        <v>814</v>
      </c>
      <c r="D21" s="8">
        <f t="shared" si="6"/>
        <v>8216</v>
      </c>
      <c r="E21" s="8">
        <f t="shared" si="6"/>
        <v>3044</v>
      </c>
      <c r="F21" s="8">
        <f t="shared" si="7"/>
        <v>12074</v>
      </c>
      <c r="G21" s="10">
        <f t="shared" si="8"/>
        <v>-1.658374792703151E-3</v>
      </c>
      <c r="H21" s="10">
        <f t="shared" si="5"/>
        <v>2.9421711193777476E-2</v>
      </c>
      <c r="I21" s="10">
        <f t="shared" si="5"/>
        <v>5.9990001666388936E-3</v>
      </c>
      <c r="J21" s="13">
        <v>149995</v>
      </c>
      <c r="K21" s="10">
        <f t="shared" si="1"/>
        <v>7.4499133085290839E-2</v>
      </c>
      <c r="L21" s="2"/>
      <c r="M21" s="11"/>
      <c r="N21" s="10"/>
      <c r="O21" s="10"/>
    </row>
    <row r="22" spans="2:15" ht="16" x14ac:dyDescent="0.2">
      <c r="B22" s="7" t="s">
        <v>29</v>
      </c>
      <c r="C22" s="15">
        <v>769</v>
      </c>
      <c r="D22" s="8">
        <v>7980</v>
      </c>
      <c r="E22" s="8">
        <v>2986</v>
      </c>
      <c r="F22" s="8">
        <f t="shared" si="7"/>
        <v>11735</v>
      </c>
      <c r="G22" s="10">
        <f t="shared" si="8"/>
        <v>-3.1118493909191584E-2</v>
      </c>
      <c r="H22" s="10">
        <f t="shared" ref="H22:I24" si="9">(E22-E21)/E21</f>
        <v>-1.9053876478318004E-2</v>
      </c>
      <c r="I22" s="10">
        <f t="shared" si="9"/>
        <v>-2.807685936723538E-2</v>
      </c>
      <c r="J22" s="9">
        <v>148356</v>
      </c>
      <c r="K22" s="10">
        <f t="shared" si="1"/>
        <v>7.3302059453685717E-2</v>
      </c>
      <c r="M22" s="11"/>
      <c r="N22" s="10"/>
      <c r="O22" s="10"/>
    </row>
    <row r="23" spans="2:15" ht="16" x14ac:dyDescent="0.2">
      <c r="B23" s="7" t="s">
        <v>32</v>
      </c>
      <c r="C23" s="15">
        <f>+C59+C95</f>
        <v>887</v>
      </c>
      <c r="D23" s="8">
        <f>+D59+D95</f>
        <v>8131</v>
      </c>
      <c r="E23" s="8">
        <f>+E59+E95</f>
        <v>3117</v>
      </c>
      <c r="F23" s="8">
        <f t="shared" si="7"/>
        <v>12135</v>
      </c>
      <c r="G23" s="10">
        <f t="shared" si="8"/>
        <v>3.074637101383015E-2</v>
      </c>
      <c r="H23" s="10">
        <f t="shared" si="9"/>
        <v>4.3871399866041529E-2</v>
      </c>
      <c r="I23" s="10">
        <f t="shared" si="9"/>
        <v>3.4086067319982954E-2</v>
      </c>
      <c r="J23" s="9">
        <v>146705</v>
      </c>
      <c r="K23" s="10">
        <f t="shared" si="1"/>
        <v>7.6397632838076046E-2</v>
      </c>
      <c r="L23" s="13"/>
      <c r="M23" s="11"/>
      <c r="N23" s="10"/>
      <c r="O23" s="10"/>
    </row>
    <row r="24" spans="2:15" ht="16" x14ac:dyDescent="0.2">
      <c r="B24" s="7" t="s">
        <v>34</v>
      </c>
      <c r="C24" s="15">
        <v>932</v>
      </c>
      <c r="D24" s="8">
        <v>8065</v>
      </c>
      <c r="E24" s="8">
        <v>3054</v>
      </c>
      <c r="F24" s="8">
        <f t="shared" si="7"/>
        <v>12051</v>
      </c>
      <c r="G24" s="10">
        <f t="shared" si="8"/>
        <v>-2.3286759813705921E-3</v>
      </c>
      <c r="H24" s="10">
        <f t="shared" si="9"/>
        <v>-2.0211742059672761E-2</v>
      </c>
      <c r="I24" s="10">
        <f t="shared" si="9"/>
        <v>-6.9221260815822E-3</v>
      </c>
      <c r="J24" s="9">
        <v>145416</v>
      </c>
      <c r="K24" s="10">
        <f t="shared" si="1"/>
        <v>7.6530320638609997E-2</v>
      </c>
      <c r="L24" s="13"/>
      <c r="M24" s="11"/>
      <c r="N24" s="10"/>
      <c r="O24" s="10"/>
    </row>
    <row r="25" spans="2:15" ht="16" x14ac:dyDescent="0.2">
      <c r="B25" s="7" t="s">
        <v>35</v>
      </c>
      <c r="C25" s="15">
        <v>1001</v>
      </c>
      <c r="D25" s="8">
        <v>8500</v>
      </c>
      <c r="E25" s="8">
        <v>3082</v>
      </c>
      <c r="F25" s="8">
        <f t="shared" si="7"/>
        <v>12583</v>
      </c>
      <c r="G25" s="10">
        <f t="shared" ref="G25:G30" si="10">(C25+D25-C24-D24)/(C24+D24)</f>
        <v>5.6018672890963656E-2</v>
      </c>
      <c r="H25" s="10">
        <f t="shared" ref="H25:I27" si="11">(E25-E24)/E24</f>
        <v>9.1683038637852005E-3</v>
      </c>
      <c r="I25" s="10">
        <f t="shared" si="11"/>
        <v>4.4145714048626668E-2</v>
      </c>
      <c r="J25" s="9">
        <v>144418</v>
      </c>
      <c r="K25" s="10">
        <f t="shared" si="1"/>
        <v>8.0145986331297256E-2</v>
      </c>
      <c r="L25" s="13"/>
      <c r="M25" s="11"/>
      <c r="N25" s="10"/>
      <c r="O25" s="10"/>
    </row>
    <row r="26" spans="2:15" ht="16" x14ac:dyDescent="0.2">
      <c r="B26" s="7" t="s">
        <v>36</v>
      </c>
      <c r="C26" s="15">
        <f>+C62+C98</f>
        <v>1189</v>
      </c>
      <c r="D26" s="8">
        <f>+D62+D98</f>
        <v>8673</v>
      </c>
      <c r="E26" s="8">
        <f>+E62+E98</f>
        <v>2951</v>
      </c>
      <c r="F26" s="8">
        <f>SUM(C26:E26)</f>
        <v>12813</v>
      </c>
      <c r="G26" s="10">
        <f t="shared" si="10"/>
        <v>3.7996000421008314E-2</v>
      </c>
      <c r="H26" s="10">
        <f t="shared" si="11"/>
        <v>-4.2504866969500323E-2</v>
      </c>
      <c r="I26" s="10">
        <f t="shared" si="11"/>
        <v>1.8278629897480726E-2</v>
      </c>
      <c r="J26" s="9">
        <v>143405</v>
      </c>
      <c r="K26" s="10">
        <f t="shared" si="1"/>
        <v>8.2019997695528049E-2</v>
      </c>
      <c r="L26" s="13"/>
      <c r="M26" s="11"/>
      <c r="N26" s="10"/>
      <c r="O26" s="10"/>
    </row>
    <row r="27" spans="2:15" ht="16" x14ac:dyDescent="0.2">
      <c r="B27" s="2" t="s">
        <v>37</v>
      </c>
      <c r="C27" s="15">
        <v>890</v>
      </c>
      <c r="D27" s="8">
        <v>7974</v>
      </c>
      <c r="E27" s="8">
        <v>2980</v>
      </c>
      <c r="F27" s="8">
        <f>SUM(C27:E27)</f>
        <v>11844</v>
      </c>
      <c r="G27" s="10">
        <f t="shared" si="10"/>
        <v>-0.10119651186371932</v>
      </c>
      <c r="H27" s="10">
        <f t="shared" si="11"/>
        <v>9.8271772280582852E-3</v>
      </c>
      <c r="I27" s="10">
        <f t="shared" si="11"/>
        <v>-7.5626317021774761E-2</v>
      </c>
      <c r="J27" s="13">
        <v>142078</v>
      </c>
      <c r="K27" s="10">
        <f t="shared" si="1"/>
        <v>7.6948064604150157E-2</v>
      </c>
      <c r="L27" s="2"/>
      <c r="M27" s="11"/>
      <c r="N27" s="10"/>
      <c r="O27" s="10"/>
    </row>
    <row r="28" spans="2:15" ht="16" x14ac:dyDescent="0.2">
      <c r="B28" s="2" t="s">
        <v>38</v>
      </c>
      <c r="C28" s="15">
        <v>907</v>
      </c>
      <c r="D28" s="8">
        <v>7782</v>
      </c>
      <c r="E28" s="8">
        <v>3031</v>
      </c>
      <c r="F28" s="8">
        <f>SUM(C28:E28)</f>
        <v>11720</v>
      </c>
      <c r="G28" s="10">
        <f t="shared" si="10"/>
        <v>-1.9742779783393501E-2</v>
      </c>
      <c r="H28" s="10">
        <f>(E28-E27)/E27</f>
        <v>1.7114093959731545E-2</v>
      </c>
      <c r="I28" s="10">
        <f>(F28-F27)/F27</f>
        <v>-1.0469436001350895E-2</v>
      </c>
      <c r="J28" s="13">
        <v>141807</v>
      </c>
      <c r="K28" s="10">
        <f t="shared" ref="K28:K40" si="12">F28/(J28+F28)</f>
        <v>7.6338363935985198E-2</v>
      </c>
      <c r="L28" s="2"/>
      <c r="M28" s="11"/>
      <c r="N28" s="10"/>
      <c r="O28" s="10"/>
    </row>
    <row r="29" spans="2:15" ht="16" x14ac:dyDescent="0.2">
      <c r="B29" s="2" t="s">
        <v>39</v>
      </c>
      <c r="C29" s="15">
        <v>871</v>
      </c>
      <c r="D29" s="8">
        <v>7802</v>
      </c>
      <c r="E29" s="8">
        <v>3223</v>
      </c>
      <c r="F29" s="13">
        <v>11896</v>
      </c>
      <c r="G29" s="10">
        <f t="shared" si="10"/>
        <v>-1.8414086776383934E-3</v>
      </c>
      <c r="H29" s="10">
        <f>(D29+E29-D28-E28)/(D28+E28)</f>
        <v>1.9606029778969757E-2</v>
      </c>
      <c r="I29" s="10">
        <f>(F29-F28)/F28</f>
        <v>1.5017064846416382E-2</v>
      </c>
      <c r="J29" s="13">
        <v>141693</v>
      </c>
      <c r="K29" s="10">
        <f t="shared" si="12"/>
        <v>7.7453463464180375E-2</v>
      </c>
      <c r="L29" s="2"/>
      <c r="M29" s="11"/>
      <c r="N29" s="10"/>
      <c r="O29" s="10"/>
    </row>
    <row r="30" spans="2:15" ht="16" x14ac:dyDescent="0.2">
      <c r="B30" s="2" t="s">
        <v>40</v>
      </c>
      <c r="C30" s="15">
        <v>866</v>
      </c>
      <c r="D30" s="8">
        <v>7788</v>
      </c>
      <c r="E30" s="8">
        <v>2953</v>
      </c>
      <c r="F30" s="13">
        <f>SUM(C30:E30)</f>
        <v>11607</v>
      </c>
      <c r="G30" s="10">
        <f t="shared" si="10"/>
        <v>-2.1907067911910525E-3</v>
      </c>
      <c r="H30" s="10">
        <f>(D30+E30-D29-E29)/(D29+E29)</f>
        <v>-2.5759637188208617E-2</v>
      </c>
      <c r="I30" s="10">
        <f>(F30-F29)/F29</f>
        <v>-2.4293880295897782E-2</v>
      </c>
      <c r="J30" s="13">
        <v>142347</v>
      </c>
      <c r="K30" s="10">
        <f t="shared" si="12"/>
        <v>7.539264975252348E-2</v>
      </c>
      <c r="L30" s="2"/>
      <c r="M30" s="11"/>
      <c r="N30" s="10"/>
      <c r="O30" s="10"/>
    </row>
    <row r="31" spans="2:15" ht="16" x14ac:dyDescent="0.2">
      <c r="B31" s="2" t="s">
        <v>41</v>
      </c>
      <c r="C31" s="15">
        <v>967</v>
      </c>
      <c r="D31" s="8">
        <v>8093</v>
      </c>
      <c r="E31" s="8">
        <v>3026</v>
      </c>
      <c r="F31" s="8">
        <f>SUM(C31:E31)</f>
        <v>12086</v>
      </c>
      <c r="G31" s="10">
        <f t="shared" ref="G31:G33" si="13">(C31+D31-C30-D30)/(C30+D30)</f>
        <v>4.6914721516061936E-2</v>
      </c>
      <c r="H31" s="10">
        <f>(D31+E31-D30-E30)/(D30+E30)</f>
        <v>3.5192253980076346E-2</v>
      </c>
      <c r="I31" s="10">
        <f>(F31-F30)/F30</f>
        <v>4.1268200224002759E-2</v>
      </c>
      <c r="J31" s="13">
        <v>142908</v>
      </c>
      <c r="K31" s="10">
        <f t="shared" si="12"/>
        <v>7.7977212021110492E-2</v>
      </c>
      <c r="L31" s="2"/>
      <c r="M31" s="11"/>
      <c r="N31" s="10"/>
      <c r="O31" s="10"/>
    </row>
    <row r="32" spans="2:15" ht="16" x14ac:dyDescent="0.2">
      <c r="B32" s="2" t="s">
        <v>42</v>
      </c>
      <c r="C32" s="15">
        <v>995</v>
      </c>
      <c r="D32" s="8">
        <v>8717</v>
      </c>
      <c r="E32" s="8">
        <v>3114</v>
      </c>
      <c r="F32" s="8">
        <f>SUM(C32:E32)</f>
        <v>12826</v>
      </c>
      <c r="G32" s="10">
        <f t="shared" si="13"/>
        <v>7.1964679911699775E-2</v>
      </c>
      <c r="H32" s="10">
        <f>(D32+E32-D31-E31)/(D31+E31)</f>
        <v>6.4034535479809335E-2</v>
      </c>
      <c r="I32" s="10">
        <f>(F32-F31)/F31</f>
        <v>6.1227866953499917E-2</v>
      </c>
      <c r="J32" s="13">
        <v>144129</v>
      </c>
      <c r="K32" s="10">
        <f t="shared" si="12"/>
        <v>8.1717689783695965E-2</v>
      </c>
      <c r="L32" s="2"/>
      <c r="M32" s="11"/>
      <c r="N32" s="10"/>
      <c r="O32" s="10"/>
    </row>
    <row r="33" spans="2:15" ht="16" x14ac:dyDescent="0.2">
      <c r="B33" s="2" t="s">
        <v>43</v>
      </c>
      <c r="C33" s="15">
        <v>998</v>
      </c>
      <c r="D33" s="8">
        <v>8908</v>
      </c>
      <c r="E33" s="8">
        <v>3167</v>
      </c>
      <c r="F33" s="8">
        <v>13073</v>
      </c>
      <c r="G33" s="10">
        <f t="shared" si="13"/>
        <v>1.9975288303130147E-2</v>
      </c>
      <c r="H33" s="10">
        <f t="shared" ref="H33" si="14">(D33+E33-D32-E32)/(D32+E32)</f>
        <v>2.0623784971684558E-2</v>
      </c>
      <c r="I33" s="10">
        <f t="shared" ref="I33" si="15">(E33+F33-E32-F32)/(E32+F32)</f>
        <v>1.8820577164366373E-2</v>
      </c>
      <c r="J33" s="13">
        <v>144532</v>
      </c>
      <c r="K33" s="10">
        <f t="shared" si="12"/>
        <v>8.2947876019161829E-2</v>
      </c>
      <c r="L33" s="2"/>
      <c r="M33" s="11"/>
      <c r="N33" s="10"/>
      <c r="O33" s="10"/>
    </row>
    <row r="34" spans="2:15" ht="16" x14ac:dyDescent="0.2">
      <c r="B34" s="2" t="s">
        <v>44</v>
      </c>
      <c r="C34" s="15">
        <v>1384</v>
      </c>
      <c r="D34" s="8">
        <v>8942</v>
      </c>
      <c r="E34" s="8">
        <v>3125</v>
      </c>
      <c r="F34" s="8">
        <f t="shared" ref="F34:F40" si="16">SUM(C34:E34)</f>
        <v>13451</v>
      </c>
      <c r="G34" s="10">
        <f t="shared" ref="G34" si="17">(C34+D34-C33-D33)/(C33+D33)</f>
        <v>4.2398546335554212E-2</v>
      </c>
      <c r="H34" s="10">
        <f t="shared" ref="H34" si="18">(D34+E34-D33-E33)/(D33+E33)</f>
        <v>-6.6252587991718422E-4</v>
      </c>
      <c r="I34" s="10">
        <f t="shared" ref="I34" si="19">(E34+F34-E33-F33)/(E33+F33)</f>
        <v>2.0689655172413793E-2</v>
      </c>
      <c r="J34" s="13">
        <v>145316</v>
      </c>
      <c r="K34" s="10">
        <f t="shared" si="12"/>
        <v>8.4721636108259279E-2</v>
      </c>
      <c r="L34" s="2"/>
      <c r="M34" s="11"/>
      <c r="N34" s="10"/>
      <c r="O34" s="10"/>
    </row>
    <row r="35" spans="2:15" ht="16" x14ac:dyDescent="0.2">
      <c r="B35" s="2" t="s">
        <v>45</v>
      </c>
      <c r="C35" s="15">
        <v>1407</v>
      </c>
      <c r="D35" s="8">
        <v>9280</v>
      </c>
      <c r="E35" s="8">
        <v>3189</v>
      </c>
      <c r="F35" s="8">
        <f t="shared" si="16"/>
        <v>13876</v>
      </c>
      <c r="G35" s="10">
        <f t="shared" ref="G35:G36" si="20">(C35+D35-C34-D34)/(C34+D34)</f>
        <v>3.4960294402479178E-2</v>
      </c>
      <c r="H35" s="10">
        <f t="shared" ref="H35" si="21">(D35+E35-D34-E34)/(D34+E34)</f>
        <v>3.3313996850915718E-2</v>
      </c>
      <c r="I35" s="10">
        <f t="shared" ref="I35" si="22">(E35+F35-E34-F34)/(E34+F34)</f>
        <v>2.9500482625482626E-2</v>
      </c>
      <c r="J35" s="13">
        <v>146375</v>
      </c>
      <c r="K35" s="10">
        <f t="shared" si="12"/>
        <v>8.6589163250151327E-2</v>
      </c>
      <c r="L35" s="2"/>
      <c r="M35" s="11"/>
      <c r="N35" s="10"/>
      <c r="O35" s="10"/>
    </row>
    <row r="36" spans="2:15" ht="16" x14ac:dyDescent="0.2">
      <c r="B36" s="2" t="s">
        <v>46</v>
      </c>
      <c r="C36" s="15">
        <v>1332</v>
      </c>
      <c r="D36" s="8">
        <v>9133</v>
      </c>
      <c r="E36" s="8">
        <v>3367</v>
      </c>
      <c r="F36" s="8">
        <f t="shared" si="16"/>
        <v>13832</v>
      </c>
      <c r="G36" s="10">
        <f t="shared" si="20"/>
        <v>-2.0772901656217833E-2</v>
      </c>
      <c r="H36" s="10">
        <f t="shared" ref="H36:I38" si="23">(E36-E35)/E35</f>
        <v>5.5816870492317344E-2</v>
      </c>
      <c r="I36" s="10">
        <f t="shared" si="23"/>
        <v>-3.1709426347650621E-3</v>
      </c>
      <c r="J36" s="13">
        <v>146772</v>
      </c>
      <c r="K36" s="10">
        <f t="shared" si="12"/>
        <v>8.6124878583347858E-2</v>
      </c>
      <c r="L36" s="2"/>
      <c r="M36" s="11"/>
      <c r="N36" s="10"/>
      <c r="O36" s="10"/>
    </row>
    <row r="37" spans="2:15" ht="16" x14ac:dyDescent="0.2">
      <c r="B37" s="2" t="s">
        <v>47</v>
      </c>
      <c r="C37" s="15" t="s">
        <v>48</v>
      </c>
      <c r="D37" s="8">
        <v>10632</v>
      </c>
      <c r="E37" s="8">
        <v>3347</v>
      </c>
      <c r="F37" s="8">
        <f t="shared" si="16"/>
        <v>13979</v>
      </c>
      <c r="G37" s="10">
        <f t="shared" ref="G37" si="24">(C37+D37-C36-D36)/(C36+D36)</f>
        <v>1.5957955088389871E-2</v>
      </c>
      <c r="H37" s="10">
        <f t="shared" si="23"/>
        <v>-5.9400059400059402E-3</v>
      </c>
      <c r="I37" s="10">
        <f t="shared" si="23"/>
        <v>1.0627530364372469E-2</v>
      </c>
      <c r="J37" s="13">
        <v>147785</v>
      </c>
      <c r="K37" s="10">
        <f t="shared" si="12"/>
        <v>8.6416013451695056E-2</v>
      </c>
      <c r="L37" s="2"/>
      <c r="M37" s="11"/>
      <c r="N37" s="10"/>
      <c r="O37" s="10"/>
    </row>
    <row r="38" spans="2:15" ht="16" x14ac:dyDescent="0.2">
      <c r="B38" s="2" t="s">
        <v>49</v>
      </c>
      <c r="C38" s="15" t="s">
        <v>48</v>
      </c>
      <c r="D38" s="8">
        <v>10324</v>
      </c>
      <c r="E38" s="8">
        <v>3336</v>
      </c>
      <c r="F38" s="13">
        <f t="shared" si="16"/>
        <v>13660</v>
      </c>
      <c r="G38" s="10">
        <f t="shared" ref="G38" si="25">(C38+D38-C37-D37)/(C37+D37)</f>
        <v>-2.8969149736644093E-2</v>
      </c>
      <c r="H38" s="10">
        <f t="shared" si="23"/>
        <v>-3.2865252464893933E-3</v>
      </c>
      <c r="I38" s="10">
        <f t="shared" si="23"/>
        <v>-2.2819944202017311E-2</v>
      </c>
      <c r="J38" s="13">
        <v>149181</v>
      </c>
      <c r="K38" s="10">
        <f t="shared" si="12"/>
        <v>8.3885507949472179E-2</v>
      </c>
      <c r="L38" s="2"/>
      <c r="M38" s="11"/>
      <c r="N38" s="10"/>
      <c r="O38" s="10"/>
    </row>
    <row r="39" spans="2:15" ht="16" x14ac:dyDescent="0.2">
      <c r="B39" s="2" t="s">
        <v>50</v>
      </c>
      <c r="C39" s="15" t="s">
        <v>48</v>
      </c>
      <c r="D39" s="8">
        <v>14057</v>
      </c>
      <c r="E39" s="8">
        <v>3411</v>
      </c>
      <c r="F39" s="13">
        <f t="shared" si="16"/>
        <v>17468</v>
      </c>
      <c r="G39" s="10">
        <f t="shared" ref="G39" si="26">(C39+D39-C38-D38)/(C38+D38)</f>
        <v>0.36158465710964743</v>
      </c>
      <c r="H39" s="10">
        <f t="shared" ref="H39" si="27">(E39-E38)/E38</f>
        <v>2.2482014388489208E-2</v>
      </c>
      <c r="I39" s="10">
        <f t="shared" ref="I39" si="28">(F39-F38)/F38</f>
        <v>0.27877013177159587</v>
      </c>
      <c r="J39" s="13">
        <v>145634</v>
      </c>
      <c r="K39" s="10">
        <f t="shared" si="12"/>
        <v>0.10709862540005641</v>
      </c>
      <c r="L39" s="2"/>
      <c r="M39" s="11"/>
      <c r="N39" s="10"/>
      <c r="O39" s="10"/>
    </row>
    <row r="40" spans="2:15" ht="16" x14ac:dyDescent="0.2">
      <c r="B40" s="2" t="s">
        <v>57</v>
      </c>
      <c r="C40" s="15" t="s">
        <v>48</v>
      </c>
      <c r="D40" s="8">
        <v>12599</v>
      </c>
      <c r="E40" s="8">
        <v>3403</v>
      </c>
      <c r="F40" s="13">
        <f t="shared" si="16"/>
        <v>16002</v>
      </c>
      <c r="G40" s="10">
        <f t="shared" ref="G40" si="29">(C40+D40-C39-D39)/(C39+D39)</f>
        <v>-0.10372056626591733</v>
      </c>
      <c r="H40" s="10">
        <f t="shared" ref="H40" si="30">(E40-E39)/E39</f>
        <v>-2.3453532688361184E-3</v>
      </c>
      <c r="I40" s="10">
        <f t="shared" ref="I40" si="31">(F40-F39)/F39</f>
        <v>-8.3924891229677126E-2</v>
      </c>
      <c r="J40" s="13">
        <v>149198</v>
      </c>
      <c r="K40" s="10">
        <f t="shared" si="12"/>
        <v>9.6864406779661016E-2</v>
      </c>
      <c r="L40" s="2"/>
      <c r="M40" s="11"/>
      <c r="N40" s="10"/>
      <c r="O40" s="10"/>
    </row>
    <row r="41" spans="2:15" ht="16" x14ac:dyDescent="0.2">
      <c r="B41" s="2"/>
      <c r="C41" s="8"/>
      <c r="D41" s="8"/>
      <c r="E41" s="8"/>
      <c r="F41" s="13"/>
      <c r="G41" s="10"/>
      <c r="H41" s="10"/>
      <c r="I41" s="10"/>
      <c r="J41" s="13"/>
      <c r="K41" s="10"/>
      <c r="L41" s="2"/>
      <c r="M41" s="11"/>
      <c r="N41" s="10"/>
      <c r="O41" s="10"/>
    </row>
    <row r="42" spans="2:15" ht="16" x14ac:dyDescent="0.2">
      <c r="B42" s="37" t="s">
        <v>15</v>
      </c>
      <c r="C42" s="49" t="s">
        <v>16</v>
      </c>
      <c r="D42" s="49"/>
      <c r="E42" s="49"/>
      <c r="F42" s="49"/>
      <c r="G42" s="52" t="s">
        <v>25</v>
      </c>
      <c r="H42" s="52"/>
      <c r="I42" s="52"/>
      <c r="J42" s="3" t="s">
        <v>21</v>
      </c>
      <c r="K42" s="3" t="s">
        <v>30</v>
      </c>
      <c r="L42" s="2"/>
      <c r="M42" s="2"/>
      <c r="N42" s="2"/>
      <c r="O42" s="2"/>
    </row>
    <row r="43" spans="2:15" ht="16" x14ac:dyDescent="0.2">
      <c r="B43" s="4" t="s">
        <v>5</v>
      </c>
      <c r="C43" s="4" t="s">
        <v>53</v>
      </c>
      <c r="D43" s="4" t="s">
        <v>2</v>
      </c>
      <c r="E43" s="4" t="s">
        <v>3</v>
      </c>
      <c r="F43" s="4" t="s">
        <v>4</v>
      </c>
      <c r="G43" s="4" t="s">
        <v>54</v>
      </c>
      <c r="H43" s="4" t="s">
        <v>3</v>
      </c>
      <c r="I43" s="4" t="s">
        <v>4</v>
      </c>
      <c r="J43" s="5" t="s">
        <v>20</v>
      </c>
      <c r="K43" s="3" t="s">
        <v>55</v>
      </c>
      <c r="L43" s="2"/>
      <c r="M43" s="2"/>
      <c r="N43" s="2"/>
      <c r="O43" s="2"/>
    </row>
    <row r="44" spans="2:15" ht="16" x14ac:dyDescent="0.2">
      <c r="B44" s="6" t="s">
        <v>6</v>
      </c>
      <c r="C44" s="6" t="s">
        <v>6</v>
      </c>
      <c r="D44" s="6" t="s">
        <v>6</v>
      </c>
      <c r="E44" s="6" t="s">
        <v>6</v>
      </c>
      <c r="F44" s="6" t="s">
        <v>6</v>
      </c>
      <c r="G44" s="6" t="s">
        <v>6</v>
      </c>
      <c r="H44" s="6" t="s">
        <v>6</v>
      </c>
      <c r="I44" s="6" t="s">
        <v>6</v>
      </c>
      <c r="J44" s="6" t="s">
        <v>6</v>
      </c>
      <c r="K44" s="6" t="s">
        <v>6</v>
      </c>
      <c r="L44" s="2"/>
      <c r="M44" s="2"/>
      <c r="N44" s="2"/>
      <c r="O44" s="2"/>
    </row>
    <row r="45" spans="2:15" ht="16" x14ac:dyDescent="0.2">
      <c r="B45" s="7" t="s">
        <v>7</v>
      </c>
      <c r="C45" s="29">
        <v>682</v>
      </c>
      <c r="D45" s="30">
        <v>5063</v>
      </c>
      <c r="E45" s="30">
        <v>1759</v>
      </c>
      <c r="F45" s="30">
        <f t="shared" ref="F45:F54" si="32">E45+D45+C45</f>
        <v>7504</v>
      </c>
      <c r="G45" s="2"/>
      <c r="H45" s="2"/>
      <c r="I45" s="2"/>
      <c r="J45" s="9">
        <v>152898</v>
      </c>
      <c r="K45" s="10">
        <f t="shared" ref="K45:K55" si="33">F45/(J45+F45+F81)</f>
        <v>4.6364490138895757E-2</v>
      </c>
      <c r="L45" s="2"/>
      <c r="M45" s="2"/>
      <c r="N45" s="2"/>
      <c r="O45" s="2"/>
    </row>
    <row r="46" spans="2:15" ht="16" x14ac:dyDescent="0.2">
      <c r="B46" s="7" t="s">
        <v>8</v>
      </c>
      <c r="C46" s="29">
        <v>642</v>
      </c>
      <c r="D46" s="31">
        <v>5649</v>
      </c>
      <c r="E46" s="31">
        <v>1720</v>
      </c>
      <c r="F46" s="31">
        <f t="shared" si="32"/>
        <v>8011</v>
      </c>
      <c r="G46" s="10">
        <f t="shared" ref="G46:G57" si="34">(C46+D46-C45-D45)/(C45+D45)</f>
        <v>9.5039164490861625E-2</v>
      </c>
      <c r="H46" s="10">
        <f t="shared" ref="H46:H53" si="35">(E46-E45)/E45</f>
        <v>-2.2171688459351906E-2</v>
      </c>
      <c r="I46" s="10">
        <f t="shared" ref="I46:I53" si="36">(F46-F45)/F45</f>
        <v>6.756396588486141E-2</v>
      </c>
      <c r="J46" s="9">
        <v>155779</v>
      </c>
      <c r="K46" s="10">
        <f t="shared" si="33"/>
        <v>4.841975472804308E-2</v>
      </c>
      <c r="L46" s="2"/>
      <c r="M46" s="2"/>
      <c r="N46" s="2"/>
      <c r="O46" s="2"/>
    </row>
    <row r="47" spans="2:15" ht="16" x14ac:dyDescent="0.2">
      <c r="B47" s="7" t="s">
        <v>9</v>
      </c>
      <c r="C47" s="29">
        <v>918</v>
      </c>
      <c r="D47" s="31">
        <v>5277</v>
      </c>
      <c r="E47" s="31">
        <v>1872</v>
      </c>
      <c r="F47" s="31">
        <f t="shared" si="32"/>
        <v>8067</v>
      </c>
      <c r="G47" s="10">
        <f t="shared" si="34"/>
        <v>-1.5259895088221268E-2</v>
      </c>
      <c r="H47" s="10">
        <f t="shared" si="35"/>
        <v>8.8372093023255813E-2</v>
      </c>
      <c r="I47" s="10">
        <f t="shared" si="36"/>
        <v>6.9903882162027217E-3</v>
      </c>
      <c r="J47" s="9">
        <v>159991</v>
      </c>
      <c r="K47" s="10">
        <f t="shared" si="33"/>
        <v>4.7448754521659857E-2</v>
      </c>
      <c r="L47" s="2"/>
      <c r="M47" s="2"/>
      <c r="N47" s="2"/>
      <c r="O47" s="2"/>
    </row>
    <row r="48" spans="2:15" ht="16" x14ac:dyDescent="0.2">
      <c r="B48" s="7" t="s">
        <v>10</v>
      </c>
      <c r="C48" s="29">
        <v>784</v>
      </c>
      <c r="D48" s="31">
        <v>5436</v>
      </c>
      <c r="E48" s="31">
        <v>1961</v>
      </c>
      <c r="F48" s="31">
        <f t="shared" si="32"/>
        <v>8181</v>
      </c>
      <c r="G48" s="10">
        <f t="shared" si="34"/>
        <v>4.0355125100887809E-3</v>
      </c>
      <c r="H48" s="10">
        <f t="shared" si="35"/>
        <v>4.754273504273504E-2</v>
      </c>
      <c r="I48" s="10">
        <f t="shared" si="36"/>
        <v>1.4131647452584604E-2</v>
      </c>
      <c r="J48" s="9">
        <v>163020</v>
      </c>
      <c r="K48" s="10">
        <f t="shared" si="33"/>
        <v>4.7143227590975882E-2</v>
      </c>
      <c r="L48" s="2"/>
      <c r="M48" s="2"/>
      <c r="N48" s="2"/>
      <c r="O48" s="2"/>
    </row>
    <row r="49" spans="2:15" ht="16" x14ac:dyDescent="0.2">
      <c r="B49" s="7" t="s">
        <v>11</v>
      </c>
      <c r="C49" s="29">
        <v>765</v>
      </c>
      <c r="D49" s="31">
        <v>5860</v>
      </c>
      <c r="E49" s="31">
        <v>1962</v>
      </c>
      <c r="F49" s="31">
        <f t="shared" si="32"/>
        <v>8587</v>
      </c>
      <c r="G49" s="10">
        <f t="shared" si="34"/>
        <v>6.5112540192926047E-2</v>
      </c>
      <c r="H49" s="10">
        <f t="shared" si="35"/>
        <v>5.099439061703213E-4</v>
      </c>
      <c r="I49" s="10">
        <f t="shared" si="36"/>
        <v>4.9627184940716294E-2</v>
      </c>
      <c r="J49" s="9">
        <v>164341</v>
      </c>
      <c r="K49" s="10">
        <f t="shared" si="33"/>
        <v>4.8834722869914353E-2</v>
      </c>
      <c r="L49" s="2"/>
      <c r="M49" s="2"/>
      <c r="N49" s="2"/>
      <c r="O49" s="2"/>
    </row>
    <row r="50" spans="2:15" ht="16" x14ac:dyDescent="0.2">
      <c r="B50" s="7" t="s">
        <v>12</v>
      </c>
      <c r="C50" s="29">
        <v>589</v>
      </c>
      <c r="D50" s="31">
        <v>5975</v>
      </c>
      <c r="E50" s="31">
        <v>1934</v>
      </c>
      <c r="F50" s="31">
        <f t="shared" si="32"/>
        <v>8498</v>
      </c>
      <c r="G50" s="10">
        <f t="shared" si="34"/>
        <v>-9.2075471698113212E-3</v>
      </c>
      <c r="H50" s="10">
        <f t="shared" si="35"/>
        <v>-1.4271151885830785E-2</v>
      </c>
      <c r="I50" s="10">
        <f t="shared" si="36"/>
        <v>-1.0364504483521603E-2</v>
      </c>
      <c r="J50" s="9">
        <v>165507</v>
      </c>
      <c r="K50" s="10">
        <f t="shared" si="33"/>
        <v>4.7966855568851462E-2</v>
      </c>
      <c r="L50" s="2"/>
      <c r="M50" s="2"/>
      <c r="N50" s="2"/>
      <c r="O50" s="2"/>
    </row>
    <row r="51" spans="2:15" ht="16" x14ac:dyDescent="0.2">
      <c r="B51" s="7" t="s">
        <v>13</v>
      </c>
      <c r="C51" s="29">
        <v>722</v>
      </c>
      <c r="D51" s="31">
        <v>5988</v>
      </c>
      <c r="E51" s="31">
        <v>1938</v>
      </c>
      <c r="F51" s="31">
        <f t="shared" si="32"/>
        <v>8648</v>
      </c>
      <c r="G51" s="10">
        <f t="shared" si="34"/>
        <v>2.2242535039609993E-2</v>
      </c>
      <c r="H51" s="10">
        <f t="shared" si="35"/>
        <v>2.0682523267838678E-3</v>
      </c>
      <c r="I51" s="10">
        <f t="shared" si="36"/>
        <v>1.7651212049894092E-2</v>
      </c>
      <c r="J51" s="9">
        <v>164627</v>
      </c>
      <c r="K51" s="10">
        <f t="shared" si="33"/>
        <v>4.8983290852449728E-2</v>
      </c>
      <c r="L51" s="2"/>
      <c r="M51" s="2"/>
      <c r="N51" s="2"/>
      <c r="O51" s="2"/>
    </row>
    <row r="52" spans="2:15" ht="16" x14ac:dyDescent="0.2">
      <c r="B52" s="7" t="s">
        <v>14</v>
      </c>
      <c r="C52" s="29">
        <v>760</v>
      </c>
      <c r="D52" s="31">
        <v>6002</v>
      </c>
      <c r="E52" s="31">
        <v>2029</v>
      </c>
      <c r="F52" s="31">
        <f t="shared" si="32"/>
        <v>8791</v>
      </c>
      <c r="G52" s="10">
        <f t="shared" si="34"/>
        <v>7.7496274217585693E-3</v>
      </c>
      <c r="H52" s="10">
        <f t="shared" si="35"/>
        <v>4.6955624355005159E-2</v>
      </c>
      <c r="I52" s="10">
        <f t="shared" si="36"/>
        <v>1.6535615171137837E-2</v>
      </c>
      <c r="J52" s="9">
        <v>162335</v>
      </c>
      <c r="K52" s="10">
        <f t="shared" si="33"/>
        <v>5.025524933257873E-2</v>
      </c>
      <c r="L52" s="2"/>
      <c r="M52" s="2"/>
      <c r="N52" s="2"/>
      <c r="O52" s="2"/>
    </row>
    <row r="53" spans="2:15" ht="16" x14ac:dyDescent="0.2">
      <c r="B53" s="12" t="s">
        <v>18</v>
      </c>
      <c r="C53" s="32">
        <v>687</v>
      </c>
      <c r="D53" s="33">
        <v>5977</v>
      </c>
      <c r="E53" s="33">
        <v>2008</v>
      </c>
      <c r="F53" s="31">
        <f t="shared" si="32"/>
        <v>8672</v>
      </c>
      <c r="G53" s="10">
        <f t="shared" si="34"/>
        <v>-1.4492753623188406E-2</v>
      </c>
      <c r="H53" s="10">
        <f t="shared" si="35"/>
        <v>-1.0349926071956629E-2</v>
      </c>
      <c r="I53" s="10">
        <f t="shared" si="36"/>
        <v>-1.3536571493572973E-2</v>
      </c>
      <c r="J53" s="9">
        <v>159988</v>
      </c>
      <c r="K53" s="10">
        <f t="shared" si="33"/>
        <v>5.0397508019898646E-2</v>
      </c>
      <c r="L53" s="2"/>
      <c r="M53" s="2"/>
      <c r="N53" s="2"/>
      <c r="O53" s="2"/>
    </row>
    <row r="54" spans="2:15" ht="16" x14ac:dyDescent="0.2">
      <c r="B54" s="12" t="s">
        <v>22</v>
      </c>
      <c r="C54" s="32">
        <v>791</v>
      </c>
      <c r="D54" s="33">
        <v>5925</v>
      </c>
      <c r="E54" s="33">
        <v>2102</v>
      </c>
      <c r="F54" s="31">
        <f t="shared" si="32"/>
        <v>8818</v>
      </c>
      <c r="G54" s="10">
        <f t="shared" si="34"/>
        <v>7.8031212484993995E-3</v>
      </c>
      <c r="H54" s="10">
        <f t="shared" ref="H54:I57" si="37">(E54-E53)/E53</f>
        <v>4.6812749003984064E-2</v>
      </c>
      <c r="I54" s="10">
        <f t="shared" si="37"/>
        <v>1.683579335793358E-2</v>
      </c>
      <c r="J54" s="9">
        <v>157566</v>
      </c>
      <c r="K54" s="10">
        <f t="shared" si="33"/>
        <v>5.1922205015574305E-2</v>
      </c>
      <c r="L54" s="2"/>
      <c r="M54" s="2"/>
      <c r="N54" s="2"/>
      <c r="O54" s="2"/>
    </row>
    <row r="55" spans="2:15" ht="16" x14ac:dyDescent="0.2">
      <c r="B55" s="12" t="s">
        <v>26</v>
      </c>
      <c r="C55" s="32">
        <v>710</v>
      </c>
      <c r="D55" s="33">
        <v>5681</v>
      </c>
      <c r="E55" s="33">
        <v>2146</v>
      </c>
      <c r="F55" s="31">
        <v>8537</v>
      </c>
      <c r="G55" s="10">
        <f t="shared" si="34"/>
        <v>-4.8391899940440741E-2</v>
      </c>
      <c r="H55" s="10">
        <f t="shared" si="37"/>
        <v>2.093244529019981E-2</v>
      </c>
      <c r="I55" s="10">
        <f t="shared" si="37"/>
        <v>-3.1866636425493311E-2</v>
      </c>
      <c r="J55" s="9">
        <v>154875</v>
      </c>
      <c r="K55" s="10">
        <f t="shared" si="33"/>
        <v>5.1107825118684856E-2</v>
      </c>
      <c r="L55" s="2"/>
      <c r="M55" s="2"/>
      <c r="N55" s="2"/>
      <c r="O55" s="2"/>
    </row>
    <row r="56" spans="2:15" ht="16" x14ac:dyDescent="0.2">
      <c r="B56" s="7" t="s">
        <v>27</v>
      </c>
      <c r="C56" s="32">
        <v>749</v>
      </c>
      <c r="D56" s="34">
        <v>5516</v>
      </c>
      <c r="E56" s="34">
        <v>2166</v>
      </c>
      <c r="F56" s="34">
        <f t="shared" ref="F56:F64" si="38">SUM(C56:E56)</f>
        <v>8431</v>
      </c>
      <c r="G56" s="10">
        <f t="shared" si="34"/>
        <v>-1.9715224534501644E-2</v>
      </c>
      <c r="H56" s="10">
        <f t="shared" si="37"/>
        <v>9.3196644920782844E-3</v>
      </c>
      <c r="I56" s="10">
        <f t="shared" si="37"/>
        <v>-1.2416539768068408E-2</v>
      </c>
      <c r="J56" s="13">
        <v>151947</v>
      </c>
      <c r="K56" s="10">
        <f>F56/(J56+F56+F94)</f>
        <v>5.1316229952220092E-2</v>
      </c>
      <c r="L56" s="2"/>
      <c r="M56" s="2"/>
      <c r="N56" s="2"/>
      <c r="O56" s="2"/>
    </row>
    <row r="57" spans="2:15" ht="16" x14ac:dyDescent="0.2">
      <c r="B57" s="7" t="s">
        <v>28</v>
      </c>
      <c r="C57" s="32">
        <v>720</v>
      </c>
      <c r="D57" s="34">
        <v>5417</v>
      </c>
      <c r="E57" s="34">
        <v>2149</v>
      </c>
      <c r="F57" s="34">
        <f t="shared" si="38"/>
        <v>8286</v>
      </c>
      <c r="G57" s="10">
        <f t="shared" si="34"/>
        <v>-2.0430965682362329E-2</v>
      </c>
      <c r="H57" s="10">
        <f t="shared" si="37"/>
        <v>-7.8485687903970449E-3</v>
      </c>
      <c r="I57" s="10">
        <f t="shared" si="37"/>
        <v>-1.7198434349424741E-2</v>
      </c>
      <c r="J57" s="13">
        <v>149995</v>
      </c>
      <c r="K57" s="10">
        <f t="shared" ref="K57:K74" si="39">F57/(J57+F57+F100)</f>
        <v>5.1035994974007737E-2</v>
      </c>
      <c r="L57" s="2"/>
      <c r="M57" s="2"/>
      <c r="N57" s="2"/>
      <c r="O57" s="2"/>
    </row>
    <row r="58" spans="2:15" ht="16" x14ac:dyDescent="0.2">
      <c r="B58" s="7" t="s">
        <v>29</v>
      </c>
      <c r="C58" s="32">
        <v>667</v>
      </c>
      <c r="D58" s="34">
        <v>5054</v>
      </c>
      <c r="E58" s="34">
        <v>2097</v>
      </c>
      <c r="F58" s="34">
        <f t="shared" si="38"/>
        <v>7818</v>
      </c>
      <c r="G58" s="10">
        <f t="shared" ref="G58:G63" si="40">(C58+D58-C57-D57)/(C57+D57)</f>
        <v>-6.7785562978654068E-2</v>
      </c>
      <c r="H58" s="10">
        <f t="shared" ref="H58:I60" si="41">(E58-E57)/E57</f>
        <v>-2.4197301070265239E-2</v>
      </c>
      <c r="I58" s="10">
        <f t="shared" si="41"/>
        <v>-5.6480811006517015E-2</v>
      </c>
      <c r="J58" s="13">
        <v>148356</v>
      </c>
      <c r="K58" s="10">
        <f t="shared" si="39"/>
        <v>4.8727585497653374E-2</v>
      </c>
      <c r="L58" s="2"/>
      <c r="M58" s="2"/>
      <c r="N58" s="2"/>
      <c r="O58" s="2"/>
    </row>
    <row r="59" spans="2:15" ht="16" x14ac:dyDescent="0.2">
      <c r="B59" s="7" t="s">
        <v>32</v>
      </c>
      <c r="C59" s="32">
        <v>780</v>
      </c>
      <c r="D59" s="34">
        <v>5199</v>
      </c>
      <c r="E59" s="34">
        <v>2185</v>
      </c>
      <c r="F59" s="34">
        <f t="shared" si="38"/>
        <v>8164</v>
      </c>
      <c r="G59" s="10">
        <f t="shared" si="40"/>
        <v>4.5097011012060831E-2</v>
      </c>
      <c r="H59" s="10">
        <f t="shared" si="41"/>
        <v>4.196471149260849E-2</v>
      </c>
      <c r="I59" s="10">
        <f t="shared" si="41"/>
        <v>4.4256843182399593E-2</v>
      </c>
      <c r="J59" s="13">
        <v>146705</v>
      </c>
      <c r="K59" s="10">
        <f t="shared" si="39"/>
        <v>5.1304287716255365E-2</v>
      </c>
      <c r="L59" s="2"/>
      <c r="M59" s="2"/>
      <c r="N59" s="2"/>
      <c r="O59" s="2"/>
    </row>
    <row r="60" spans="2:15" ht="16" x14ac:dyDescent="0.2">
      <c r="B60" s="7" t="s">
        <v>34</v>
      </c>
      <c r="C60" s="32">
        <v>841</v>
      </c>
      <c r="D60" s="34">
        <v>5163</v>
      </c>
      <c r="E60" s="34">
        <v>2060</v>
      </c>
      <c r="F60" s="34">
        <f t="shared" si="38"/>
        <v>8064</v>
      </c>
      <c r="G60" s="10">
        <f t="shared" si="40"/>
        <v>4.1813012209399565E-3</v>
      </c>
      <c r="H60" s="10">
        <f t="shared" si="41"/>
        <v>-5.7208237986270026E-2</v>
      </c>
      <c r="I60" s="10">
        <f t="shared" si="41"/>
        <v>-1.2248897599216071E-2</v>
      </c>
      <c r="J60" s="13">
        <v>145416</v>
      </c>
      <c r="K60" s="10">
        <f t="shared" si="39"/>
        <v>5.1099747162709354E-2</v>
      </c>
      <c r="L60" s="2"/>
      <c r="M60" s="2"/>
      <c r="N60" s="2"/>
      <c r="O60" s="2"/>
    </row>
    <row r="61" spans="2:15" ht="16" x14ac:dyDescent="0.2">
      <c r="B61" s="7" t="s">
        <v>35</v>
      </c>
      <c r="C61" s="32">
        <v>900</v>
      </c>
      <c r="D61" s="34">
        <v>5486</v>
      </c>
      <c r="E61" s="34">
        <v>2104</v>
      </c>
      <c r="F61" s="34">
        <f t="shared" si="38"/>
        <v>8490</v>
      </c>
      <c r="G61" s="10">
        <f t="shared" si="40"/>
        <v>6.3624250499666885E-2</v>
      </c>
      <c r="H61" s="10">
        <f t="shared" ref="H61:I63" si="42">(E61-E60)/E60</f>
        <v>2.1359223300970873E-2</v>
      </c>
      <c r="I61" s="10">
        <f t="shared" si="42"/>
        <v>5.2827380952380952E-2</v>
      </c>
      <c r="J61" s="13">
        <v>144418</v>
      </c>
      <c r="K61" s="10">
        <f t="shared" si="39"/>
        <v>5.386987474778239E-2</v>
      </c>
      <c r="L61" s="2"/>
      <c r="M61" s="2"/>
      <c r="N61" s="2"/>
      <c r="O61" s="2"/>
    </row>
    <row r="62" spans="2:15" ht="16" x14ac:dyDescent="0.2">
      <c r="B62" s="7" t="s">
        <v>36</v>
      </c>
      <c r="C62" s="32">
        <v>1061</v>
      </c>
      <c r="D62" s="34">
        <v>5641</v>
      </c>
      <c r="E62" s="34">
        <v>2005</v>
      </c>
      <c r="F62" s="34">
        <f t="shared" si="38"/>
        <v>8707</v>
      </c>
      <c r="G62" s="10">
        <f t="shared" si="40"/>
        <v>4.9483244597557159E-2</v>
      </c>
      <c r="H62" s="10">
        <f t="shared" si="42"/>
        <v>-4.7053231939163498E-2</v>
      </c>
      <c r="I62" s="10">
        <f t="shared" si="42"/>
        <v>2.5559481743227325E-2</v>
      </c>
      <c r="J62" s="13">
        <v>143528</v>
      </c>
      <c r="K62" s="10">
        <f t="shared" si="39"/>
        <v>5.5391916737176264E-2</v>
      </c>
      <c r="L62" s="2"/>
      <c r="M62" s="2"/>
      <c r="N62" s="2"/>
      <c r="O62" s="2"/>
    </row>
    <row r="63" spans="2:15" ht="16" x14ac:dyDescent="0.2">
      <c r="B63" s="7" t="s">
        <v>37</v>
      </c>
      <c r="C63" s="33">
        <v>745</v>
      </c>
      <c r="D63" s="34">
        <v>5055</v>
      </c>
      <c r="E63" s="34">
        <v>2016</v>
      </c>
      <c r="F63" s="34">
        <f t="shared" si="38"/>
        <v>7816</v>
      </c>
      <c r="G63" s="10">
        <f t="shared" si="40"/>
        <v>-0.13458669054013728</v>
      </c>
      <c r="H63" s="10">
        <f t="shared" si="42"/>
        <v>5.4862842892768084E-3</v>
      </c>
      <c r="I63" s="10">
        <f t="shared" si="42"/>
        <v>-0.10233145744803032</v>
      </c>
      <c r="J63" s="13">
        <v>142078</v>
      </c>
      <c r="K63" s="10">
        <f t="shared" si="39"/>
        <v>5.0459337495238774E-2</v>
      </c>
      <c r="L63" s="2"/>
      <c r="M63" s="2"/>
      <c r="N63" s="2"/>
      <c r="O63" s="2"/>
    </row>
    <row r="64" spans="2:15" ht="16" x14ac:dyDescent="0.2">
      <c r="B64" s="7" t="s">
        <v>38</v>
      </c>
      <c r="C64" s="33">
        <v>749</v>
      </c>
      <c r="D64" s="34">
        <v>4897</v>
      </c>
      <c r="E64" s="34">
        <v>1999</v>
      </c>
      <c r="F64" s="34">
        <f t="shared" si="38"/>
        <v>7645</v>
      </c>
      <c r="G64" s="10">
        <f t="shared" ref="G64:G69" si="43">(C64+D64-C63-D63)/(C63+D63)</f>
        <v>-2.6551724137931033E-2</v>
      </c>
      <c r="H64" s="10">
        <f t="shared" ref="H64:I66" si="44">(E64-E63)/E63</f>
        <v>-8.4325396825396821E-3</v>
      </c>
      <c r="I64" s="10">
        <f t="shared" si="44"/>
        <v>-2.1878198567041963E-2</v>
      </c>
      <c r="J64" s="13">
        <v>141807</v>
      </c>
      <c r="K64" s="10">
        <f t="shared" si="39"/>
        <v>4.9410243981257068E-2</v>
      </c>
      <c r="L64" s="2"/>
      <c r="M64" s="2"/>
      <c r="N64" s="2"/>
      <c r="O64" s="2"/>
    </row>
    <row r="65" spans="2:15" ht="16" x14ac:dyDescent="0.2">
      <c r="B65" s="7" t="s">
        <v>39</v>
      </c>
      <c r="C65" s="33">
        <v>718</v>
      </c>
      <c r="D65" s="33">
        <v>4762</v>
      </c>
      <c r="E65" s="33">
        <v>2147</v>
      </c>
      <c r="F65" s="33">
        <v>7627</v>
      </c>
      <c r="G65" s="10">
        <f t="shared" si="43"/>
        <v>-2.9401346085724405E-2</v>
      </c>
      <c r="H65" s="10">
        <f t="shared" si="44"/>
        <v>7.4037018509254621E-2</v>
      </c>
      <c r="I65" s="10">
        <f t="shared" si="44"/>
        <v>-2.3544800523217788E-3</v>
      </c>
      <c r="J65" s="13">
        <v>141693</v>
      </c>
      <c r="K65" s="10">
        <f t="shared" si="39"/>
        <v>4.9298687867623293E-2</v>
      </c>
      <c r="L65" s="2"/>
      <c r="M65" s="2"/>
      <c r="N65" s="2"/>
      <c r="O65" s="2"/>
    </row>
    <row r="66" spans="2:15" ht="16" x14ac:dyDescent="0.2">
      <c r="B66" s="7" t="s">
        <v>40</v>
      </c>
      <c r="C66" s="33">
        <v>718</v>
      </c>
      <c r="D66" s="33">
        <v>4737</v>
      </c>
      <c r="E66" s="33">
        <v>1892</v>
      </c>
      <c r="F66" s="33">
        <f>SUM(C66:E66)</f>
        <v>7347</v>
      </c>
      <c r="G66" s="10">
        <f t="shared" si="43"/>
        <v>-4.5620437956204376E-3</v>
      </c>
      <c r="H66" s="10">
        <f t="shared" si="44"/>
        <v>-0.11877037727061016</v>
      </c>
      <c r="I66" s="10">
        <f t="shared" si="44"/>
        <v>-3.6711682181722827E-2</v>
      </c>
      <c r="J66" s="13">
        <v>142347</v>
      </c>
      <c r="K66" s="10">
        <f t="shared" si="39"/>
        <v>4.7266738292684497E-2</v>
      </c>
      <c r="L66" s="2"/>
      <c r="M66" s="2"/>
      <c r="N66" s="2"/>
      <c r="O66" s="2"/>
    </row>
    <row r="67" spans="2:15" ht="16" x14ac:dyDescent="0.2">
      <c r="B67" s="2" t="s">
        <v>41</v>
      </c>
      <c r="C67" s="31">
        <v>807</v>
      </c>
      <c r="D67" s="31">
        <v>5004</v>
      </c>
      <c r="E67" s="31">
        <v>1946</v>
      </c>
      <c r="F67" s="31">
        <f>SUM(C67:E67)</f>
        <v>7757</v>
      </c>
      <c r="G67" s="10">
        <f t="shared" si="43"/>
        <v>6.5261228230980753E-2</v>
      </c>
      <c r="H67" s="10">
        <f t="shared" ref="H67" si="45">(E67-E66)/E66</f>
        <v>2.8541226215644821E-2</v>
      </c>
      <c r="I67" s="10">
        <f t="shared" ref="I67:I68" si="46">(F67-F66)/F66</f>
        <v>5.5805090513134613E-2</v>
      </c>
      <c r="J67" s="13">
        <v>142908</v>
      </c>
      <c r="K67" s="10">
        <f t="shared" si="39"/>
        <v>4.9571830265848674E-2</v>
      </c>
      <c r="L67" s="2"/>
      <c r="M67" s="2"/>
      <c r="N67" s="2"/>
      <c r="O67" s="2"/>
    </row>
    <row r="68" spans="2:15" ht="16" x14ac:dyDescent="0.2">
      <c r="B68" s="2" t="s">
        <v>42</v>
      </c>
      <c r="C68" s="31">
        <v>817</v>
      </c>
      <c r="D68" s="31">
        <v>5341</v>
      </c>
      <c r="E68" s="31">
        <v>1974</v>
      </c>
      <c r="F68" s="31">
        <f>SUM(C68:E68)</f>
        <v>8132</v>
      </c>
      <c r="G68" s="10">
        <f t="shared" si="43"/>
        <v>5.9714334882120114E-2</v>
      </c>
      <c r="H68" s="10">
        <f t="shared" ref="H68" si="47">(E68-E67)/E67</f>
        <v>1.4388489208633094E-2</v>
      </c>
      <c r="I68" s="10">
        <f t="shared" si="46"/>
        <v>4.8343431739074384E-2</v>
      </c>
      <c r="J68" s="13">
        <v>144129</v>
      </c>
      <c r="K68" s="10">
        <f t="shared" si="39"/>
        <v>5.0157590560602976E-2</v>
      </c>
      <c r="L68" s="2"/>
      <c r="M68" s="2"/>
      <c r="N68" s="2"/>
      <c r="O68" s="2"/>
    </row>
    <row r="69" spans="2:15" ht="16" x14ac:dyDescent="0.2">
      <c r="B69" s="2" t="s">
        <v>43</v>
      </c>
      <c r="C69" s="31">
        <v>819</v>
      </c>
      <c r="D69" s="31">
        <v>5304</v>
      </c>
      <c r="E69" s="31">
        <v>1996</v>
      </c>
      <c r="F69" s="31">
        <v>8119</v>
      </c>
      <c r="G69" s="10">
        <f t="shared" si="43"/>
        <v>-5.6836635271191949E-3</v>
      </c>
      <c r="H69" s="10">
        <f t="shared" ref="H69" si="48">(E69-E68)/E68</f>
        <v>1.1144883485309016E-2</v>
      </c>
      <c r="I69" s="10">
        <f t="shared" ref="I69" si="49">(F69-F68)/F68</f>
        <v>-1.5986227250368913E-3</v>
      </c>
      <c r="J69" s="13">
        <v>144532</v>
      </c>
      <c r="K69" s="10">
        <f t="shared" si="39"/>
        <v>5.0737724895168701E-2</v>
      </c>
      <c r="L69" s="2"/>
      <c r="M69" s="2"/>
      <c r="N69" s="2"/>
      <c r="O69" s="2"/>
    </row>
    <row r="70" spans="2:15" ht="16" x14ac:dyDescent="0.2">
      <c r="B70" s="2" t="s">
        <v>44</v>
      </c>
      <c r="C70" s="31">
        <v>1198</v>
      </c>
      <c r="D70" s="31">
        <v>5290</v>
      </c>
      <c r="E70" s="31">
        <v>1960</v>
      </c>
      <c r="F70" s="31">
        <f t="shared" ref="F70:F76" si="50">SUM(C70:E70)</f>
        <v>8448</v>
      </c>
      <c r="G70" s="10">
        <f t="shared" ref="G70" si="51">(C70+D70-C69-D69)/(C69+D69)</f>
        <v>5.9611301649518209E-2</v>
      </c>
      <c r="H70" s="10">
        <f t="shared" ref="H70" si="52">(E70-E69)/E69</f>
        <v>-1.8036072144288578E-2</v>
      </c>
      <c r="I70" s="10">
        <f t="shared" ref="I70" si="53">(F70-F69)/F69</f>
        <v>4.052223180194605E-2</v>
      </c>
      <c r="J70" s="13">
        <v>145316</v>
      </c>
      <c r="K70" s="10">
        <f t="shared" si="39"/>
        <v>5.4941338674852368E-2</v>
      </c>
      <c r="L70" s="2"/>
      <c r="M70" s="2"/>
      <c r="N70" s="2"/>
      <c r="O70" s="2"/>
    </row>
    <row r="71" spans="2:15" ht="16" x14ac:dyDescent="0.2">
      <c r="B71" s="2" t="s">
        <v>45</v>
      </c>
      <c r="C71" s="31">
        <v>1141</v>
      </c>
      <c r="D71" s="31">
        <v>5461</v>
      </c>
      <c r="E71" s="31">
        <v>2001</v>
      </c>
      <c r="F71" s="31">
        <f t="shared" si="50"/>
        <v>8603</v>
      </c>
      <c r="G71" s="10">
        <f t="shared" ref="G71:G72" si="54">(C71+D71-C70-D70)/(C70+D70)</f>
        <v>1.7570900123304561E-2</v>
      </c>
      <c r="H71" s="10">
        <f t="shared" ref="H71:H72" si="55">(E71-E70)/E70</f>
        <v>2.0918367346938777E-2</v>
      </c>
      <c r="I71" s="10">
        <f t="shared" ref="I71:I72" si="56">(F71-F70)/F70</f>
        <v>1.834753787878788E-2</v>
      </c>
      <c r="J71" s="13">
        <v>146375</v>
      </c>
      <c r="K71" s="10">
        <f t="shared" si="39"/>
        <v>5.551110480197189E-2</v>
      </c>
      <c r="L71" s="2"/>
      <c r="M71" s="2"/>
      <c r="N71" s="2"/>
      <c r="O71" s="2"/>
    </row>
    <row r="72" spans="2:15" ht="16" x14ac:dyDescent="0.2">
      <c r="B72" s="2" t="s">
        <v>46</v>
      </c>
      <c r="C72" s="31">
        <v>1101</v>
      </c>
      <c r="D72" s="31">
        <v>5191</v>
      </c>
      <c r="E72" s="31">
        <v>2150</v>
      </c>
      <c r="F72" s="31">
        <f t="shared" si="50"/>
        <v>8442</v>
      </c>
      <c r="G72" s="10">
        <f t="shared" si="54"/>
        <v>-4.6955468039987881E-2</v>
      </c>
      <c r="H72" s="10">
        <f t="shared" si="55"/>
        <v>7.4462768615692149E-2</v>
      </c>
      <c r="I72" s="10">
        <f t="shared" si="56"/>
        <v>-1.8714401952807162E-2</v>
      </c>
      <c r="J72" s="13">
        <v>146772</v>
      </c>
      <c r="K72" s="10">
        <f t="shared" si="39"/>
        <v>5.4389423634465965E-2</v>
      </c>
      <c r="L72" s="2"/>
      <c r="M72" s="2"/>
      <c r="N72" s="2"/>
      <c r="O72" s="2"/>
    </row>
    <row r="73" spans="2:15" ht="16" x14ac:dyDescent="0.2">
      <c r="B73" s="2" t="s">
        <v>47</v>
      </c>
      <c r="C73" s="35" t="s">
        <v>48</v>
      </c>
      <c r="D73" s="31">
        <v>6237</v>
      </c>
      <c r="E73" s="31">
        <v>1999</v>
      </c>
      <c r="F73" s="31">
        <f t="shared" si="50"/>
        <v>8236</v>
      </c>
      <c r="G73" s="10">
        <f t="shared" ref="G73" si="57">(C73+D73-C72-D72)/(C72+D72)</f>
        <v>-8.7412587412587419E-3</v>
      </c>
      <c r="H73" s="10">
        <f t="shared" ref="H73" si="58">(E73-E72)/E72</f>
        <v>-7.0232558139534884E-2</v>
      </c>
      <c r="I73" s="10">
        <f t="shared" ref="I73" si="59">(F73-F72)/F72</f>
        <v>-2.4401800521203505E-2</v>
      </c>
      <c r="J73" s="13">
        <v>147785</v>
      </c>
      <c r="K73" s="10">
        <f t="shared" si="39"/>
        <v>5.2787765749482442E-2</v>
      </c>
      <c r="L73" s="2"/>
      <c r="M73" s="2"/>
      <c r="N73" s="2"/>
      <c r="O73" s="2"/>
    </row>
    <row r="74" spans="2:15" ht="16" x14ac:dyDescent="0.2">
      <c r="B74" s="7" t="s">
        <v>49</v>
      </c>
      <c r="C74" s="32" t="s">
        <v>48</v>
      </c>
      <c r="D74" s="32">
        <v>5876</v>
      </c>
      <c r="E74" s="32">
        <v>1969</v>
      </c>
      <c r="F74" s="32">
        <f t="shared" si="50"/>
        <v>7845</v>
      </c>
      <c r="G74" s="10">
        <f t="shared" ref="G74" si="60">(C74+D74-C73-D73)/(C73+D73)</f>
        <v>-5.7880391213724548E-2</v>
      </c>
      <c r="H74" s="10">
        <f t="shared" ref="H74" si="61">(E74-E73)/E73</f>
        <v>-1.5007503751875938E-2</v>
      </c>
      <c r="I74" s="10">
        <f t="shared" ref="I74" si="62">(F74-F73)/F73</f>
        <v>-4.7474502185526957E-2</v>
      </c>
      <c r="J74" s="13">
        <v>149181</v>
      </c>
      <c r="K74" s="10">
        <f t="shared" si="39"/>
        <v>4.9959879255664669E-2</v>
      </c>
      <c r="L74" s="2"/>
      <c r="M74" s="2"/>
      <c r="N74" s="2"/>
      <c r="O74" s="2"/>
    </row>
    <row r="75" spans="2:15" ht="16" x14ac:dyDescent="0.2">
      <c r="B75" s="7" t="s">
        <v>50</v>
      </c>
      <c r="C75" s="30" t="s">
        <v>48</v>
      </c>
      <c r="D75" s="32">
        <v>5897</v>
      </c>
      <c r="E75" s="32">
        <v>1703</v>
      </c>
      <c r="F75" s="32">
        <f t="shared" si="50"/>
        <v>7600</v>
      </c>
      <c r="G75" s="10">
        <f t="shared" ref="G75" si="63">(C75+D75-C74-D74)/(C74+D74)</f>
        <v>3.5738597685500339E-3</v>
      </c>
      <c r="H75" s="10">
        <f t="shared" ref="H75" si="64">(E75-E74)/E74</f>
        <v>-0.13509395632300661</v>
      </c>
      <c r="I75" s="10">
        <f t="shared" ref="I75" si="65">(F75-F74)/F74</f>
        <v>-3.1230082855321861E-2</v>
      </c>
      <c r="J75" s="13">
        <v>145634</v>
      </c>
      <c r="K75" s="10">
        <v>4.5999999999999999E-2</v>
      </c>
      <c r="L75" s="2"/>
      <c r="M75" s="2"/>
      <c r="N75" s="2"/>
      <c r="O75" s="2"/>
    </row>
    <row r="76" spans="2:15" ht="16" x14ac:dyDescent="0.2">
      <c r="B76" s="7" t="s">
        <v>57</v>
      </c>
      <c r="C76" s="15" t="s">
        <v>48</v>
      </c>
      <c r="D76" s="32">
        <v>6841</v>
      </c>
      <c r="E76" s="32">
        <v>1793</v>
      </c>
      <c r="F76" s="32">
        <f t="shared" si="50"/>
        <v>8634</v>
      </c>
      <c r="G76" s="10">
        <f t="shared" ref="G76" si="66">(C76+D76-C75-D75)/(C75+D75)</f>
        <v>0.16008139732067153</v>
      </c>
      <c r="H76" s="10">
        <f t="shared" ref="H76" si="67">(E76-E75)/E75</f>
        <v>5.2847915443335287E-2</v>
      </c>
      <c r="I76" s="10">
        <f t="shared" ref="I76" si="68">(F76-F75)/F75</f>
        <v>0.13605263157894737</v>
      </c>
      <c r="J76" s="13">
        <v>149198</v>
      </c>
      <c r="K76" s="10">
        <f t="shared" ref="K76" si="69">F76/(J76+F76)</f>
        <v>5.4703735617618737E-2</v>
      </c>
      <c r="L76" s="2"/>
      <c r="M76" s="2"/>
      <c r="N76" s="2"/>
      <c r="O76" s="2"/>
    </row>
    <row r="77" spans="2:15" ht="16" x14ac:dyDescent="0.2">
      <c r="B77" s="7"/>
      <c r="C77" s="9"/>
      <c r="D77" s="9"/>
      <c r="E77" s="9"/>
      <c r="F77" s="9"/>
      <c r="G77" s="10"/>
      <c r="H77" s="10"/>
      <c r="I77" s="10"/>
      <c r="J77" s="13"/>
      <c r="K77" s="10"/>
      <c r="L77" s="2"/>
      <c r="M77" s="2"/>
      <c r="N77" s="2"/>
      <c r="O77" s="2"/>
    </row>
    <row r="78" spans="2:15" ht="16" x14ac:dyDescent="0.2">
      <c r="B78" s="37" t="s">
        <v>15</v>
      </c>
      <c r="C78" s="49" t="s">
        <v>17</v>
      </c>
      <c r="D78" s="49"/>
      <c r="E78" s="49"/>
      <c r="F78" s="49"/>
      <c r="G78" s="38" t="s">
        <v>24</v>
      </c>
      <c r="H78" s="38"/>
      <c r="I78" s="38"/>
      <c r="J78" s="3" t="s">
        <v>21</v>
      </c>
      <c r="K78" s="3" t="s">
        <v>31</v>
      </c>
      <c r="L78" s="2"/>
      <c r="M78" s="2"/>
      <c r="N78" s="2"/>
      <c r="O78" s="2"/>
    </row>
    <row r="79" spans="2:15" ht="16" x14ac:dyDescent="0.2">
      <c r="B79" s="4" t="s">
        <v>5</v>
      </c>
      <c r="C79" s="4" t="s">
        <v>53</v>
      </c>
      <c r="D79" s="4" t="s">
        <v>2</v>
      </c>
      <c r="E79" s="4" t="s">
        <v>3</v>
      </c>
      <c r="F79" s="4" t="s">
        <v>4</v>
      </c>
      <c r="G79" s="4" t="s">
        <v>54</v>
      </c>
      <c r="H79" s="4" t="s">
        <v>3</v>
      </c>
      <c r="I79" s="4" t="s">
        <v>4</v>
      </c>
      <c r="J79" s="5" t="s">
        <v>20</v>
      </c>
      <c r="K79" s="3" t="s">
        <v>55</v>
      </c>
      <c r="L79" s="2"/>
      <c r="M79" s="2"/>
      <c r="N79" s="2"/>
      <c r="O79" s="2"/>
    </row>
    <row r="80" spans="2:15" ht="16" x14ac:dyDescent="0.2">
      <c r="B80" s="6" t="s">
        <v>6</v>
      </c>
      <c r="C80" s="6" t="s">
        <v>6</v>
      </c>
      <c r="D80" s="6" t="s">
        <v>6</v>
      </c>
      <c r="E80" s="6" t="s">
        <v>6</v>
      </c>
      <c r="F80" s="6" t="s">
        <v>6</v>
      </c>
      <c r="G80" s="6" t="s">
        <v>6</v>
      </c>
      <c r="H80" s="6" t="s">
        <v>6</v>
      </c>
      <c r="I80" s="6" t="s">
        <v>6</v>
      </c>
      <c r="J80" s="6" t="s">
        <v>6</v>
      </c>
      <c r="K80" s="6" t="s">
        <v>6</v>
      </c>
      <c r="L80" s="2"/>
      <c r="M80" s="2"/>
      <c r="N80" s="2"/>
      <c r="O80" s="2"/>
    </row>
    <row r="81" spans="2:15" ht="16" x14ac:dyDescent="0.2">
      <c r="B81" s="7" t="s">
        <v>7</v>
      </c>
      <c r="C81" s="14">
        <v>31</v>
      </c>
      <c r="D81" s="40">
        <v>1247</v>
      </c>
      <c r="E81" s="41">
        <v>168</v>
      </c>
      <c r="F81" s="15">
        <f t="shared" ref="F81:F86" si="70">E81+D81+C81</f>
        <v>1446</v>
      </c>
      <c r="G81" s="16"/>
      <c r="H81" s="16"/>
      <c r="I81" s="16"/>
      <c r="J81" s="17">
        <v>152898</v>
      </c>
      <c r="K81" s="16">
        <f t="shared" ref="K81:K110" si="71">F81/(J81+F81+F45)</f>
        <v>8.9343087341209031E-3</v>
      </c>
      <c r="L81" s="2"/>
      <c r="M81" s="2"/>
      <c r="N81" s="2"/>
      <c r="O81" s="2"/>
    </row>
    <row r="82" spans="2:15" ht="16" x14ac:dyDescent="0.2">
      <c r="B82" s="7" t="s">
        <v>8</v>
      </c>
      <c r="C82" s="14">
        <v>66</v>
      </c>
      <c r="D82" s="40">
        <v>1375</v>
      </c>
      <c r="E82" s="41">
        <v>218</v>
      </c>
      <c r="F82" s="15">
        <f t="shared" si="70"/>
        <v>1659</v>
      </c>
      <c r="G82" s="16">
        <f t="shared" ref="G82:G93" si="72">(C82+D82-C81-D81)/(C81+D81)</f>
        <v>0.12754303599374023</v>
      </c>
      <c r="H82" s="16">
        <f t="shared" ref="H82:H89" si="73">(E82-E81)/E81</f>
        <v>0.29761904761904762</v>
      </c>
      <c r="I82" s="16">
        <f t="shared" ref="I82:I89" si="74">(F82-F81)/F81</f>
        <v>0.14730290456431536</v>
      </c>
      <c r="J82" s="17">
        <v>155779</v>
      </c>
      <c r="K82" s="16">
        <f t="shared" si="71"/>
        <v>1.0027259155389275E-2</v>
      </c>
      <c r="L82" s="2"/>
      <c r="M82" s="2"/>
      <c r="N82" s="2"/>
      <c r="O82" s="2"/>
    </row>
    <row r="83" spans="2:15" ht="16" x14ac:dyDescent="0.2">
      <c r="B83" s="7" t="s">
        <v>9</v>
      </c>
      <c r="C83" s="14">
        <v>74</v>
      </c>
      <c r="D83" s="40">
        <v>1595</v>
      </c>
      <c r="E83" s="41">
        <v>288</v>
      </c>
      <c r="F83" s="15">
        <f t="shared" si="70"/>
        <v>1957</v>
      </c>
      <c r="G83" s="16">
        <f t="shared" si="72"/>
        <v>0.15822345593337961</v>
      </c>
      <c r="H83" s="16">
        <f t="shared" si="73"/>
        <v>0.32110091743119268</v>
      </c>
      <c r="I83" s="16">
        <f t="shared" si="74"/>
        <v>0.17962628089210367</v>
      </c>
      <c r="J83" s="17">
        <v>159991</v>
      </c>
      <c r="K83" s="16">
        <f t="shared" si="71"/>
        <v>1.1510749051554275E-2</v>
      </c>
      <c r="L83" s="2"/>
      <c r="M83" s="2"/>
      <c r="N83" s="2"/>
      <c r="O83" s="2"/>
    </row>
    <row r="84" spans="2:15" ht="16" x14ac:dyDescent="0.2">
      <c r="B84" s="7" t="s">
        <v>10</v>
      </c>
      <c r="C84" s="14">
        <v>61</v>
      </c>
      <c r="D84" s="40">
        <v>1886</v>
      </c>
      <c r="E84" s="41">
        <v>387</v>
      </c>
      <c r="F84" s="15">
        <f t="shared" si="70"/>
        <v>2334</v>
      </c>
      <c r="G84" s="16">
        <f t="shared" si="72"/>
        <v>0.16656680647094069</v>
      </c>
      <c r="H84" s="16">
        <f t="shared" si="73"/>
        <v>0.34375</v>
      </c>
      <c r="I84" s="16">
        <f t="shared" si="74"/>
        <v>0.19264179867143588</v>
      </c>
      <c r="J84" s="17">
        <v>163020</v>
      </c>
      <c r="K84" s="16">
        <f t="shared" si="71"/>
        <v>1.3449736364422163E-2</v>
      </c>
      <c r="L84" s="2"/>
      <c r="M84" s="2"/>
      <c r="N84" s="2"/>
      <c r="O84" s="2"/>
    </row>
    <row r="85" spans="2:15" ht="16" x14ac:dyDescent="0.2">
      <c r="B85" s="7" t="s">
        <v>11</v>
      </c>
      <c r="C85" s="14">
        <v>87</v>
      </c>
      <c r="D85" s="40">
        <v>2387</v>
      </c>
      <c r="E85" s="41">
        <v>436</v>
      </c>
      <c r="F85" s="15">
        <f t="shared" si="70"/>
        <v>2910</v>
      </c>
      <c r="G85" s="16">
        <f t="shared" si="72"/>
        <v>0.27067282999486392</v>
      </c>
      <c r="H85" s="16">
        <f t="shared" si="73"/>
        <v>0.12661498708010335</v>
      </c>
      <c r="I85" s="16">
        <f t="shared" si="74"/>
        <v>0.2467866323907455</v>
      </c>
      <c r="J85" s="17">
        <v>164341</v>
      </c>
      <c r="K85" s="16">
        <f t="shared" si="71"/>
        <v>1.6549323809415484E-2</v>
      </c>
      <c r="L85" s="2"/>
      <c r="M85" s="2"/>
      <c r="N85" s="2"/>
      <c r="O85" s="2"/>
    </row>
    <row r="86" spans="2:15" ht="16" x14ac:dyDescent="0.2">
      <c r="B86" s="7" t="s">
        <v>12</v>
      </c>
      <c r="C86" s="14">
        <v>60</v>
      </c>
      <c r="D86" s="40">
        <v>2548</v>
      </c>
      <c r="E86" s="41">
        <v>551</v>
      </c>
      <c r="F86" s="15">
        <f t="shared" si="70"/>
        <v>3159</v>
      </c>
      <c r="G86" s="16">
        <f t="shared" si="72"/>
        <v>5.4163298302344384E-2</v>
      </c>
      <c r="H86" s="16">
        <f t="shared" si="73"/>
        <v>0.26376146788990823</v>
      </c>
      <c r="I86" s="16">
        <f t="shared" si="74"/>
        <v>8.5567010309278352E-2</v>
      </c>
      <c r="J86" s="17">
        <v>165507</v>
      </c>
      <c r="K86" s="16">
        <f t="shared" si="71"/>
        <v>1.7830936307601995E-2</v>
      </c>
      <c r="L86" s="2"/>
      <c r="M86" s="2"/>
      <c r="N86" s="2"/>
      <c r="O86" s="2"/>
    </row>
    <row r="87" spans="2:15" ht="16" x14ac:dyDescent="0.2">
      <c r="B87" s="7" t="s">
        <v>13</v>
      </c>
      <c r="C87" s="14">
        <v>90</v>
      </c>
      <c r="D87" s="40">
        <v>2570</v>
      </c>
      <c r="E87" s="41">
        <v>615</v>
      </c>
      <c r="F87" s="15">
        <f>+E87+D87+C87</f>
        <v>3275</v>
      </c>
      <c r="G87" s="16">
        <f t="shared" si="72"/>
        <v>1.9938650306748466E-2</v>
      </c>
      <c r="H87" s="16">
        <f t="shared" si="73"/>
        <v>0.1161524500907441</v>
      </c>
      <c r="I87" s="16">
        <f t="shared" si="74"/>
        <v>3.6720481164925607E-2</v>
      </c>
      <c r="J87" s="17">
        <v>164627</v>
      </c>
      <c r="K87" s="16">
        <f t="shared" si="71"/>
        <v>1.8549985839705466E-2</v>
      </c>
      <c r="L87" s="2"/>
      <c r="M87" s="2"/>
      <c r="N87" s="2"/>
      <c r="O87" s="2"/>
    </row>
    <row r="88" spans="2:15" ht="16" x14ac:dyDescent="0.2">
      <c r="B88" s="7" t="s">
        <v>14</v>
      </c>
      <c r="C88" s="14">
        <v>97</v>
      </c>
      <c r="D88" s="40">
        <v>2879</v>
      </c>
      <c r="E88" s="41">
        <v>825</v>
      </c>
      <c r="F88" s="15">
        <f>+E88+D88+C88</f>
        <v>3801</v>
      </c>
      <c r="G88" s="16">
        <f t="shared" si="72"/>
        <v>0.11879699248120301</v>
      </c>
      <c r="H88" s="16">
        <f t="shared" si="73"/>
        <v>0.34146341463414637</v>
      </c>
      <c r="I88" s="16">
        <f t="shared" si="74"/>
        <v>0.16061068702290077</v>
      </c>
      <c r="J88" s="17">
        <v>162335</v>
      </c>
      <c r="K88" s="16">
        <f t="shared" si="71"/>
        <v>2.1729064123891681E-2</v>
      </c>
      <c r="L88" s="2"/>
      <c r="M88" s="2"/>
      <c r="N88" s="2"/>
      <c r="O88" s="2"/>
    </row>
    <row r="89" spans="2:15" ht="16" x14ac:dyDescent="0.2">
      <c r="B89" s="12" t="s">
        <v>18</v>
      </c>
      <c r="C89" s="17">
        <v>86</v>
      </c>
      <c r="D89" s="42">
        <f>2543+15</f>
        <v>2558</v>
      </c>
      <c r="E89" s="42">
        <v>768</v>
      </c>
      <c r="F89" s="15">
        <f>+E89+D89+C89</f>
        <v>3412</v>
      </c>
      <c r="G89" s="16">
        <f t="shared" si="72"/>
        <v>-0.11155913978494623</v>
      </c>
      <c r="H89" s="16">
        <f t="shared" si="73"/>
        <v>-6.9090909090909092E-2</v>
      </c>
      <c r="I89" s="16">
        <f t="shared" si="74"/>
        <v>-0.10234148908182057</v>
      </c>
      <c r="J89" s="17">
        <v>159988</v>
      </c>
      <c r="K89" s="16">
        <f t="shared" si="71"/>
        <v>1.9828908828862336E-2</v>
      </c>
      <c r="L89" s="2"/>
      <c r="M89" s="2"/>
      <c r="N89" s="2"/>
      <c r="O89" s="2"/>
    </row>
    <row r="90" spans="2:15" ht="16" x14ac:dyDescent="0.2">
      <c r="B90" s="12" t="s">
        <v>22</v>
      </c>
      <c r="C90" s="17">
        <v>107</v>
      </c>
      <c r="D90" s="42">
        <v>2537</v>
      </c>
      <c r="E90" s="42">
        <v>803</v>
      </c>
      <c r="F90" s="15">
        <f>+E90+D90+C90</f>
        <v>3447</v>
      </c>
      <c r="G90" s="16">
        <f t="shared" si="72"/>
        <v>0</v>
      </c>
      <c r="H90" s="16">
        <f t="shared" ref="H90:I93" si="75">(E90-E89)/E89</f>
        <v>4.5572916666666664E-2</v>
      </c>
      <c r="I90" s="16">
        <f t="shared" si="75"/>
        <v>1.0257913247362251E-2</v>
      </c>
      <c r="J90" s="17">
        <v>157566</v>
      </c>
      <c r="K90" s="16">
        <f t="shared" si="71"/>
        <v>2.0296647844033185E-2</v>
      </c>
      <c r="L90" s="2"/>
      <c r="M90" s="2"/>
      <c r="N90" s="2"/>
      <c r="O90" s="2"/>
    </row>
    <row r="91" spans="2:15" ht="16" x14ac:dyDescent="0.2">
      <c r="B91" s="12" t="s">
        <v>26</v>
      </c>
      <c r="C91" s="17">
        <v>88</v>
      </c>
      <c r="D91" s="42">
        <v>2666</v>
      </c>
      <c r="E91" s="42">
        <v>873</v>
      </c>
      <c r="F91" s="15">
        <v>3627</v>
      </c>
      <c r="G91" s="16">
        <f t="shared" si="72"/>
        <v>4.16036308623298E-2</v>
      </c>
      <c r="H91" s="16">
        <f t="shared" si="75"/>
        <v>8.717310087173101E-2</v>
      </c>
      <c r="I91" s="16">
        <f t="shared" si="75"/>
        <v>5.2219321148825062E-2</v>
      </c>
      <c r="J91" s="17">
        <v>154875</v>
      </c>
      <c r="K91" s="16">
        <f t="shared" si="71"/>
        <v>2.1713492058740774E-2</v>
      </c>
      <c r="L91" s="2"/>
      <c r="M91" s="2"/>
      <c r="N91" s="2"/>
      <c r="O91" s="2"/>
    </row>
    <row r="92" spans="2:15" ht="16" x14ac:dyDescent="0.2">
      <c r="B92" s="7" t="s">
        <v>27</v>
      </c>
      <c r="C92" s="17">
        <v>68</v>
      </c>
      <c r="D92" s="42">
        <v>2712</v>
      </c>
      <c r="E92" s="42">
        <v>791</v>
      </c>
      <c r="F92" s="18">
        <f t="shared" ref="F92:F100" si="76">SUM(C92:E92)</f>
        <v>3571</v>
      </c>
      <c r="G92" s="16">
        <f t="shared" si="72"/>
        <v>9.44081336238199E-3</v>
      </c>
      <c r="H92" s="16">
        <f t="shared" si="75"/>
        <v>-9.3928980526918671E-2</v>
      </c>
      <c r="I92" s="16">
        <f t="shared" si="75"/>
        <v>-1.5439757375241246E-2</v>
      </c>
      <c r="J92" s="18">
        <v>151947</v>
      </c>
      <c r="K92" s="16">
        <f t="shared" si="71"/>
        <v>2.178116365455111E-2</v>
      </c>
      <c r="L92" s="2"/>
      <c r="M92" s="2"/>
      <c r="N92" s="2"/>
      <c r="O92" s="2"/>
    </row>
    <row r="93" spans="2:15" ht="16" x14ac:dyDescent="0.2">
      <c r="B93" s="7" t="s">
        <v>28</v>
      </c>
      <c r="C93" s="17">
        <v>94</v>
      </c>
      <c r="D93" s="42">
        <v>2799</v>
      </c>
      <c r="E93" s="42">
        <v>895</v>
      </c>
      <c r="F93" s="18">
        <f t="shared" si="76"/>
        <v>3788</v>
      </c>
      <c r="G93" s="16">
        <f t="shared" si="72"/>
        <v>4.0647482014388489E-2</v>
      </c>
      <c r="H93" s="16">
        <f t="shared" si="75"/>
        <v>0.13147914032869784</v>
      </c>
      <c r="I93" s="16">
        <f t="shared" si="75"/>
        <v>6.0767292075049009E-2</v>
      </c>
      <c r="J93" s="18">
        <v>149995</v>
      </c>
      <c r="K93" s="16">
        <f t="shared" si="71"/>
        <v>2.3372760984518938E-2</v>
      </c>
      <c r="L93" s="2"/>
      <c r="M93" s="2"/>
      <c r="N93" s="2"/>
      <c r="O93" s="2"/>
    </row>
    <row r="94" spans="2:15" ht="16" x14ac:dyDescent="0.2">
      <c r="B94" s="1" t="s">
        <v>29</v>
      </c>
      <c r="C94" s="19">
        <v>102</v>
      </c>
      <c r="D94" s="43">
        <v>2926</v>
      </c>
      <c r="E94" s="44">
        <v>889</v>
      </c>
      <c r="F94" s="20">
        <f t="shared" si="76"/>
        <v>3917</v>
      </c>
      <c r="G94" s="21">
        <f t="shared" ref="G94:G99" si="77">(C94+D94-C93-D93)/(C93+D93)</f>
        <v>4.6664362253715869E-2</v>
      </c>
      <c r="H94" s="21">
        <f t="shared" ref="H94:I97" si="78">(E94-E93)/E93</f>
        <v>-6.7039106145251395E-3</v>
      </c>
      <c r="I94" s="21">
        <f t="shared" si="78"/>
        <v>3.405491024287223E-2</v>
      </c>
      <c r="J94" s="20">
        <v>148356</v>
      </c>
      <c r="K94" s="21">
        <f t="shared" si="71"/>
        <v>2.4467334203671663E-2</v>
      </c>
      <c r="L94" s="13" t="s">
        <v>33</v>
      </c>
      <c r="M94" s="2"/>
      <c r="N94" s="2"/>
      <c r="O94" s="2"/>
    </row>
    <row r="95" spans="2:15" ht="16" x14ac:dyDescent="0.2">
      <c r="B95" s="1" t="s">
        <v>32</v>
      </c>
      <c r="C95" s="19">
        <v>107</v>
      </c>
      <c r="D95" s="43">
        <v>2932</v>
      </c>
      <c r="E95" s="44">
        <v>932</v>
      </c>
      <c r="F95" s="20">
        <f t="shared" si="76"/>
        <v>3971</v>
      </c>
      <c r="G95" s="21">
        <f t="shared" si="77"/>
        <v>3.6327608982826948E-3</v>
      </c>
      <c r="H95" s="21">
        <f t="shared" si="78"/>
        <v>4.8368953880764905E-2</v>
      </c>
      <c r="I95" s="21">
        <f t="shared" si="78"/>
        <v>1.3786060760786317E-2</v>
      </c>
      <c r="J95" s="20">
        <v>146705</v>
      </c>
      <c r="K95" s="21">
        <f t="shared" si="71"/>
        <v>2.5000000000000001E-2</v>
      </c>
      <c r="L95" s="22"/>
      <c r="M95" s="2"/>
      <c r="N95" s="2"/>
      <c r="O95" s="2"/>
    </row>
    <row r="96" spans="2:15" ht="15.75" customHeight="1" x14ac:dyDescent="0.2">
      <c r="B96" s="1" t="s">
        <v>34</v>
      </c>
      <c r="C96" s="23">
        <v>91</v>
      </c>
      <c r="D96" s="45">
        <v>2902</v>
      </c>
      <c r="E96" s="45">
        <v>994</v>
      </c>
      <c r="F96" s="20">
        <f t="shared" si="76"/>
        <v>3987</v>
      </c>
      <c r="G96" s="21">
        <f t="shared" si="77"/>
        <v>-1.5136558078315236E-2</v>
      </c>
      <c r="H96" s="21">
        <f t="shared" si="78"/>
        <v>6.652360515021459E-2</v>
      </c>
      <c r="I96" s="21">
        <f t="shared" si="78"/>
        <v>4.029211785444472E-3</v>
      </c>
      <c r="J96" s="20">
        <v>145416</v>
      </c>
      <c r="K96" s="21">
        <f t="shared" si="71"/>
        <v>2.5319590771399721E-2</v>
      </c>
      <c r="L96" s="22"/>
    </row>
    <row r="97" spans="2:15" ht="15.75" customHeight="1" x14ac:dyDescent="0.2">
      <c r="B97" s="1" t="s">
        <v>35</v>
      </c>
      <c r="C97" s="23">
        <v>101</v>
      </c>
      <c r="D97" s="45">
        <v>3014</v>
      </c>
      <c r="E97" s="45">
        <v>978</v>
      </c>
      <c r="F97" s="20">
        <f t="shared" si="76"/>
        <v>4093</v>
      </c>
      <c r="G97" s="21">
        <f t="shared" si="77"/>
        <v>4.0761777480788505E-2</v>
      </c>
      <c r="H97" s="21">
        <f t="shared" si="78"/>
        <v>-1.6096579476861168E-2</v>
      </c>
      <c r="I97" s="21">
        <f t="shared" si="78"/>
        <v>2.6586405818911463E-2</v>
      </c>
      <c r="J97" s="20">
        <v>144418</v>
      </c>
      <c r="K97" s="21">
        <f t="shared" si="71"/>
        <v>2.606989764396405E-2</v>
      </c>
      <c r="L97" s="22"/>
    </row>
    <row r="98" spans="2:15" ht="15.75" customHeight="1" x14ac:dyDescent="0.2">
      <c r="B98" s="1" t="s">
        <v>36</v>
      </c>
      <c r="C98" s="23">
        <v>128</v>
      </c>
      <c r="D98" s="45">
        <v>3032</v>
      </c>
      <c r="E98" s="45">
        <v>946</v>
      </c>
      <c r="F98" s="20">
        <f t="shared" si="76"/>
        <v>4106</v>
      </c>
      <c r="G98" s="21">
        <f t="shared" si="77"/>
        <v>1.4446227929373997E-2</v>
      </c>
      <c r="H98" s="21">
        <f t="shared" ref="H98:I100" si="79">(E98-E97)/E97</f>
        <v>-3.2719836400817999E-2</v>
      </c>
      <c r="I98" s="21">
        <f t="shared" si="79"/>
        <v>3.1761544099682387E-3</v>
      </c>
      <c r="J98" s="20">
        <v>143528</v>
      </c>
      <c r="K98" s="21">
        <f t="shared" si="71"/>
        <v>2.6263104368016068E-2</v>
      </c>
      <c r="L98" s="22"/>
    </row>
    <row r="99" spans="2:15" ht="15.75" customHeight="1" x14ac:dyDescent="0.2">
      <c r="B99" s="1" t="s">
        <v>37</v>
      </c>
      <c r="C99" s="23">
        <v>145</v>
      </c>
      <c r="D99" s="45">
        <v>2919</v>
      </c>
      <c r="E99" s="45">
        <v>964</v>
      </c>
      <c r="F99" s="20">
        <f t="shared" si="76"/>
        <v>4028</v>
      </c>
      <c r="G99" s="21">
        <f t="shared" si="77"/>
        <v>-3.0379746835443037E-2</v>
      </c>
      <c r="H99" s="21">
        <f t="shared" si="79"/>
        <v>1.9027484143763214E-2</v>
      </c>
      <c r="I99" s="21">
        <f t="shared" si="79"/>
        <v>-1.8996590355577204E-2</v>
      </c>
      <c r="J99" s="22">
        <v>142078</v>
      </c>
      <c r="K99" s="21">
        <f t="shared" si="71"/>
        <v>2.6169098634373254E-2</v>
      </c>
      <c r="L99" s="22"/>
    </row>
    <row r="100" spans="2:15" ht="16" x14ac:dyDescent="0.2">
      <c r="B100" s="1" t="s">
        <v>38</v>
      </c>
      <c r="C100" s="23">
        <v>158</v>
      </c>
      <c r="D100" s="45">
        <v>2885</v>
      </c>
      <c r="E100" s="45">
        <v>1032</v>
      </c>
      <c r="F100" s="20">
        <f t="shared" si="76"/>
        <v>4075</v>
      </c>
      <c r="G100" s="21">
        <f t="shared" ref="G100:G105" si="80">(C100+D100-C99-D99)/(C99+D99)</f>
        <v>-6.8537859007832902E-3</v>
      </c>
      <c r="H100" s="21">
        <f t="shared" si="79"/>
        <v>7.0539419087136929E-2</v>
      </c>
      <c r="I100" s="21">
        <f t="shared" si="79"/>
        <v>1.166832174776564E-2</v>
      </c>
      <c r="J100" s="22">
        <v>141807</v>
      </c>
      <c r="K100" s="21">
        <f t="shared" si="71"/>
        <v>2.654256254600168E-2</v>
      </c>
      <c r="L100" s="1"/>
      <c r="M100" s="2"/>
      <c r="N100" s="2"/>
      <c r="O100" s="2"/>
    </row>
    <row r="101" spans="2:15" ht="16" x14ac:dyDescent="0.2">
      <c r="B101" s="1" t="s">
        <v>39</v>
      </c>
      <c r="C101" s="23">
        <v>153</v>
      </c>
      <c r="D101" s="45">
        <v>3040</v>
      </c>
      <c r="E101" s="45">
        <v>1076</v>
      </c>
      <c r="F101" s="23">
        <v>4269</v>
      </c>
      <c r="G101" s="21">
        <f t="shared" si="80"/>
        <v>4.9293460400920142E-2</v>
      </c>
      <c r="H101" s="21">
        <f t="shared" ref="H101:I103" si="81">(E101-E100)/E100</f>
        <v>4.2635658914728682E-2</v>
      </c>
      <c r="I101" s="21">
        <f t="shared" si="81"/>
        <v>4.7607361963190181E-2</v>
      </c>
      <c r="J101" s="25">
        <v>141693</v>
      </c>
      <c r="K101" s="21">
        <f t="shared" si="71"/>
        <v>2.7794959274427204E-2</v>
      </c>
      <c r="L101" s="24"/>
    </row>
    <row r="102" spans="2:15" ht="16" x14ac:dyDescent="0.2">
      <c r="B102" s="26" t="s">
        <v>40</v>
      </c>
      <c r="C102" s="23">
        <v>148</v>
      </c>
      <c r="D102" s="45">
        <v>3051</v>
      </c>
      <c r="E102" s="45">
        <v>1061</v>
      </c>
      <c r="F102" s="23">
        <v>4260</v>
      </c>
      <c r="G102" s="21">
        <f t="shared" si="80"/>
        <v>1.8791105543376136E-3</v>
      </c>
      <c r="H102" s="21">
        <f t="shared" si="81"/>
        <v>-1.3940520446096654E-2</v>
      </c>
      <c r="I102" s="21">
        <f t="shared" si="81"/>
        <v>-2.1082220660576245E-3</v>
      </c>
      <c r="J102" s="25">
        <v>142347</v>
      </c>
      <c r="K102" s="21">
        <f t="shared" si="71"/>
        <v>2.7670602907361938E-2</v>
      </c>
    </row>
    <row r="103" spans="2:15" ht="16" x14ac:dyDescent="0.2">
      <c r="B103" s="2" t="s">
        <v>41</v>
      </c>
      <c r="C103" s="23">
        <v>160</v>
      </c>
      <c r="D103" s="45">
        <v>3089</v>
      </c>
      <c r="E103" s="45">
        <v>1080</v>
      </c>
      <c r="F103" s="23">
        <f>SUM(C103:E103)</f>
        <v>4329</v>
      </c>
      <c r="G103" s="21">
        <f t="shared" si="80"/>
        <v>1.5629884338855891E-2</v>
      </c>
      <c r="H103" s="21">
        <f t="shared" si="81"/>
        <v>1.7907634307257305E-2</v>
      </c>
      <c r="I103" s="21">
        <f t="shared" si="81"/>
        <v>1.6197183098591549E-2</v>
      </c>
      <c r="J103" s="25">
        <v>142908</v>
      </c>
      <c r="K103" s="21">
        <f t="shared" si="71"/>
        <v>2.7930113423745434E-2</v>
      </c>
    </row>
    <row r="104" spans="2:15" ht="16" x14ac:dyDescent="0.2">
      <c r="B104" s="2" t="s">
        <v>42</v>
      </c>
      <c r="C104" s="27">
        <v>178</v>
      </c>
      <c r="D104" s="46">
        <v>3376</v>
      </c>
      <c r="E104" s="46">
        <v>1140</v>
      </c>
      <c r="F104" s="23">
        <f>SUM(C104:E104)</f>
        <v>4694</v>
      </c>
      <c r="G104" s="21">
        <f t="shared" si="80"/>
        <v>9.3875038473376429E-2</v>
      </c>
      <c r="H104" s="21">
        <f t="shared" ref="H104" si="82">(E104-E103)/E103</f>
        <v>5.5555555555555552E-2</v>
      </c>
      <c r="I104" s="21">
        <f t="shared" ref="I104" si="83">(F104-F103)/F103</f>
        <v>8.4315084315084318E-2</v>
      </c>
      <c r="J104" s="25">
        <v>144129</v>
      </c>
      <c r="K104" s="21">
        <f t="shared" si="71"/>
        <v>2.9906661144914148E-2</v>
      </c>
    </row>
    <row r="105" spans="2:15" ht="16" x14ac:dyDescent="0.2">
      <c r="B105" s="2" t="s">
        <v>43</v>
      </c>
      <c r="C105" s="27">
        <v>179</v>
      </c>
      <c r="D105" s="46">
        <v>3604</v>
      </c>
      <c r="E105" s="46">
        <v>1171</v>
      </c>
      <c r="F105" s="23">
        <v>4954</v>
      </c>
      <c r="G105" s="21">
        <f t="shared" si="80"/>
        <v>6.4434440067529547E-2</v>
      </c>
      <c r="H105" s="21">
        <f t="shared" ref="H105" si="84">(E105-E104)/E104</f>
        <v>2.7192982456140352E-2</v>
      </c>
      <c r="I105" s="21">
        <f t="shared" ref="I105" si="85">(F105-F104)/F104</f>
        <v>5.5389859394972304E-2</v>
      </c>
      <c r="J105" s="25">
        <v>144532</v>
      </c>
      <c r="K105" s="21">
        <f t="shared" si="71"/>
        <v>3.1433012912026902E-2</v>
      </c>
    </row>
    <row r="106" spans="2:15" ht="16" x14ac:dyDescent="0.2">
      <c r="B106" s="2" t="s">
        <v>44</v>
      </c>
      <c r="C106" s="27">
        <v>186</v>
      </c>
      <c r="D106" s="46">
        <v>3652</v>
      </c>
      <c r="E106" s="46">
        <v>1165</v>
      </c>
      <c r="F106" s="23">
        <f>SUM(C106:E106)</f>
        <v>5003</v>
      </c>
      <c r="G106" s="21">
        <f t="shared" ref="G106" si="86">(C106+D106-C105-D105)/(C105+D105)</f>
        <v>1.4538725878932065E-2</v>
      </c>
      <c r="H106" s="21">
        <f t="shared" ref="H106" si="87">(E106-E105)/E105</f>
        <v>-5.1238257899231428E-3</v>
      </c>
      <c r="I106" s="21">
        <f t="shared" ref="I106" si="88">(F106-F105)/F105</f>
        <v>9.8909971740008071E-3</v>
      </c>
      <c r="J106" s="13">
        <v>145316</v>
      </c>
      <c r="K106" s="21">
        <f t="shared" si="71"/>
        <v>3.1511586160852069E-2</v>
      </c>
    </row>
    <row r="107" spans="2:15" ht="16" x14ac:dyDescent="0.2">
      <c r="B107" s="2" t="s">
        <v>45</v>
      </c>
      <c r="C107" s="27">
        <v>266</v>
      </c>
      <c r="D107" s="46">
        <v>3819</v>
      </c>
      <c r="E107" s="46">
        <v>1188</v>
      </c>
      <c r="F107" s="23">
        <f>SUM(C107:E107)</f>
        <v>5273</v>
      </c>
      <c r="G107" s="21">
        <f t="shared" ref="G107" si="89">(C107+D107-C106-D106)/(C106+D106)</f>
        <v>6.4356435643564358E-2</v>
      </c>
      <c r="H107" s="21">
        <f t="shared" ref="H107" si="90">(E107-E106)/E106</f>
        <v>1.9742489270386267E-2</v>
      </c>
      <c r="I107" s="21">
        <f t="shared" ref="I107" si="91">(F107-F106)/F106</f>
        <v>5.3967619428342994E-2</v>
      </c>
      <c r="J107" s="13">
        <v>146375</v>
      </c>
      <c r="K107" s="21">
        <f t="shared" si="71"/>
        <v>3.2904630860337847E-2</v>
      </c>
    </row>
    <row r="108" spans="2:15" ht="16" x14ac:dyDescent="0.2">
      <c r="B108" s="2" t="s">
        <v>46</v>
      </c>
      <c r="C108" s="39">
        <v>231</v>
      </c>
      <c r="D108" s="39">
        <v>3942</v>
      </c>
      <c r="E108" s="39">
        <v>1217</v>
      </c>
      <c r="F108" s="23">
        <f t="shared" ref="F108:F110" si="92">SUM(C108:E108)</f>
        <v>5390</v>
      </c>
      <c r="G108" s="21">
        <f t="shared" ref="G108" si="93">(C108+D108-C107-D107)/(C107+D107)</f>
        <v>2.1542227662178701E-2</v>
      </c>
      <c r="H108" s="21">
        <f t="shared" ref="H108" si="94">(E108-E107)/E107</f>
        <v>2.4410774410774411E-2</v>
      </c>
      <c r="I108" s="21">
        <f t="shared" ref="I108" si="95">(F108-F107)/F107</f>
        <v>2.2188507490991844E-2</v>
      </c>
      <c r="J108" s="25">
        <v>146772</v>
      </c>
      <c r="K108" s="21">
        <f t="shared" si="71"/>
        <v>3.3560807949988794E-2</v>
      </c>
    </row>
    <row r="109" spans="2:15" ht="16" x14ac:dyDescent="0.2">
      <c r="B109" s="2" t="s">
        <v>47</v>
      </c>
      <c r="C109" s="28" t="s">
        <v>48</v>
      </c>
      <c r="D109" s="48">
        <v>4395</v>
      </c>
      <c r="E109" s="47">
        <v>1348</v>
      </c>
      <c r="F109" s="23">
        <f t="shared" si="92"/>
        <v>5743</v>
      </c>
      <c r="G109" s="21">
        <f t="shared" ref="G109" si="96">(C109+D109-C108-D108)/(C108+D108)</f>
        <v>5.3199137311286844E-2</v>
      </c>
      <c r="H109" s="21">
        <f t="shared" ref="H109" si="97">(E109-E108)/E108</f>
        <v>0.1076417419884963</v>
      </c>
      <c r="I109" s="21">
        <f t="shared" ref="I109" si="98">(F109-F108)/F108</f>
        <v>6.5491651205936918E-2</v>
      </c>
      <c r="J109" s="13">
        <v>147785</v>
      </c>
      <c r="K109" s="21">
        <f t="shared" si="71"/>
        <v>3.55023367374694E-2</v>
      </c>
    </row>
    <row r="110" spans="2:15" ht="16" x14ac:dyDescent="0.2">
      <c r="B110" s="2" t="s">
        <v>49</v>
      </c>
      <c r="C110" s="28" t="s">
        <v>48</v>
      </c>
      <c r="D110" s="47">
        <v>4448</v>
      </c>
      <c r="E110" s="47">
        <v>1367</v>
      </c>
      <c r="F110" s="27">
        <f t="shared" si="92"/>
        <v>5815</v>
      </c>
      <c r="G110" s="21">
        <f t="shared" ref="G110" si="99">(C110+D110-C109-D109)/(C109+D109)</f>
        <v>1.2059158134243459E-2</v>
      </c>
      <c r="H110" s="21">
        <f t="shared" ref="H110" si="100">(E110-E109)/E109</f>
        <v>1.4094955489614243E-2</v>
      </c>
      <c r="I110" s="21">
        <f t="shared" ref="I110" si="101">(F110-F109)/F109</f>
        <v>1.2537001567125197E-2</v>
      </c>
      <c r="J110" s="13">
        <v>149181</v>
      </c>
      <c r="K110" s="21">
        <f t="shared" si="71"/>
        <v>3.5709679994595955E-2</v>
      </c>
    </row>
    <row r="111" spans="2:15" ht="16" x14ac:dyDescent="0.2">
      <c r="B111" s="2" t="s">
        <v>50</v>
      </c>
      <c r="C111" s="15" t="s">
        <v>48</v>
      </c>
      <c r="D111" s="47">
        <v>8160</v>
      </c>
      <c r="E111" s="47">
        <v>1708</v>
      </c>
      <c r="F111" s="13">
        <v>9868</v>
      </c>
      <c r="G111" s="21">
        <f t="shared" ref="G111" si="102">(C111+D111-C110-D110)/(C110+D110)</f>
        <v>0.83453237410071945</v>
      </c>
      <c r="H111" s="21">
        <f t="shared" ref="H111" si="103">(E111-E110)/E110</f>
        <v>0.24945135332845647</v>
      </c>
      <c r="I111" s="21">
        <f t="shared" ref="I111" si="104">(F111-F110)/F110</f>
        <v>0.69699054170249353</v>
      </c>
      <c r="J111" s="13">
        <v>145634</v>
      </c>
      <c r="K111" s="10">
        <v>6.0999999999999999E-2</v>
      </c>
    </row>
    <row r="112" spans="2:15" ht="16" x14ac:dyDescent="0.2">
      <c r="B112" s="2" t="s">
        <v>57</v>
      </c>
      <c r="C112" s="15" t="s">
        <v>48</v>
      </c>
      <c r="D112" s="47">
        <v>5758</v>
      </c>
      <c r="E112" s="47">
        <v>1610</v>
      </c>
      <c r="F112" s="13">
        <v>7368</v>
      </c>
      <c r="G112" s="21">
        <f t="shared" ref="G112" si="105">(C112+D112-C111-D111)/(C111+D111)</f>
        <v>-0.29436274509803922</v>
      </c>
      <c r="H112" s="21">
        <f t="shared" ref="H112" si="106">(E112-E111)/E111</f>
        <v>-5.737704918032787E-2</v>
      </c>
      <c r="I112" s="21">
        <f t="shared" ref="I112" si="107">(F112-F111)/F111</f>
        <v>-0.25334414268342115</v>
      </c>
      <c r="J112" s="13">
        <v>149198</v>
      </c>
      <c r="K112" s="10">
        <f t="shared" ref="K112" si="108">F112/(J112+F112)</f>
        <v>4.7060025803814368E-2</v>
      </c>
    </row>
  </sheetData>
  <mergeCells count="8">
    <mergeCell ref="C78:F78"/>
    <mergeCell ref="C6:F6"/>
    <mergeCell ref="G6:I6"/>
    <mergeCell ref="B1:K1"/>
    <mergeCell ref="B2:K2"/>
    <mergeCell ref="B3:K3"/>
    <mergeCell ref="G42:I42"/>
    <mergeCell ref="C42:F42"/>
  </mergeCells>
  <phoneticPr fontId="0" type="noConversion"/>
  <printOptions gridLines="1"/>
  <pageMargins left="0.55000000000000004" right="0.32" top="1.1000000000000001" bottom="0.28999999999999998" header="1.28" footer="0.16"/>
  <pageSetup scale="49" orientation="landscape" horizontalDpi="300" verticalDpi="300" r:id="rId1"/>
  <headerFooter alignWithMargins="0"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NONPUBTT</vt:lpstr>
      <vt:lpstr>NONPUBTT!Print_Area</vt:lpstr>
      <vt:lpstr>Print_Area</vt:lpstr>
      <vt:lpstr>NONPUBTT!Print_Area_MI</vt:lpstr>
      <vt:lpstr>PRINT_AREA_MI</vt:lpstr>
    </vt:vector>
  </TitlesOfParts>
  <Company>Office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 Nielson</dc:creator>
  <cp:lastModifiedBy>Microsoft Office User</cp:lastModifiedBy>
  <cp:lastPrinted>2007-02-09T18:26:46Z</cp:lastPrinted>
  <dcterms:created xsi:type="dcterms:W3CDTF">1999-01-09T02:21:33Z</dcterms:created>
  <dcterms:modified xsi:type="dcterms:W3CDTF">2022-09-13T21:43:19Z</dcterms:modified>
</cp:coreProperties>
</file>