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Пользователь\Desktop\маятник\"/>
    </mc:Choice>
  </mc:AlternateContent>
  <bookViews>
    <workbookView xWindow="0" yWindow="0" windowWidth="24000" windowHeight="9735"/>
  </bookViews>
  <sheets>
    <sheet name="цифры" sheetId="1" r:id="rId1"/>
    <sheet name="много графиков" sheetId="3" r:id="rId2"/>
    <sheet name="графики" sheetId="2" r:id="rId3"/>
    <sheet name="период от номера" sheetId="4" r:id="rId4"/>
    <sheet name="проверка формулы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1" i="5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G5" i="1" l="1"/>
  <c r="G6" i="1"/>
  <c r="I6" i="1" s="1"/>
  <c r="J6" i="1" s="1"/>
  <c r="G7" i="1"/>
  <c r="G8" i="1"/>
  <c r="G9" i="1"/>
  <c r="G10" i="1"/>
  <c r="I10" i="1" s="1"/>
  <c r="J10" i="1" s="1"/>
  <c r="G11" i="1"/>
  <c r="G12" i="1"/>
  <c r="G13" i="1"/>
  <c r="G14" i="1"/>
  <c r="I14" i="1" s="1"/>
  <c r="J14" i="1" s="1"/>
  <c r="G15" i="1"/>
  <c r="G16" i="1"/>
  <c r="G17" i="1"/>
  <c r="G18" i="1"/>
  <c r="I18" i="1" s="1"/>
  <c r="J18" i="1" s="1"/>
  <c r="G19" i="1"/>
  <c r="G20" i="1"/>
  <c r="G21" i="1"/>
  <c r="G22" i="1"/>
  <c r="I22" i="1" s="1"/>
  <c r="J22" i="1" s="1"/>
  <c r="G23" i="1"/>
  <c r="G24" i="1"/>
  <c r="G4" i="1"/>
  <c r="I5" i="1"/>
  <c r="J5" i="1" s="1"/>
  <c r="I7" i="1"/>
  <c r="J7" i="1" s="1"/>
  <c r="I9" i="1"/>
  <c r="J9" i="1" s="1"/>
  <c r="I11" i="1"/>
  <c r="J11" i="1" s="1"/>
  <c r="I13" i="1"/>
  <c r="J13" i="1" s="1"/>
  <c r="I15" i="1"/>
  <c r="J15" i="1" s="1"/>
  <c r="I17" i="1"/>
  <c r="J17" i="1" s="1"/>
  <c r="I19" i="1"/>
  <c r="J19" i="1" s="1"/>
  <c r="I21" i="1"/>
  <c r="J21" i="1" s="1"/>
  <c r="I1" i="1"/>
  <c r="J1" i="1"/>
  <c r="K1" i="1" s="1"/>
  <c r="M1" i="1"/>
  <c r="N1" i="1" s="1"/>
  <c r="G2" i="1"/>
  <c r="I2" i="1"/>
  <c r="J2" i="1" s="1"/>
  <c r="M2" i="1"/>
  <c r="G3" i="1"/>
  <c r="I3" i="1"/>
  <c r="J3" i="1" s="1"/>
  <c r="M3" i="1"/>
  <c r="I4" i="1"/>
  <c r="J4" i="1" s="1"/>
  <c r="K3" i="1" s="1"/>
  <c r="M4" i="1"/>
  <c r="M5" i="1"/>
  <c r="M6" i="1"/>
  <c r="M7" i="1"/>
  <c r="I8" i="1"/>
  <c r="J8" i="1" s="1"/>
  <c r="M8" i="1"/>
  <c r="M9" i="1"/>
  <c r="M10" i="1"/>
  <c r="M11" i="1"/>
  <c r="I12" i="1"/>
  <c r="J12" i="1" s="1"/>
  <c r="M12" i="1"/>
  <c r="M13" i="1"/>
  <c r="M14" i="1"/>
  <c r="M15" i="1"/>
  <c r="I16" i="1"/>
  <c r="J16" i="1" s="1"/>
  <c r="M16" i="1"/>
  <c r="M17" i="1"/>
  <c r="M18" i="1"/>
  <c r="M19" i="1"/>
  <c r="I20" i="1"/>
  <c r="J20" i="1" s="1"/>
  <c r="M20" i="1"/>
  <c r="M21" i="1"/>
  <c r="M22" i="1"/>
  <c r="K2" i="1" l="1"/>
  <c r="K4" i="1"/>
  <c r="K20" i="1"/>
  <c r="K16" i="1"/>
  <c r="K12" i="1"/>
  <c r="K8" i="1"/>
  <c r="K18" i="1"/>
  <c r="K14" i="1"/>
  <c r="K10" i="1"/>
  <c r="K6" i="1"/>
  <c r="K19" i="1"/>
  <c r="K17" i="1"/>
  <c r="K15" i="1"/>
  <c r="K13" i="1"/>
  <c r="K11" i="1"/>
  <c r="K9" i="1"/>
  <c r="K7" i="1"/>
  <c r="K5" i="1"/>
  <c r="N2" i="1"/>
  <c r="O1" i="1"/>
  <c r="P1" i="1" s="1"/>
  <c r="Q1" i="1" s="1"/>
  <c r="S1" i="1" s="1"/>
  <c r="K21" i="1"/>
  <c r="M25" i="1"/>
  <c r="M23" i="1"/>
  <c r="M24" i="1"/>
  <c r="O2" i="1" l="1"/>
  <c r="P2" i="1" s="1"/>
  <c r="N3" i="1"/>
  <c r="I23" i="1"/>
  <c r="J23" i="1" s="1"/>
  <c r="K22" i="1" s="1"/>
  <c r="I24" i="1"/>
  <c r="J24" i="1" s="1"/>
  <c r="K24" i="1" l="1"/>
  <c r="K23" i="1"/>
  <c r="O3" i="1"/>
  <c r="P3" i="1" s="1"/>
  <c r="Q2" i="1" s="1"/>
  <c r="S2" i="1" s="1"/>
  <c r="N4" i="1"/>
  <c r="O4" i="1" l="1"/>
  <c r="P4" i="1" s="1"/>
  <c r="Q3" i="1" s="1"/>
  <c r="S3" i="1" s="1"/>
  <c r="N5" i="1"/>
  <c r="O5" i="1" l="1"/>
  <c r="P5" i="1" s="1"/>
  <c r="Q4" i="1" s="1"/>
  <c r="S4" i="1" s="1"/>
  <c r="N6" i="1"/>
  <c r="O6" i="1" l="1"/>
  <c r="P6" i="1" s="1"/>
  <c r="Q5" i="1" s="1"/>
  <c r="S5" i="1" s="1"/>
  <c r="N7" i="1"/>
  <c r="O7" i="1" l="1"/>
  <c r="P7" i="1" s="1"/>
  <c r="Q6" i="1" s="1"/>
  <c r="S6" i="1" s="1"/>
  <c r="N8" i="1"/>
  <c r="O8" i="1" l="1"/>
  <c r="P8" i="1" s="1"/>
  <c r="Q7" i="1" s="1"/>
  <c r="S7" i="1" s="1"/>
  <c r="N9" i="1"/>
  <c r="O9" i="1" l="1"/>
  <c r="P9" i="1" s="1"/>
  <c r="Q8" i="1" s="1"/>
  <c r="S8" i="1" s="1"/>
  <c r="N10" i="1"/>
  <c r="O10" i="1" l="1"/>
  <c r="P10" i="1" s="1"/>
  <c r="Q9" i="1" s="1"/>
  <c r="S9" i="1" s="1"/>
  <c r="N11" i="1"/>
  <c r="O11" i="1" l="1"/>
  <c r="P11" i="1" s="1"/>
  <c r="Q10" i="1" s="1"/>
  <c r="S10" i="1" s="1"/>
  <c r="N12" i="1"/>
  <c r="O12" i="1" l="1"/>
  <c r="P12" i="1" s="1"/>
  <c r="Q11" i="1" s="1"/>
  <c r="S11" i="1" s="1"/>
  <c r="N13" i="1"/>
  <c r="O13" i="1" l="1"/>
  <c r="P13" i="1" s="1"/>
  <c r="Q12" i="1" s="1"/>
  <c r="S12" i="1" s="1"/>
  <c r="N14" i="1"/>
  <c r="O14" i="1" l="1"/>
  <c r="P14" i="1" s="1"/>
  <c r="Q13" i="1" s="1"/>
  <c r="S13" i="1" s="1"/>
  <c r="N15" i="1"/>
  <c r="O15" i="1" l="1"/>
  <c r="P15" i="1" s="1"/>
  <c r="Q14" i="1" s="1"/>
  <c r="S14" i="1" s="1"/>
  <c r="N16" i="1"/>
  <c r="O16" i="1" l="1"/>
  <c r="P16" i="1" s="1"/>
  <c r="Q15" i="1" s="1"/>
  <c r="S15" i="1" s="1"/>
  <c r="N17" i="1"/>
  <c r="O17" i="1" l="1"/>
  <c r="P17" i="1" s="1"/>
  <c r="Q16" i="1" s="1"/>
  <c r="S16" i="1" s="1"/>
  <c r="N18" i="1"/>
  <c r="O18" i="1" l="1"/>
  <c r="P18" i="1" s="1"/>
  <c r="Q17" i="1" s="1"/>
  <c r="S17" i="1" s="1"/>
  <c r="N19" i="1"/>
  <c r="O19" i="1" l="1"/>
  <c r="P19" i="1" s="1"/>
  <c r="Q18" i="1" s="1"/>
  <c r="S18" i="1" s="1"/>
  <c r="N20" i="1"/>
  <c r="O20" i="1" l="1"/>
  <c r="P20" i="1" s="1"/>
  <c r="Q19" i="1" s="1"/>
  <c r="S19" i="1" s="1"/>
  <c r="N21" i="1"/>
  <c r="O21" i="1" l="1"/>
  <c r="P21" i="1" s="1"/>
  <c r="Q20" i="1" s="1"/>
  <c r="S20" i="1" s="1"/>
  <c r="N22" i="1"/>
  <c r="O22" i="1" l="1"/>
  <c r="P22" i="1" s="1"/>
  <c r="Q21" i="1" s="1"/>
  <c r="S21" i="1" s="1"/>
  <c r="N23" i="1"/>
  <c r="O23" i="1" l="1"/>
  <c r="P23" i="1" s="1"/>
  <c r="Q22" i="1" s="1"/>
  <c r="S22" i="1" s="1"/>
  <c r="N24" i="1"/>
  <c r="O24" i="1" s="1"/>
  <c r="P24" i="1" s="1"/>
  <c r="Q24" i="1" l="1"/>
  <c r="S24" i="1" s="1"/>
  <c r="Q23" i="1"/>
  <c r="S23" i="1" s="1"/>
</calcChain>
</file>

<file path=xl/sharedStrings.xml><?xml version="1.0" encoding="utf-8"?>
<sst xmlns="http://schemas.openxmlformats.org/spreadsheetml/2006/main" count="19" uniqueCount="19">
  <si>
    <t>r=18,6 мм</t>
  </si>
  <si>
    <t>период*8</t>
  </si>
  <si>
    <t>период</t>
  </si>
  <si>
    <t>угол</t>
  </si>
  <si>
    <t>скорость?</t>
  </si>
  <si>
    <t>радиус см</t>
  </si>
  <si>
    <t>радиус с рисунка</t>
  </si>
  <si>
    <t>угловая скорость</t>
  </si>
  <si>
    <t>линейная скорость</t>
  </si>
  <si>
    <t>кин энергия</t>
  </si>
  <si>
    <t>изменение кин энергии</t>
  </si>
  <si>
    <t>шаг с рисунка</t>
  </si>
  <si>
    <t>шаг см</t>
  </si>
  <si>
    <t xml:space="preserve">высота см </t>
  </si>
  <si>
    <t>высота м</t>
  </si>
  <si>
    <t>потенциальная</t>
  </si>
  <si>
    <t>измен потенциальной</t>
  </si>
  <si>
    <t>изменение энергии</t>
  </si>
  <si>
    <t>скорость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</si>
</sst>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периода обращения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318919510061242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цифры!$B$1:$B$24</c:f>
              <c:numCache>
                <c:formatCode>0.00</c:formatCode>
                <c:ptCount val="24"/>
                <c:pt idx="0">
                  <c:v>0.36</c:v>
                </c:pt>
                <c:pt idx="1">
                  <c:v>0.58250000000000002</c:v>
                </c:pt>
                <c:pt idx="2">
                  <c:v>0.64</c:v>
                </c:pt>
                <c:pt idx="3">
                  <c:v>0.86250000000000004</c:v>
                </c:pt>
                <c:pt idx="4">
                  <c:v>0.9375</c:v>
                </c:pt>
                <c:pt idx="5">
                  <c:v>1.0149999999999999</c:v>
                </c:pt>
                <c:pt idx="6">
                  <c:v>1.12625</c:v>
                </c:pt>
                <c:pt idx="7">
                  <c:v>1.1575</c:v>
                </c:pt>
                <c:pt idx="8">
                  <c:v>1.2837499999999999</c:v>
                </c:pt>
                <c:pt idx="9">
                  <c:v>1.335</c:v>
                </c:pt>
                <c:pt idx="10">
                  <c:v>1.4624999999999999</c:v>
                </c:pt>
                <c:pt idx="11">
                  <c:v>1.4750000000000001</c:v>
                </c:pt>
                <c:pt idx="12">
                  <c:v>1.595</c:v>
                </c:pt>
                <c:pt idx="13">
                  <c:v>1.6174999999999999</c:v>
                </c:pt>
                <c:pt idx="14">
                  <c:v>1.74875</c:v>
                </c:pt>
                <c:pt idx="15">
                  <c:v>1.81</c:v>
                </c:pt>
                <c:pt idx="16">
                  <c:v>1.82</c:v>
                </c:pt>
                <c:pt idx="17">
                  <c:v>1.9412499999999999</c:v>
                </c:pt>
                <c:pt idx="18">
                  <c:v>2.0074999999999998</c:v>
                </c:pt>
                <c:pt idx="19">
                  <c:v>2.0550000000000002</c:v>
                </c:pt>
                <c:pt idx="20">
                  <c:v>2.0987499999999999</c:v>
                </c:pt>
                <c:pt idx="21">
                  <c:v>2.11375</c:v>
                </c:pt>
                <c:pt idx="22">
                  <c:v>2.2037499999999999</c:v>
                </c:pt>
                <c:pt idx="23">
                  <c:v>2.2374999999999998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61824"/>
        <c:axId val="666653120"/>
      </c:scatterChart>
      <c:valAx>
        <c:axId val="666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витка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653120"/>
        <c:crosses val="autoZero"/>
        <c:crossBetween val="midCat"/>
      </c:valAx>
      <c:valAx>
        <c:axId val="6666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</a:t>
                </a:r>
                <a:r>
                  <a:rPr lang="ru-RU" baseline="0"/>
                  <a:t> обращения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угловой скорости от номера витка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83639545056868"/>
                  <c:y val="-0.23598680373286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'много графиков'!$R$1:$R$24</c:f>
              <c:numCache>
                <c:formatCode>General</c:formatCode>
                <c:ptCount val="24"/>
                <c:pt idx="0">
                  <c:v>7.71</c:v>
                </c:pt>
                <c:pt idx="1">
                  <c:v>7.3</c:v>
                </c:pt>
                <c:pt idx="2">
                  <c:v>6.86</c:v>
                </c:pt>
                <c:pt idx="3">
                  <c:v>6.51</c:v>
                </c:pt>
                <c:pt idx="4">
                  <c:v>6.38</c:v>
                </c:pt>
                <c:pt idx="5">
                  <c:v>6.16</c:v>
                </c:pt>
                <c:pt idx="6">
                  <c:v>5.56</c:v>
                </c:pt>
                <c:pt idx="7">
                  <c:v>5.42</c:v>
                </c:pt>
                <c:pt idx="8">
                  <c:v>4.91</c:v>
                </c:pt>
                <c:pt idx="9">
                  <c:v>4.6900000000000004</c:v>
                </c:pt>
                <c:pt idx="10">
                  <c:v>4.3</c:v>
                </c:pt>
                <c:pt idx="11">
                  <c:v>4.25</c:v>
                </c:pt>
                <c:pt idx="12">
                  <c:v>3.93</c:v>
                </c:pt>
                <c:pt idx="13">
                  <c:v>3.89</c:v>
                </c:pt>
                <c:pt idx="14">
                  <c:v>3.59</c:v>
                </c:pt>
                <c:pt idx="15">
                  <c:v>3.47</c:v>
                </c:pt>
                <c:pt idx="16">
                  <c:v>3.45</c:v>
                </c:pt>
                <c:pt idx="17">
                  <c:v>3.24</c:v>
                </c:pt>
                <c:pt idx="18">
                  <c:v>3.13</c:v>
                </c:pt>
                <c:pt idx="19">
                  <c:v>3.05</c:v>
                </c:pt>
                <c:pt idx="20">
                  <c:v>2.99</c:v>
                </c:pt>
                <c:pt idx="21">
                  <c:v>2.98</c:v>
                </c:pt>
                <c:pt idx="22">
                  <c:v>2.86</c:v>
                </c:pt>
                <c:pt idx="23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2768"/>
        <c:axId val="850354400"/>
      </c:scatterChart>
      <c:valAx>
        <c:axId val="85035276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витка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4400"/>
        <c:crosses val="autoZero"/>
        <c:crossBetween val="midCat"/>
      </c:valAx>
      <c:valAx>
        <c:axId val="8503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Угловая</a:t>
                </a:r>
                <a:r>
                  <a:rPr lang="ru-RU" baseline="0"/>
                  <a:t> скорость рад/с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радиуса вращения от номера витека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4749125109361328E-2"/>
                  <c:y val="0.24260352872557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цифры!$G$4:$G$24</c:f>
              <c:numCache>
                <c:formatCode>General</c:formatCode>
                <c:ptCount val="21"/>
                <c:pt idx="0">
                  <c:v>16.200000000000003</c:v>
                </c:pt>
                <c:pt idx="1">
                  <c:v>21</c:v>
                </c:pt>
                <c:pt idx="2">
                  <c:v>24</c:v>
                </c:pt>
                <c:pt idx="3">
                  <c:v>26.400000000000002</c:v>
                </c:pt>
                <c:pt idx="4">
                  <c:v>30</c:v>
                </c:pt>
                <c:pt idx="5">
                  <c:v>33</c:v>
                </c:pt>
                <c:pt idx="6">
                  <c:v>34.200000000000003</c:v>
                </c:pt>
                <c:pt idx="7">
                  <c:v>37.799999999999997</c:v>
                </c:pt>
                <c:pt idx="8">
                  <c:v>39.599999999999994</c:v>
                </c:pt>
                <c:pt idx="9">
                  <c:v>41.400000000000006</c:v>
                </c:pt>
                <c:pt idx="10">
                  <c:v>43.8</c:v>
                </c:pt>
                <c:pt idx="11">
                  <c:v>44.400000000000006</c:v>
                </c:pt>
                <c:pt idx="12">
                  <c:v>45.599999999999994</c:v>
                </c:pt>
                <c:pt idx="13">
                  <c:v>46.2</c:v>
                </c:pt>
                <c:pt idx="14">
                  <c:v>46.8</c:v>
                </c:pt>
                <c:pt idx="15">
                  <c:v>48</c:v>
                </c:pt>
                <c:pt idx="16">
                  <c:v>46.8</c:v>
                </c:pt>
                <c:pt idx="17">
                  <c:v>47.400000000000006</c:v>
                </c:pt>
                <c:pt idx="18">
                  <c:v>47.400000000000006</c:v>
                </c:pt>
                <c:pt idx="19">
                  <c:v>47.400000000000006</c:v>
                </c:pt>
                <c:pt idx="20">
                  <c:v>46.2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6576"/>
        <c:axId val="850352224"/>
      </c:scatterChart>
      <c:valAx>
        <c:axId val="8503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2224"/>
        <c:crosses val="autoZero"/>
        <c:crossBetween val="midCat"/>
      </c:valAx>
      <c:valAx>
        <c:axId val="8503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периода обращения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198818897637797E-2"/>
                  <c:y val="0.29083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цифры!$B$4:$B$24</c:f>
              <c:numCache>
                <c:formatCode>0.00</c:formatCode>
                <c:ptCount val="21"/>
                <c:pt idx="0">
                  <c:v>0.86250000000000004</c:v>
                </c:pt>
                <c:pt idx="1">
                  <c:v>0.9375</c:v>
                </c:pt>
                <c:pt idx="2">
                  <c:v>1.0149999999999999</c:v>
                </c:pt>
                <c:pt idx="3">
                  <c:v>1.12625</c:v>
                </c:pt>
                <c:pt idx="4">
                  <c:v>1.1575</c:v>
                </c:pt>
                <c:pt idx="5">
                  <c:v>1.2837499999999999</c:v>
                </c:pt>
                <c:pt idx="6">
                  <c:v>1.335</c:v>
                </c:pt>
                <c:pt idx="7">
                  <c:v>1.4624999999999999</c:v>
                </c:pt>
                <c:pt idx="8">
                  <c:v>1.4750000000000001</c:v>
                </c:pt>
                <c:pt idx="9">
                  <c:v>1.595</c:v>
                </c:pt>
                <c:pt idx="10">
                  <c:v>1.6174999999999999</c:v>
                </c:pt>
                <c:pt idx="11">
                  <c:v>1.74875</c:v>
                </c:pt>
                <c:pt idx="12">
                  <c:v>1.81</c:v>
                </c:pt>
                <c:pt idx="13">
                  <c:v>1.82</c:v>
                </c:pt>
                <c:pt idx="14">
                  <c:v>1.9412499999999999</c:v>
                </c:pt>
                <c:pt idx="15">
                  <c:v>2.0074999999999998</c:v>
                </c:pt>
                <c:pt idx="16">
                  <c:v>2.0550000000000002</c:v>
                </c:pt>
                <c:pt idx="17">
                  <c:v>2.0987499999999999</c:v>
                </c:pt>
                <c:pt idx="18">
                  <c:v>2.11375</c:v>
                </c:pt>
                <c:pt idx="19">
                  <c:v>2.2037499999999999</c:v>
                </c:pt>
                <c:pt idx="20">
                  <c:v>2.2374999999999998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1136"/>
        <c:axId val="850353312"/>
      </c:scatterChart>
      <c:valAx>
        <c:axId val="8503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3312"/>
        <c:crosses val="autoZero"/>
        <c:crossBetween val="midCat"/>
      </c:valAx>
      <c:valAx>
        <c:axId val="850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угла отклонения нити от вертикали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167957130358705"/>
                  <c:y val="-5.8287401574803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цифры!$D$4:$D$24</c:f>
              <c:numCache>
                <c:formatCode>General</c:formatCode>
                <c:ptCount val="21"/>
                <c:pt idx="0">
                  <c:v>42.5</c:v>
                </c:pt>
                <c:pt idx="1">
                  <c:v>44.4</c:v>
                </c:pt>
                <c:pt idx="2">
                  <c:v>42.7</c:v>
                </c:pt>
                <c:pt idx="3">
                  <c:v>39.6</c:v>
                </c:pt>
                <c:pt idx="4">
                  <c:v>38.700000000000003</c:v>
                </c:pt>
                <c:pt idx="5">
                  <c:v>38.200000000000003</c:v>
                </c:pt>
                <c:pt idx="6">
                  <c:v>36</c:v>
                </c:pt>
                <c:pt idx="7">
                  <c:v>36.1</c:v>
                </c:pt>
                <c:pt idx="8">
                  <c:v>33.700000000000003</c:v>
                </c:pt>
                <c:pt idx="9">
                  <c:v>32.9</c:v>
                </c:pt>
                <c:pt idx="10">
                  <c:v>32.5</c:v>
                </c:pt>
                <c:pt idx="11">
                  <c:v>30.5</c:v>
                </c:pt>
                <c:pt idx="12">
                  <c:v>29</c:v>
                </c:pt>
                <c:pt idx="13">
                  <c:v>27.5</c:v>
                </c:pt>
                <c:pt idx="14">
                  <c:v>26.1</c:v>
                </c:pt>
                <c:pt idx="15">
                  <c:v>25.5</c:v>
                </c:pt>
                <c:pt idx="16">
                  <c:v>23.6</c:v>
                </c:pt>
                <c:pt idx="17">
                  <c:v>22.4</c:v>
                </c:pt>
                <c:pt idx="18">
                  <c:v>21.6</c:v>
                </c:pt>
                <c:pt idx="19">
                  <c:v>20.6</c:v>
                </c:pt>
                <c:pt idx="20">
                  <c:v>19.2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49504"/>
        <c:axId val="850353856"/>
      </c:scatterChart>
      <c:valAx>
        <c:axId val="8503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3856"/>
        <c:crosses val="autoZero"/>
        <c:crossBetween val="midCat"/>
      </c:valAx>
      <c:valAx>
        <c:axId val="8503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линейной скорости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138232720909885E-4"/>
                  <c:y val="0.29832312627588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цифры!$E$4:$E$24</c:f>
              <c:numCache>
                <c:formatCode>General</c:formatCode>
                <c:ptCount val="21"/>
                <c:pt idx="0">
                  <c:v>1.18</c:v>
                </c:pt>
                <c:pt idx="1">
                  <c:v>1.4</c:v>
                </c:pt>
                <c:pt idx="2">
                  <c:v>1.48</c:v>
                </c:pt>
                <c:pt idx="3">
                  <c:v>1.47</c:v>
                </c:pt>
                <c:pt idx="4">
                  <c:v>1.63</c:v>
                </c:pt>
                <c:pt idx="5">
                  <c:v>1.62</c:v>
                </c:pt>
                <c:pt idx="6">
                  <c:v>1.6</c:v>
                </c:pt>
                <c:pt idx="7">
                  <c:v>1.63</c:v>
                </c:pt>
                <c:pt idx="8">
                  <c:v>1.68</c:v>
                </c:pt>
                <c:pt idx="9">
                  <c:v>1.63</c:v>
                </c:pt>
                <c:pt idx="10">
                  <c:v>1.7</c:v>
                </c:pt>
                <c:pt idx="11">
                  <c:v>1.59</c:v>
                </c:pt>
                <c:pt idx="12">
                  <c:v>1.58</c:v>
                </c:pt>
                <c:pt idx="13">
                  <c:v>1.59</c:v>
                </c:pt>
                <c:pt idx="14">
                  <c:v>1.52</c:v>
                </c:pt>
                <c:pt idx="15">
                  <c:v>1.5</c:v>
                </c:pt>
                <c:pt idx="16">
                  <c:v>1.43</c:v>
                </c:pt>
                <c:pt idx="17">
                  <c:v>1.42</c:v>
                </c:pt>
                <c:pt idx="18">
                  <c:v>1.41</c:v>
                </c:pt>
                <c:pt idx="19">
                  <c:v>1.36</c:v>
                </c:pt>
                <c:pt idx="20">
                  <c:v>1.29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0048"/>
        <c:axId val="850354944"/>
      </c:scatterChart>
      <c:valAx>
        <c:axId val="8503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4944"/>
        <c:crosses val="autoZero"/>
        <c:crossBetween val="midCat"/>
      </c:valAx>
      <c:valAx>
        <c:axId val="8503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угловой скорости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2055336832895884E-2"/>
                  <c:y val="-0.21011118401866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цифры!$H$4:$H$24</c:f>
              <c:numCache>
                <c:formatCode>General</c:formatCode>
                <c:ptCount val="21"/>
                <c:pt idx="0">
                  <c:v>7.31</c:v>
                </c:pt>
                <c:pt idx="1">
                  <c:v>6.68</c:v>
                </c:pt>
                <c:pt idx="2">
                  <c:v>6.16</c:v>
                </c:pt>
                <c:pt idx="3">
                  <c:v>5.56</c:v>
                </c:pt>
                <c:pt idx="4">
                  <c:v>5.42</c:v>
                </c:pt>
                <c:pt idx="5">
                  <c:v>4.91</c:v>
                </c:pt>
                <c:pt idx="6">
                  <c:v>4.6900000000000004</c:v>
                </c:pt>
                <c:pt idx="7">
                  <c:v>4.3</c:v>
                </c:pt>
                <c:pt idx="8">
                  <c:v>4.25</c:v>
                </c:pt>
                <c:pt idx="9">
                  <c:v>3.93</c:v>
                </c:pt>
                <c:pt idx="10">
                  <c:v>3.89</c:v>
                </c:pt>
                <c:pt idx="11">
                  <c:v>3.59</c:v>
                </c:pt>
                <c:pt idx="12">
                  <c:v>3.47</c:v>
                </c:pt>
                <c:pt idx="13">
                  <c:v>3.45</c:v>
                </c:pt>
                <c:pt idx="14">
                  <c:v>3.24</c:v>
                </c:pt>
                <c:pt idx="15">
                  <c:v>3.13</c:v>
                </c:pt>
                <c:pt idx="16">
                  <c:v>3.05</c:v>
                </c:pt>
                <c:pt idx="17">
                  <c:v>2.99</c:v>
                </c:pt>
                <c:pt idx="18">
                  <c:v>2.98</c:v>
                </c:pt>
                <c:pt idx="19">
                  <c:v>2.86</c:v>
                </c:pt>
                <c:pt idx="20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8208"/>
        <c:axId val="850346240"/>
      </c:scatterChart>
      <c:valAx>
        <c:axId val="8503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46240"/>
        <c:crosses val="autoZero"/>
        <c:crossBetween val="midCat"/>
      </c:valAx>
      <c:valAx>
        <c:axId val="850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периода обращения от номера витка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71719160104987E-2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'период от номера'!$D$1:$D$24</c:f>
              <c:numCache>
                <c:formatCode>0.00</c:formatCode>
                <c:ptCount val="24"/>
                <c:pt idx="0">
                  <c:v>0.7</c:v>
                </c:pt>
                <c:pt idx="1">
                  <c:v>0.82</c:v>
                </c:pt>
                <c:pt idx="2">
                  <c:v>0.85</c:v>
                </c:pt>
                <c:pt idx="3">
                  <c:v>0.89</c:v>
                </c:pt>
                <c:pt idx="4">
                  <c:v>0.9375</c:v>
                </c:pt>
                <c:pt idx="5">
                  <c:v>1.0149999999999999</c:v>
                </c:pt>
                <c:pt idx="6">
                  <c:v>1.12625</c:v>
                </c:pt>
                <c:pt idx="7">
                  <c:v>1.1575</c:v>
                </c:pt>
                <c:pt idx="8">
                  <c:v>1.2837499999999999</c:v>
                </c:pt>
                <c:pt idx="9">
                  <c:v>1.335</c:v>
                </c:pt>
                <c:pt idx="10">
                  <c:v>1.4624999999999999</c:v>
                </c:pt>
                <c:pt idx="11">
                  <c:v>1.4750000000000001</c:v>
                </c:pt>
                <c:pt idx="12">
                  <c:v>1.595</c:v>
                </c:pt>
                <c:pt idx="13">
                  <c:v>1.6174999999999999</c:v>
                </c:pt>
                <c:pt idx="14">
                  <c:v>1.74875</c:v>
                </c:pt>
                <c:pt idx="15">
                  <c:v>1.81</c:v>
                </c:pt>
                <c:pt idx="16">
                  <c:v>1.82</c:v>
                </c:pt>
                <c:pt idx="17">
                  <c:v>1.9412499999999999</c:v>
                </c:pt>
                <c:pt idx="18">
                  <c:v>2.0074999999999998</c:v>
                </c:pt>
                <c:pt idx="19">
                  <c:v>2.0550000000000002</c:v>
                </c:pt>
                <c:pt idx="20">
                  <c:v>2.0987499999999999</c:v>
                </c:pt>
                <c:pt idx="21">
                  <c:v>2.11375</c:v>
                </c:pt>
                <c:pt idx="22">
                  <c:v>2.2037499999999999</c:v>
                </c:pt>
                <c:pt idx="23">
                  <c:v>2.2374999999999998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5488"/>
        <c:axId val="850356032"/>
      </c:scatterChart>
      <c:valAx>
        <c:axId val="85035548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витка, шт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6032"/>
        <c:crosses val="autoZero"/>
        <c:crossBetween val="midCat"/>
      </c:valAx>
      <c:valAx>
        <c:axId val="850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</a:t>
                </a:r>
                <a:r>
                  <a:rPr lang="ru-RU" baseline="0"/>
                  <a:t> обращения,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периода обращения от номера витка (проверка формулы)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81662292213473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'проверка формулы'!$H$1:$H$24</c:f>
              <c:numCache>
                <c:formatCode>General</c:formatCode>
                <c:ptCount val="24"/>
                <c:pt idx="0">
                  <c:v>0.55000000000000004</c:v>
                </c:pt>
                <c:pt idx="1">
                  <c:v>0.79</c:v>
                </c:pt>
                <c:pt idx="2">
                  <c:v>0.99</c:v>
                </c:pt>
                <c:pt idx="3">
                  <c:v>1.18</c:v>
                </c:pt>
                <c:pt idx="4">
                  <c:v>1.3</c:v>
                </c:pt>
                <c:pt idx="5">
                  <c:v>1.44</c:v>
                </c:pt>
                <c:pt idx="6">
                  <c:v>1.59</c:v>
                </c:pt>
                <c:pt idx="7">
                  <c:v>1.71</c:v>
                </c:pt>
                <c:pt idx="8">
                  <c:v>1.82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2.17</c:v>
                </c:pt>
                <c:pt idx="12">
                  <c:v>2.27</c:v>
                </c:pt>
                <c:pt idx="13">
                  <c:v>2.36</c:v>
                </c:pt>
                <c:pt idx="14">
                  <c:v>2.4700000000000002</c:v>
                </c:pt>
                <c:pt idx="15">
                  <c:v>2.57</c:v>
                </c:pt>
                <c:pt idx="16">
                  <c:v>2.66</c:v>
                </c:pt>
                <c:pt idx="17">
                  <c:v>2.76</c:v>
                </c:pt>
                <c:pt idx="18">
                  <c:v>2.84</c:v>
                </c:pt>
                <c:pt idx="19">
                  <c:v>2.94</c:v>
                </c:pt>
                <c:pt idx="20">
                  <c:v>3.02</c:v>
                </c:pt>
                <c:pt idx="21">
                  <c:v>3.1</c:v>
                </c:pt>
                <c:pt idx="22">
                  <c:v>3.18</c:v>
                </c:pt>
                <c:pt idx="23">
                  <c:v>3.27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7664"/>
        <c:axId val="850359296"/>
      </c:scatterChart>
      <c:valAx>
        <c:axId val="8503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9296"/>
        <c:crosses val="autoZero"/>
        <c:crossBetween val="midCat"/>
      </c:valAx>
      <c:valAx>
        <c:axId val="8503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периода обращения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45885826771653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'проверка формулы'!$B$1:$B$24</c:f>
              <c:numCache>
                <c:formatCode>0.00</c:formatCode>
                <c:ptCount val="24"/>
                <c:pt idx="0">
                  <c:v>0.36</c:v>
                </c:pt>
                <c:pt idx="1">
                  <c:v>0.58250000000000002</c:v>
                </c:pt>
                <c:pt idx="2">
                  <c:v>0.64</c:v>
                </c:pt>
                <c:pt idx="3">
                  <c:v>0.86250000000000004</c:v>
                </c:pt>
                <c:pt idx="4">
                  <c:v>0.9375</c:v>
                </c:pt>
                <c:pt idx="5">
                  <c:v>1.0149999999999999</c:v>
                </c:pt>
                <c:pt idx="6">
                  <c:v>1.12625</c:v>
                </c:pt>
                <c:pt idx="7">
                  <c:v>1.1575</c:v>
                </c:pt>
                <c:pt idx="8">
                  <c:v>1.2837499999999999</c:v>
                </c:pt>
                <c:pt idx="9">
                  <c:v>1.335</c:v>
                </c:pt>
                <c:pt idx="10">
                  <c:v>1.4624999999999999</c:v>
                </c:pt>
                <c:pt idx="11">
                  <c:v>1.4750000000000001</c:v>
                </c:pt>
                <c:pt idx="12">
                  <c:v>1.595</c:v>
                </c:pt>
                <c:pt idx="13">
                  <c:v>1.6174999999999999</c:v>
                </c:pt>
                <c:pt idx="14">
                  <c:v>1.74875</c:v>
                </c:pt>
                <c:pt idx="15">
                  <c:v>1.81</c:v>
                </c:pt>
                <c:pt idx="16">
                  <c:v>1.82</c:v>
                </c:pt>
                <c:pt idx="17">
                  <c:v>1.9412499999999999</c:v>
                </c:pt>
                <c:pt idx="18">
                  <c:v>2.0074999999999998</c:v>
                </c:pt>
                <c:pt idx="19">
                  <c:v>2.0550000000000002</c:v>
                </c:pt>
                <c:pt idx="20">
                  <c:v>2.0987499999999999</c:v>
                </c:pt>
                <c:pt idx="21">
                  <c:v>2.11375</c:v>
                </c:pt>
                <c:pt idx="22">
                  <c:v>2.2037499999999999</c:v>
                </c:pt>
                <c:pt idx="23">
                  <c:v>2.2374999999999998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47872"/>
        <c:axId val="851088416"/>
      </c:scatterChart>
      <c:valAx>
        <c:axId val="8503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88416"/>
        <c:crosses val="autoZero"/>
        <c:crossBetween val="midCat"/>
      </c:valAx>
      <c:valAx>
        <c:axId val="8510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 радиуса вращения от номера витка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4633639545056867E-2"/>
                  <c:y val="0.2583581219014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цифры!$G$1:$G$24</c:f>
              <c:numCache>
                <c:formatCode>General</c:formatCode>
                <c:ptCount val="24"/>
                <c:pt idx="0">
                  <c:v>6.6</c:v>
                </c:pt>
                <c:pt idx="1">
                  <c:v>9</c:v>
                </c:pt>
                <c:pt idx="2">
                  <c:v>13.799999999999999</c:v>
                </c:pt>
                <c:pt idx="3">
                  <c:v>16.200000000000003</c:v>
                </c:pt>
                <c:pt idx="4">
                  <c:v>21</c:v>
                </c:pt>
                <c:pt idx="5">
                  <c:v>24</c:v>
                </c:pt>
                <c:pt idx="6">
                  <c:v>26.400000000000002</c:v>
                </c:pt>
                <c:pt idx="7">
                  <c:v>30</c:v>
                </c:pt>
                <c:pt idx="8">
                  <c:v>33</c:v>
                </c:pt>
                <c:pt idx="9">
                  <c:v>34.200000000000003</c:v>
                </c:pt>
                <c:pt idx="10">
                  <c:v>37.799999999999997</c:v>
                </c:pt>
                <c:pt idx="11">
                  <c:v>39.599999999999994</c:v>
                </c:pt>
                <c:pt idx="12">
                  <c:v>41.400000000000006</c:v>
                </c:pt>
                <c:pt idx="13">
                  <c:v>43.8</c:v>
                </c:pt>
                <c:pt idx="14">
                  <c:v>44.400000000000006</c:v>
                </c:pt>
                <c:pt idx="15">
                  <c:v>45.599999999999994</c:v>
                </c:pt>
                <c:pt idx="16">
                  <c:v>46.2</c:v>
                </c:pt>
                <c:pt idx="17">
                  <c:v>46.8</c:v>
                </c:pt>
                <c:pt idx="18">
                  <c:v>48</c:v>
                </c:pt>
                <c:pt idx="19">
                  <c:v>46.8</c:v>
                </c:pt>
                <c:pt idx="20">
                  <c:v>47.400000000000006</c:v>
                </c:pt>
                <c:pt idx="21">
                  <c:v>47.400000000000006</c:v>
                </c:pt>
                <c:pt idx="22">
                  <c:v>47.400000000000006</c:v>
                </c:pt>
                <c:pt idx="23">
                  <c:v>46.2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52576"/>
        <c:axId val="666656384"/>
      </c:scatterChart>
      <c:valAx>
        <c:axId val="6666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витка, шт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656384"/>
        <c:crosses val="autoZero"/>
        <c:crossBetween val="midCat"/>
      </c:valAx>
      <c:valAx>
        <c:axId val="6666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Радиус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вращения, см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6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угла отклонения нити от вертикали от номера витка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92191601049869"/>
                  <c:y val="4.4908501020705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цифры!$D$1:$D$24</c:f>
              <c:numCache>
                <c:formatCode>General</c:formatCode>
                <c:ptCount val="24"/>
                <c:pt idx="0">
                  <c:v>50.3</c:v>
                </c:pt>
                <c:pt idx="1">
                  <c:v>48.6</c:v>
                </c:pt>
                <c:pt idx="2">
                  <c:v>46</c:v>
                </c:pt>
                <c:pt idx="3">
                  <c:v>42.5</c:v>
                </c:pt>
                <c:pt idx="4">
                  <c:v>44.4</c:v>
                </c:pt>
                <c:pt idx="5">
                  <c:v>42.7</c:v>
                </c:pt>
                <c:pt idx="6">
                  <c:v>39.6</c:v>
                </c:pt>
                <c:pt idx="7">
                  <c:v>38.700000000000003</c:v>
                </c:pt>
                <c:pt idx="8">
                  <c:v>38.200000000000003</c:v>
                </c:pt>
                <c:pt idx="9">
                  <c:v>36</c:v>
                </c:pt>
                <c:pt idx="10">
                  <c:v>36.1</c:v>
                </c:pt>
                <c:pt idx="11">
                  <c:v>33.700000000000003</c:v>
                </c:pt>
                <c:pt idx="12">
                  <c:v>32.9</c:v>
                </c:pt>
                <c:pt idx="13">
                  <c:v>32.5</c:v>
                </c:pt>
                <c:pt idx="14">
                  <c:v>30.5</c:v>
                </c:pt>
                <c:pt idx="15">
                  <c:v>29</c:v>
                </c:pt>
                <c:pt idx="16">
                  <c:v>27.5</c:v>
                </c:pt>
                <c:pt idx="17">
                  <c:v>26.1</c:v>
                </c:pt>
                <c:pt idx="18">
                  <c:v>25.5</c:v>
                </c:pt>
                <c:pt idx="19">
                  <c:v>23.6</c:v>
                </c:pt>
                <c:pt idx="20">
                  <c:v>22.4</c:v>
                </c:pt>
                <c:pt idx="21">
                  <c:v>21.6</c:v>
                </c:pt>
                <c:pt idx="22">
                  <c:v>20.6</c:v>
                </c:pt>
                <c:pt idx="23">
                  <c:v>19.2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47680"/>
        <c:axId val="666648224"/>
      </c:scatterChart>
      <c:valAx>
        <c:axId val="6666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витка, шт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648224"/>
        <c:crosses val="autoZero"/>
        <c:crossBetween val="midCat"/>
      </c:valAx>
      <c:valAx>
        <c:axId val="6666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Угол, градусы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6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цифры!$D$1:$D$24</c:f>
              <c:numCache>
                <c:formatCode>General</c:formatCode>
                <c:ptCount val="24"/>
                <c:pt idx="0">
                  <c:v>50.3</c:v>
                </c:pt>
                <c:pt idx="1">
                  <c:v>48.6</c:v>
                </c:pt>
                <c:pt idx="2">
                  <c:v>46</c:v>
                </c:pt>
                <c:pt idx="3">
                  <c:v>42.5</c:v>
                </c:pt>
                <c:pt idx="4">
                  <c:v>44.4</c:v>
                </c:pt>
                <c:pt idx="5">
                  <c:v>42.7</c:v>
                </c:pt>
                <c:pt idx="6">
                  <c:v>39.6</c:v>
                </c:pt>
                <c:pt idx="7">
                  <c:v>38.700000000000003</c:v>
                </c:pt>
                <c:pt idx="8">
                  <c:v>38.200000000000003</c:v>
                </c:pt>
                <c:pt idx="9">
                  <c:v>36</c:v>
                </c:pt>
                <c:pt idx="10">
                  <c:v>36.1</c:v>
                </c:pt>
                <c:pt idx="11">
                  <c:v>33.700000000000003</c:v>
                </c:pt>
                <c:pt idx="12">
                  <c:v>32.9</c:v>
                </c:pt>
                <c:pt idx="13">
                  <c:v>32.5</c:v>
                </c:pt>
                <c:pt idx="14">
                  <c:v>30.5</c:v>
                </c:pt>
                <c:pt idx="15">
                  <c:v>29</c:v>
                </c:pt>
                <c:pt idx="16">
                  <c:v>27.5</c:v>
                </c:pt>
                <c:pt idx="17">
                  <c:v>26.1</c:v>
                </c:pt>
                <c:pt idx="18">
                  <c:v>25.5</c:v>
                </c:pt>
                <c:pt idx="19">
                  <c:v>23.6</c:v>
                </c:pt>
                <c:pt idx="20">
                  <c:v>22.4</c:v>
                </c:pt>
                <c:pt idx="21">
                  <c:v>21.6</c:v>
                </c:pt>
                <c:pt idx="22">
                  <c:v>20.6</c:v>
                </c:pt>
                <c:pt idx="23">
                  <c:v>19.2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9840"/>
        <c:axId val="850345696"/>
      </c:scatterChart>
      <c:valAx>
        <c:axId val="8503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45696"/>
        <c:crosses val="autoZero"/>
        <c:crossBetween val="midCat"/>
      </c:valAx>
      <c:valAx>
        <c:axId val="8503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линейной скорости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038845144356957"/>
                  <c:y val="0.12159157188684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цифры!$I$1:$I$24</c:f>
              <c:numCache>
                <c:formatCode>General</c:formatCode>
                <c:ptCount val="24"/>
                <c:pt idx="0">
                  <c:v>1.1516999999999999</c:v>
                </c:pt>
                <c:pt idx="1">
                  <c:v>0.97470000000000001</c:v>
                </c:pt>
                <c:pt idx="2">
                  <c:v>1.3551599999999999</c:v>
                </c:pt>
                <c:pt idx="3">
                  <c:v>1.1842200000000001</c:v>
                </c:pt>
                <c:pt idx="4">
                  <c:v>1.4028</c:v>
                </c:pt>
                <c:pt idx="5">
                  <c:v>1.4783999999999999</c:v>
                </c:pt>
                <c:pt idx="6">
                  <c:v>1.4678399999999998</c:v>
                </c:pt>
                <c:pt idx="7">
                  <c:v>1.6259999999999999</c:v>
                </c:pt>
                <c:pt idx="8">
                  <c:v>1.6203000000000001</c:v>
                </c:pt>
                <c:pt idx="9">
                  <c:v>1.6039800000000002</c:v>
                </c:pt>
                <c:pt idx="10">
                  <c:v>1.6254</c:v>
                </c:pt>
                <c:pt idx="11">
                  <c:v>1.6829999999999998</c:v>
                </c:pt>
                <c:pt idx="12">
                  <c:v>1.6270200000000004</c:v>
                </c:pt>
                <c:pt idx="13">
                  <c:v>1.7038200000000001</c:v>
                </c:pt>
                <c:pt idx="14">
                  <c:v>1.59396</c:v>
                </c:pt>
                <c:pt idx="15">
                  <c:v>1.5823199999999999</c:v>
                </c:pt>
                <c:pt idx="16">
                  <c:v>1.5939000000000001</c:v>
                </c:pt>
                <c:pt idx="17">
                  <c:v>1.5163200000000001</c:v>
                </c:pt>
                <c:pt idx="18">
                  <c:v>1.5024000000000002</c:v>
                </c:pt>
                <c:pt idx="19">
                  <c:v>1.4273999999999998</c:v>
                </c:pt>
                <c:pt idx="20">
                  <c:v>1.4172600000000002</c:v>
                </c:pt>
                <c:pt idx="21">
                  <c:v>1.41252</c:v>
                </c:pt>
                <c:pt idx="22">
                  <c:v>1.3556400000000002</c:v>
                </c:pt>
                <c:pt idx="23">
                  <c:v>1.2936000000000001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8752"/>
        <c:axId val="850351680"/>
      </c:scatterChart>
      <c:valAx>
        <c:axId val="8503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1680"/>
        <c:crosses val="autoZero"/>
        <c:crossBetween val="midCat"/>
      </c:valAx>
      <c:valAx>
        <c:axId val="8503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кинетической энергии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цифры!$J$1:$J$24</c:f>
              <c:numCache>
                <c:formatCode>0.0000</c:formatCode>
                <c:ptCount val="24"/>
                <c:pt idx="0">
                  <c:v>5.9688580049999992E-3</c:v>
                </c:pt>
                <c:pt idx="1">
                  <c:v>4.2751804050000005E-3</c:v>
                </c:pt>
                <c:pt idx="2">
                  <c:v>8.2640638151999981E-3</c:v>
                </c:pt>
                <c:pt idx="3">
                  <c:v>6.3106965378E-3</c:v>
                </c:pt>
                <c:pt idx="4">
                  <c:v>8.8553152799999996E-3</c:v>
                </c:pt>
                <c:pt idx="5">
                  <c:v>9.8354995199999989E-3</c:v>
                </c:pt>
                <c:pt idx="6">
                  <c:v>9.6954941951999975E-3</c:v>
                </c:pt>
                <c:pt idx="7">
                  <c:v>1.1897441999999998E-2</c:v>
                </c:pt>
                <c:pt idx="8">
                  <c:v>1.1814174404999999E-2</c:v>
                </c:pt>
                <c:pt idx="9">
                  <c:v>1.1577383281800002E-2</c:v>
                </c:pt>
                <c:pt idx="10">
                  <c:v>1.1888663219999998E-2</c:v>
                </c:pt>
                <c:pt idx="11">
                  <c:v>1.2746200499999997E-2</c:v>
                </c:pt>
                <c:pt idx="12">
                  <c:v>1.1912373361800004E-2</c:v>
                </c:pt>
                <c:pt idx="13">
                  <c:v>1.30635116658E-2</c:v>
                </c:pt>
                <c:pt idx="14">
                  <c:v>1.1433188167200001E-2</c:v>
                </c:pt>
                <c:pt idx="15">
                  <c:v>1.1266814620799998E-2</c:v>
                </c:pt>
                <c:pt idx="16">
                  <c:v>1.1432327444999999E-2</c:v>
                </c:pt>
                <c:pt idx="17">
                  <c:v>1.0346518540800001E-2</c:v>
                </c:pt>
                <c:pt idx="18">
                  <c:v>1.0157425920000001E-2</c:v>
                </c:pt>
                <c:pt idx="19">
                  <c:v>9.1686184199999965E-3</c:v>
                </c:pt>
                <c:pt idx="20">
                  <c:v>9.0388165842000007E-3</c:v>
                </c:pt>
                <c:pt idx="21">
                  <c:v>8.9784573767999996E-3</c:v>
                </c:pt>
                <c:pt idx="22">
                  <c:v>8.2699191432000028E-3</c:v>
                </c:pt>
                <c:pt idx="23">
                  <c:v>7.5303043200000011E-3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47328"/>
        <c:axId val="850348416"/>
      </c:scatterChart>
      <c:valAx>
        <c:axId val="8503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48416"/>
        <c:crosses val="autoZero"/>
        <c:crossBetween val="midCat"/>
      </c:valAx>
      <c:valAx>
        <c:axId val="8503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4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цифры!$J$6:$J$24</c:f>
              <c:numCache>
                <c:formatCode>0.0000</c:formatCode>
                <c:ptCount val="19"/>
                <c:pt idx="0">
                  <c:v>9.8354995199999989E-3</c:v>
                </c:pt>
                <c:pt idx="1">
                  <c:v>9.6954941951999975E-3</c:v>
                </c:pt>
                <c:pt idx="2">
                  <c:v>1.1897441999999998E-2</c:v>
                </c:pt>
                <c:pt idx="3">
                  <c:v>1.1814174404999999E-2</c:v>
                </c:pt>
                <c:pt idx="4">
                  <c:v>1.1577383281800002E-2</c:v>
                </c:pt>
                <c:pt idx="5">
                  <c:v>1.1888663219999998E-2</c:v>
                </c:pt>
                <c:pt idx="6">
                  <c:v>1.2746200499999997E-2</c:v>
                </c:pt>
                <c:pt idx="7">
                  <c:v>1.1912373361800004E-2</c:v>
                </c:pt>
                <c:pt idx="8">
                  <c:v>1.30635116658E-2</c:v>
                </c:pt>
                <c:pt idx="9">
                  <c:v>1.1433188167200001E-2</c:v>
                </c:pt>
                <c:pt idx="10">
                  <c:v>1.1266814620799998E-2</c:v>
                </c:pt>
                <c:pt idx="11">
                  <c:v>1.1432327444999999E-2</c:v>
                </c:pt>
                <c:pt idx="12">
                  <c:v>1.0346518540800001E-2</c:v>
                </c:pt>
                <c:pt idx="13">
                  <c:v>1.0157425920000001E-2</c:v>
                </c:pt>
                <c:pt idx="14">
                  <c:v>9.1686184199999965E-3</c:v>
                </c:pt>
                <c:pt idx="15">
                  <c:v>9.0388165842000007E-3</c:v>
                </c:pt>
                <c:pt idx="16">
                  <c:v>8.9784573767999996E-3</c:v>
                </c:pt>
                <c:pt idx="17">
                  <c:v>8.2699191432000028E-3</c:v>
                </c:pt>
                <c:pt idx="18">
                  <c:v>7.5303043200000011E-3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60384"/>
        <c:axId val="850350592"/>
      </c:scatterChart>
      <c:valAx>
        <c:axId val="8503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0592"/>
        <c:crosses val="autoZero"/>
        <c:crossBetween val="midCat"/>
      </c:valAx>
      <c:valAx>
        <c:axId val="8503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работа</a:t>
            </a:r>
            <a:r>
              <a:rPr lang="ru-RU" baseline="0"/>
              <a:t> силы сопротивления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6227690288713914E-2"/>
                  <c:y val="0.1531106007582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цифры!$S$2:$S$24</c:f>
              <c:numCache>
                <c:formatCode>0.000</c:formatCode>
                <c:ptCount val="23"/>
                <c:pt idx="0">
                  <c:v>8.1368341020000845E-4</c:v>
                </c:pt>
                <c:pt idx="1">
                  <c:v>-5.6577672773999946E-3</c:v>
                </c:pt>
                <c:pt idx="2">
                  <c:v>-1.1597812578000109E-3</c:v>
                </c:pt>
                <c:pt idx="3">
                  <c:v>-3.2534157600000047E-3</c:v>
                </c:pt>
                <c:pt idx="4">
                  <c:v>-4.3736053247999777E-3</c:v>
                </c:pt>
                <c:pt idx="5">
                  <c:v>-2.0316521952000038E-3</c:v>
                </c:pt>
                <c:pt idx="6">
                  <c:v>-4.8460675950000101E-3</c:v>
                </c:pt>
                <c:pt idx="7">
                  <c:v>-4.9995911231999948E-3</c:v>
                </c:pt>
                <c:pt idx="8">
                  <c:v>-4.4515200618000152E-3</c:v>
                </c:pt>
                <c:pt idx="9">
                  <c:v>-4.4344627200000059E-3</c:v>
                </c:pt>
                <c:pt idx="10">
                  <c:v>-6.1258271381999848E-3</c:v>
                </c:pt>
                <c:pt idx="11">
                  <c:v>-4.1408616960000085E-3</c:v>
                </c:pt>
                <c:pt idx="12">
                  <c:v>-6.9223234985999974E-3</c:v>
                </c:pt>
                <c:pt idx="13">
                  <c:v>-5.9875735464000011E-3</c:v>
                </c:pt>
                <c:pt idx="14">
                  <c:v>-5.6556871758000043E-3</c:v>
                </c:pt>
                <c:pt idx="15">
                  <c:v>-6.9070089041999971E-3</c:v>
                </c:pt>
                <c:pt idx="16">
                  <c:v>-6.0102926208000021E-3</c:v>
                </c:pt>
                <c:pt idx="17">
                  <c:v>-6.8100075000000031E-3</c:v>
                </c:pt>
                <c:pt idx="18">
                  <c:v>-5.9510018358000013E-3</c:v>
                </c:pt>
                <c:pt idx="19">
                  <c:v>-5.8815592073999997E-3</c:v>
                </c:pt>
                <c:pt idx="20">
                  <c:v>-6.0005382335999984E-3</c:v>
                </c:pt>
                <c:pt idx="21">
                  <c:v>-6.0316148232000015E-3</c:v>
                </c:pt>
                <c:pt idx="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60928"/>
        <c:axId val="850348960"/>
      </c:scatterChart>
      <c:valAx>
        <c:axId val="8503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48960"/>
        <c:crosses val="autoZero"/>
        <c:crossBetween val="midCat"/>
      </c:valAx>
      <c:valAx>
        <c:axId val="8503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6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угловой скорости от номера витка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83639545056868"/>
                  <c:y val="-0.23598680373286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'много графиков'!$R$1:$R$24</c:f>
              <c:numCache>
                <c:formatCode>General</c:formatCode>
                <c:ptCount val="24"/>
                <c:pt idx="0">
                  <c:v>7.71</c:v>
                </c:pt>
                <c:pt idx="1">
                  <c:v>7.3</c:v>
                </c:pt>
                <c:pt idx="2">
                  <c:v>6.86</c:v>
                </c:pt>
                <c:pt idx="3">
                  <c:v>6.51</c:v>
                </c:pt>
                <c:pt idx="4">
                  <c:v>6.38</c:v>
                </c:pt>
                <c:pt idx="5">
                  <c:v>6.16</c:v>
                </c:pt>
                <c:pt idx="6">
                  <c:v>5.56</c:v>
                </c:pt>
                <c:pt idx="7">
                  <c:v>5.42</c:v>
                </c:pt>
                <c:pt idx="8">
                  <c:v>4.91</c:v>
                </c:pt>
                <c:pt idx="9">
                  <c:v>4.6900000000000004</c:v>
                </c:pt>
                <c:pt idx="10">
                  <c:v>4.3</c:v>
                </c:pt>
                <c:pt idx="11">
                  <c:v>4.25</c:v>
                </c:pt>
                <c:pt idx="12">
                  <c:v>3.93</c:v>
                </c:pt>
                <c:pt idx="13">
                  <c:v>3.89</c:v>
                </c:pt>
                <c:pt idx="14">
                  <c:v>3.59</c:v>
                </c:pt>
                <c:pt idx="15">
                  <c:v>3.47</c:v>
                </c:pt>
                <c:pt idx="16">
                  <c:v>3.45</c:v>
                </c:pt>
                <c:pt idx="17">
                  <c:v>3.24</c:v>
                </c:pt>
                <c:pt idx="18">
                  <c:v>3.13</c:v>
                </c:pt>
                <c:pt idx="19">
                  <c:v>3.05</c:v>
                </c:pt>
                <c:pt idx="20">
                  <c:v>2.99</c:v>
                </c:pt>
                <c:pt idx="21">
                  <c:v>2.98</c:v>
                </c:pt>
                <c:pt idx="22">
                  <c:v>2.86</c:v>
                </c:pt>
                <c:pt idx="23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57120"/>
        <c:axId val="850346784"/>
      </c:scatterChart>
      <c:valAx>
        <c:axId val="85035712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витка, шт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46784"/>
        <c:crosses val="autoZero"/>
        <c:crossBetween val="midCat"/>
      </c:valAx>
      <c:valAx>
        <c:axId val="8503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Угловая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скорость, рад/с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490624</xdr:colOff>
      <xdr:row>7</xdr:row>
      <xdr:rowOff>125421</xdr:rowOff>
    </xdr:from>
    <xdr:to>
      <xdr:col>29</xdr:col>
      <xdr:colOff>185824</xdr:colOff>
      <xdr:row>22</xdr:row>
      <xdr:rowOff>11121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544604</xdr:colOff>
      <xdr:row>2</xdr:row>
      <xdr:rowOff>76480</xdr:rowOff>
    </xdr:from>
    <xdr:to>
      <xdr:col>32</xdr:col>
      <xdr:colOff>239805</xdr:colOff>
      <xdr:row>16</xdr:row>
      <xdr:rowOff>152680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373717</xdr:colOff>
      <xdr:row>51</xdr:row>
      <xdr:rowOff>175652</xdr:rowOff>
    </xdr:from>
    <xdr:to>
      <xdr:col>27</xdr:col>
      <xdr:colOff>73399</xdr:colOff>
      <xdr:row>66</xdr:row>
      <xdr:rowOff>61352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300404</xdr:colOff>
      <xdr:row>52</xdr:row>
      <xdr:rowOff>31504</xdr:rowOff>
    </xdr:from>
    <xdr:to>
      <xdr:col>18</xdr:col>
      <xdr:colOff>7327</xdr:colOff>
      <xdr:row>66</xdr:row>
      <xdr:rowOff>107704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3081</xdr:rowOff>
    </xdr:from>
    <xdr:to>
      <xdr:col>7</xdr:col>
      <xdr:colOff>273423</xdr:colOff>
      <xdr:row>14</xdr:row>
      <xdr:rowOff>79281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101973</xdr:rowOff>
    </xdr:from>
    <xdr:to>
      <xdr:col>7</xdr:col>
      <xdr:colOff>304800</xdr:colOff>
      <xdr:row>28</xdr:row>
      <xdr:rowOff>178173</xdr:rowOff>
    </xdr:to>
    <xdr:graphicFrame macro="">
      <xdr:nvGraphicFramePr>
        <xdr:cNvPr id="3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0</xdr:row>
      <xdr:rowOff>14287</xdr:rowOff>
    </xdr:from>
    <xdr:to>
      <xdr:col>14</xdr:col>
      <xdr:colOff>561975</xdr:colOff>
      <xdr:row>14</xdr:row>
      <xdr:rowOff>90487</xdr:rowOff>
    </xdr:to>
    <xdr:graphicFrame macro="">
      <xdr:nvGraphicFramePr>
        <xdr:cNvPr id="4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427504</xdr:colOff>
      <xdr:row>14</xdr:row>
      <xdr:rowOff>155201</xdr:rowOff>
    </xdr:from>
    <xdr:to>
      <xdr:col>15</xdr:col>
      <xdr:colOff>122704</xdr:colOff>
      <xdr:row>29</xdr:row>
      <xdr:rowOff>40901</xdr:rowOff>
    </xdr:to>
    <xdr:graphicFrame macro="">
      <xdr:nvGraphicFramePr>
        <xdr:cNvPr id="5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1</xdr:row>
      <xdr:rowOff>33337</xdr:rowOff>
    </xdr:from>
    <xdr:to>
      <xdr:col>15</xdr:col>
      <xdr:colOff>19050</xdr:colOff>
      <xdr:row>15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284629</xdr:colOff>
      <xdr:row>15</xdr:row>
      <xdr:rowOff>69476</xdr:rowOff>
    </xdr:from>
    <xdr:to>
      <xdr:col>22</xdr:col>
      <xdr:colOff>589429</xdr:colOff>
      <xdr:row>29</xdr:row>
      <xdr:rowOff>145676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449916</xdr:colOff>
      <xdr:row>0</xdr:row>
      <xdr:rowOff>76200</xdr:rowOff>
    </xdr:from>
    <xdr:to>
      <xdr:col>15</xdr:col>
      <xdr:colOff>145116</xdr:colOff>
      <xdr:row>14</xdr:row>
      <xdr:rowOff>152400</xdr:rowOff>
    </xdr:to>
    <xdr:graphicFrame macro="">
      <xdr:nvGraphicFramePr>
        <xdr:cNvPr id="3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0</xdr:row>
      <xdr:rowOff>114300</xdr:rowOff>
    </xdr:from>
    <xdr:to>
      <xdr:col>7</xdr:col>
      <xdr:colOff>590550</xdr:colOff>
      <xdr:row>15</xdr:row>
      <xdr:rowOff>0</xdr:rowOff>
    </xdr:to>
    <xdr:graphicFrame macro="">
      <xdr:nvGraphicFramePr>
        <xdr:cNvPr id="4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364191</xdr:colOff>
      <xdr:row>17</xdr:row>
      <xdr:rowOff>183776</xdr:rowOff>
    </xdr:from>
    <xdr:to>
      <xdr:col>10</xdr:col>
      <xdr:colOff>59391</xdr:colOff>
      <xdr:row>32</xdr:row>
      <xdr:rowOff>69476</xdr:rowOff>
    </xdr:to>
    <xdr:graphicFrame macro="">
      <xdr:nvGraphicFramePr>
        <xdr:cNvPr id="5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11766</xdr:colOff>
      <xdr:row>0</xdr:row>
      <xdr:rowOff>0</xdr:rowOff>
    </xdr:from>
    <xdr:to>
      <xdr:col>22</xdr:col>
      <xdr:colOff>316566</xdr:colOff>
      <xdr:row>14</xdr:row>
      <xdr:rowOff>76200</xdr:rowOff>
    </xdr:to>
    <xdr:graphicFrame macro="">
      <xdr:nvGraphicFramePr>
        <xdr:cNvPr id="6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61912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166687</xdr:rowOff>
    </xdr:from>
    <xdr:to>
      <xdr:col>15</xdr:col>
      <xdr:colOff>57150</xdr:colOff>
      <xdr:row>19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4</xdr:row>
      <xdr:rowOff>176212</xdr:rowOff>
    </xdr:from>
    <xdr:to>
      <xdr:col>23</xdr:col>
      <xdr:colOff>114300</xdr:colOff>
      <xdr:row>19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4" zoomScale="130" zoomScaleNormal="130" workbookViewId="0">
      <selection activeCell="A51" sqref="A51"/>
    </sheetView>
  </sheetViews>
  <sheetFormatPr defaultRowHeight="15" x14ac:dyDescent="0.25"/>
  <cols>
    <col min="1" max="1" width="11.7109375" customWidth="1"/>
    <col min="2" max="2" width="15.5703125" customWidth="1"/>
    <col min="3" max="3" width="6.28515625" customWidth="1"/>
    <col min="4" max="4" width="13.7109375" customWidth="1"/>
    <col min="5" max="5" width="13.42578125" customWidth="1"/>
    <col min="6" max="6" width="17.7109375" customWidth="1"/>
    <col min="7" max="7" width="12.42578125" customWidth="1"/>
    <col min="8" max="8" width="17.140625" customWidth="1"/>
    <col min="9" max="9" width="17.42578125" customWidth="1"/>
    <col min="10" max="10" width="12.42578125" customWidth="1"/>
    <col min="11" max="11" width="21.85546875" customWidth="1"/>
    <col min="12" max="12" width="15.28515625" customWidth="1"/>
    <col min="14" max="14" width="10.28515625" customWidth="1"/>
    <col min="16" max="16" width="14.42578125" customWidth="1"/>
    <col min="17" max="17" width="15.5703125" customWidth="1"/>
    <col min="19" max="19" width="15" customWidth="1"/>
  </cols>
  <sheetData>
    <row r="1" spans="1:19" x14ac:dyDescent="0.25">
      <c r="A1">
        <v>2.88</v>
      </c>
      <c r="B1" s="1">
        <f>A1/8</f>
        <v>0.36</v>
      </c>
      <c r="D1">
        <v>50.3</v>
      </c>
      <c r="E1">
        <v>1.1499999999999999</v>
      </c>
      <c r="F1">
        <v>1.1000000000000001</v>
      </c>
      <c r="G1">
        <v>6.6</v>
      </c>
      <c r="H1">
        <v>17.45</v>
      </c>
      <c r="I1">
        <f>G1*H1/100</f>
        <v>1.1516999999999999</v>
      </c>
      <c r="J1" s="3">
        <f>0.009*I1*I1*0.5</f>
        <v>5.9688580049999992E-3</v>
      </c>
      <c r="K1" s="1">
        <f>J1</f>
        <v>5.9688580049999992E-3</v>
      </c>
      <c r="L1">
        <v>0.6</v>
      </c>
      <c r="M1">
        <f>L1*6</f>
        <v>3.5999999999999996</v>
      </c>
      <c r="N1">
        <f>135-M1</f>
        <v>131.4</v>
      </c>
      <c r="O1">
        <f>N1/100</f>
        <v>1.3140000000000001</v>
      </c>
      <c r="P1" s="2">
        <f>0.009*9.8*O1</f>
        <v>0.11589480000000001</v>
      </c>
      <c r="Q1" s="2">
        <f>P1</f>
        <v>0.11589480000000001</v>
      </c>
      <c r="S1" s="2">
        <f>Q1+K1</f>
        <v>0.121863658005</v>
      </c>
    </row>
    <row r="2" spans="1:19" x14ac:dyDescent="0.25">
      <c r="A2">
        <v>4.66</v>
      </c>
      <c r="B2" s="1">
        <f t="shared" ref="B2:B24" si="0">A2/8</f>
        <v>0.58250000000000002</v>
      </c>
      <c r="D2">
        <v>48.6</v>
      </c>
      <c r="E2">
        <v>0.97</v>
      </c>
      <c r="F2">
        <v>1.5</v>
      </c>
      <c r="G2">
        <f t="shared" ref="G2:G24" si="1">F2*6</f>
        <v>9</v>
      </c>
      <c r="H2">
        <v>10.83</v>
      </c>
      <c r="I2">
        <f t="shared" ref="I2:I24" si="2">G2*H2/100</f>
        <v>0.97470000000000001</v>
      </c>
      <c r="J2" s="3">
        <f t="shared" ref="J2:J24" si="3">0.009*I2*I2*0.5</f>
        <v>4.2751804050000005E-3</v>
      </c>
      <c r="K2" s="3">
        <f>J3-J2</f>
        <v>3.9888834101999976E-3</v>
      </c>
      <c r="L2">
        <v>0.6</v>
      </c>
      <c r="M2">
        <f t="shared" ref="M2:M24" si="4">L2*6</f>
        <v>3.5999999999999996</v>
      </c>
      <c r="N2">
        <f>N1-M2</f>
        <v>127.80000000000001</v>
      </c>
      <c r="O2">
        <f t="shared" ref="O2:O24" si="5">N2/100</f>
        <v>1.278</v>
      </c>
      <c r="P2" s="2">
        <f t="shared" ref="P2:P24" si="6">0.009*9.8*O2</f>
        <v>0.1127196</v>
      </c>
      <c r="Q2" s="2">
        <f>P3-P2</f>
        <v>-3.1751999999999891E-3</v>
      </c>
      <c r="S2" s="2">
        <f>Q2+K2</f>
        <v>8.1368341020000845E-4</v>
      </c>
    </row>
    <row r="3" spans="1:19" x14ac:dyDescent="0.25">
      <c r="A3">
        <v>5.12</v>
      </c>
      <c r="B3" s="1">
        <f t="shared" si="0"/>
        <v>0.64</v>
      </c>
      <c r="D3">
        <v>46</v>
      </c>
      <c r="E3">
        <v>1.36</v>
      </c>
      <c r="F3">
        <v>2.2999999999999998</v>
      </c>
      <c r="G3">
        <f t="shared" si="1"/>
        <v>13.799999999999999</v>
      </c>
      <c r="H3">
        <v>9.82</v>
      </c>
      <c r="I3">
        <f t="shared" si="2"/>
        <v>1.3551599999999999</v>
      </c>
      <c r="J3" s="3">
        <f t="shared" si="3"/>
        <v>8.2640638151999981E-3</v>
      </c>
      <c r="K3" s="3">
        <f t="shared" ref="K3:K24" si="7">J4-J3</f>
        <v>-1.9533672773999981E-3</v>
      </c>
      <c r="L3">
        <v>0.6</v>
      </c>
      <c r="M3">
        <f t="shared" si="4"/>
        <v>3.5999999999999996</v>
      </c>
      <c r="N3">
        <f t="shared" ref="N3:N24" si="8">N2-M3</f>
        <v>124.20000000000002</v>
      </c>
      <c r="O3">
        <f t="shared" si="5"/>
        <v>1.2420000000000002</v>
      </c>
      <c r="P3" s="2">
        <f t="shared" si="6"/>
        <v>0.10954440000000001</v>
      </c>
      <c r="Q3" s="2">
        <f t="shared" ref="Q3:Q24" si="9">P4-P3</f>
        <v>-3.7043999999999966E-3</v>
      </c>
      <c r="S3" s="2">
        <f t="shared" ref="S3:S24" si="10">Q3+K3</f>
        <v>-5.6577672773999946E-3</v>
      </c>
    </row>
    <row r="4" spans="1:19" x14ac:dyDescent="0.25">
      <c r="A4">
        <v>6.9</v>
      </c>
      <c r="B4" s="1">
        <f t="shared" si="0"/>
        <v>0.86250000000000004</v>
      </c>
      <c r="D4">
        <v>42.5</v>
      </c>
      <c r="E4">
        <v>1.18</v>
      </c>
      <c r="F4">
        <v>2.7</v>
      </c>
      <c r="G4">
        <f t="shared" si="1"/>
        <v>16.200000000000003</v>
      </c>
      <c r="H4">
        <v>7.31</v>
      </c>
      <c r="I4">
        <f t="shared" si="2"/>
        <v>1.1842200000000001</v>
      </c>
      <c r="J4" s="3">
        <f t="shared" si="3"/>
        <v>6.3106965378E-3</v>
      </c>
      <c r="K4" s="3">
        <f t="shared" si="7"/>
        <v>2.5446187421999996E-3</v>
      </c>
      <c r="L4">
        <v>0.7</v>
      </c>
      <c r="M4">
        <f t="shared" si="4"/>
        <v>4.1999999999999993</v>
      </c>
      <c r="N4">
        <f t="shared" si="8"/>
        <v>120.00000000000001</v>
      </c>
      <c r="O4">
        <f t="shared" si="5"/>
        <v>1.2000000000000002</v>
      </c>
      <c r="P4" s="2">
        <f t="shared" si="6"/>
        <v>0.10584000000000002</v>
      </c>
      <c r="Q4" s="2">
        <f t="shared" si="9"/>
        <v>-3.7044000000000105E-3</v>
      </c>
      <c r="S4" s="2">
        <f t="shared" si="10"/>
        <v>-1.1597812578000109E-3</v>
      </c>
    </row>
    <row r="5" spans="1:19" x14ac:dyDescent="0.25">
      <c r="A5">
        <v>7.5</v>
      </c>
      <c r="B5" s="1">
        <f t="shared" si="0"/>
        <v>0.9375</v>
      </c>
      <c r="D5">
        <v>44.4</v>
      </c>
      <c r="E5">
        <v>1.4</v>
      </c>
      <c r="F5">
        <v>3.5</v>
      </c>
      <c r="G5">
        <f t="shared" si="1"/>
        <v>21</v>
      </c>
      <c r="H5">
        <v>6.68</v>
      </c>
      <c r="I5">
        <f t="shared" si="2"/>
        <v>1.4028</v>
      </c>
      <c r="J5" s="3">
        <f t="shared" si="3"/>
        <v>8.8553152799999996E-3</v>
      </c>
      <c r="K5" s="3">
        <f t="shared" si="7"/>
        <v>9.801842399999993E-4</v>
      </c>
      <c r="L5">
        <v>0.7</v>
      </c>
      <c r="M5">
        <f t="shared" si="4"/>
        <v>4.1999999999999993</v>
      </c>
      <c r="N5">
        <f t="shared" si="8"/>
        <v>115.80000000000001</v>
      </c>
      <c r="O5">
        <f t="shared" si="5"/>
        <v>1.1580000000000001</v>
      </c>
      <c r="P5" s="2">
        <f t="shared" si="6"/>
        <v>0.10213560000000001</v>
      </c>
      <c r="Q5" s="2">
        <f t="shared" si="9"/>
        <v>-4.233600000000004E-3</v>
      </c>
      <c r="S5" s="2">
        <f t="shared" si="10"/>
        <v>-3.2534157600000047E-3</v>
      </c>
    </row>
    <row r="6" spans="1:19" x14ac:dyDescent="0.25">
      <c r="A6">
        <v>8.1199999999999992</v>
      </c>
      <c r="B6" s="1">
        <f t="shared" si="0"/>
        <v>1.0149999999999999</v>
      </c>
      <c r="D6">
        <v>42.7</v>
      </c>
      <c r="E6">
        <v>1.48</v>
      </c>
      <c r="F6">
        <v>4</v>
      </c>
      <c r="G6">
        <f t="shared" si="1"/>
        <v>24</v>
      </c>
      <c r="H6">
        <v>6.16</v>
      </c>
      <c r="I6">
        <f t="shared" si="2"/>
        <v>1.4783999999999999</v>
      </c>
      <c r="J6" s="3">
        <f t="shared" si="3"/>
        <v>9.8354995199999989E-3</v>
      </c>
      <c r="K6" s="3">
        <f t="shared" si="7"/>
        <v>-1.4000532480000147E-4</v>
      </c>
      <c r="L6">
        <v>0.8</v>
      </c>
      <c r="M6">
        <f t="shared" si="4"/>
        <v>4.8000000000000007</v>
      </c>
      <c r="N6">
        <f t="shared" si="8"/>
        <v>111.00000000000001</v>
      </c>
      <c r="O6">
        <f t="shared" si="5"/>
        <v>1.1100000000000001</v>
      </c>
      <c r="P6" s="2">
        <f t="shared" si="6"/>
        <v>9.7902000000000003E-2</v>
      </c>
      <c r="Q6" s="2">
        <f t="shared" si="9"/>
        <v>-4.2335999999999763E-3</v>
      </c>
      <c r="S6" s="2">
        <f t="shared" si="10"/>
        <v>-4.3736053247999777E-3</v>
      </c>
    </row>
    <row r="7" spans="1:19" x14ac:dyDescent="0.25">
      <c r="A7">
        <v>9.01</v>
      </c>
      <c r="B7" s="1">
        <f t="shared" si="0"/>
        <v>1.12625</v>
      </c>
      <c r="D7">
        <v>39.6</v>
      </c>
      <c r="E7">
        <v>1.47</v>
      </c>
      <c r="F7">
        <v>4.4000000000000004</v>
      </c>
      <c r="G7">
        <f t="shared" si="1"/>
        <v>26.400000000000002</v>
      </c>
      <c r="H7">
        <v>5.56</v>
      </c>
      <c r="I7">
        <f t="shared" si="2"/>
        <v>1.4678399999999998</v>
      </c>
      <c r="J7" s="3">
        <f t="shared" si="3"/>
        <v>9.6954941951999975E-3</v>
      </c>
      <c r="K7" s="3">
        <f t="shared" si="7"/>
        <v>2.2019478048000002E-3</v>
      </c>
      <c r="L7">
        <v>0.8</v>
      </c>
      <c r="M7">
        <f t="shared" si="4"/>
        <v>4.8000000000000007</v>
      </c>
      <c r="N7">
        <f t="shared" si="8"/>
        <v>106.20000000000002</v>
      </c>
      <c r="O7">
        <f t="shared" si="5"/>
        <v>1.0620000000000003</v>
      </c>
      <c r="P7" s="2">
        <f t="shared" si="6"/>
        <v>9.3668400000000027E-2</v>
      </c>
      <c r="Q7" s="2">
        <f t="shared" si="9"/>
        <v>-4.233600000000004E-3</v>
      </c>
      <c r="S7" s="2">
        <f t="shared" si="10"/>
        <v>-2.0316521952000038E-3</v>
      </c>
    </row>
    <row r="8" spans="1:19" x14ac:dyDescent="0.25">
      <c r="A8">
        <v>9.26</v>
      </c>
      <c r="B8" s="1">
        <f t="shared" si="0"/>
        <v>1.1575</v>
      </c>
      <c r="D8">
        <v>38.700000000000003</v>
      </c>
      <c r="E8">
        <v>1.63</v>
      </c>
      <c r="F8">
        <v>5</v>
      </c>
      <c r="G8">
        <f t="shared" si="1"/>
        <v>30</v>
      </c>
      <c r="H8">
        <v>5.42</v>
      </c>
      <c r="I8">
        <f t="shared" si="2"/>
        <v>1.6259999999999999</v>
      </c>
      <c r="J8" s="3">
        <f t="shared" si="3"/>
        <v>1.1897441999999998E-2</v>
      </c>
      <c r="K8" s="3">
        <f t="shared" si="7"/>
        <v>-8.326759499999864E-5</v>
      </c>
      <c r="L8">
        <v>0.8</v>
      </c>
      <c r="M8">
        <f t="shared" si="4"/>
        <v>4.8000000000000007</v>
      </c>
      <c r="N8">
        <f t="shared" si="8"/>
        <v>101.40000000000002</v>
      </c>
      <c r="O8">
        <f t="shared" si="5"/>
        <v>1.0140000000000002</v>
      </c>
      <c r="P8" s="2">
        <f t="shared" si="6"/>
        <v>8.9434800000000023E-2</v>
      </c>
      <c r="Q8" s="2">
        <f t="shared" si="9"/>
        <v>-4.7628000000000115E-3</v>
      </c>
      <c r="S8" s="2">
        <f t="shared" si="10"/>
        <v>-4.8460675950000101E-3</v>
      </c>
    </row>
    <row r="9" spans="1:19" x14ac:dyDescent="0.25">
      <c r="A9">
        <v>10.27</v>
      </c>
      <c r="B9" s="1">
        <f t="shared" si="0"/>
        <v>1.2837499999999999</v>
      </c>
      <c r="D9">
        <v>38.200000000000003</v>
      </c>
      <c r="E9">
        <v>1.62</v>
      </c>
      <c r="F9">
        <v>5.5</v>
      </c>
      <c r="G9">
        <f t="shared" si="1"/>
        <v>33</v>
      </c>
      <c r="H9">
        <v>4.91</v>
      </c>
      <c r="I9">
        <f t="shared" si="2"/>
        <v>1.6203000000000001</v>
      </c>
      <c r="J9" s="3">
        <f t="shared" si="3"/>
        <v>1.1814174404999999E-2</v>
      </c>
      <c r="K9" s="3">
        <f t="shared" si="7"/>
        <v>-2.3679112319999716E-4</v>
      </c>
      <c r="L9">
        <v>0.9</v>
      </c>
      <c r="M9">
        <f t="shared" si="4"/>
        <v>5.4</v>
      </c>
      <c r="N9">
        <f t="shared" si="8"/>
        <v>96.000000000000014</v>
      </c>
      <c r="O9">
        <f t="shared" si="5"/>
        <v>0.96000000000000019</v>
      </c>
      <c r="P9" s="2">
        <f t="shared" si="6"/>
        <v>8.4672000000000011E-2</v>
      </c>
      <c r="Q9" s="2">
        <f t="shared" si="9"/>
        <v>-4.7627999999999976E-3</v>
      </c>
      <c r="S9" s="2">
        <f t="shared" si="10"/>
        <v>-4.9995911231999948E-3</v>
      </c>
    </row>
    <row r="10" spans="1:19" x14ac:dyDescent="0.25">
      <c r="A10">
        <v>10.68</v>
      </c>
      <c r="B10" s="1">
        <f t="shared" si="0"/>
        <v>1.335</v>
      </c>
      <c r="D10">
        <v>36</v>
      </c>
      <c r="E10">
        <v>1.6</v>
      </c>
      <c r="F10">
        <v>5.7</v>
      </c>
      <c r="G10">
        <f t="shared" si="1"/>
        <v>34.200000000000003</v>
      </c>
      <c r="H10">
        <v>4.6900000000000004</v>
      </c>
      <c r="I10">
        <f t="shared" si="2"/>
        <v>1.6039800000000002</v>
      </c>
      <c r="J10" s="3">
        <f t="shared" si="3"/>
        <v>1.1577383281800002E-2</v>
      </c>
      <c r="K10" s="3">
        <f t="shared" si="7"/>
        <v>3.1127993819999623E-4</v>
      </c>
      <c r="L10">
        <v>0.9</v>
      </c>
      <c r="M10">
        <f t="shared" si="4"/>
        <v>5.4</v>
      </c>
      <c r="N10">
        <f t="shared" si="8"/>
        <v>90.600000000000009</v>
      </c>
      <c r="O10">
        <f t="shared" si="5"/>
        <v>0.90600000000000014</v>
      </c>
      <c r="P10" s="2">
        <f t="shared" si="6"/>
        <v>7.9909200000000014E-2</v>
      </c>
      <c r="Q10" s="2">
        <f t="shared" si="9"/>
        <v>-4.7628000000000115E-3</v>
      </c>
      <c r="S10" s="2">
        <f t="shared" si="10"/>
        <v>-4.4515200618000152E-3</v>
      </c>
    </row>
    <row r="11" spans="1:19" x14ac:dyDescent="0.25">
      <c r="A11">
        <v>11.7</v>
      </c>
      <c r="B11" s="1">
        <f t="shared" si="0"/>
        <v>1.4624999999999999</v>
      </c>
      <c r="D11">
        <v>36.1</v>
      </c>
      <c r="E11">
        <v>1.63</v>
      </c>
      <c r="F11">
        <v>6.3</v>
      </c>
      <c r="G11">
        <f t="shared" si="1"/>
        <v>37.799999999999997</v>
      </c>
      <c r="H11">
        <v>4.3</v>
      </c>
      <c r="I11">
        <f t="shared" si="2"/>
        <v>1.6254</v>
      </c>
      <c r="J11" s="3">
        <f t="shared" si="3"/>
        <v>1.1888663219999998E-2</v>
      </c>
      <c r="K11" s="3">
        <f t="shared" si="7"/>
        <v>8.5753727999999911E-4</v>
      </c>
      <c r="L11">
        <v>0.9</v>
      </c>
      <c r="M11">
        <f t="shared" si="4"/>
        <v>5.4</v>
      </c>
      <c r="N11">
        <f t="shared" si="8"/>
        <v>85.2</v>
      </c>
      <c r="O11">
        <f t="shared" si="5"/>
        <v>0.85199999999999998</v>
      </c>
      <c r="P11" s="2">
        <f t="shared" si="6"/>
        <v>7.5146400000000002E-2</v>
      </c>
      <c r="Q11" s="2">
        <f t="shared" si="9"/>
        <v>-5.292000000000005E-3</v>
      </c>
      <c r="S11" s="2">
        <f t="shared" si="10"/>
        <v>-4.4344627200000059E-3</v>
      </c>
    </row>
    <row r="12" spans="1:19" x14ac:dyDescent="0.25">
      <c r="A12">
        <v>11.8</v>
      </c>
      <c r="B12" s="1">
        <f t="shared" si="0"/>
        <v>1.4750000000000001</v>
      </c>
      <c r="D12">
        <v>33.700000000000003</v>
      </c>
      <c r="E12">
        <v>1.68</v>
      </c>
      <c r="F12">
        <v>6.6</v>
      </c>
      <c r="G12">
        <f t="shared" si="1"/>
        <v>39.599999999999994</v>
      </c>
      <c r="H12">
        <v>4.25</v>
      </c>
      <c r="I12">
        <f t="shared" si="2"/>
        <v>1.6829999999999998</v>
      </c>
      <c r="J12" s="3">
        <f t="shared" si="3"/>
        <v>1.2746200499999997E-2</v>
      </c>
      <c r="K12" s="3">
        <f t="shared" si="7"/>
        <v>-8.3382713819999364E-4</v>
      </c>
      <c r="L12">
        <v>1</v>
      </c>
      <c r="M12">
        <f t="shared" si="4"/>
        <v>6</v>
      </c>
      <c r="N12">
        <f t="shared" si="8"/>
        <v>79.2</v>
      </c>
      <c r="O12">
        <f t="shared" si="5"/>
        <v>0.79200000000000004</v>
      </c>
      <c r="P12" s="2">
        <f t="shared" si="6"/>
        <v>6.9854399999999997E-2</v>
      </c>
      <c r="Q12" s="2">
        <f t="shared" si="9"/>
        <v>-5.2919999999999912E-3</v>
      </c>
      <c r="S12" s="2">
        <f t="shared" si="10"/>
        <v>-6.1258271381999848E-3</v>
      </c>
    </row>
    <row r="13" spans="1:19" x14ac:dyDescent="0.25">
      <c r="A13">
        <v>12.76</v>
      </c>
      <c r="B13" s="1">
        <f t="shared" si="0"/>
        <v>1.595</v>
      </c>
      <c r="D13">
        <v>32.9</v>
      </c>
      <c r="E13">
        <v>1.63</v>
      </c>
      <c r="F13">
        <v>6.9</v>
      </c>
      <c r="G13">
        <f t="shared" si="1"/>
        <v>41.400000000000006</v>
      </c>
      <c r="H13">
        <v>3.93</v>
      </c>
      <c r="I13">
        <f t="shared" si="2"/>
        <v>1.6270200000000004</v>
      </c>
      <c r="J13" s="3">
        <f t="shared" si="3"/>
        <v>1.1912373361800004E-2</v>
      </c>
      <c r="K13" s="3">
        <f t="shared" si="7"/>
        <v>1.1511383039999965E-3</v>
      </c>
      <c r="L13">
        <v>1</v>
      </c>
      <c r="M13">
        <f t="shared" si="4"/>
        <v>6</v>
      </c>
      <c r="N13">
        <f t="shared" si="8"/>
        <v>73.2</v>
      </c>
      <c r="O13">
        <f t="shared" si="5"/>
        <v>0.73199999999999998</v>
      </c>
      <c r="P13" s="2">
        <f t="shared" si="6"/>
        <v>6.4562400000000006E-2</v>
      </c>
      <c r="Q13" s="2">
        <f t="shared" si="9"/>
        <v>-5.292000000000005E-3</v>
      </c>
      <c r="S13" s="2">
        <f t="shared" si="10"/>
        <v>-4.1408616960000085E-3</v>
      </c>
    </row>
    <row r="14" spans="1:19" x14ac:dyDescent="0.25">
      <c r="A14">
        <v>12.94</v>
      </c>
      <c r="B14" s="1">
        <f t="shared" si="0"/>
        <v>1.6174999999999999</v>
      </c>
      <c r="D14">
        <v>32.5</v>
      </c>
      <c r="E14">
        <v>1.7</v>
      </c>
      <c r="F14">
        <v>7.3</v>
      </c>
      <c r="G14">
        <f t="shared" si="1"/>
        <v>43.8</v>
      </c>
      <c r="H14">
        <v>3.89</v>
      </c>
      <c r="I14">
        <f t="shared" si="2"/>
        <v>1.7038200000000001</v>
      </c>
      <c r="J14" s="3">
        <f t="shared" si="3"/>
        <v>1.30635116658E-2</v>
      </c>
      <c r="K14" s="3">
        <f t="shared" si="7"/>
        <v>-1.6303234985999993E-3</v>
      </c>
      <c r="L14">
        <v>1</v>
      </c>
      <c r="M14">
        <f t="shared" si="4"/>
        <v>6</v>
      </c>
      <c r="N14">
        <f t="shared" si="8"/>
        <v>67.2</v>
      </c>
      <c r="O14">
        <f t="shared" si="5"/>
        <v>0.67200000000000004</v>
      </c>
      <c r="P14" s="2">
        <f t="shared" si="6"/>
        <v>5.9270400000000001E-2</v>
      </c>
      <c r="Q14" s="2">
        <f t="shared" si="9"/>
        <v>-5.2919999999999981E-3</v>
      </c>
      <c r="S14" s="2">
        <f t="shared" si="10"/>
        <v>-6.9223234985999974E-3</v>
      </c>
    </row>
    <row r="15" spans="1:19" x14ac:dyDescent="0.25">
      <c r="A15">
        <v>13.99</v>
      </c>
      <c r="B15" s="1">
        <f t="shared" si="0"/>
        <v>1.74875</v>
      </c>
      <c r="D15">
        <v>30.5</v>
      </c>
      <c r="E15">
        <v>1.59</v>
      </c>
      <c r="F15">
        <v>7.4</v>
      </c>
      <c r="G15">
        <f t="shared" si="1"/>
        <v>44.400000000000006</v>
      </c>
      <c r="H15">
        <v>3.59</v>
      </c>
      <c r="I15">
        <f t="shared" si="2"/>
        <v>1.59396</v>
      </c>
      <c r="J15" s="3">
        <f t="shared" si="3"/>
        <v>1.1433188167200001E-2</v>
      </c>
      <c r="K15" s="3">
        <f t="shared" si="7"/>
        <v>-1.6637354640000254E-4</v>
      </c>
      <c r="L15">
        <v>1</v>
      </c>
      <c r="M15">
        <f t="shared" si="4"/>
        <v>6</v>
      </c>
      <c r="N15">
        <f t="shared" si="8"/>
        <v>61.2</v>
      </c>
      <c r="O15">
        <f t="shared" si="5"/>
        <v>0.61199999999999999</v>
      </c>
      <c r="P15" s="2">
        <f t="shared" si="6"/>
        <v>5.3978400000000003E-2</v>
      </c>
      <c r="Q15" s="2">
        <f t="shared" si="9"/>
        <v>-5.8211999999999986E-3</v>
      </c>
      <c r="S15" s="2">
        <f t="shared" si="10"/>
        <v>-5.9875735464000011E-3</v>
      </c>
    </row>
    <row r="16" spans="1:19" x14ac:dyDescent="0.25">
      <c r="A16">
        <v>14.48</v>
      </c>
      <c r="B16" s="1">
        <f t="shared" si="0"/>
        <v>1.81</v>
      </c>
      <c r="D16">
        <v>29</v>
      </c>
      <c r="E16">
        <v>1.58</v>
      </c>
      <c r="F16">
        <v>7.6</v>
      </c>
      <c r="G16">
        <f t="shared" si="1"/>
        <v>45.599999999999994</v>
      </c>
      <c r="H16">
        <v>3.47</v>
      </c>
      <c r="I16">
        <f t="shared" si="2"/>
        <v>1.5823199999999999</v>
      </c>
      <c r="J16" s="3">
        <f t="shared" si="3"/>
        <v>1.1266814620799998E-2</v>
      </c>
      <c r="K16" s="3">
        <f t="shared" si="7"/>
        <v>1.6551282420000125E-4</v>
      </c>
      <c r="L16">
        <v>1.1000000000000001</v>
      </c>
      <c r="M16">
        <f t="shared" si="4"/>
        <v>6.6000000000000005</v>
      </c>
      <c r="N16">
        <f t="shared" si="8"/>
        <v>54.6</v>
      </c>
      <c r="O16">
        <f t="shared" si="5"/>
        <v>0.54600000000000004</v>
      </c>
      <c r="P16" s="2">
        <f t="shared" si="6"/>
        <v>4.8157200000000004E-2</v>
      </c>
      <c r="Q16" s="2">
        <f t="shared" si="9"/>
        <v>-5.8212000000000055E-3</v>
      </c>
      <c r="S16" s="2">
        <f t="shared" si="10"/>
        <v>-5.6556871758000043E-3</v>
      </c>
    </row>
    <row r="17" spans="1:19" x14ac:dyDescent="0.25">
      <c r="A17">
        <v>14.56</v>
      </c>
      <c r="B17" s="1">
        <f t="shared" si="0"/>
        <v>1.82</v>
      </c>
      <c r="D17">
        <v>27.5</v>
      </c>
      <c r="E17">
        <v>1.59</v>
      </c>
      <c r="F17">
        <v>7.7</v>
      </c>
      <c r="G17">
        <f t="shared" si="1"/>
        <v>46.2</v>
      </c>
      <c r="H17">
        <v>3.45</v>
      </c>
      <c r="I17">
        <f t="shared" si="2"/>
        <v>1.5939000000000001</v>
      </c>
      <c r="J17" s="3">
        <f t="shared" si="3"/>
        <v>1.1432327444999999E-2</v>
      </c>
      <c r="K17" s="3">
        <f t="shared" si="7"/>
        <v>-1.0858089041999985E-3</v>
      </c>
      <c r="L17">
        <v>1.1000000000000001</v>
      </c>
      <c r="M17">
        <f t="shared" si="4"/>
        <v>6.6000000000000005</v>
      </c>
      <c r="N17">
        <f t="shared" si="8"/>
        <v>48</v>
      </c>
      <c r="O17">
        <f t="shared" si="5"/>
        <v>0.48</v>
      </c>
      <c r="P17" s="2">
        <f t="shared" si="6"/>
        <v>4.2335999999999999E-2</v>
      </c>
      <c r="Q17" s="2">
        <f t="shared" si="9"/>
        <v>-5.8211999999999986E-3</v>
      </c>
      <c r="S17" s="2">
        <f t="shared" si="10"/>
        <v>-6.9070089041999971E-3</v>
      </c>
    </row>
    <row r="18" spans="1:19" x14ac:dyDescent="0.25">
      <c r="A18">
        <v>15.53</v>
      </c>
      <c r="B18" s="1">
        <f t="shared" si="0"/>
        <v>1.9412499999999999</v>
      </c>
      <c r="D18">
        <v>26.1</v>
      </c>
      <c r="E18">
        <v>1.52</v>
      </c>
      <c r="F18">
        <v>7.8</v>
      </c>
      <c r="G18">
        <f t="shared" si="1"/>
        <v>46.8</v>
      </c>
      <c r="H18">
        <v>3.24</v>
      </c>
      <c r="I18">
        <f t="shared" si="2"/>
        <v>1.5163200000000001</v>
      </c>
      <c r="J18" s="3">
        <f t="shared" si="3"/>
        <v>1.0346518540800001E-2</v>
      </c>
      <c r="K18" s="3">
        <f t="shared" si="7"/>
        <v>-1.8909262080000003E-4</v>
      </c>
      <c r="L18">
        <v>1.1000000000000001</v>
      </c>
      <c r="M18">
        <f t="shared" si="4"/>
        <v>6.6000000000000005</v>
      </c>
      <c r="N18">
        <f t="shared" si="8"/>
        <v>41.4</v>
      </c>
      <c r="O18">
        <f t="shared" si="5"/>
        <v>0.41399999999999998</v>
      </c>
      <c r="P18" s="2">
        <f t="shared" si="6"/>
        <v>3.65148E-2</v>
      </c>
      <c r="Q18" s="2">
        <f t="shared" si="9"/>
        <v>-5.8212000000000021E-3</v>
      </c>
      <c r="S18" s="2">
        <f t="shared" si="10"/>
        <v>-6.0102926208000021E-3</v>
      </c>
    </row>
    <row r="19" spans="1:19" x14ac:dyDescent="0.25">
      <c r="A19">
        <v>16.059999999999999</v>
      </c>
      <c r="B19" s="1">
        <f t="shared" si="0"/>
        <v>2.0074999999999998</v>
      </c>
      <c r="D19">
        <v>25.5</v>
      </c>
      <c r="E19">
        <v>1.5</v>
      </c>
      <c r="F19">
        <v>8</v>
      </c>
      <c r="G19">
        <f t="shared" si="1"/>
        <v>48</v>
      </c>
      <c r="H19">
        <v>3.13</v>
      </c>
      <c r="I19">
        <f t="shared" si="2"/>
        <v>1.5024000000000002</v>
      </c>
      <c r="J19" s="3">
        <f t="shared" si="3"/>
        <v>1.0157425920000001E-2</v>
      </c>
      <c r="K19" s="3">
        <f t="shared" si="7"/>
        <v>-9.8880750000000447E-4</v>
      </c>
      <c r="L19">
        <v>1.1000000000000001</v>
      </c>
      <c r="M19">
        <f t="shared" si="4"/>
        <v>6.6000000000000005</v>
      </c>
      <c r="N19">
        <f t="shared" si="8"/>
        <v>34.799999999999997</v>
      </c>
      <c r="O19">
        <f t="shared" si="5"/>
        <v>0.34799999999999998</v>
      </c>
      <c r="P19" s="2">
        <f t="shared" si="6"/>
        <v>3.0693599999999998E-2</v>
      </c>
      <c r="Q19" s="2">
        <f t="shared" si="9"/>
        <v>-5.8211999999999986E-3</v>
      </c>
      <c r="S19" s="2">
        <f t="shared" si="10"/>
        <v>-6.8100075000000031E-3</v>
      </c>
    </row>
    <row r="20" spans="1:19" x14ac:dyDescent="0.25">
      <c r="A20">
        <v>16.440000000000001</v>
      </c>
      <c r="B20" s="1">
        <f t="shared" si="0"/>
        <v>2.0550000000000002</v>
      </c>
      <c r="D20">
        <v>23.6</v>
      </c>
      <c r="E20">
        <v>1.43</v>
      </c>
      <c r="F20">
        <v>7.8</v>
      </c>
      <c r="G20">
        <f t="shared" si="1"/>
        <v>46.8</v>
      </c>
      <c r="H20">
        <v>3.05</v>
      </c>
      <c r="I20">
        <f t="shared" si="2"/>
        <v>1.4273999999999998</v>
      </c>
      <c r="J20" s="3">
        <f t="shared" si="3"/>
        <v>9.1686184199999965E-3</v>
      </c>
      <c r="K20" s="3">
        <f t="shared" si="7"/>
        <v>-1.2980183579999575E-4</v>
      </c>
      <c r="L20">
        <v>1.1000000000000001</v>
      </c>
      <c r="M20">
        <f t="shared" si="4"/>
        <v>6.6000000000000005</v>
      </c>
      <c r="N20">
        <f t="shared" si="8"/>
        <v>28.199999999999996</v>
      </c>
      <c r="O20">
        <f t="shared" si="5"/>
        <v>0.28199999999999997</v>
      </c>
      <c r="P20" s="2">
        <f t="shared" si="6"/>
        <v>2.4872399999999999E-2</v>
      </c>
      <c r="Q20" s="2">
        <f t="shared" si="9"/>
        <v>-5.8212000000000055E-3</v>
      </c>
      <c r="S20" s="2">
        <f t="shared" si="10"/>
        <v>-5.9510018358000013E-3</v>
      </c>
    </row>
    <row r="21" spans="1:19" x14ac:dyDescent="0.25">
      <c r="A21">
        <v>16.79</v>
      </c>
      <c r="B21" s="1">
        <f t="shared" si="0"/>
        <v>2.0987499999999999</v>
      </c>
      <c r="D21">
        <v>22.4</v>
      </c>
      <c r="E21">
        <v>1.42</v>
      </c>
      <c r="F21">
        <v>7.9</v>
      </c>
      <c r="G21">
        <f t="shared" si="1"/>
        <v>47.400000000000006</v>
      </c>
      <c r="H21">
        <v>2.99</v>
      </c>
      <c r="I21">
        <f t="shared" si="2"/>
        <v>1.4172600000000002</v>
      </c>
      <c r="J21" s="3">
        <f t="shared" si="3"/>
        <v>9.0388165842000007E-3</v>
      </c>
      <c r="K21" s="3">
        <f t="shared" si="7"/>
        <v>-6.03592074000011E-5</v>
      </c>
      <c r="L21">
        <v>1.1000000000000001</v>
      </c>
      <c r="M21">
        <f t="shared" si="4"/>
        <v>6.6000000000000005</v>
      </c>
      <c r="N21">
        <f t="shared" si="8"/>
        <v>21.599999999999994</v>
      </c>
      <c r="O21">
        <f t="shared" si="5"/>
        <v>0.21599999999999994</v>
      </c>
      <c r="P21" s="2">
        <f t="shared" si="6"/>
        <v>1.9051199999999994E-2</v>
      </c>
      <c r="Q21" s="2">
        <f t="shared" si="9"/>
        <v>-5.8211999999999986E-3</v>
      </c>
      <c r="S21" s="2">
        <f t="shared" si="10"/>
        <v>-5.8815592073999997E-3</v>
      </c>
    </row>
    <row r="22" spans="1:19" x14ac:dyDescent="0.25">
      <c r="A22">
        <v>16.91</v>
      </c>
      <c r="B22" s="1">
        <f t="shared" si="0"/>
        <v>2.11375</v>
      </c>
      <c r="D22">
        <v>21.6</v>
      </c>
      <c r="E22">
        <v>1.41</v>
      </c>
      <c r="F22">
        <v>7.9</v>
      </c>
      <c r="G22">
        <f t="shared" si="1"/>
        <v>47.400000000000006</v>
      </c>
      <c r="H22">
        <v>2.98</v>
      </c>
      <c r="I22">
        <f t="shared" si="2"/>
        <v>1.41252</v>
      </c>
      <c r="J22" s="3">
        <f t="shared" si="3"/>
        <v>8.9784573767999996E-3</v>
      </c>
      <c r="K22" s="3">
        <f t="shared" si="7"/>
        <v>-7.0853823359999686E-4</v>
      </c>
      <c r="L22">
        <v>1.1000000000000001</v>
      </c>
      <c r="M22">
        <f t="shared" si="4"/>
        <v>6.6000000000000005</v>
      </c>
      <c r="N22">
        <f t="shared" si="8"/>
        <v>14.999999999999993</v>
      </c>
      <c r="O22">
        <f t="shared" si="5"/>
        <v>0.14999999999999994</v>
      </c>
      <c r="P22" s="2">
        <f t="shared" si="6"/>
        <v>1.3229999999999995E-2</v>
      </c>
      <c r="Q22" s="2">
        <f t="shared" si="9"/>
        <v>-5.2920000000000016E-3</v>
      </c>
      <c r="S22" s="2">
        <f t="shared" si="10"/>
        <v>-6.0005382335999984E-3</v>
      </c>
    </row>
    <row r="23" spans="1:19" x14ac:dyDescent="0.25">
      <c r="A23">
        <v>17.63</v>
      </c>
      <c r="B23" s="1">
        <f t="shared" si="0"/>
        <v>2.2037499999999999</v>
      </c>
      <c r="D23">
        <v>20.6</v>
      </c>
      <c r="E23">
        <v>1.36</v>
      </c>
      <c r="F23">
        <v>7.9</v>
      </c>
      <c r="G23">
        <f t="shared" si="1"/>
        <v>47.400000000000006</v>
      </c>
      <c r="H23">
        <v>2.86</v>
      </c>
      <c r="I23">
        <f t="shared" si="2"/>
        <v>1.3556400000000002</v>
      </c>
      <c r="J23" s="3">
        <f t="shared" si="3"/>
        <v>8.2699191432000028E-3</v>
      </c>
      <c r="K23" s="3">
        <f t="shared" si="7"/>
        <v>-7.3961482320000164E-4</v>
      </c>
      <c r="L23">
        <v>1</v>
      </c>
      <c r="M23">
        <f t="shared" si="4"/>
        <v>6</v>
      </c>
      <c r="N23">
        <f t="shared" si="8"/>
        <v>8.9999999999999929</v>
      </c>
      <c r="O23">
        <f t="shared" si="5"/>
        <v>8.9999999999999927E-2</v>
      </c>
      <c r="P23" s="2">
        <f t="shared" si="6"/>
        <v>7.9379999999999937E-3</v>
      </c>
      <c r="Q23" s="2">
        <f t="shared" si="9"/>
        <v>-5.2919999999999998E-3</v>
      </c>
      <c r="S23" s="2">
        <f t="shared" si="10"/>
        <v>-6.0316148232000015E-3</v>
      </c>
    </row>
    <row r="24" spans="1:19" x14ac:dyDescent="0.25">
      <c r="A24">
        <v>17.899999999999999</v>
      </c>
      <c r="B24" s="1">
        <f t="shared" si="0"/>
        <v>2.2374999999999998</v>
      </c>
      <c r="D24">
        <v>19.2</v>
      </c>
      <c r="E24">
        <v>1.29</v>
      </c>
      <c r="F24">
        <v>7.7</v>
      </c>
      <c r="G24">
        <f t="shared" si="1"/>
        <v>46.2</v>
      </c>
      <c r="H24">
        <v>2.8</v>
      </c>
      <c r="I24">
        <f t="shared" si="2"/>
        <v>1.2936000000000001</v>
      </c>
      <c r="J24" s="3">
        <f t="shared" si="3"/>
        <v>7.5303043200000011E-3</v>
      </c>
      <c r="K24" s="3" t="e">
        <f t="shared" si="7"/>
        <v>#VALUE!</v>
      </c>
      <c r="L24">
        <v>1</v>
      </c>
      <c r="M24">
        <f t="shared" si="4"/>
        <v>6</v>
      </c>
      <c r="N24">
        <f t="shared" si="8"/>
        <v>2.9999999999999929</v>
      </c>
      <c r="O24">
        <f t="shared" si="5"/>
        <v>2.999999999999993E-2</v>
      </c>
      <c r="P24" s="2">
        <f t="shared" si="6"/>
        <v>2.6459999999999938E-3</v>
      </c>
      <c r="Q24" s="2" t="e">
        <f t="shared" si="9"/>
        <v>#VALUE!</v>
      </c>
      <c r="S24" s="2" t="e">
        <f t="shared" si="10"/>
        <v>#VALUE!</v>
      </c>
    </row>
    <row r="25" spans="1:19" x14ac:dyDescent="0.25">
      <c r="A25" t="s">
        <v>1</v>
      </c>
      <c r="B25" t="s">
        <v>2</v>
      </c>
      <c r="D25" t="s">
        <v>3</v>
      </c>
      <c r="E25" t="s">
        <v>4</v>
      </c>
      <c r="F25" t="s">
        <v>6</v>
      </c>
      <c r="G25" t="s">
        <v>5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>
        <f>SUM(M1:M24)</f>
        <v>131.99999999999994</v>
      </c>
      <c r="N25" t="s">
        <v>13</v>
      </c>
      <c r="O25" t="s">
        <v>14</v>
      </c>
      <c r="P25" t="s">
        <v>15</v>
      </c>
      <c r="Q25" t="s">
        <v>16</v>
      </c>
      <c r="S25" t="s">
        <v>17</v>
      </c>
    </row>
    <row r="26" spans="1:19" x14ac:dyDescent="0.25">
      <c r="M26" t="s">
        <v>12</v>
      </c>
    </row>
    <row r="27" spans="1:19" x14ac:dyDescent="0.25">
      <c r="A27">
        <v>1.1499999999999999</v>
      </c>
    </row>
    <row r="28" spans="1:19" x14ac:dyDescent="0.25">
      <c r="A28">
        <v>0.97</v>
      </c>
    </row>
    <row r="29" spans="1:19" x14ac:dyDescent="0.25">
      <c r="A29">
        <v>1.36</v>
      </c>
    </row>
    <row r="30" spans="1:19" x14ac:dyDescent="0.25">
      <c r="A30">
        <v>1.18</v>
      </c>
    </row>
    <row r="31" spans="1:19" x14ac:dyDescent="0.25">
      <c r="A31">
        <v>1.4</v>
      </c>
    </row>
    <row r="32" spans="1:19" x14ac:dyDescent="0.25">
      <c r="A32">
        <v>1.48</v>
      </c>
    </row>
    <row r="33" spans="1:1" x14ac:dyDescent="0.25">
      <c r="A33">
        <v>1.47</v>
      </c>
    </row>
    <row r="34" spans="1:1" x14ac:dyDescent="0.25">
      <c r="A34">
        <v>1.63</v>
      </c>
    </row>
    <row r="35" spans="1:1" x14ac:dyDescent="0.25">
      <c r="A35">
        <v>1.62</v>
      </c>
    </row>
    <row r="36" spans="1:1" x14ac:dyDescent="0.25">
      <c r="A36">
        <v>1.6</v>
      </c>
    </row>
    <row r="37" spans="1:1" x14ac:dyDescent="0.25">
      <c r="A37">
        <v>1.63</v>
      </c>
    </row>
    <row r="38" spans="1:1" x14ac:dyDescent="0.25">
      <c r="A38">
        <v>1.68</v>
      </c>
    </row>
    <row r="39" spans="1:1" x14ac:dyDescent="0.25">
      <c r="A39">
        <v>1.63</v>
      </c>
    </row>
    <row r="40" spans="1:1" x14ac:dyDescent="0.25">
      <c r="A40">
        <v>1.7</v>
      </c>
    </row>
    <row r="41" spans="1:1" x14ac:dyDescent="0.25">
      <c r="A41">
        <v>1.59</v>
      </c>
    </row>
    <row r="42" spans="1:1" x14ac:dyDescent="0.25">
      <c r="A42">
        <v>1.58</v>
      </c>
    </row>
    <row r="43" spans="1:1" x14ac:dyDescent="0.25">
      <c r="A43">
        <v>1.59</v>
      </c>
    </row>
    <row r="44" spans="1:1" x14ac:dyDescent="0.25">
      <c r="A44">
        <v>1.52</v>
      </c>
    </row>
    <row r="45" spans="1:1" x14ac:dyDescent="0.25">
      <c r="A45">
        <v>1.5</v>
      </c>
    </row>
    <row r="46" spans="1:1" x14ac:dyDescent="0.25">
      <c r="A46">
        <v>1.43</v>
      </c>
    </row>
    <row r="47" spans="1:1" x14ac:dyDescent="0.25">
      <c r="A47">
        <v>1.42</v>
      </c>
    </row>
    <row r="48" spans="1:1" x14ac:dyDescent="0.25">
      <c r="A48">
        <v>1.41</v>
      </c>
    </row>
    <row r="49" spans="1:1" x14ac:dyDescent="0.25">
      <c r="A49">
        <v>1.36</v>
      </c>
    </row>
    <row r="50" spans="1:1" x14ac:dyDescent="0.25">
      <c r="A50">
        <v>1.29</v>
      </c>
    </row>
    <row r="51" spans="1:1" x14ac:dyDescent="0.25">
      <c r="A51" t="s">
        <v>18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R24"/>
  <sheetViews>
    <sheetView workbookViewId="0">
      <selection activeCell="S1" sqref="S1"/>
    </sheetView>
  </sheetViews>
  <sheetFormatPr defaultRowHeight="15" x14ac:dyDescent="0.25"/>
  <sheetData>
    <row r="1" spans="18:18" x14ac:dyDescent="0.25">
      <c r="R1">
        <v>7.71</v>
      </c>
    </row>
    <row r="2" spans="18:18" x14ac:dyDescent="0.25">
      <c r="R2">
        <v>7.3</v>
      </c>
    </row>
    <row r="3" spans="18:18" x14ac:dyDescent="0.25">
      <c r="R3">
        <v>6.86</v>
      </c>
    </row>
    <row r="4" spans="18:18" x14ac:dyDescent="0.25">
      <c r="R4">
        <v>6.51</v>
      </c>
    </row>
    <row r="5" spans="18:18" x14ac:dyDescent="0.25">
      <c r="R5">
        <v>6.38</v>
      </c>
    </row>
    <row r="6" spans="18:18" x14ac:dyDescent="0.25">
      <c r="R6">
        <v>6.16</v>
      </c>
    </row>
    <row r="7" spans="18:18" x14ac:dyDescent="0.25">
      <c r="R7">
        <v>5.56</v>
      </c>
    </row>
    <row r="8" spans="18:18" x14ac:dyDescent="0.25">
      <c r="R8">
        <v>5.42</v>
      </c>
    </row>
    <row r="9" spans="18:18" x14ac:dyDescent="0.25">
      <c r="R9">
        <v>4.91</v>
      </c>
    </row>
    <row r="10" spans="18:18" x14ac:dyDescent="0.25">
      <c r="R10">
        <v>4.6900000000000004</v>
      </c>
    </row>
    <row r="11" spans="18:18" x14ac:dyDescent="0.25">
      <c r="R11">
        <v>4.3</v>
      </c>
    </row>
    <row r="12" spans="18:18" x14ac:dyDescent="0.25">
      <c r="R12">
        <v>4.25</v>
      </c>
    </row>
    <row r="13" spans="18:18" x14ac:dyDescent="0.25">
      <c r="R13">
        <v>3.93</v>
      </c>
    </row>
    <row r="14" spans="18:18" x14ac:dyDescent="0.25">
      <c r="R14">
        <v>3.89</v>
      </c>
    </row>
    <row r="15" spans="18:18" x14ac:dyDescent="0.25">
      <c r="R15">
        <v>3.59</v>
      </c>
    </row>
    <row r="16" spans="18:18" x14ac:dyDescent="0.25">
      <c r="R16">
        <v>3.47</v>
      </c>
    </row>
    <row r="17" spans="18:18" x14ac:dyDescent="0.25">
      <c r="R17">
        <v>3.45</v>
      </c>
    </row>
    <row r="18" spans="18:18" x14ac:dyDescent="0.25">
      <c r="R18">
        <v>3.24</v>
      </c>
    </row>
    <row r="19" spans="18:18" x14ac:dyDescent="0.25">
      <c r="R19">
        <v>3.13</v>
      </c>
    </row>
    <row r="20" spans="18:18" x14ac:dyDescent="0.25">
      <c r="R20">
        <v>3.05</v>
      </c>
    </row>
    <row r="21" spans="18:18" x14ac:dyDescent="0.25">
      <c r="R21">
        <v>2.99</v>
      </c>
    </row>
    <row r="22" spans="18:18" x14ac:dyDescent="0.25">
      <c r="R22">
        <v>2.98</v>
      </c>
    </row>
    <row r="23" spans="18:18" x14ac:dyDescent="0.25">
      <c r="R23">
        <v>2.86</v>
      </c>
    </row>
    <row r="24" spans="18:18" x14ac:dyDescent="0.25">
      <c r="R24">
        <v>2.8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D33" sqref="D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" sqref="D1:D24"/>
    </sheetView>
  </sheetViews>
  <sheetFormatPr defaultRowHeight="15" x14ac:dyDescent="0.25"/>
  <sheetData>
    <row r="1" spans="1:4" x14ac:dyDescent="0.25">
      <c r="A1" s="1" t="e">
        <f>#REF!/8</f>
        <v>#REF!</v>
      </c>
      <c r="C1">
        <v>2.88</v>
      </c>
      <c r="D1" s="1">
        <v>0.7</v>
      </c>
    </row>
    <row r="2" spans="1:4" x14ac:dyDescent="0.25">
      <c r="A2" s="1" t="e">
        <f t="shared" ref="A2" si="0">#REF!/8</f>
        <v>#REF!</v>
      </c>
      <c r="C2">
        <v>4.66</v>
      </c>
      <c r="D2" s="1">
        <v>0.82</v>
      </c>
    </row>
    <row r="3" spans="1:4" x14ac:dyDescent="0.25">
      <c r="A3" s="1" t="e">
        <f t="shared" ref="A3" si="1">#REF!/8</f>
        <v>#REF!</v>
      </c>
      <c r="C3">
        <v>5.12</v>
      </c>
      <c r="D3" s="1">
        <v>0.85</v>
      </c>
    </row>
    <row r="4" spans="1:4" x14ac:dyDescent="0.25">
      <c r="A4" s="1" t="e">
        <f t="shared" ref="A4" si="2">#REF!/8</f>
        <v>#REF!</v>
      </c>
      <c r="C4">
        <v>6.9</v>
      </c>
      <c r="D4" s="1">
        <f>0.89</f>
        <v>0.89</v>
      </c>
    </row>
    <row r="5" spans="1:4" x14ac:dyDescent="0.25">
      <c r="A5" s="1" t="e">
        <f t="shared" ref="A5" si="3">#REF!/8</f>
        <v>#REF!</v>
      </c>
      <c r="C5">
        <v>7.5</v>
      </c>
      <c r="D5" s="1">
        <f t="shared" ref="D5:D24" si="4">C5/8</f>
        <v>0.9375</v>
      </c>
    </row>
    <row r="6" spans="1:4" x14ac:dyDescent="0.25">
      <c r="A6" s="1" t="e">
        <f t="shared" ref="A6" si="5">#REF!/8</f>
        <v>#REF!</v>
      </c>
      <c r="C6">
        <v>8.1199999999999992</v>
      </c>
      <c r="D6" s="1">
        <f t="shared" si="4"/>
        <v>1.0149999999999999</v>
      </c>
    </row>
    <row r="7" spans="1:4" x14ac:dyDescent="0.25">
      <c r="A7" s="1" t="e">
        <f t="shared" ref="A7" si="6">#REF!/8</f>
        <v>#REF!</v>
      </c>
      <c r="C7">
        <v>9.01</v>
      </c>
      <c r="D7" s="1">
        <f t="shared" si="4"/>
        <v>1.12625</v>
      </c>
    </row>
    <row r="8" spans="1:4" x14ac:dyDescent="0.25">
      <c r="A8" s="1" t="e">
        <f t="shared" ref="A8" si="7">#REF!/8</f>
        <v>#REF!</v>
      </c>
      <c r="C8">
        <v>9.26</v>
      </c>
      <c r="D8" s="1">
        <f t="shared" si="4"/>
        <v>1.1575</v>
      </c>
    </row>
    <row r="9" spans="1:4" x14ac:dyDescent="0.25">
      <c r="A9" s="1" t="e">
        <f t="shared" ref="A9" si="8">#REF!/8</f>
        <v>#REF!</v>
      </c>
      <c r="C9">
        <v>10.27</v>
      </c>
      <c r="D9" s="1">
        <f t="shared" si="4"/>
        <v>1.2837499999999999</v>
      </c>
    </row>
    <row r="10" spans="1:4" x14ac:dyDescent="0.25">
      <c r="A10" s="1" t="e">
        <f t="shared" ref="A10" si="9">#REF!/8</f>
        <v>#REF!</v>
      </c>
      <c r="C10">
        <v>10.68</v>
      </c>
      <c r="D10" s="1">
        <f t="shared" si="4"/>
        <v>1.335</v>
      </c>
    </row>
    <row r="11" spans="1:4" x14ac:dyDescent="0.25">
      <c r="A11" s="1" t="e">
        <f t="shared" ref="A11" si="10">#REF!/8</f>
        <v>#REF!</v>
      </c>
      <c r="C11">
        <v>11.7</v>
      </c>
      <c r="D11" s="1">
        <f t="shared" si="4"/>
        <v>1.4624999999999999</v>
      </c>
    </row>
    <row r="12" spans="1:4" x14ac:dyDescent="0.25">
      <c r="A12" s="1" t="e">
        <f t="shared" ref="A12" si="11">#REF!/8</f>
        <v>#REF!</v>
      </c>
      <c r="C12">
        <v>11.8</v>
      </c>
      <c r="D12" s="1">
        <f t="shared" si="4"/>
        <v>1.4750000000000001</v>
      </c>
    </row>
    <row r="13" spans="1:4" x14ac:dyDescent="0.25">
      <c r="A13" s="1" t="e">
        <f t="shared" ref="A13" si="12">#REF!/8</f>
        <v>#REF!</v>
      </c>
      <c r="C13">
        <v>12.76</v>
      </c>
      <c r="D13" s="1">
        <f t="shared" si="4"/>
        <v>1.595</v>
      </c>
    </row>
    <row r="14" spans="1:4" x14ac:dyDescent="0.25">
      <c r="A14" s="1" t="e">
        <f t="shared" ref="A14" si="13">#REF!/8</f>
        <v>#REF!</v>
      </c>
      <c r="C14">
        <v>12.94</v>
      </c>
      <c r="D14" s="1">
        <f t="shared" si="4"/>
        <v>1.6174999999999999</v>
      </c>
    </row>
    <row r="15" spans="1:4" x14ac:dyDescent="0.25">
      <c r="A15" s="1" t="e">
        <f t="shared" ref="A15" si="14">#REF!/8</f>
        <v>#REF!</v>
      </c>
      <c r="C15">
        <v>13.99</v>
      </c>
      <c r="D15" s="1">
        <f t="shared" si="4"/>
        <v>1.74875</v>
      </c>
    </row>
    <row r="16" spans="1:4" x14ac:dyDescent="0.25">
      <c r="A16" s="1" t="e">
        <f t="shared" ref="A16" si="15">#REF!/8</f>
        <v>#REF!</v>
      </c>
      <c r="C16">
        <v>14.48</v>
      </c>
      <c r="D16" s="1">
        <f t="shared" si="4"/>
        <v>1.81</v>
      </c>
    </row>
    <row r="17" spans="1:4" x14ac:dyDescent="0.25">
      <c r="A17" s="1" t="e">
        <f t="shared" ref="A17" si="16">#REF!/8</f>
        <v>#REF!</v>
      </c>
      <c r="C17">
        <v>14.56</v>
      </c>
      <c r="D17" s="1">
        <f t="shared" si="4"/>
        <v>1.82</v>
      </c>
    </row>
    <row r="18" spans="1:4" x14ac:dyDescent="0.25">
      <c r="A18" s="1" t="e">
        <f t="shared" ref="A18" si="17">#REF!/8</f>
        <v>#REF!</v>
      </c>
      <c r="C18">
        <v>15.53</v>
      </c>
      <c r="D18" s="1">
        <f t="shared" si="4"/>
        <v>1.9412499999999999</v>
      </c>
    </row>
    <row r="19" spans="1:4" x14ac:dyDescent="0.25">
      <c r="A19" s="1" t="e">
        <f t="shared" ref="A19" si="18">#REF!/8</f>
        <v>#REF!</v>
      </c>
      <c r="C19">
        <v>16.059999999999999</v>
      </c>
      <c r="D19" s="1">
        <f t="shared" si="4"/>
        <v>2.0074999999999998</v>
      </c>
    </row>
    <row r="20" spans="1:4" x14ac:dyDescent="0.25">
      <c r="A20" s="1" t="e">
        <f t="shared" ref="A20" si="19">#REF!/8</f>
        <v>#REF!</v>
      </c>
      <c r="C20">
        <v>16.440000000000001</v>
      </c>
      <c r="D20" s="1">
        <f t="shared" si="4"/>
        <v>2.0550000000000002</v>
      </c>
    </row>
    <row r="21" spans="1:4" x14ac:dyDescent="0.25">
      <c r="A21" s="1" t="e">
        <f t="shared" ref="A21" si="20">#REF!/8</f>
        <v>#REF!</v>
      </c>
      <c r="C21">
        <v>16.79</v>
      </c>
      <c r="D21" s="1">
        <f t="shared" si="4"/>
        <v>2.0987499999999999</v>
      </c>
    </row>
    <row r="22" spans="1:4" x14ac:dyDescent="0.25">
      <c r="A22" s="1" t="e">
        <f t="shared" ref="A22" si="21">#REF!/8</f>
        <v>#REF!</v>
      </c>
      <c r="C22">
        <v>16.91</v>
      </c>
      <c r="D22" s="1">
        <f t="shared" si="4"/>
        <v>2.11375</v>
      </c>
    </row>
    <row r="23" spans="1:4" x14ac:dyDescent="0.25">
      <c r="A23" s="1" t="e">
        <f t="shared" ref="A23" si="22">#REF!/8</f>
        <v>#REF!</v>
      </c>
      <c r="C23">
        <v>17.63</v>
      </c>
      <c r="D23" s="1">
        <f t="shared" si="4"/>
        <v>2.2037499999999999</v>
      </c>
    </row>
    <row r="24" spans="1:4" x14ac:dyDescent="0.25">
      <c r="A24" s="1" t="e">
        <f t="shared" ref="A24" si="23">#REF!/8</f>
        <v>#REF!</v>
      </c>
      <c r="C24">
        <v>17.899999999999999</v>
      </c>
      <c r="D24" s="1">
        <f t="shared" si="4"/>
        <v>2.2374999999999998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B1" workbookViewId="0">
      <selection activeCell="B1" sqref="B1:B1048576"/>
    </sheetView>
  </sheetViews>
  <sheetFormatPr defaultRowHeight="15" x14ac:dyDescent="0.25"/>
  <sheetData>
    <row r="1" spans="1:8" x14ac:dyDescent="0.25">
      <c r="A1">
        <v>2.88</v>
      </c>
      <c r="B1" s="1">
        <f>A1/8</f>
        <v>0.36</v>
      </c>
      <c r="D1">
        <v>50.3</v>
      </c>
      <c r="H1">
        <v>0.55000000000000004</v>
      </c>
    </row>
    <row r="2" spans="1:8" x14ac:dyDescent="0.25">
      <c r="A2">
        <v>4.66</v>
      </c>
      <c r="B2" s="1">
        <f t="shared" ref="B2:B24" si="0">A2/8</f>
        <v>0.58250000000000002</v>
      </c>
      <c r="D2">
        <v>48.6</v>
      </c>
      <c r="F2" t="s">
        <v>0</v>
      </c>
      <c r="H2">
        <v>0.79</v>
      </c>
    </row>
    <row r="3" spans="1:8" x14ac:dyDescent="0.25">
      <c r="A3">
        <v>5.12</v>
      </c>
      <c r="B3" s="1">
        <f t="shared" si="0"/>
        <v>0.64</v>
      </c>
      <c r="D3">
        <v>46</v>
      </c>
      <c r="H3">
        <v>0.99</v>
      </c>
    </row>
    <row r="4" spans="1:8" x14ac:dyDescent="0.25">
      <c r="A4">
        <v>6.9</v>
      </c>
      <c r="B4" s="1">
        <f t="shared" si="0"/>
        <v>0.86250000000000004</v>
      </c>
      <c r="D4">
        <v>42.5</v>
      </c>
      <c r="H4">
        <v>1.18</v>
      </c>
    </row>
    <row r="5" spans="1:8" x14ac:dyDescent="0.25">
      <c r="A5">
        <v>7.5</v>
      </c>
      <c r="B5" s="1">
        <f t="shared" si="0"/>
        <v>0.9375</v>
      </c>
      <c r="D5">
        <v>44.4</v>
      </c>
      <c r="H5">
        <v>1.3</v>
      </c>
    </row>
    <row r="6" spans="1:8" x14ac:dyDescent="0.25">
      <c r="A6">
        <v>8.1199999999999992</v>
      </c>
      <c r="B6" s="1">
        <f t="shared" si="0"/>
        <v>1.0149999999999999</v>
      </c>
      <c r="D6">
        <v>42.7</v>
      </c>
      <c r="H6">
        <v>1.44</v>
      </c>
    </row>
    <row r="7" spans="1:8" x14ac:dyDescent="0.25">
      <c r="A7">
        <v>9.01</v>
      </c>
      <c r="B7" s="1">
        <f t="shared" si="0"/>
        <v>1.12625</v>
      </c>
      <c r="D7">
        <v>39.6</v>
      </c>
      <c r="H7">
        <v>1.59</v>
      </c>
    </row>
    <row r="8" spans="1:8" x14ac:dyDescent="0.25">
      <c r="A8">
        <v>9.26</v>
      </c>
      <c r="B8" s="1">
        <f t="shared" si="0"/>
        <v>1.1575</v>
      </c>
      <c r="D8">
        <v>38.700000000000003</v>
      </c>
      <c r="H8">
        <v>1.71</v>
      </c>
    </row>
    <row r="9" spans="1:8" x14ac:dyDescent="0.25">
      <c r="A9">
        <v>10.27</v>
      </c>
      <c r="B9" s="1">
        <f t="shared" si="0"/>
        <v>1.2837499999999999</v>
      </c>
      <c r="D9">
        <v>38.200000000000003</v>
      </c>
      <c r="H9">
        <v>1.82</v>
      </c>
    </row>
    <row r="10" spans="1:8" x14ac:dyDescent="0.25">
      <c r="A10">
        <v>10.68</v>
      </c>
      <c r="B10" s="1">
        <f t="shared" si="0"/>
        <v>1.335</v>
      </c>
      <c r="D10">
        <v>36</v>
      </c>
      <c r="H10">
        <v>1.95</v>
      </c>
    </row>
    <row r="11" spans="1:8" x14ac:dyDescent="0.25">
      <c r="A11">
        <v>11.7</v>
      </c>
      <c r="B11" s="1">
        <f t="shared" si="0"/>
        <v>1.4624999999999999</v>
      </c>
      <c r="D11">
        <v>36.1</v>
      </c>
      <c r="H11">
        <v>2.0499999999999998</v>
      </c>
    </row>
    <row r="12" spans="1:8" x14ac:dyDescent="0.25">
      <c r="A12">
        <v>11.8</v>
      </c>
      <c r="B12" s="1">
        <f t="shared" si="0"/>
        <v>1.4750000000000001</v>
      </c>
      <c r="D12">
        <v>33.700000000000003</v>
      </c>
      <c r="H12">
        <v>2.17</v>
      </c>
    </row>
    <row r="13" spans="1:8" x14ac:dyDescent="0.25">
      <c r="A13">
        <v>12.76</v>
      </c>
      <c r="B13" s="1">
        <f t="shared" si="0"/>
        <v>1.595</v>
      </c>
      <c r="D13">
        <v>32.9</v>
      </c>
      <c r="H13">
        <v>2.27</v>
      </c>
    </row>
    <row r="14" spans="1:8" x14ac:dyDescent="0.25">
      <c r="A14">
        <v>12.94</v>
      </c>
      <c r="B14" s="1">
        <f t="shared" si="0"/>
        <v>1.6174999999999999</v>
      </c>
      <c r="D14">
        <v>32.5</v>
      </c>
      <c r="H14">
        <v>2.36</v>
      </c>
    </row>
    <row r="15" spans="1:8" x14ac:dyDescent="0.25">
      <c r="A15">
        <v>13.99</v>
      </c>
      <c r="B15" s="1">
        <f t="shared" si="0"/>
        <v>1.74875</v>
      </c>
      <c r="D15">
        <v>30.5</v>
      </c>
      <c r="H15">
        <v>2.4700000000000002</v>
      </c>
    </row>
    <row r="16" spans="1:8" x14ac:dyDescent="0.25">
      <c r="A16">
        <v>14.48</v>
      </c>
      <c r="B16" s="1">
        <f t="shared" si="0"/>
        <v>1.81</v>
      </c>
      <c r="D16">
        <v>29</v>
      </c>
      <c r="H16">
        <v>2.57</v>
      </c>
    </row>
    <row r="17" spans="1:8" x14ac:dyDescent="0.25">
      <c r="A17">
        <v>14.56</v>
      </c>
      <c r="B17" s="1">
        <f t="shared" si="0"/>
        <v>1.82</v>
      </c>
      <c r="D17">
        <v>27.5</v>
      </c>
      <c r="H17">
        <v>2.66</v>
      </c>
    </row>
    <row r="18" spans="1:8" x14ac:dyDescent="0.25">
      <c r="A18">
        <v>15.53</v>
      </c>
      <c r="B18" s="1">
        <f t="shared" si="0"/>
        <v>1.9412499999999999</v>
      </c>
      <c r="D18">
        <v>26.1</v>
      </c>
      <c r="H18">
        <v>2.76</v>
      </c>
    </row>
    <row r="19" spans="1:8" x14ac:dyDescent="0.25">
      <c r="A19">
        <v>16.059999999999999</v>
      </c>
      <c r="B19" s="1">
        <f t="shared" si="0"/>
        <v>2.0074999999999998</v>
      </c>
      <c r="D19">
        <v>25.5</v>
      </c>
      <c r="H19">
        <v>2.84</v>
      </c>
    </row>
    <row r="20" spans="1:8" x14ac:dyDescent="0.25">
      <c r="A20">
        <v>16.440000000000001</v>
      </c>
      <c r="B20" s="1">
        <f t="shared" si="0"/>
        <v>2.0550000000000002</v>
      </c>
      <c r="D20">
        <v>23.6</v>
      </c>
      <c r="H20">
        <v>2.94</v>
      </c>
    </row>
    <row r="21" spans="1:8" x14ac:dyDescent="0.25">
      <c r="A21">
        <v>16.79</v>
      </c>
      <c r="B21" s="1">
        <f t="shared" si="0"/>
        <v>2.0987499999999999</v>
      </c>
      <c r="D21">
        <v>22.4</v>
      </c>
      <c r="H21">
        <v>3.02</v>
      </c>
    </row>
    <row r="22" spans="1:8" x14ac:dyDescent="0.25">
      <c r="A22">
        <v>16.91</v>
      </c>
      <c r="B22" s="1">
        <f t="shared" si="0"/>
        <v>2.11375</v>
      </c>
      <c r="D22">
        <v>21.6</v>
      </c>
      <c r="H22">
        <v>3.1</v>
      </c>
    </row>
    <row r="23" spans="1:8" x14ac:dyDescent="0.25">
      <c r="A23">
        <v>17.63</v>
      </c>
      <c r="B23" s="1">
        <f t="shared" si="0"/>
        <v>2.2037499999999999</v>
      </c>
      <c r="D23">
        <v>20.6</v>
      </c>
      <c r="H23">
        <v>3.18</v>
      </c>
    </row>
    <row r="24" spans="1:8" x14ac:dyDescent="0.25">
      <c r="A24">
        <v>17.899999999999999</v>
      </c>
      <c r="B24" s="1">
        <f t="shared" si="0"/>
        <v>2.2374999999999998</v>
      </c>
      <c r="D24">
        <v>19.2</v>
      </c>
      <c r="H24">
        <v>3.27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цифры</vt:lpstr>
      <vt:lpstr>много графиков</vt:lpstr>
      <vt:lpstr>графики</vt:lpstr>
      <vt:lpstr>период от номера</vt:lpstr>
      <vt:lpstr>проверка формулы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2019-11-11T17:47:32Z</dcterms:created>
  <dcterms:modified xsi:type="dcterms:W3CDTF">2020-09-06T20:42:53Z</dcterms:modified>
</cp:coreProperties>
</file>