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avl\Desktop\"/>
    </mc:Choice>
  </mc:AlternateContent>
  <xr:revisionPtr revIDLastSave="0" documentId="8_{F120E40E-F4CC-40B7-A7AD-0589B40F334A}" xr6:coauthVersionLast="47" xr6:coauthVersionMax="47" xr10:uidLastSave="{00000000-0000-0000-0000-000000000000}"/>
  <bookViews>
    <workbookView xWindow="-108" yWindow="-108" windowWidth="23256" windowHeight="12720" activeTab="4" xr2:uid="{0BCB276B-DE81-4458-8C5B-889DE995F61B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list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2" i="5"/>
  <c r="K6" i="8"/>
  <c r="J6" i="8"/>
  <c r="I6" i="8"/>
  <c r="H6" i="8"/>
  <c r="G6" i="8"/>
  <c r="F6" i="8"/>
  <c r="K9" i="8"/>
  <c r="I9" i="8"/>
  <c r="H9" i="8"/>
  <c r="J11" i="8"/>
  <c r="J10" i="8"/>
  <c r="J9" i="8"/>
  <c r="J8" i="8"/>
  <c r="J7" i="8"/>
  <c r="J4" i="8"/>
  <c r="J5" i="8"/>
  <c r="I12" i="8"/>
  <c r="H12" i="8"/>
  <c r="G12" i="8"/>
  <c r="F12" i="8"/>
  <c r="D12" i="8"/>
  <c r="J12" i="8"/>
  <c r="D8" i="8"/>
  <c r="C8" i="8"/>
  <c r="B8" i="8"/>
  <c r="E12" i="8"/>
  <c r="E11" i="8"/>
  <c r="E10" i="8"/>
  <c r="E9" i="8"/>
  <c r="E8" i="8"/>
  <c r="E7" i="8"/>
  <c r="E6" i="8"/>
  <c r="E5" i="8"/>
  <c r="H4" i="8"/>
  <c r="G4" i="8"/>
  <c r="F4" i="8"/>
  <c r="E4" i="8"/>
  <c r="D4" i="8"/>
  <c r="C4" i="8"/>
  <c r="B4" i="8"/>
  <c r="M22" i="6"/>
  <c r="K22" i="6"/>
  <c r="M21" i="6"/>
  <c r="K21" i="6"/>
  <c r="M20" i="6"/>
  <c r="K20" i="6"/>
  <c r="M19" i="6"/>
  <c r="K19" i="6"/>
  <c r="M18" i="6"/>
  <c r="K18" i="6"/>
  <c r="M17" i="6"/>
  <c r="K17" i="6"/>
  <c r="M16" i="6"/>
  <c r="K16" i="6"/>
  <c r="M15" i="6"/>
  <c r="K15" i="6"/>
  <c r="M14" i="6"/>
  <c r="K14" i="6"/>
  <c r="M13" i="6"/>
  <c r="K13" i="6"/>
  <c r="M12" i="6"/>
  <c r="K12" i="6"/>
  <c r="M11" i="6"/>
  <c r="K11" i="6"/>
  <c r="M10" i="6"/>
  <c r="K10" i="6"/>
  <c r="M9" i="6"/>
  <c r="K9" i="6"/>
  <c r="M8" i="6"/>
  <c r="K8" i="6"/>
  <c r="C3" i="4"/>
  <c r="C4" i="4"/>
  <c r="C5" i="4"/>
  <c r="C6" i="4"/>
  <c r="C7" i="4"/>
  <c r="C8" i="4"/>
  <c r="C2" i="4"/>
  <c r="B3" i="3"/>
  <c r="B2" i="3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B2" i="1"/>
  <c r="B3" i="1"/>
  <c r="B4" i="1"/>
  <c r="B5" i="1"/>
  <c r="B6" i="1"/>
  <c r="B7" i="1"/>
  <c r="B8" i="1"/>
  <c r="B9" i="1"/>
  <c r="B10" i="1"/>
  <c r="B1" i="1"/>
  <c r="L14" i="8" l="1"/>
  <c r="N17" i="7" s="1"/>
</calcChain>
</file>

<file path=xl/sharedStrings.xml><?xml version="1.0" encoding="utf-8"?>
<sst xmlns="http://schemas.openxmlformats.org/spreadsheetml/2006/main" count="144" uniqueCount="111">
  <si>
    <t>№    п/п</t>
  </si>
  <si>
    <t>Список класса</t>
  </si>
  <si>
    <t xml:space="preserve">Предмет </t>
  </si>
  <si>
    <t>алгебра</t>
  </si>
  <si>
    <t xml:space="preserve">геометрия </t>
  </si>
  <si>
    <t xml:space="preserve">Барабаш Алина </t>
  </si>
  <si>
    <t>Гришкевич Александр</t>
  </si>
  <si>
    <t>Жураева Гуля</t>
  </si>
  <si>
    <t>Звиревич Снежана</t>
  </si>
  <si>
    <t xml:space="preserve">Колосова Алена </t>
  </si>
  <si>
    <t>Колосова Анастасия</t>
  </si>
  <si>
    <t>Куприянова Анастасия</t>
  </si>
  <si>
    <t xml:space="preserve">Малясов Артем </t>
  </si>
  <si>
    <t xml:space="preserve">Мунгалов Константин </t>
  </si>
  <si>
    <t xml:space="preserve">Шабаев Георгий </t>
  </si>
  <si>
    <t xml:space="preserve">Средний балл </t>
  </si>
  <si>
    <t xml:space="preserve">Результат зачета </t>
  </si>
  <si>
    <t xml:space="preserve">Сигнал  светофора </t>
  </si>
  <si>
    <t>КРАСНЫЙ</t>
  </si>
  <si>
    <t xml:space="preserve">ЗЕЛЕНЫЙ </t>
  </si>
  <si>
    <r>
      <rPr>
        <b/>
        <i/>
        <sz val="20"/>
        <color theme="1"/>
        <rFont val="Calibri"/>
        <family val="2"/>
        <charset val="204"/>
        <scheme val="minor"/>
      </rPr>
      <t>Действие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</si>
  <si>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День недели</t>
  </si>
  <si>
    <t xml:space="preserve">Прогноз </t>
  </si>
  <si>
    <t xml:space="preserve">Совет </t>
  </si>
  <si>
    <t>Понедельник</t>
  </si>
  <si>
    <t>Пасмурно</t>
  </si>
  <si>
    <t>Вторник</t>
  </si>
  <si>
    <t>Солнечно</t>
  </si>
  <si>
    <t>Среда</t>
  </si>
  <si>
    <t>Облачно</t>
  </si>
  <si>
    <t>Четверг</t>
  </si>
  <si>
    <t>Пятница</t>
  </si>
  <si>
    <t>Ветрено</t>
  </si>
  <si>
    <t>Суббота</t>
  </si>
  <si>
    <t xml:space="preserve">Воскресенье </t>
  </si>
  <si>
    <t>Покупка</t>
  </si>
  <si>
    <t>Цена</t>
  </si>
  <si>
    <t xml:space="preserve">Наличие карты </t>
  </si>
  <si>
    <t>Молочные прод.</t>
  </si>
  <si>
    <t>нет</t>
  </si>
  <si>
    <t>Керамические из.</t>
  </si>
  <si>
    <t>да</t>
  </si>
  <si>
    <t>Бытовая химия</t>
  </si>
  <si>
    <t>Мясо</t>
  </si>
  <si>
    <t>Фрукты</t>
  </si>
  <si>
    <t>Канцтовары</t>
  </si>
  <si>
    <t>Хлеб</t>
  </si>
  <si>
    <t>Торт</t>
  </si>
  <si>
    <t xml:space="preserve">Итого к оплате </t>
  </si>
  <si>
    <t xml:space="preserve">Ведомость перевода учащихся в следующий класс </t>
  </si>
  <si>
    <t>Класс-</t>
  </si>
  <si>
    <t>9а</t>
  </si>
  <si>
    <t>Классный руководитель-Мезенцева М.И.</t>
  </si>
  <si>
    <t>№</t>
  </si>
  <si>
    <t xml:space="preserve">Фамилия ,имя учащегося </t>
  </si>
  <si>
    <t xml:space="preserve">Оценки </t>
  </si>
  <si>
    <t>Средний балл</t>
  </si>
  <si>
    <t>Количество "2"</t>
  </si>
  <si>
    <t xml:space="preserve">Перевод в следующий класс </t>
  </si>
  <si>
    <t xml:space="preserve">Алгебра </t>
  </si>
  <si>
    <t xml:space="preserve">Русский язык </t>
  </si>
  <si>
    <t xml:space="preserve">Физика </t>
  </si>
  <si>
    <t>Химия</t>
  </si>
  <si>
    <t xml:space="preserve">Английский язык </t>
  </si>
  <si>
    <t xml:space="preserve">Физкультура </t>
  </si>
  <si>
    <t xml:space="preserve">Информатика </t>
  </si>
  <si>
    <t>Иванов Вася</t>
  </si>
  <si>
    <t>Петрова Даша</t>
  </si>
  <si>
    <t>Сидоров Иван</t>
  </si>
  <si>
    <t>Кашина Алиса</t>
  </si>
  <si>
    <t>Атабаев Тамила</t>
  </si>
  <si>
    <t>Губницкий Леонид</t>
  </si>
  <si>
    <t xml:space="preserve">Иовенко Екатерина </t>
  </si>
  <si>
    <t>Козелкорва Светлана</t>
  </si>
  <si>
    <t xml:space="preserve">Милешин Дмитрий </t>
  </si>
  <si>
    <t>Мусалимов Егор</t>
  </si>
  <si>
    <t xml:space="preserve">Румянцева Софья </t>
  </si>
  <si>
    <t>Савчук Анастасия</t>
  </si>
  <si>
    <t>Сотникова Елизавета</t>
  </si>
  <si>
    <t>Тананыкин Никита</t>
  </si>
  <si>
    <t xml:space="preserve">Ярославова Анна </t>
  </si>
  <si>
    <t>Д</t>
  </si>
  <si>
    <t>И</t>
  </si>
  <si>
    <t>С</t>
  </si>
  <si>
    <t>К</t>
  </si>
  <si>
    <t>Е</t>
  </si>
  <si>
    <t>Т</t>
  </si>
  <si>
    <t>А</t>
  </si>
  <si>
    <t>П</t>
  </si>
  <si>
    <t>Р</t>
  </si>
  <si>
    <t>О</t>
  </si>
  <si>
    <t>Ц</t>
  </si>
  <si>
    <t>М</t>
  </si>
  <si>
    <t>Ь</t>
  </si>
  <si>
    <t>Ю</t>
  </si>
  <si>
    <t>Ы</t>
  </si>
  <si>
    <t>Ш</t>
  </si>
  <si>
    <t>Н</t>
  </si>
  <si>
    <t>ПО</t>
  </si>
  <si>
    <t>ГОРИЗОНТАЛИ</t>
  </si>
  <si>
    <t>Гибкий магнитный диск</t>
  </si>
  <si>
    <t>Устройство вывода информации</t>
  </si>
  <si>
    <t>Устройство ввода информации</t>
  </si>
  <si>
    <t>Жесткий магнитный….</t>
  </si>
  <si>
    <t>Устройство для вывода информации на бумажный носитель</t>
  </si>
  <si>
    <t>ВЕРТЕКАЛИ</t>
  </si>
  <si>
    <t>Вычеслительная система</t>
  </si>
  <si>
    <t>Устройство, преобразующию информацию и управляющие</t>
  </si>
  <si>
    <t>другими устойствами компьютора</t>
  </si>
  <si>
    <t>Общее число набраных баллов =</t>
  </si>
  <si>
    <t>Резкльтат:)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</si>
</sst>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L&quot;_-;\-* #,##0.00\ &quot;L&quot;_-;_-* &quot;-&quot;??\ &quot;L&quot;_-;_-@_-"/>
    <numFmt numFmtId="168" formatCode="_-* #,##0.00\ [$₽-419]_-;\-* #,##0.00\ [$₽-419]_-;_-* &quot;-&quot;??\ [$₽-419]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8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b/>
      <i/>
      <sz val="20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2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textRotation="90"/>
    </xf>
    <xf numFmtId="2" fontId="0" fillId="0" borderId="1" xfId="0" applyNumberFormat="1" applyBorder="1"/>
    <xf numFmtId="0" fontId="2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Border="1"/>
    <xf numFmtId="0" fontId="10" fillId="0" borderId="0" xfId="0" applyFont="1"/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0" fillId="0" borderId="5" xfId="0" applyBorder="1"/>
    <xf numFmtId="0" fontId="0" fillId="0" borderId="2" xfId="0" applyBorder="1"/>
    <xf numFmtId="0" fontId="0" fillId="0" borderId="0" xfId="0" applyAlignment="1">
      <alignment horizontal="right"/>
    </xf>
    <xf numFmtId="0" fontId="2" fillId="0" borderId="7" xfId="0" applyFont="1" applyBorder="1"/>
    <xf numFmtId="0" fontId="10" fillId="0" borderId="0" xfId="0" applyFont="1" applyBorder="1"/>
    <xf numFmtId="0" fontId="0" fillId="5" borderId="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3" xfId="0" applyFill="1" applyBorder="1"/>
    <xf numFmtId="168" fontId="0" fillId="0" borderId="1" xfId="1" applyNumberFormat="1" applyFont="1" applyBorder="1" applyAlignment="1">
      <alignment horizontal="right"/>
    </xf>
    <xf numFmtId="168" fontId="0" fillId="0" borderId="1" xfId="0" applyNumberFormat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EBAC-0F53-43CF-B802-267D900C89EE}">
  <dimension ref="A1:B10"/>
  <sheetViews>
    <sheetView workbookViewId="0">
      <selection activeCell="B1" sqref="B1:B10"/>
    </sheetView>
  </sheetViews>
  <sheetFormatPr defaultRowHeight="14.4" x14ac:dyDescent="0.3"/>
  <sheetData>
    <row r="1" spans="1:2" x14ac:dyDescent="0.3">
      <c r="A1">
        <v>-15</v>
      </c>
      <c r="B1">
        <f>IF(A1&gt;0,1,0)</f>
        <v>0</v>
      </c>
    </row>
    <row r="2" spans="1:2" x14ac:dyDescent="0.3">
      <c r="A2">
        <v>56</v>
      </c>
      <c r="B2">
        <f t="shared" ref="B2:B10" si="0">IF(A2&gt;0,1,0)</f>
        <v>1</v>
      </c>
    </row>
    <row r="3" spans="1:2" x14ac:dyDescent="0.3">
      <c r="A3">
        <v>2</v>
      </c>
      <c r="B3">
        <f t="shared" si="0"/>
        <v>1</v>
      </c>
    </row>
    <row r="4" spans="1:2" x14ac:dyDescent="0.3">
      <c r="A4">
        <v>-36</v>
      </c>
      <c r="B4">
        <f t="shared" si="0"/>
        <v>0</v>
      </c>
    </row>
    <row r="5" spans="1:2" x14ac:dyDescent="0.3">
      <c r="A5">
        <v>-8</v>
      </c>
      <c r="B5">
        <f t="shared" si="0"/>
        <v>0</v>
      </c>
    </row>
    <row r="6" spans="1:2" x14ac:dyDescent="0.3">
      <c r="A6">
        <v>-23</v>
      </c>
      <c r="B6">
        <f t="shared" si="0"/>
        <v>0</v>
      </c>
    </row>
    <row r="7" spans="1:2" x14ac:dyDescent="0.3">
      <c r="A7">
        <v>5</v>
      </c>
      <c r="B7">
        <f t="shared" si="0"/>
        <v>1</v>
      </c>
    </row>
    <row r="8" spans="1:2" x14ac:dyDescent="0.3">
      <c r="A8">
        <v>15</v>
      </c>
      <c r="B8">
        <f t="shared" si="0"/>
        <v>1</v>
      </c>
    </row>
    <row r="9" spans="1:2" x14ac:dyDescent="0.3">
      <c r="A9">
        <v>-4</v>
      </c>
      <c r="B9">
        <f t="shared" si="0"/>
        <v>0</v>
      </c>
    </row>
    <row r="10" spans="1:2" x14ac:dyDescent="0.3">
      <c r="A10">
        <v>48</v>
      </c>
      <c r="B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EFB8-6FD3-4FD8-A22E-1C0A68A75CED}">
  <dimension ref="A1:F12"/>
  <sheetViews>
    <sheetView workbookViewId="0">
      <selection activeCell="H10" sqref="H10"/>
    </sheetView>
  </sheetViews>
  <sheetFormatPr defaultRowHeight="14.4" x14ac:dyDescent="0.3"/>
  <cols>
    <col min="2" max="2" width="20.5546875" customWidth="1"/>
    <col min="4" max="4" width="12.5546875" customWidth="1"/>
    <col min="6" max="6" width="13.6640625" customWidth="1"/>
  </cols>
  <sheetData>
    <row r="1" spans="1:6" x14ac:dyDescent="0.3">
      <c r="A1" s="1" t="s">
        <v>0</v>
      </c>
      <c r="B1" s="1" t="s">
        <v>1</v>
      </c>
      <c r="C1" s="5" t="s">
        <v>2</v>
      </c>
      <c r="D1" s="5"/>
      <c r="E1" s="6" t="s">
        <v>15</v>
      </c>
      <c r="F1" s="6" t="s">
        <v>16</v>
      </c>
    </row>
    <row r="2" spans="1:6" x14ac:dyDescent="0.3">
      <c r="A2" s="1"/>
      <c r="B2" s="1"/>
      <c r="C2" s="2" t="s">
        <v>3</v>
      </c>
      <c r="D2" s="2" t="s">
        <v>4</v>
      </c>
      <c r="E2" s="6"/>
      <c r="F2" s="6"/>
    </row>
    <row r="3" spans="1:6" x14ac:dyDescent="0.3">
      <c r="A3" s="3">
        <v>1</v>
      </c>
      <c r="B3" s="4" t="s">
        <v>5</v>
      </c>
      <c r="C3" s="2">
        <v>4</v>
      </c>
      <c r="D3" s="2">
        <v>4</v>
      </c>
      <c r="E3" s="8">
        <f>AVERAGE(C3,D3)</f>
        <v>4</v>
      </c>
      <c r="F3" s="9" t="str">
        <f>IF(E3&gt;4,"зачтнено","не зачтено")</f>
        <v>не зачтено</v>
      </c>
    </row>
    <row r="4" spans="1:6" x14ac:dyDescent="0.3">
      <c r="A4" s="3">
        <v>2</v>
      </c>
      <c r="B4" s="4" t="s">
        <v>6</v>
      </c>
      <c r="C4" s="2">
        <v>3</v>
      </c>
      <c r="D4" s="2">
        <v>4</v>
      </c>
      <c r="E4" s="8">
        <f t="shared" ref="E4:E12" si="0">AVERAGE(C4,D4)</f>
        <v>3.5</v>
      </c>
      <c r="F4" s="9" t="str">
        <f t="shared" ref="F4:F12" si="1">IF(E4&gt;4,"зачтнено","не зачтено")</f>
        <v>не зачтено</v>
      </c>
    </row>
    <row r="5" spans="1:6" x14ac:dyDescent="0.3">
      <c r="A5" s="3">
        <v>3</v>
      </c>
      <c r="B5" s="4" t="s">
        <v>7</v>
      </c>
      <c r="C5" s="2">
        <v>4</v>
      </c>
      <c r="D5" s="2">
        <v>5</v>
      </c>
      <c r="E5" s="8">
        <f t="shared" si="0"/>
        <v>4.5</v>
      </c>
      <c r="F5" s="9" t="str">
        <f t="shared" si="1"/>
        <v>зачтнено</v>
      </c>
    </row>
    <row r="6" spans="1:6" x14ac:dyDescent="0.3">
      <c r="A6" s="3">
        <v>4</v>
      </c>
      <c r="B6" s="4" t="s">
        <v>8</v>
      </c>
      <c r="C6" s="2">
        <v>5</v>
      </c>
      <c r="D6" s="2">
        <v>5</v>
      </c>
      <c r="E6" s="8">
        <f t="shared" si="0"/>
        <v>5</v>
      </c>
      <c r="F6" s="9" t="str">
        <f t="shared" si="1"/>
        <v>зачтнено</v>
      </c>
    </row>
    <row r="7" spans="1:6" x14ac:dyDescent="0.3">
      <c r="A7" s="3">
        <v>5</v>
      </c>
      <c r="B7" s="4" t="s">
        <v>9</v>
      </c>
      <c r="C7" s="2">
        <v>3</v>
      </c>
      <c r="D7" s="2">
        <v>3</v>
      </c>
      <c r="E7" s="8">
        <f t="shared" si="0"/>
        <v>3</v>
      </c>
      <c r="F7" s="9" t="str">
        <f t="shared" si="1"/>
        <v>не зачтено</v>
      </c>
    </row>
    <row r="8" spans="1:6" x14ac:dyDescent="0.3">
      <c r="A8" s="3">
        <v>6</v>
      </c>
      <c r="B8" s="4" t="s">
        <v>10</v>
      </c>
      <c r="C8" s="2">
        <v>4</v>
      </c>
      <c r="D8" s="2">
        <v>3</v>
      </c>
      <c r="E8" s="8">
        <f t="shared" si="0"/>
        <v>3.5</v>
      </c>
      <c r="F8" s="9" t="str">
        <f t="shared" si="1"/>
        <v>не зачтено</v>
      </c>
    </row>
    <row r="9" spans="1:6" x14ac:dyDescent="0.3">
      <c r="A9" s="3">
        <v>7</v>
      </c>
      <c r="B9" s="4" t="s">
        <v>11</v>
      </c>
      <c r="C9" s="2">
        <v>5</v>
      </c>
      <c r="D9" s="2">
        <v>5</v>
      </c>
      <c r="E9" s="8">
        <f t="shared" si="0"/>
        <v>5</v>
      </c>
      <c r="F9" s="9" t="str">
        <f t="shared" si="1"/>
        <v>зачтнено</v>
      </c>
    </row>
    <row r="10" spans="1:6" x14ac:dyDescent="0.3">
      <c r="A10" s="3">
        <v>8</v>
      </c>
      <c r="B10" s="4" t="s">
        <v>12</v>
      </c>
      <c r="C10" s="2">
        <v>4</v>
      </c>
      <c r="D10" s="2">
        <v>5</v>
      </c>
      <c r="E10" s="8">
        <f t="shared" si="0"/>
        <v>4.5</v>
      </c>
      <c r="F10" s="9" t="str">
        <f t="shared" si="1"/>
        <v>зачтнено</v>
      </c>
    </row>
    <row r="11" spans="1:6" x14ac:dyDescent="0.3">
      <c r="A11" s="3">
        <v>9</v>
      </c>
      <c r="B11" s="4" t="s">
        <v>13</v>
      </c>
      <c r="C11" s="2">
        <v>5</v>
      </c>
      <c r="D11" s="2">
        <v>3</v>
      </c>
      <c r="E11" s="8">
        <f t="shared" si="0"/>
        <v>4</v>
      </c>
      <c r="F11" s="9" t="str">
        <f t="shared" si="1"/>
        <v>не зачтено</v>
      </c>
    </row>
    <row r="12" spans="1:6" x14ac:dyDescent="0.3">
      <c r="A12" s="3">
        <v>10</v>
      </c>
      <c r="B12" s="4" t="s">
        <v>14</v>
      </c>
      <c r="C12" s="2">
        <v>3</v>
      </c>
      <c r="D12" s="2">
        <v>3</v>
      </c>
      <c r="E12" s="8">
        <f t="shared" si="0"/>
        <v>3</v>
      </c>
      <c r="F12" s="9" t="str">
        <f t="shared" si="1"/>
        <v>не зачтено</v>
      </c>
    </row>
  </sheetData>
  <mergeCells count="5">
    <mergeCell ref="A1:A2"/>
    <mergeCell ref="B1:B2"/>
    <mergeCell ref="C1:D1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FC0CA-14D2-4281-9DCB-A2C31EDDBC8E}">
  <dimension ref="A1:C3"/>
  <sheetViews>
    <sheetView workbookViewId="0">
      <selection activeCell="B2" sqref="B2:B3"/>
    </sheetView>
  </sheetViews>
  <sheetFormatPr defaultRowHeight="14.4" x14ac:dyDescent="0.3"/>
  <cols>
    <col min="1" max="1" width="22.88671875" customWidth="1"/>
    <col min="2" max="2" width="40.21875" customWidth="1"/>
  </cols>
  <sheetData>
    <row r="1" spans="1:3" ht="51" customHeight="1" x14ac:dyDescent="0.3">
      <c r="A1" s="16" t="s">
        <v>17</v>
      </c>
      <c r="B1" s="14" t="s">
        <v>20</v>
      </c>
      <c r="C1" s="7"/>
    </row>
    <row r="2" spans="1:3" ht="27.6" customHeight="1" x14ac:dyDescent="0.3">
      <c r="A2" s="17" t="s">
        <v>18</v>
      </c>
      <c r="B2" s="13" t="str">
        <f>IF(A2="КРАСНЫЙ","СТОИМ","ПЕРЕХОДИМ ДОРОГУ")</f>
        <v>СТОИМ</v>
      </c>
      <c r="C2" s="7"/>
    </row>
    <row r="3" spans="1:3" ht="28.8" customHeight="1" x14ac:dyDescent="0.3">
      <c r="A3" s="18" t="s">
        <v>19</v>
      </c>
      <c r="B3" s="13" t="str">
        <f>IF(A3="КРАСНЫЙ","СТОИМ","ПЕРЕХОДИМ ДОРОГУ")</f>
        <v>ПЕРЕХОДИМ ДОРОГУ</v>
      </c>
      <c r="C3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75A76-6324-4F60-AA9D-005B85B913C7}">
  <dimension ref="A1:C8"/>
  <sheetViews>
    <sheetView workbookViewId="0">
      <selection activeCell="C2" sqref="C2:C8"/>
    </sheetView>
  </sheetViews>
  <sheetFormatPr defaultRowHeight="14.4" x14ac:dyDescent="0.3"/>
  <cols>
    <col min="1" max="1" width="22.33203125" customWidth="1"/>
    <col min="2" max="2" width="18" customWidth="1"/>
    <col min="3" max="3" width="21.5546875" customWidth="1"/>
    <col min="4" max="4" width="8.88671875" customWidth="1"/>
  </cols>
  <sheetData>
    <row r="1" spans="1:3" x14ac:dyDescent="0.3">
      <c r="A1" s="14" t="s">
        <v>21</v>
      </c>
      <c r="B1" s="19" t="s">
        <v>22</v>
      </c>
      <c r="C1" s="19" t="s">
        <v>23</v>
      </c>
    </row>
    <row r="2" spans="1:3" x14ac:dyDescent="0.3">
      <c r="A2" s="20" t="s">
        <v>24</v>
      </c>
      <c r="B2" s="13" t="s">
        <v>25</v>
      </c>
      <c r="C2" s="13" t="str">
        <f>IF(B2="Пасмурно","Возьми зонт"," Посмотри температуру")</f>
        <v>Возьми зонт</v>
      </c>
    </row>
    <row r="3" spans="1:3" x14ac:dyDescent="0.3">
      <c r="A3" s="20" t="s">
        <v>26</v>
      </c>
      <c r="B3" s="13" t="s">
        <v>27</v>
      </c>
      <c r="C3" s="13" t="str">
        <f t="shared" ref="C3:C8" si="0">IF(B3="Пасмурно","Возьми зонт"," Посмотри температуру")</f>
        <v xml:space="preserve"> Посмотри температуру</v>
      </c>
    </row>
    <row r="4" spans="1:3" x14ac:dyDescent="0.3">
      <c r="A4" s="20" t="s">
        <v>28</v>
      </c>
      <c r="B4" s="13" t="s">
        <v>29</v>
      </c>
      <c r="C4" s="13" t="str">
        <f t="shared" si="0"/>
        <v xml:space="preserve"> Посмотри температуру</v>
      </c>
    </row>
    <row r="5" spans="1:3" x14ac:dyDescent="0.3">
      <c r="A5" s="20" t="s">
        <v>30</v>
      </c>
      <c r="B5" s="13" t="s">
        <v>25</v>
      </c>
      <c r="C5" s="13" t="str">
        <f t="shared" si="0"/>
        <v>Возьми зонт</v>
      </c>
    </row>
    <row r="6" spans="1:3" x14ac:dyDescent="0.3">
      <c r="A6" s="20" t="s">
        <v>31</v>
      </c>
      <c r="B6" s="13" t="s">
        <v>32</v>
      </c>
      <c r="C6" s="13" t="str">
        <f t="shared" si="0"/>
        <v xml:space="preserve"> Посмотри температуру</v>
      </c>
    </row>
    <row r="7" spans="1:3" x14ac:dyDescent="0.3">
      <c r="A7" s="20" t="s">
        <v>33</v>
      </c>
      <c r="B7" s="13" t="s">
        <v>25</v>
      </c>
      <c r="C7" s="13" t="str">
        <f t="shared" si="0"/>
        <v>Возьми зонт</v>
      </c>
    </row>
    <row r="8" spans="1:3" x14ac:dyDescent="0.3">
      <c r="A8" s="20" t="s">
        <v>34</v>
      </c>
      <c r="B8" s="13" t="s">
        <v>27</v>
      </c>
      <c r="C8" s="13" t="str">
        <f t="shared" si="0"/>
        <v xml:space="preserve"> Посмотри температуру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5382-087D-4A71-993E-D82616273C32}">
  <dimension ref="A1:D9"/>
  <sheetViews>
    <sheetView tabSelected="1" workbookViewId="0">
      <selection activeCell="F7" sqref="F7"/>
    </sheetView>
  </sheetViews>
  <sheetFormatPr defaultRowHeight="14.4" x14ac:dyDescent="0.3"/>
  <cols>
    <col min="1" max="1" width="19.21875" customWidth="1"/>
    <col min="2" max="2" width="22.5546875" customWidth="1"/>
    <col min="3" max="3" width="29.88671875" customWidth="1"/>
    <col min="4" max="4" width="12.77734375" customWidth="1"/>
  </cols>
  <sheetData>
    <row r="1" spans="1:4" ht="40.799999999999997" customHeight="1" x14ac:dyDescent="0.3">
      <c r="A1" s="35" t="s">
        <v>35</v>
      </c>
      <c r="B1" s="36" t="s">
        <v>36</v>
      </c>
      <c r="C1" s="37" t="s">
        <v>37</v>
      </c>
      <c r="D1" s="16" t="s">
        <v>48</v>
      </c>
    </row>
    <row r="2" spans="1:4" x14ac:dyDescent="0.3">
      <c r="A2" s="13" t="s">
        <v>38</v>
      </c>
      <c r="B2" s="65">
        <v>25</v>
      </c>
      <c r="C2" s="13" t="s">
        <v>39</v>
      </c>
      <c r="D2" s="66">
        <f>IF(C2="да",B2-B2*0.05,B2)</f>
        <v>25</v>
      </c>
    </row>
    <row r="3" spans="1:4" x14ac:dyDescent="0.3">
      <c r="A3" s="13" t="s">
        <v>40</v>
      </c>
      <c r="B3" s="65">
        <v>255</v>
      </c>
      <c r="C3" s="13" t="s">
        <v>41</v>
      </c>
      <c r="D3" s="66">
        <f t="shared" ref="D3:D9" si="0">IF(C3="да",B3-B3*0.05,B3)</f>
        <v>242.25</v>
      </c>
    </row>
    <row r="4" spans="1:4" x14ac:dyDescent="0.3">
      <c r="A4" s="13" t="s">
        <v>42</v>
      </c>
      <c r="B4" s="65">
        <v>1100</v>
      </c>
      <c r="C4" s="13" t="s">
        <v>39</v>
      </c>
      <c r="D4" s="66">
        <f t="shared" si="0"/>
        <v>1100</v>
      </c>
    </row>
    <row r="5" spans="1:4" x14ac:dyDescent="0.3">
      <c r="A5" s="13" t="s">
        <v>43</v>
      </c>
      <c r="B5" s="65">
        <v>562</v>
      </c>
      <c r="C5" s="13" t="s">
        <v>41</v>
      </c>
      <c r="D5" s="66">
        <f t="shared" si="0"/>
        <v>533.9</v>
      </c>
    </row>
    <row r="6" spans="1:4" x14ac:dyDescent="0.3">
      <c r="A6" s="13" t="s">
        <v>44</v>
      </c>
      <c r="B6" s="65">
        <v>123</v>
      </c>
      <c r="C6" s="13" t="s">
        <v>41</v>
      </c>
      <c r="D6" s="66">
        <f t="shared" si="0"/>
        <v>116.85</v>
      </c>
    </row>
    <row r="7" spans="1:4" x14ac:dyDescent="0.3">
      <c r="A7" s="13" t="s">
        <v>45</v>
      </c>
      <c r="B7" s="65">
        <v>95.3</v>
      </c>
      <c r="C7" s="13" t="s">
        <v>39</v>
      </c>
      <c r="D7" s="66">
        <f t="shared" si="0"/>
        <v>95.3</v>
      </c>
    </row>
    <row r="8" spans="1:4" x14ac:dyDescent="0.3">
      <c r="A8" s="13" t="s">
        <v>46</v>
      </c>
      <c r="B8" s="65">
        <v>12.3</v>
      </c>
      <c r="C8" s="13" t="s">
        <v>39</v>
      </c>
      <c r="D8" s="66">
        <f t="shared" si="0"/>
        <v>12.3</v>
      </c>
    </row>
    <row r="9" spans="1:4" x14ac:dyDescent="0.3">
      <c r="A9" s="13" t="s">
        <v>47</v>
      </c>
      <c r="B9" s="65">
        <v>250</v>
      </c>
      <c r="C9" s="13" t="s">
        <v>41</v>
      </c>
      <c r="D9" s="66">
        <f t="shared" si="0"/>
        <v>237.5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5453-FD0A-47B6-8834-084B9469BBAA}">
  <dimension ref="A1:M22"/>
  <sheetViews>
    <sheetView workbookViewId="0">
      <selection activeCell="P7" sqref="P7"/>
    </sheetView>
  </sheetViews>
  <sheetFormatPr defaultRowHeight="14.4" x14ac:dyDescent="0.3"/>
  <cols>
    <col min="3" max="3" width="19.77734375" customWidth="1"/>
    <col min="13" max="13" width="22.109375" customWidth="1"/>
  </cols>
  <sheetData>
    <row r="1" spans="1:13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15.6" x14ac:dyDescent="0.3">
      <c r="A2" s="38" t="s">
        <v>49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15.6" x14ac:dyDescent="0.3">
      <c r="A3" s="21"/>
      <c r="B3" s="21"/>
      <c r="C3" s="21"/>
      <c r="D3" s="22" t="s">
        <v>50</v>
      </c>
      <c r="E3" s="21" t="s">
        <v>51</v>
      </c>
      <c r="F3" s="21"/>
      <c r="G3" s="12"/>
      <c r="H3" s="12"/>
      <c r="I3" s="12"/>
      <c r="J3" s="12"/>
      <c r="K3" s="12"/>
      <c r="L3" s="12"/>
      <c r="M3" s="12"/>
    </row>
    <row r="4" spans="1:13" ht="15.6" x14ac:dyDescent="0.3">
      <c r="A4" s="39" t="s">
        <v>52</v>
      </c>
      <c r="B4" s="39"/>
      <c r="C4" s="39"/>
      <c r="D4" s="39"/>
      <c r="E4" s="39"/>
      <c r="F4" s="39"/>
      <c r="G4" s="12"/>
      <c r="H4" s="12"/>
      <c r="I4" s="12"/>
      <c r="J4" s="12"/>
      <c r="K4" s="12"/>
      <c r="L4" s="12"/>
      <c r="M4" s="12"/>
    </row>
    <row r="5" spans="1:13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x14ac:dyDescent="0.3">
      <c r="A6" s="12"/>
      <c r="B6" s="40" t="s">
        <v>53</v>
      </c>
      <c r="C6" s="41" t="s">
        <v>54</v>
      </c>
      <c r="D6" s="5" t="s">
        <v>55</v>
      </c>
      <c r="E6" s="5"/>
      <c r="F6" s="5"/>
      <c r="G6" s="5"/>
      <c r="H6" s="5"/>
      <c r="I6" s="5"/>
      <c r="J6" s="5"/>
      <c r="K6" s="41" t="s">
        <v>56</v>
      </c>
      <c r="L6" s="41" t="s">
        <v>57</v>
      </c>
      <c r="M6" s="41" t="s">
        <v>58</v>
      </c>
    </row>
    <row r="7" spans="1:13" ht="87.6" x14ac:dyDescent="0.3">
      <c r="A7" s="12"/>
      <c r="B7" s="42"/>
      <c r="C7" s="43"/>
      <c r="D7" s="23" t="s">
        <v>59</v>
      </c>
      <c r="E7" s="23" t="s">
        <v>60</v>
      </c>
      <c r="F7" s="23" t="s">
        <v>61</v>
      </c>
      <c r="G7" s="23" t="s">
        <v>62</v>
      </c>
      <c r="H7" s="24" t="s">
        <v>63</v>
      </c>
      <c r="I7" s="23" t="s">
        <v>64</v>
      </c>
      <c r="J7" s="23" t="s">
        <v>65</v>
      </c>
      <c r="K7" s="43"/>
      <c r="L7" s="43"/>
      <c r="M7" s="43"/>
    </row>
    <row r="8" spans="1:13" x14ac:dyDescent="0.3">
      <c r="A8" s="12"/>
      <c r="B8" s="13">
        <v>1</v>
      </c>
      <c r="C8" s="13" t="s">
        <v>66</v>
      </c>
      <c r="D8" s="14">
        <v>2</v>
      </c>
      <c r="E8" s="14">
        <v>4</v>
      </c>
      <c r="F8" s="14">
        <v>5</v>
      </c>
      <c r="G8" s="14">
        <v>5</v>
      </c>
      <c r="H8" s="14">
        <v>3</v>
      </c>
      <c r="I8" s="14">
        <v>4</v>
      </c>
      <c r="J8" s="14">
        <v>3</v>
      </c>
      <c r="K8" s="25">
        <f>AVERAGE(D8:J8)</f>
        <v>3.7142857142857144</v>
      </c>
      <c r="L8" s="14">
        <v>1</v>
      </c>
      <c r="M8" s="13" t="str">
        <f>IF(L11&gt;2,"Оставлен на второй год","Оставлен на осень")</f>
        <v>Оставлен на осень</v>
      </c>
    </row>
    <row r="9" spans="1:13" x14ac:dyDescent="0.3">
      <c r="A9" s="12"/>
      <c r="B9" s="13">
        <v>2</v>
      </c>
      <c r="C9" s="13" t="s">
        <v>67</v>
      </c>
      <c r="D9" s="14">
        <v>5</v>
      </c>
      <c r="E9" s="14">
        <v>2</v>
      </c>
      <c r="F9" s="14">
        <v>3</v>
      </c>
      <c r="G9" s="14">
        <v>4</v>
      </c>
      <c r="H9" s="14">
        <v>2</v>
      </c>
      <c r="I9" s="14">
        <v>3</v>
      </c>
      <c r="J9" s="14">
        <v>2</v>
      </c>
      <c r="K9" s="25">
        <f t="shared" ref="K9:K22" si="0">AVERAGE(D9:J9)</f>
        <v>3</v>
      </c>
      <c r="L9" s="14">
        <v>3</v>
      </c>
      <c r="M9" s="13" t="str">
        <f>IF(L9&gt;2,"Оставлен на второй год","Оставлен на осень")</f>
        <v>Оставлен на второй год</v>
      </c>
    </row>
    <row r="10" spans="1:13" x14ac:dyDescent="0.3">
      <c r="A10" s="12"/>
      <c r="B10" s="13">
        <v>3</v>
      </c>
      <c r="C10" s="13" t="s">
        <v>68</v>
      </c>
      <c r="D10" s="14">
        <v>3</v>
      </c>
      <c r="E10" s="14">
        <v>4</v>
      </c>
      <c r="F10" s="14">
        <v>2</v>
      </c>
      <c r="G10" s="14">
        <v>2</v>
      </c>
      <c r="H10" s="14">
        <v>4</v>
      </c>
      <c r="I10" s="14">
        <v>4</v>
      </c>
      <c r="J10" s="14">
        <v>3</v>
      </c>
      <c r="K10" s="25">
        <f t="shared" si="0"/>
        <v>3.1428571428571428</v>
      </c>
      <c r="L10" s="14">
        <v>2</v>
      </c>
      <c r="M10" s="13" t="str">
        <f t="shared" ref="M10" si="1">IF(L13&gt;2,"Оставлен на второй год","Оставлен на осень")</f>
        <v>Оставлен на осень</v>
      </c>
    </row>
    <row r="11" spans="1:13" x14ac:dyDescent="0.3">
      <c r="A11" s="12"/>
      <c r="B11" s="13">
        <v>4</v>
      </c>
      <c r="C11" s="13" t="s">
        <v>69</v>
      </c>
      <c r="D11" s="14">
        <v>4</v>
      </c>
      <c r="E11" s="14">
        <v>3</v>
      </c>
      <c r="F11" s="14">
        <v>5</v>
      </c>
      <c r="G11" s="14">
        <v>5</v>
      </c>
      <c r="H11" s="14">
        <v>4</v>
      </c>
      <c r="I11" s="14">
        <v>5</v>
      </c>
      <c r="J11" s="14">
        <v>4</v>
      </c>
      <c r="K11" s="25">
        <f t="shared" si="0"/>
        <v>4.2857142857142856</v>
      </c>
      <c r="L11" s="14">
        <v>0</v>
      </c>
      <c r="M11" s="13" t="str">
        <f>IF(L11=0,"Переведен")</f>
        <v>Переведен</v>
      </c>
    </row>
    <row r="12" spans="1:13" x14ac:dyDescent="0.3">
      <c r="A12" s="12"/>
      <c r="B12" s="13">
        <v>5</v>
      </c>
      <c r="C12" s="13" t="s">
        <v>70</v>
      </c>
      <c r="D12" s="14">
        <v>3</v>
      </c>
      <c r="E12" s="14">
        <v>4</v>
      </c>
      <c r="F12" s="14">
        <v>4</v>
      </c>
      <c r="G12" s="14">
        <v>4</v>
      </c>
      <c r="H12" s="14">
        <v>5</v>
      </c>
      <c r="I12" s="14">
        <v>4</v>
      </c>
      <c r="J12" s="14">
        <v>3</v>
      </c>
      <c r="K12" s="25">
        <f t="shared" si="0"/>
        <v>3.8571428571428572</v>
      </c>
      <c r="L12" s="14">
        <v>0</v>
      </c>
      <c r="M12" s="13" t="str">
        <f>IF(L12=0,"Переведен")</f>
        <v>Переведен</v>
      </c>
    </row>
    <row r="13" spans="1:13" x14ac:dyDescent="0.3">
      <c r="A13" s="12"/>
      <c r="B13" s="13">
        <v>6</v>
      </c>
      <c r="C13" s="13" t="s">
        <v>71</v>
      </c>
      <c r="D13" s="14">
        <v>5</v>
      </c>
      <c r="E13" s="14">
        <v>4</v>
      </c>
      <c r="F13" s="14">
        <v>5</v>
      </c>
      <c r="G13" s="14">
        <v>5</v>
      </c>
      <c r="H13" s="14">
        <v>4</v>
      </c>
      <c r="I13" s="14">
        <v>5</v>
      </c>
      <c r="J13" s="14">
        <v>4</v>
      </c>
      <c r="K13" s="25">
        <f t="shared" si="0"/>
        <v>4.5714285714285712</v>
      </c>
      <c r="L13" s="14">
        <v>0</v>
      </c>
      <c r="M13" s="13" t="str">
        <f t="shared" ref="M13:M22" si="2">IF(L13=0,"Переведен")</f>
        <v>Переведен</v>
      </c>
    </row>
    <row r="14" spans="1:13" x14ac:dyDescent="0.3">
      <c r="A14" s="12"/>
      <c r="B14" s="13">
        <v>7</v>
      </c>
      <c r="C14" s="13" t="s">
        <v>72</v>
      </c>
      <c r="D14" s="14">
        <v>5</v>
      </c>
      <c r="E14" s="14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25">
        <f t="shared" si="0"/>
        <v>5</v>
      </c>
      <c r="L14" s="14">
        <v>0</v>
      </c>
      <c r="M14" s="13" t="str">
        <f t="shared" si="2"/>
        <v>Переведен</v>
      </c>
    </row>
    <row r="15" spans="1:13" x14ac:dyDescent="0.3">
      <c r="A15" s="12"/>
      <c r="B15" s="13">
        <v>8</v>
      </c>
      <c r="C15" s="13" t="s">
        <v>73</v>
      </c>
      <c r="D15" s="14">
        <v>5</v>
      </c>
      <c r="E15" s="14">
        <v>4</v>
      </c>
      <c r="F15" s="14">
        <v>3</v>
      </c>
      <c r="G15" s="14">
        <v>5</v>
      </c>
      <c r="H15" s="14">
        <v>5</v>
      </c>
      <c r="I15" s="14">
        <v>4</v>
      </c>
      <c r="J15" s="14">
        <v>4</v>
      </c>
      <c r="K15" s="25">
        <f t="shared" si="0"/>
        <v>4.2857142857142856</v>
      </c>
      <c r="L15" s="14">
        <v>0</v>
      </c>
      <c r="M15" s="13" t="str">
        <f t="shared" si="2"/>
        <v>Переведен</v>
      </c>
    </row>
    <row r="16" spans="1:13" x14ac:dyDescent="0.3">
      <c r="A16" s="12"/>
      <c r="B16" s="13">
        <v>9</v>
      </c>
      <c r="C16" s="13" t="s">
        <v>74</v>
      </c>
      <c r="D16" s="14">
        <v>5</v>
      </c>
      <c r="E16" s="14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25">
        <f t="shared" si="0"/>
        <v>5</v>
      </c>
      <c r="L16" s="14">
        <v>0</v>
      </c>
      <c r="M16" s="13" t="str">
        <f t="shared" si="2"/>
        <v>Переведен</v>
      </c>
    </row>
    <row r="17" spans="1:13" x14ac:dyDescent="0.3">
      <c r="A17" s="12"/>
      <c r="B17" s="13">
        <v>10</v>
      </c>
      <c r="C17" s="13" t="s">
        <v>75</v>
      </c>
      <c r="D17" s="14">
        <v>5</v>
      </c>
      <c r="E17" s="14">
        <v>5</v>
      </c>
      <c r="F17" s="14">
        <v>5</v>
      </c>
      <c r="G17" s="14">
        <v>5</v>
      </c>
      <c r="H17" s="14">
        <v>5</v>
      </c>
      <c r="I17" s="14">
        <v>5</v>
      </c>
      <c r="J17" s="14">
        <v>5</v>
      </c>
      <c r="K17" s="25">
        <f t="shared" si="0"/>
        <v>5</v>
      </c>
      <c r="L17" s="14">
        <v>0</v>
      </c>
      <c r="M17" s="13" t="str">
        <f t="shared" si="2"/>
        <v>Переведен</v>
      </c>
    </row>
    <row r="18" spans="1:13" x14ac:dyDescent="0.3">
      <c r="A18" s="12"/>
      <c r="B18" s="13">
        <v>11</v>
      </c>
      <c r="C18" s="13" t="s">
        <v>76</v>
      </c>
      <c r="D18" s="14">
        <v>3</v>
      </c>
      <c r="E18" s="14">
        <v>2</v>
      </c>
      <c r="F18" s="14">
        <v>3</v>
      </c>
      <c r="G18" s="14">
        <v>4</v>
      </c>
      <c r="H18" s="14">
        <v>3</v>
      </c>
      <c r="I18" s="14">
        <v>4</v>
      </c>
      <c r="J18" s="14">
        <v>2</v>
      </c>
      <c r="K18" s="25">
        <f t="shared" si="0"/>
        <v>3</v>
      </c>
      <c r="L18" s="14">
        <v>2</v>
      </c>
      <c r="M18" s="13" t="str">
        <f>IF(L18&gt;=2,"Оставлен на осень","Оставлен на второй год")</f>
        <v>Оставлен на осень</v>
      </c>
    </row>
    <row r="19" spans="1:13" x14ac:dyDescent="0.3">
      <c r="A19" s="12"/>
      <c r="B19" s="13">
        <v>12</v>
      </c>
      <c r="C19" s="13" t="s">
        <v>77</v>
      </c>
      <c r="D19" s="14">
        <v>3</v>
      </c>
      <c r="E19" s="14">
        <v>4</v>
      </c>
      <c r="F19" s="14">
        <v>4</v>
      </c>
      <c r="G19" s="14">
        <v>5</v>
      </c>
      <c r="H19" s="14">
        <v>5</v>
      </c>
      <c r="I19" s="14">
        <v>4</v>
      </c>
      <c r="J19" s="14">
        <v>3</v>
      </c>
      <c r="K19" s="25">
        <f t="shared" si="0"/>
        <v>4</v>
      </c>
      <c r="L19" s="14">
        <v>0</v>
      </c>
      <c r="M19" s="13" t="str">
        <f t="shared" si="2"/>
        <v>Переведен</v>
      </c>
    </row>
    <row r="20" spans="1:13" x14ac:dyDescent="0.3">
      <c r="A20" s="12"/>
      <c r="B20" s="13">
        <v>13</v>
      </c>
      <c r="C20" s="13" t="s">
        <v>78</v>
      </c>
      <c r="D20" s="14">
        <v>2</v>
      </c>
      <c r="E20" s="14">
        <v>3</v>
      </c>
      <c r="F20" s="14">
        <v>2</v>
      </c>
      <c r="G20" s="14">
        <v>3</v>
      </c>
      <c r="H20" s="14">
        <v>2</v>
      </c>
      <c r="I20" s="14">
        <v>4</v>
      </c>
      <c r="J20" s="14">
        <v>3</v>
      </c>
      <c r="K20" s="25">
        <f t="shared" si="0"/>
        <v>2.7142857142857144</v>
      </c>
      <c r="L20" s="14">
        <v>3</v>
      </c>
      <c r="M20" s="13" t="str">
        <f>IF(L20&gt;1,"Оставлен на второй год","Оставлен на осень")</f>
        <v>Оставлен на второй год</v>
      </c>
    </row>
    <row r="21" spans="1:13" x14ac:dyDescent="0.3">
      <c r="A21" s="12"/>
      <c r="B21" s="13">
        <v>14</v>
      </c>
      <c r="C21" s="13" t="s">
        <v>79</v>
      </c>
      <c r="D21" s="14">
        <v>5</v>
      </c>
      <c r="E21" s="14">
        <v>4</v>
      </c>
      <c r="F21" s="14">
        <v>5</v>
      </c>
      <c r="G21" s="14">
        <v>4</v>
      </c>
      <c r="H21" s="14">
        <v>5</v>
      </c>
      <c r="I21" s="14">
        <v>5</v>
      </c>
      <c r="J21" s="14">
        <v>4</v>
      </c>
      <c r="K21" s="25">
        <f t="shared" si="0"/>
        <v>4.5714285714285712</v>
      </c>
      <c r="L21" s="14">
        <v>0</v>
      </c>
      <c r="M21" s="13" t="str">
        <f t="shared" si="2"/>
        <v>Переведен</v>
      </c>
    </row>
    <row r="22" spans="1:13" x14ac:dyDescent="0.3">
      <c r="A22" s="12"/>
      <c r="B22" s="13">
        <v>15</v>
      </c>
      <c r="C22" s="13" t="s">
        <v>80</v>
      </c>
      <c r="D22" s="14">
        <v>5</v>
      </c>
      <c r="E22" s="14">
        <v>5</v>
      </c>
      <c r="F22" s="14">
        <v>4</v>
      </c>
      <c r="G22" s="14">
        <v>5</v>
      </c>
      <c r="H22" s="14">
        <v>5</v>
      </c>
      <c r="I22" s="14">
        <v>4</v>
      </c>
      <c r="J22" s="14">
        <v>5</v>
      </c>
      <c r="K22" s="25">
        <f t="shared" si="0"/>
        <v>4.7142857142857144</v>
      </c>
      <c r="L22" s="14">
        <v>0</v>
      </c>
      <c r="M22" s="13" t="str">
        <f t="shared" si="2"/>
        <v>Переведен</v>
      </c>
    </row>
  </sheetData>
  <mergeCells count="8">
    <mergeCell ref="A2:M2"/>
    <mergeCell ref="A4:F4"/>
    <mergeCell ref="B6:B7"/>
    <mergeCell ref="C6:C7"/>
    <mergeCell ref="D6:J6"/>
    <mergeCell ref="K6:K7"/>
    <mergeCell ref="L6:L7"/>
    <mergeCell ref="M6:M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ECD9-B85C-4557-B728-4672EE1A0319}">
  <dimension ref="A2:S17"/>
  <sheetViews>
    <sheetView workbookViewId="0">
      <selection activeCell="B8" sqref="B8"/>
    </sheetView>
  </sheetViews>
  <sheetFormatPr defaultRowHeight="14.4" x14ac:dyDescent="0.3"/>
  <cols>
    <col min="1" max="13" width="3.33203125" customWidth="1"/>
  </cols>
  <sheetData>
    <row r="2" spans="1:19" x14ac:dyDescent="0.3">
      <c r="M2" s="51" t="s">
        <v>98</v>
      </c>
      <c r="N2" s="51" t="s">
        <v>99</v>
      </c>
      <c r="O2" s="51"/>
    </row>
    <row r="3" spans="1:19" x14ac:dyDescent="0.3">
      <c r="E3" s="15">
        <v>1</v>
      </c>
      <c r="I3" s="10"/>
      <c r="J3" s="15">
        <v>2</v>
      </c>
      <c r="L3" s="10"/>
      <c r="M3" s="50">
        <v>3</v>
      </c>
      <c r="N3" s="46" t="s">
        <v>100</v>
      </c>
      <c r="O3" s="46"/>
      <c r="P3" s="46"/>
      <c r="Q3" s="34"/>
      <c r="R3" s="34"/>
      <c r="S3" s="34"/>
    </row>
    <row r="4" spans="1:19" x14ac:dyDescent="0.3">
      <c r="A4" s="15">
        <v>3</v>
      </c>
      <c r="B4" s="59"/>
      <c r="C4" s="59"/>
      <c r="D4" s="60"/>
      <c r="E4" s="59"/>
      <c r="F4" s="61"/>
      <c r="G4" s="59"/>
      <c r="H4" s="59"/>
      <c r="I4" s="10"/>
      <c r="J4" s="59"/>
      <c r="K4" s="10"/>
      <c r="L4" s="10"/>
      <c r="M4" s="50">
        <v>4</v>
      </c>
      <c r="N4" s="47" t="s">
        <v>101</v>
      </c>
      <c r="O4" s="47"/>
      <c r="P4" s="47"/>
      <c r="Q4" s="47"/>
      <c r="R4" s="34"/>
      <c r="S4" s="34"/>
    </row>
    <row r="5" spans="1:19" x14ac:dyDescent="0.3">
      <c r="B5" s="10"/>
      <c r="C5" s="10"/>
      <c r="D5" s="10"/>
      <c r="E5" s="62"/>
      <c r="F5" s="10"/>
      <c r="G5" s="10"/>
      <c r="H5" s="10"/>
      <c r="I5" s="10"/>
      <c r="J5" s="59"/>
      <c r="K5" s="10"/>
      <c r="L5" s="10"/>
      <c r="M5" s="50">
        <v>5</v>
      </c>
      <c r="N5" s="47" t="s">
        <v>102</v>
      </c>
      <c r="O5" s="47"/>
      <c r="P5" s="47"/>
      <c r="Q5" s="47"/>
      <c r="R5" s="34"/>
      <c r="S5" s="34"/>
    </row>
    <row r="6" spans="1:19" x14ac:dyDescent="0.3">
      <c r="B6" s="10"/>
      <c r="C6" s="10"/>
      <c r="D6" s="50">
        <v>4</v>
      </c>
      <c r="E6" s="59"/>
      <c r="F6" s="59"/>
      <c r="G6" s="59"/>
      <c r="H6" s="59"/>
      <c r="I6" s="60"/>
      <c r="J6" s="59"/>
      <c r="K6" s="61"/>
      <c r="L6" s="10"/>
      <c r="M6" s="50">
        <v>6</v>
      </c>
      <c r="N6" s="47" t="s">
        <v>103</v>
      </c>
      <c r="O6" s="47"/>
      <c r="P6" s="47"/>
      <c r="Q6" s="47"/>
      <c r="R6" s="34"/>
      <c r="S6" s="34"/>
    </row>
    <row r="7" spans="1:19" x14ac:dyDescent="0.3">
      <c r="B7" s="10"/>
      <c r="C7" s="10"/>
      <c r="D7" s="10"/>
      <c r="E7" s="63"/>
      <c r="F7" s="10"/>
      <c r="G7" s="10"/>
      <c r="H7" s="10"/>
      <c r="I7" s="10"/>
      <c r="J7" s="59"/>
      <c r="K7" s="10"/>
      <c r="L7" s="10"/>
      <c r="M7" s="50">
        <v>7</v>
      </c>
      <c r="N7" s="48" t="s">
        <v>104</v>
      </c>
      <c r="O7" s="48"/>
      <c r="P7" s="48"/>
      <c r="Q7" s="48"/>
      <c r="R7" s="34"/>
      <c r="S7" s="34"/>
    </row>
    <row r="8" spans="1:19" x14ac:dyDescent="0.3">
      <c r="A8" s="15">
        <v>5</v>
      </c>
      <c r="B8" s="59"/>
      <c r="C8" s="59"/>
      <c r="D8" s="59"/>
      <c r="E8" s="59"/>
      <c r="F8" s="10"/>
      <c r="G8" s="10"/>
      <c r="H8" s="10"/>
      <c r="I8" s="10"/>
      <c r="J8" s="62"/>
      <c r="K8" s="10"/>
      <c r="L8" s="10"/>
      <c r="M8" s="58" t="s">
        <v>98</v>
      </c>
      <c r="N8" s="52" t="s">
        <v>105</v>
      </c>
      <c r="O8" s="53"/>
      <c r="P8" s="34"/>
      <c r="Q8" s="34"/>
      <c r="R8" s="34"/>
      <c r="S8" s="34"/>
    </row>
    <row r="9" spans="1:19" x14ac:dyDescent="0.3">
      <c r="B9" s="10"/>
      <c r="C9" s="10"/>
      <c r="D9" s="10"/>
      <c r="E9" s="64"/>
      <c r="F9" s="10"/>
      <c r="G9" s="57">
        <v>6</v>
      </c>
      <c r="H9" s="59"/>
      <c r="I9" s="59"/>
      <c r="J9" s="59"/>
      <c r="K9" s="59"/>
      <c r="L9" s="10"/>
      <c r="M9" s="50">
        <v>1</v>
      </c>
      <c r="N9" s="49" t="s">
        <v>106</v>
      </c>
      <c r="O9" s="49"/>
      <c r="P9" s="49"/>
      <c r="Q9" s="34"/>
      <c r="R9" s="34"/>
      <c r="S9" s="34"/>
    </row>
    <row r="10" spans="1:19" x14ac:dyDescent="0.3">
      <c r="B10" s="10"/>
      <c r="C10" s="10"/>
      <c r="D10" s="10"/>
      <c r="E10" s="59"/>
      <c r="F10" s="10"/>
      <c r="G10" s="10"/>
      <c r="H10" s="10"/>
      <c r="I10" s="10"/>
      <c r="J10" s="64"/>
      <c r="K10" s="10"/>
      <c r="L10" s="10"/>
      <c r="M10" s="50">
        <v>2</v>
      </c>
      <c r="N10" s="47" t="s">
        <v>107</v>
      </c>
      <c r="O10" s="47"/>
      <c r="P10" s="47"/>
      <c r="Q10" s="47"/>
      <c r="R10" s="47"/>
      <c r="S10" s="47"/>
    </row>
    <row r="11" spans="1:19" x14ac:dyDescent="0.3">
      <c r="B11" s="10"/>
      <c r="C11" s="10"/>
      <c r="D11" s="10"/>
      <c r="E11" s="62"/>
      <c r="F11" s="10"/>
      <c r="G11" s="10"/>
      <c r="H11" s="10"/>
      <c r="I11" s="10"/>
      <c r="J11" s="62"/>
      <c r="K11" s="10"/>
      <c r="L11" s="10"/>
      <c r="M11" s="10"/>
      <c r="N11" s="49" t="s">
        <v>108</v>
      </c>
      <c r="O11" s="49"/>
      <c r="P11" s="49"/>
      <c r="Q11" s="49"/>
      <c r="R11" s="34"/>
      <c r="S11" s="34"/>
    </row>
    <row r="12" spans="1:19" x14ac:dyDescent="0.3">
      <c r="B12" s="10"/>
      <c r="C12" s="50">
        <v>7</v>
      </c>
      <c r="D12" s="59"/>
      <c r="E12" s="59"/>
      <c r="F12" s="59"/>
      <c r="G12" s="59"/>
      <c r="H12" s="59"/>
      <c r="I12" s="59"/>
      <c r="J12" s="59"/>
      <c r="K12" s="10"/>
      <c r="L12" s="10"/>
      <c r="M12" s="10"/>
      <c r="N12" s="10"/>
    </row>
    <row r="13" spans="1:19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9" x14ac:dyDescent="0.3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7" spans="9:14" x14ac:dyDescent="0.3">
      <c r="I17" s="11" t="s">
        <v>110</v>
      </c>
      <c r="J17" s="11"/>
      <c r="K17" s="11"/>
      <c r="L17" s="11"/>
      <c r="M17" s="11"/>
      <c r="N17" t="str">
        <f>IF(Лист8!L14=40,"Молодец","Подумай еще")</f>
        <v>Подумай еще</v>
      </c>
    </row>
  </sheetData>
  <mergeCells count="8">
    <mergeCell ref="N10:S10"/>
    <mergeCell ref="N11:Q11"/>
    <mergeCell ref="I17:M17"/>
    <mergeCell ref="N3:P3"/>
    <mergeCell ref="N4:Q4"/>
    <mergeCell ref="N5:Q5"/>
    <mergeCell ref="N6:Q6"/>
    <mergeCell ref="N9:P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BA4CE-F885-4B54-8253-A34CCFECC8F2}">
  <dimension ref="A3:N14"/>
  <sheetViews>
    <sheetView workbookViewId="0">
      <selection activeCell="A4" sqref="A4:K12"/>
    </sheetView>
  </sheetViews>
  <sheetFormatPr defaultRowHeight="14.4" x14ac:dyDescent="0.3"/>
  <cols>
    <col min="1" max="13" width="3.33203125" customWidth="1"/>
  </cols>
  <sheetData>
    <row r="3" spans="1:14" x14ac:dyDescent="0.3">
      <c r="E3" s="15"/>
      <c r="J3" s="15"/>
    </row>
    <row r="4" spans="1:14" x14ac:dyDescent="0.3">
      <c r="A4" s="15"/>
      <c r="B4" s="13">
        <f>IF(Лист7!B4="д",1,0)</f>
        <v>0</v>
      </c>
      <c r="C4" s="13">
        <f>IF(Лист7!C4="и",1,0)</f>
        <v>0</v>
      </c>
      <c r="D4" s="13">
        <f>IF(Лист7!D4="с",1,0)</f>
        <v>0</v>
      </c>
      <c r="E4" s="13">
        <f>IF(Лист7!E4="к",1,0)</f>
        <v>0</v>
      </c>
      <c r="F4" s="13">
        <f>IF(Лист7!F4="е",1,0)</f>
        <v>0</v>
      </c>
      <c r="G4" s="13">
        <f>IF(Лист7!G4="т",1,0)</f>
        <v>0</v>
      </c>
      <c r="H4" s="13">
        <f>IF(Лист7!H4="а",1,0)</f>
        <v>0</v>
      </c>
      <c r="I4" s="10"/>
      <c r="J4" s="13">
        <f>IF(Лист7!J4="п",1,0)</f>
        <v>0</v>
      </c>
      <c r="K4" s="10"/>
      <c r="L4" s="10"/>
      <c r="M4" s="10"/>
      <c r="N4" s="10"/>
    </row>
    <row r="5" spans="1:14" x14ac:dyDescent="0.3">
      <c r="A5" s="15"/>
      <c r="B5" s="10"/>
      <c r="C5" s="10"/>
      <c r="D5" s="10"/>
      <c r="E5" s="13">
        <f>IF(Лист7!E5="о",1,0)</f>
        <v>0</v>
      </c>
      <c r="F5" s="10"/>
      <c r="G5" s="10"/>
      <c r="H5" s="10"/>
      <c r="I5" s="10"/>
      <c r="J5" s="55">
        <f>IF(Лист7!J5="р",1,0)</f>
        <v>0</v>
      </c>
      <c r="K5" s="10"/>
      <c r="L5" s="10"/>
      <c r="M5" s="10"/>
      <c r="N5" s="10"/>
    </row>
    <row r="6" spans="1:14" x14ac:dyDescent="0.3">
      <c r="A6" s="15"/>
      <c r="B6" s="10"/>
      <c r="C6" s="10"/>
      <c r="D6" s="50"/>
      <c r="E6" s="13">
        <f>IF(Лист7!E6="м",1,0)</f>
        <v>0</v>
      </c>
      <c r="F6" s="54">
        <f>IF(Лист7!F6="о",1,0)</f>
        <v>0</v>
      </c>
      <c r="G6" s="13">
        <f>IF(Лист7!G6="н",1,0)</f>
        <v>0</v>
      </c>
      <c r="H6" s="13">
        <f>IF(Лист7!H6="и",1,0)</f>
        <v>0</v>
      </c>
      <c r="I6" s="13">
        <f>IF(Лист7!I6="т",1,0)</f>
        <v>0</v>
      </c>
      <c r="J6" s="13">
        <f>IF(Лист7!J6="о",1,0)</f>
        <v>0</v>
      </c>
      <c r="K6" s="13">
        <f>IF(Лист7!K6="р",1,0)</f>
        <v>0</v>
      </c>
      <c r="L6" s="10"/>
      <c r="M6" s="10"/>
      <c r="N6" s="10"/>
    </row>
    <row r="7" spans="1:14" x14ac:dyDescent="0.3">
      <c r="A7" s="15"/>
      <c r="B7" s="10"/>
      <c r="C7" s="10"/>
      <c r="D7" s="10"/>
      <c r="E7" s="13">
        <f>IF(Лист7!E7="п",1,0)</f>
        <v>0</v>
      </c>
      <c r="F7" s="10"/>
      <c r="G7" s="10"/>
      <c r="H7" s="10"/>
      <c r="I7" s="10"/>
      <c r="J7" s="45">
        <f>IF(Лист7!J7="ц",1,0)</f>
        <v>0</v>
      </c>
      <c r="K7" s="10"/>
      <c r="L7" s="10"/>
      <c r="M7" s="10"/>
      <c r="N7" s="10"/>
    </row>
    <row r="8" spans="1:14" x14ac:dyDescent="0.3">
      <c r="A8" s="15"/>
      <c r="B8" s="13">
        <f>IF(Лист7!B8="м",1,0)</f>
        <v>0</v>
      </c>
      <c r="C8" s="13">
        <f>IF(Лист7!C8="ы",1,0)</f>
        <v>0</v>
      </c>
      <c r="D8" s="44">
        <f>IF(Лист7!D8="ш",1,0)</f>
        <v>0</v>
      </c>
      <c r="E8" s="13">
        <f>IF(Лист7!E8="ь",1,0)</f>
        <v>0</v>
      </c>
      <c r="F8" s="10"/>
      <c r="G8" s="10"/>
      <c r="H8" s="10"/>
      <c r="I8" s="10"/>
      <c r="J8" s="55">
        <f>IF(Лист7!J8="е",1,0)</f>
        <v>0</v>
      </c>
      <c r="K8" s="10"/>
      <c r="L8" s="10"/>
      <c r="M8" s="10"/>
      <c r="N8" s="10"/>
    </row>
    <row r="9" spans="1:14" x14ac:dyDescent="0.3">
      <c r="B9" s="10"/>
      <c r="C9" s="10"/>
      <c r="D9" s="10"/>
      <c r="E9" s="13">
        <f>IF(Лист7!E9="ю",1,0)</f>
        <v>0</v>
      </c>
      <c r="F9" s="10"/>
      <c r="G9" s="50"/>
      <c r="H9" s="13">
        <f>IF(Лист7!H9="д",1,0)</f>
        <v>0</v>
      </c>
      <c r="I9" s="13">
        <f>IF(Лист7!I9="и",1,0)</f>
        <v>0</v>
      </c>
      <c r="J9" s="13">
        <f>IF(Лист7!J9="с",1,0)</f>
        <v>0</v>
      </c>
      <c r="K9" s="13">
        <f>IF(Лист7!K9="к",1,0)</f>
        <v>0</v>
      </c>
      <c r="L9" s="10"/>
      <c r="M9" s="10"/>
      <c r="N9" s="10"/>
    </row>
    <row r="10" spans="1:14" x14ac:dyDescent="0.3">
      <c r="B10" s="10"/>
      <c r="C10" s="10"/>
      <c r="D10" s="10"/>
      <c r="E10" s="13">
        <f>IF(Лист7!E10="т",1,0)</f>
        <v>0</v>
      </c>
      <c r="F10" s="10"/>
      <c r="G10" s="10"/>
      <c r="H10" s="10"/>
      <c r="I10" s="10"/>
      <c r="J10" s="45">
        <f>IF(Лист7!J10="с",1,0)</f>
        <v>0</v>
      </c>
      <c r="K10" s="10"/>
      <c r="L10" s="10"/>
      <c r="M10" s="10"/>
      <c r="N10" s="10"/>
    </row>
    <row r="11" spans="1:14" x14ac:dyDescent="0.3">
      <c r="B11" s="10"/>
      <c r="C11" s="10"/>
      <c r="D11" s="10"/>
      <c r="E11" s="55">
        <f>IF(Лист7!E11="е",1,0)</f>
        <v>0</v>
      </c>
      <c r="F11" s="10"/>
      <c r="G11" s="10"/>
      <c r="H11" s="10"/>
      <c r="I11" s="10"/>
      <c r="J11" s="13">
        <f>IF(Лист7!J11="о",1,0)</f>
        <v>0</v>
      </c>
      <c r="K11" s="10"/>
      <c r="L11" s="10"/>
      <c r="M11" s="10"/>
      <c r="N11" s="10"/>
    </row>
    <row r="12" spans="1:14" x14ac:dyDescent="0.3">
      <c r="B12" s="10"/>
      <c r="C12" s="50"/>
      <c r="D12" s="13">
        <f>IF(Лист7!D12="п",1,0)</f>
        <v>0</v>
      </c>
      <c r="E12" s="13">
        <f>IF(Лист7!E12="р",1,0)</f>
        <v>0</v>
      </c>
      <c r="F12" s="13">
        <f>IF(Лист7!F12="и",1,0)</f>
        <v>0</v>
      </c>
      <c r="G12" s="13">
        <f>IF(Лист7!G12="н",1,0)</f>
        <v>0</v>
      </c>
      <c r="H12" s="13">
        <f>IF(Лист7!H12="т",1,0)</f>
        <v>0</v>
      </c>
      <c r="I12" s="13">
        <f>IF(Лист7!I12="е",1,0)</f>
        <v>0</v>
      </c>
      <c r="J12" s="13">
        <f>IF(Лист7!J12="р",1,0)</f>
        <v>0</v>
      </c>
      <c r="K12" s="10"/>
      <c r="L12" s="10"/>
      <c r="M12" s="10"/>
      <c r="N12" s="10"/>
    </row>
    <row r="13" spans="1:14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56" t="s">
        <v>109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10">
        <f>SUM(B4:K12)</f>
        <v>0</v>
      </c>
      <c r="M14" s="10"/>
      <c r="N14" s="10"/>
    </row>
  </sheetData>
  <mergeCells count="1">
    <mergeCell ref="A14:K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DA34-B687-49CD-AC6F-B079A96434A7}">
  <dimension ref="A4:K13"/>
  <sheetViews>
    <sheetView workbookViewId="0">
      <selection activeCell="D9" sqref="D9"/>
    </sheetView>
  </sheetViews>
  <sheetFormatPr defaultRowHeight="14.4" x14ac:dyDescent="0.3"/>
  <cols>
    <col min="1" max="11" width="3.33203125" customWidth="1"/>
  </cols>
  <sheetData>
    <row r="4" spans="1:11" x14ac:dyDescent="0.3">
      <c r="A4" s="12"/>
      <c r="B4" s="12"/>
      <c r="C4" s="12"/>
      <c r="D4" s="12"/>
      <c r="E4" s="26">
        <v>1</v>
      </c>
      <c r="F4" s="12"/>
      <c r="G4" s="12"/>
      <c r="H4" s="12"/>
      <c r="I4" s="12"/>
      <c r="J4" s="26">
        <v>2</v>
      </c>
      <c r="K4" s="12"/>
    </row>
    <row r="5" spans="1:11" x14ac:dyDescent="0.3">
      <c r="A5" s="26">
        <v>3</v>
      </c>
      <c r="B5" s="27" t="s">
        <v>81</v>
      </c>
      <c r="C5" s="27" t="s">
        <v>82</v>
      </c>
      <c r="D5" s="28" t="s">
        <v>83</v>
      </c>
      <c r="E5" s="27" t="s">
        <v>84</v>
      </c>
      <c r="F5" s="29" t="s">
        <v>85</v>
      </c>
      <c r="G5" s="27" t="s">
        <v>86</v>
      </c>
      <c r="H5" s="27" t="s">
        <v>87</v>
      </c>
      <c r="I5" s="12"/>
      <c r="J5" s="32" t="s">
        <v>88</v>
      </c>
      <c r="K5" s="12"/>
    </row>
    <row r="6" spans="1:11" x14ac:dyDescent="0.3">
      <c r="A6" s="12"/>
      <c r="B6" s="12"/>
      <c r="C6" s="12"/>
      <c r="D6" s="12"/>
      <c r="E6" s="30" t="s">
        <v>90</v>
      </c>
      <c r="F6" s="12"/>
      <c r="G6" s="12"/>
      <c r="H6" s="12"/>
      <c r="I6" s="12"/>
      <c r="J6" s="30" t="s">
        <v>89</v>
      </c>
      <c r="K6" s="12"/>
    </row>
    <row r="7" spans="1:11" x14ac:dyDescent="0.3">
      <c r="A7" s="12"/>
      <c r="B7" s="12"/>
      <c r="C7" s="12"/>
      <c r="D7" s="26">
        <v>4</v>
      </c>
      <c r="E7" s="27" t="s">
        <v>92</v>
      </c>
      <c r="F7" s="27" t="s">
        <v>90</v>
      </c>
      <c r="G7" s="27" t="s">
        <v>97</v>
      </c>
      <c r="H7" s="27" t="s">
        <v>82</v>
      </c>
      <c r="I7" s="27" t="s">
        <v>86</v>
      </c>
      <c r="J7" s="27" t="s">
        <v>90</v>
      </c>
      <c r="K7" s="27" t="s">
        <v>89</v>
      </c>
    </row>
    <row r="8" spans="1:11" x14ac:dyDescent="0.3">
      <c r="A8" s="12"/>
      <c r="B8" s="12"/>
      <c r="C8" s="12"/>
      <c r="D8" s="12"/>
      <c r="E8" s="31" t="s">
        <v>88</v>
      </c>
      <c r="F8" s="12"/>
      <c r="G8" s="12"/>
      <c r="H8" s="12"/>
      <c r="I8" s="12"/>
      <c r="J8" s="33" t="s">
        <v>91</v>
      </c>
      <c r="K8" s="12"/>
    </row>
    <row r="9" spans="1:11" x14ac:dyDescent="0.3">
      <c r="A9" s="26">
        <v>5</v>
      </c>
      <c r="B9" s="32" t="s">
        <v>92</v>
      </c>
      <c r="C9" s="32" t="s">
        <v>95</v>
      </c>
      <c r="D9" s="32" t="s">
        <v>96</v>
      </c>
      <c r="E9" s="32" t="s">
        <v>93</v>
      </c>
      <c r="F9" s="12"/>
      <c r="G9" s="12"/>
      <c r="H9" s="12"/>
      <c r="I9" s="12"/>
      <c r="J9" s="30" t="s">
        <v>85</v>
      </c>
      <c r="K9" s="12"/>
    </row>
    <row r="10" spans="1:11" x14ac:dyDescent="0.3">
      <c r="A10" s="12"/>
      <c r="B10" s="12"/>
      <c r="C10" s="12"/>
      <c r="D10" s="12"/>
      <c r="E10" s="33" t="s">
        <v>94</v>
      </c>
      <c r="F10" s="12"/>
      <c r="G10" s="26">
        <v>6</v>
      </c>
      <c r="H10" s="32" t="s">
        <v>81</v>
      </c>
      <c r="I10" s="32" t="s">
        <v>82</v>
      </c>
      <c r="J10" s="32" t="s">
        <v>83</v>
      </c>
      <c r="K10" s="32" t="s">
        <v>84</v>
      </c>
    </row>
    <row r="11" spans="1:11" x14ac:dyDescent="0.3">
      <c r="A11" s="12"/>
      <c r="B11" s="12"/>
      <c r="C11" s="12"/>
      <c r="D11" s="12"/>
      <c r="E11" s="32" t="s">
        <v>86</v>
      </c>
      <c r="F11" s="12"/>
      <c r="G11" s="12"/>
      <c r="H11" s="12"/>
      <c r="I11" s="12"/>
      <c r="J11" s="33" t="s">
        <v>83</v>
      </c>
      <c r="K11" s="12"/>
    </row>
    <row r="12" spans="1:11" x14ac:dyDescent="0.3">
      <c r="A12" s="12"/>
      <c r="B12" s="12"/>
      <c r="C12" s="12"/>
      <c r="D12" s="12"/>
      <c r="E12" s="30" t="s">
        <v>85</v>
      </c>
      <c r="F12" s="12"/>
      <c r="G12" s="12"/>
      <c r="H12" s="12"/>
      <c r="I12" s="12"/>
      <c r="J12" s="30" t="s">
        <v>85</v>
      </c>
      <c r="K12" s="12"/>
    </row>
    <row r="13" spans="1:11" x14ac:dyDescent="0.3">
      <c r="A13" s="12"/>
      <c r="B13" s="12"/>
      <c r="C13" s="26">
        <v>7</v>
      </c>
      <c r="D13" s="32" t="s">
        <v>88</v>
      </c>
      <c r="E13" s="32" t="s">
        <v>89</v>
      </c>
      <c r="F13" s="32" t="s">
        <v>82</v>
      </c>
      <c r="G13" s="32" t="s">
        <v>97</v>
      </c>
      <c r="H13" s="32" t="s">
        <v>86</v>
      </c>
      <c r="I13" s="32" t="s">
        <v>85</v>
      </c>
      <c r="J13" s="32" t="s">
        <v>89</v>
      </c>
      <c r="K1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list9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Павлин</dc:creator>
  <cp:lastModifiedBy>Кирилл Павлин</cp:lastModifiedBy>
  <dcterms:created xsi:type="dcterms:W3CDTF">2024-02-13T19:02:11Z</dcterms:created>
  <dcterms:modified xsi:type="dcterms:W3CDTF">2024-02-13T21:00:03Z</dcterms:modified>
</cp:coreProperties>
</file>