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F666058-A932-4D60-9A42-4D71A8DE2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1" i="1"/>
  <c r="H37" i="1"/>
  <c r="A35" i="1"/>
  <c r="C35" i="1"/>
  <c r="C34" i="1"/>
  <c r="B34" i="1"/>
  <c r="A34" i="1"/>
  <c r="N4" i="1" l="1"/>
  <c r="N5" i="1" s="1"/>
  <c r="B12" i="1"/>
  <c r="A16" i="1" s="1"/>
  <c r="D12" i="1"/>
  <c r="A28" i="1" l="1"/>
  <c r="N6" i="1" l="1"/>
  <c r="N7" i="1" l="1"/>
  <c r="N8" i="1" s="1"/>
  <c r="B16" i="1" l="1"/>
  <c r="C16" i="1" s="1"/>
  <c r="A17" i="1"/>
  <c r="A29" i="1"/>
  <c r="B17" i="1"/>
  <c r="B29" i="1" s="1"/>
  <c r="B28" i="1"/>
  <c r="D16" i="1"/>
  <c r="A18" i="1"/>
  <c r="E16" i="1" l="1"/>
  <c r="C28" i="1"/>
  <c r="D17" i="1"/>
  <c r="B18" i="1"/>
  <c r="B30" i="1" s="1"/>
  <c r="A19" i="1"/>
  <c r="C17" i="1"/>
  <c r="A30" i="1"/>
  <c r="F16" i="1" l="1"/>
  <c r="C29" i="1"/>
  <c r="E17" i="1"/>
  <c r="F17" i="1" s="1"/>
  <c r="D18" i="1"/>
  <c r="E18" i="1" s="1"/>
  <c r="F18" i="1" s="1"/>
  <c r="A20" i="1"/>
  <c r="A32" i="1" s="1"/>
  <c r="B19" i="1"/>
  <c r="B31" i="1" s="1"/>
  <c r="A31" i="1"/>
  <c r="C18" i="1"/>
  <c r="D19" i="1" l="1"/>
  <c r="E19" i="1" s="1"/>
  <c r="F19" i="1" s="1"/>
  <c r="C30" i="1"/>
  <c r="C19" i="1"/>
  <c r="A21" i="1"/>
  <c r="B20" i="1"/>
  <c r="B32" i="1" s="1"/>
  <c r="D21" i="1" l="1"/>
  <c r="B21" i="1"/>
  <c r="C31" i="1"/>
  <c r="D20" i="1"/>
  <c r="C32" i="1" s="1"/>
  <c r="C20" i="1"/>
  <c r="A22" i="1"/>
  <c r="B33" i="1"/>
  <c r="A33" i="1"/>
  <c r="B22" i="1" l="1"/>
  <c r="A23" i="1" s="1"/>
  <c r="E21" i="1"/>
  <c r="F21" i="1" s="1"/>
  <c r="E20" i="1"/>
  <c r="C21" i="1"/>
  <c r="B23" i="1" l="1"/>
  <c r="D23" i="1" s="1"/>
  <c r="E23" i="1" s="1"/>
  <c r="D22" i="1"/>
  <c r="F20" i="1"/>
  <c r="C33" i="1"/>
  <c r="C22" i="1"/>
  <c r="F23" i="1" l="1"/>
  <c r="D24" i="1"/>
  <c r="C23" i="1"/>
  <c r="E22" i="1"/>
  <c r="F22" i="1" s="1"/>
  <c r="C36" i="1"/>
  <c r="E24" i="1" l="1"/>
  <c r="N14" i="1"/>
  <c r="N15" i="1" s="1"/>
  <c r="D34" i="1" s="1"/>
  <c r="F34" i="1" l="1"/>
  <c r="G34" i="1" s="1"/>
  <c r="E34" i="1"/>
  <c r="I34" i="1" s="1"/>
  <c r="D29" i="1"/>
  <c r="D28" i="1"/>
  <c r="E28" i="1" s="1"/>
  <c r="D35" i="1"/>
  <c r="F35" i="1" s="1"/>
  <c r="G35" i="1" s="1"/>
  <c r="D30" i="1"/>
  <c r="F30" i="1" s="1"/>
  <c r="G30" i="1" s="1"/>
  <c r="D33" i="1"/>
  <c r="D32" i="1"/>
  <c r="E32" i="1" s="1"/>
  <c r="I32" i="1" s="1"/>
  <c r="D31" i="1"/>
  <c r="E31" i="1" s="1"/>
  <c r="I31" i="1" s="1"/>
  <c r="F28" i="1"/>
  <c r="G28" i="1" s="1"/>
  <c r="E33" i="1"/>
  <c r="I33" i="1" s="1"/>
  <c r="F33" i="1"/>
  <c r="G33" i="1" s="1"/>
  <c r="H34" i="1" l="1"/>
  <c r="E35" i="1"/>
  <c r="I35" i="1" s="1"/>
  <c r="E30" i="1"/>
  <c r="I30" i="1" s="1"/>
  <c r="D36" i="1"/>
  <c r="F31" i="1"/>
  <c r="G31" i="1" s="1"/>
  <c r="H31" i="1" s="1"/>
  <c r="F32" i="1"/>
  <c r="G32" i="1" s="1"/>
  <c r="H32" i="1" s="1"/>
  <c r="E29" i="1"/>
  <c r="I29" i="1" s="1"/>
  <c r="F29" i="1"/>
  <c r="G29" i="1" s="1"/>
  <c r="H33" i="1"/>
  <c r="E36" i="1"/>
  <c r="I28" i="1"/>
  <c r="H28" i="1"/>
  <c r="H29" i="1" l="1"/>
  <c r="I36" i="1"/>
  <c r="H35" i="1"/>
  <c r="H36" i="1" s="1"/>
  <c r="H30" i="1"/>
</calcChain>
</file>

<file path=xl/sharedStrings.xml><?xml version="1.0" encoding="utf-8"?>
<sst xmlns="http://schemas.openxmlformats.org/spreadsheetml/2006/main" count="36" uniqueCount="33">
  <si>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</si>
  <si>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</si>
  <si>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</si>
  <si>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</si>
  <si>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</si>
  <si>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</si>
  <si>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</si>
  <si>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</si>
  <si>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</si>
  <si>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</si>
  <si>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</si>
  <si>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</si>
  <si>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</si>
  <si>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</si>
  <si>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</si>
  <si>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</si>
  <si>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</si>
  <si>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</si>
  <si>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</si>
  <si>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</si>
  <si>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</si>
  <si>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</si>
  <si>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</si>
  <si>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</si>
  <si>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</si>
  <si>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</si>
  <si>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</si>
  <si>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</si>
  <si>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</si>
  <si>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</si>
  <si>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Округление</t>
  </si>
  <si>
    <t>Вариант 7</t>
  </si>
  <si>
    <t>ni/nh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</si>
</sst>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E7A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17BFD"/>
        <bgColor indexed="64"/>
      </patternFill>
    </fill>
    <fill>
      <patternFill patternType="solid">
        <fgColor rgb="FF00F2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4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164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6" borderId="1" xfId="0" applyFont="1" applyFill="1" applyBorder="1"/>
    <xf numFmtId="0" fontId="10" fillId="0" borderId="0" xfId="0" applyFont="1"/>
    <xf numFmtId="0" fontId="11" fillId="0" borderId="0" xfId="0" applyFont="1"/>
    <xf numFmtId="11" fontId="2" fillId="7" borderId="0" xfId="0" applyNumberFormat="1" applyFont="1" applyFill="1"/>
    <xf numFmtId="0" fontId="2" fillId="7" borderId="0" xfId="0" applyFont="1" applyFill="1"/>
    <xf numFmtId="0" fontId="0" fillId="8" borderId="0" xfId="0" applyFill="1"/>
    <xf numFmtId="0" fontId="6" fillId="8" borderId="0" xfId="0" applyFont="1" applyFill="1"/>
    <xf numFmtId="0" fontId="7" fillId="8" borderId="0" xfId="0" applyFont="1" applyFill="1"/>
    <xf numFmtId="0" fontId="12" fillId="8" borderId="0" xfId="0" applyFont="1" applyFill="1"/>
    <xf numFmtId="0" fontId="8" fillId="8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1" fillId="4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223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2.85</c:v>
                </c:pt>
                <c:pt idx="1">
                  <c:v>8.5500000000000007</c:v>
                </c:pt>
                <c:pt idx="2">
                  <c:v>14.25</c:v>
                </c:pt>
                <c:pt idx="3">
                  <c:v>19.950000000000003</c:v>
                </c:pt>
                <c:pt idx="4">
                  <c:v>25.65</c:v>
                </c:pt>
                <c:pt idx="5">
                  <c:v>31.35</c:v>
                </c:pt>
                <c:pt idx="6">
                  <c:v>37.050000000000004</c:v>
                </c:pt>
                <c:pt idx="7">
                  <c:v>42.750000000000007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8.771929824561403E-3</c:v>
                </c:pt>
                <c:pt idx="1">
                  <c:v>1.2280701754385965E-2</c:v>
                </c:pt>
                <c:pt idx="2">
                  <c:v>1.4035087719298246E-2</c:v>
                </c:pt>
                <c:pt idx="3">
                  <c:v>3.8596491228070177E-2</c:v>
                </c:pt>
                <c:pt idx="4">
                  <c:v>4.736842105263158E-2</c:v>
                </c:pt>
                <c:pt idx="5">
                  <c:v>2.456140350877193E-2</c:v>
                </c:pt>
                <c:pt idx="6">
                  <c:v>1.7543859649122806E-2</c:v>
                </c:pt>
                <c:pt idx="7">
                  <c:v>1.2280701754385965E-2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29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38</xdr:row>
      <xdr:rowOff>175260</xdr:rowOff>
    </xdr:from>
    <xdr:to>
      <xdr:col>7</xdr:col>
      <xdr:colOff>182880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M34" sqref="M34"/>
    </sheetView>
  </sheetViews>
  <sheetFormatPr defaultRowHeight="15" x14ac:dyDescent="0.25"/>
  <cols>
    <col min="1" max="1" width="10" bestFit="1" customWidth="1"/>
    <col min="2" max="2" width="13.28515625" bestFit="1" customWidth="1"/>
    <col min="12" max="12" width="7.28515625" bestFit="1" customWidth="1"/>
    <col min="13" max="13" width="44.7109375" customWidth="1"/>
  </cols>
  <sheetData>
    <row r="1" spans="1:14" ht="18.75" x14ac:dyDescent="0.3">
      <c r="A1" s="29" t="s">
        <v>31</v>
      </c>
      <c r="B1" s="29"/>
      <c r="C1" s="29"/>
      <c r="D1" s="30" t="s">
        <v>24</v>
      </c>
      <c r="E1" s="30"/>
      <c r="F1" s="30"/>
      <c r="G1" s="1"/>
      <c r="H1" s="1"/>
    </row>
    <row r="2" spans="1:14" x14ac:dyDescent="0.25">
      <c r="A2" s="31">
        <v>27</v>
      </c>
      <c r="B2" s="31">
        <v>22</v>
      </c>
      <c r="C2" s="31">
        <v>28</v>
      </c>
      <c r="D2" s="31">
        <v>19</v>
      </c>
      <c r="E2" s="31">
        <v>22</v>
      </c>
      <c r="F2" s="31">
        <v>5</v>
      </c>
      <c r="G2" s="31">
        <v>9</v>
      </c>
      <c r="H2" s="31">
        <v>26</v>
      </c>
      <c r="I2" s="31">
        <v>29</v>
      </c>
      <c r="J2" s="31">
        <v>41</v>
      </c>
    </row>
    <row r="3" spans="1:14" ht="18.75" x14ac:dyDescent="0.3">
      <c r="A3" s="31">
        <v>18</v>
      </c>
      <c r="B3" s="31">
        <v>44</v>
      </c>
      <c r="C3" s="31">
        <v>19</v>
      </c>
      <c r="D3" s="31">
        <v>19</v>
      </c>
      <c r="E3" s="31">
        <v>28</v>
      </c>
      <c r="F3" s="31">
        <v>10</v>
      </c>
      <c r="G3" s="31">
        <v>21</v>
      </c>
      <c r="H3" s="31">
        <v>16</v>
      </c>
      <c r="I3" s="31">
        <v>13</v>
      </c>
      <c r="J3" s="31">
        <v>30</v>
      </c>
      <c r="M3" s="9" t="s">
        <v>2</v>
      </c>
      <c r="N3" s="4">
        <v>100</v>
      </c>
    </row>
    <row r="4" spans="1:14" ht="18.75" x14ac:dyDescent="0.3">
      <c r="A4" s="31">
        <v>28</v>
      </c>
      <c r="B4" s="31">
        <v>33</v>
      </c>
      <c r="C4" s="31">
        <v>45</v>
      </c>
      <c r="D4" s="31">
        <v>18</v>
      </c>
      <c r="E4" s="31">
        <v>32</v>
      </c>
      <c r="F4" s="31">
        <v>36</v>
      </c>
      <c r="G4" s="31">
        <v>22</v>
      </c>
      <c r="H4" s="31">
        <v>35</v>
      </c>
      <c r="I4" s="31">
        <v>25</v>
      </c>
      <c r="J4" s="31">
        <v>31</v>
      </c>
      <c r="M4" s="10" t="s">
        <v>0</v>
      </c>
      <c r="N4" s="4">
        <f>1+LOG(N3,2)</f>
        <v>7.6438561897747253</v>
      </c>
    </row>
    <row r="5" spans="1:14" ht="18.75" x14ac:dyDescent="0.3">
      <c r="A5" s="31">
        <v>37</v>
      </c>
      <c r="B5" s="31">
        <v>20</v>
      </c>
      <c r="C5" s="31">
        <v>19</v>
      </c>
      <c r="D5" s="31">
        <v>40</v>
      </c>
      <c r="E5" s="31">
        <v>26</v>
      </c>
      <c r="F5" s="31">
        <v>21</v>
      </c>
      <c r="G5" s="31">
        <v>41</v>
      </c>
      <c r="H5" s="31">
        <v>9</v>
      </c>
      <c r="I5" s="31">
        <v>24</v>
      </c>
      <c r="J5" s="31">
        <v>30</v>
      </c>
      <c r="M5" s="9" t="s">
        <v>1</v>
      </c>
      <c r="N5" s="4">
        <f>ROUND(N4,0)</f>
        <v>8</v>
      </c>
    </row>
    <row r="6" spans="1:14" ht="18.75" x14ac:dyDescent="0.3">
      <c r="A6" s="31">
        <v>38</v>
      </c>
      <c r="B6" s="31">
        <v>27</v>
      </c>
      <c r="C6" s="31">
        <v>10</v>
      </c>
      <c r="D6" s="31">
        <v>17</v>
      </c>
      <c r="E6" s="31">
        <v>26</v>
      </c>
      <c r="F6" s="31">
        <v>31</v>
      </c>
      <c r="G6" s="31">
        <v>5</v>
      </c>
      <c r="H6" s="31">
        <v>18</v>
      </c>
      <c r="I6" s="31">
        <v>39</v>
      </c>
      <c r="J6" s="31">
        <v>20</v>
      </c>
      <c r="M6" s="9" t="s">
        <v>3</v>
      </c>
      <c r="N6" s="4">
        <f>D12-B12</f>
        <v>45</v>
      </c>
    </row>
    <row r="7" spans="1:14" ht="18.75" x14ac:dyDescent="0.3">
      <c r="A7" s="31">
        <v>26</v>
      </c>
      <c r="B7" s="31">
        <v>26</v>
      </c>
      <c r="C7" s="31">
        <v>27</v>
      </c>
      <c r="D7" s="31">
        <v>43</v>
      </c>
      <c r="E7" s="31">
        <v>17</v>
      </c>
      <c r="F7" s="31">
        <v>40</v>
      </c>
      <c r="G7" s="31">
        <v>0</v>
      </c>
      <c r="H7" s="31">
        <v>29</v>
      </c>
      <c r="I7" s="31">
        <v>23</v>
      </c>
      <c r="J7" s="31">
        <v>3</v>
      </c>
      <c r="M7" s="9" t="s">
        <v>5</v>
      </c>
      <c r="N7" s="4">
        <f>N6/N5</f>
        <v>5.625</v>
      </c>
    </row>
    <row r="8" spans="1:14" ht="18.75" x14ac:dyDescent="0.3">
      <c r="A8" s="31">
        <v>7</v>
      </c>
      <c r="B8" s="31">
        <v>36</v>
      </c>
      <c r="C8" s="31">
        <v>36</v>
      </c>
      <c r="D8" s="31">
        <v>24</v>
      </c>
      <c r="E8" s="31">
        <v>17</v>
      </c>
      <c r="F8" s="31">
        <v>28</v>
      </c>
      <c r="G8" s="31">
        <v>22</v>
      </c>
      <c r="H8" s="31">
        <v>31</v>
      </c>
      <c r="I8" s="31">
        <v>29</v>
      </c>
      <c r="J8" s="31">
        <v>36</v>
      </c>
      <c r="M8" s="9" t="s">
        <v>30</v>
      </c>
      <c r="N8" s="4">
        <f>_xlfn.CEILING.MATH(N7,0.1)</f>
        <v>5.7</v>
      </c>
    </row>
    <row r="9" spans="1:14" ht="18.75" x14ac:dyDescent="0.3">
      <c r="A9" s="31">
        <v>25</v>
      </c>
      <c r="B9" s="31">
        <v>20</v>
      </c>
      <c r="C9" s="31">
        <v>31</v>
      </c>
      <c r="D9" s="31">
        <v>12</v>
      </c>
      <c r="E9" s="31">
        <v>8</v>
      </c>
      <c r="F9" s="31">
        <v>36</v>
      </c>
      <c r="G9" s="31">
        <v>20</v>
      </c>
      <c r="H9" s="31">
        <v>28</v>
      </c>
      <c r="I9" s="31">
        <v>26</v>
      </c>
      <c r="J9" s="31">
        <v>26</v>
      </c>
      <c r="N9" s="4"/>
    </row>
    <row r="10" spans="1:14" ht="18.75" x14ac:dyDescent="0.3">
      <c r="A10" s="31">
        <v>18</v>
      </c>
      <c r="B10" s="31">
        <v>11</v>
      </c>
      <c r="C10" s="31">
        <v>27</v>
      </c>
      <c r="D10" s="31">
        <v>22</v>
      </c>
      <c r="E10" s="31">
        <v>19</v>
      </c>
      <c r="F10" s="31">
        <v>33</v>
      </c>
      <c r="G10" s="31">
        <v>26</v>
      </c>
      <c r="H10" s="31">
        <v>25</v>
      </c>
      <c r="I10" s="31">
        <v>24</v>
      </c>
      <c r="J10" s="31">
        <v>2</v>
      </c>
      <c r="M10" s="8" t="s">
        <v>12</v>
      </c>
      <c r="N10" s="4"/>
    </row>
    <row r="11" spans="1:14" ht="18.75" x14ac:dyDescent="0.3">
      <c r="A11" s="31">
        <v>30</v>
      </c>
      <c r="B11" s="31">
        <v>36</v>
      </c>
      <c r="C11" s="31">
        <v>17</v>
      </c>
      <c r="D11" s="31">
        <v>33</v>
      </c>
      <c r="E11" s="31">
        <v>12</v>
      </c>
      <c r="F11" s="31">
        <v>23</v>
      </c>
      <c r="G11" s="31">
        <v>22</v>
      </c>
      <c r="H11" s="31">
        <v>26</v>
      </c>
      <c r="I11" s="31">
        <v>22</v>
      </c>
      <c r="J11" s="31">
        <v>27</v>
      </c>
      <c r="M11" s="9" t="s">
        <v>13</v>
      </c>
      <c r="N11" s="6">
        <f>SUMPRODUCT(C16:C23,D16:D23)/100</f>
        <v>24.282000000000004</v>
      </c>
    </row>
    <row r="12" spans="1:14" ht="18.75" x14ac:dyDescent="0.3">
      <c r="A12" s="8" t="s">
        <v>4</v>
      </c>
      <c r="B12">
        <f>MIN(A2:J11)</f>
        <v>0</v>
      </c>
      <c r="C12" s="8"/>
      <c r="D12">
        <f>MAX(A2:J11)</f>
        <v>45</v>
      </c>
      <c r="M12" s="8" t="s">
        <v>14</v>
      </c>
      <c r="N12" s="4"/>
    </row>
    <row r="13" spans="1:14" ht="18.75" x14ac:dyDescent="0.3">
      <c r="M13" s="11" t="s">
        <v>15</v>
      </c>
      <c r="N13" s="5">
        <f>SUMPRODUCT(C16:C23,C16:C23,D16:D23)/100-N11*N11</f>
        <v>100.14717599999983</v>
      </c>
    </row>
    <row r="14" spans="1:14" ht="18.75" x14ac:dyDescent="0.3">
      <c r="A14" s="2" t="s">
        <v>6</v>
      </c>
      <c r="M14" s="11" t="s">
        <v>16</v>
      </c>
      <c r="N14" s="5">
        <f>N13*100/99</f>
        <v>101.15876363636347</v>
      </c>
    </row>
    <row r="15" spans="1:14" ht="18.75" x14ac:dyDescent="0.3">
      <c r="A15" s="12" t="s">
        <v>7</v>
      </c>
      <c r="B15" s="12" t="s">
        <v>8</v>
      </c>
      <c r="C15" s="12" t="s">
        <v>9</v>
      </c>
      <c r="D15" s="12" t="s">
        <v>10</v>
      </c>
      <c r="E15" s="12" t="s">
        <v>11</v>
      </c>
      <c r="F15" s="12" t="s">
        <v>32</v>
      </c>
      <c r="G15" s="26"/>
      <c r="M15" s="11" t="s">
        <v>17</v>
      </c>
      <c r="N15" s="6">
        <f>SQRT(N14)</f>
        <v>10.057771305630462</v>
      </c>
    </row>
    <row r="16" spans="1:14" ht="15.75" x14ac:dyDescent="0.25">
      <c r="A16" s="13">
        <f>B12</f>
        <v>0</v>
      </c>
      <c r="B16" s="13">
        <f>A16+$N$8</f>
        <v>5.7</v>
      </c>
      <c r="C16" s="14">
        <f>(A16+B16)/2</f>
        <v>2.85</v>
      </c>
      <c r="D16" s="16">
        <f>COUNTIFS($A$2:$J$11,"&gt;="&amp;A16,$A$2:$J$11,"&lt;"&amp;B16)</f>
        <v>5</v>
      </c>
      <c r="E16" s="13">
        <f>D16/$N$3</f>
        <v>0.05</v>
      </c>
      <c r="F16" s="15">
        <f>E16/$N$8</f>
        <v>8.771929824561403E-3</v>
      </c>
      <c r="G16" s="27"/>
    </row>
    <row r="17" spans="1:9" ht="15.75" x14ac:dyDescent="0.25">
      <c r="A17" s="13">
        <f>A16+$N$8</f>
        <v>5.7</v>
      </c>
      <c r="B17" s="13">
        <f>A17+$N$8</f>
        <v>11.4</v>
      </c>
      <c r="C17" s="14">
        <f t="shared" ref="C17:C23" si="0">(A17+B17)/2</f>
        <v>8.5500000000000007</v>
      </c>
      <c r="D17" s="16">
        <f t="shared" ref="D17:D20" si="1">COUNTIFS($A$2:$J$11,"&gt;="&amp;A17,$A$2:$J$11,"&lt;"&amp;B17)</f>
        <v>7</v>
      </c>
      <c r="E17" s="13">
        <f>D17/$N$3</f>
        <v>7.0000000000000007E-2</v>
      </c>
      <c r="F17" s="15">
        <f t="shared" ref="F17:F23" si="2">E17/$N$8</f>
        <v>1.2280701754385965E-2</v>
      </c>
      <c r="G17" s="27"/>
    </row>
    <row r="18" spans="1:9" ht="15.75" x14ac:dyDescent="0.25">
      <c r="A18" s="13">
        <f>A17+$N$8</f>
        <v>11.4</v>
      </c>
      <c r="B18" s="13">
        <f>A18+$N$8</f>
        <v>17.100000000000001</v>
      </c>
      <c r="C18" s="14">
        <f t="shared" si="0"/>
        <v>14.25</v>
      </c>
      <c r="D18" s="16">
        <f t="shared" si="1"/>
        <v>8</v>
      </c>
      <c r="E18" s="13">
        <f t="shared" ref="E18:E23" si="3">D18/$N$3</f>
        <v>0.08</v>
      </c>
      <c r="F18" s="15">
        <f t="shared" si="2"/>
        <v>1.4035087719298246E-2</v>
      </c>
      <c r="G18" s="27"/>
    </row>
    <row r="19" spans="1:9" ht="15.75" x14ac:dyDescent="0.25">
      <c r="A19" s="13">
        <f t="shared" ref="A19:A22" si="4">A18+$N$8</f>
        <v>17.100000000000001</v>
      </c>
      <c r="B19" s="13">
        <f t="shared" ref="B19:B20" si="5">A19+$N$8</f>
        <v>22.8</v>
      </c>
      <c r="C19" s="14">
        <f t="shared" si="0"/>
        <v>19.950000000000003</v>
      </c>
      <c r="D19" s="16">
        <f t="shared" si="1"/>
        <v>22</v>
      </c>
      <c r="E19" s="13">
        <f t="shared" si="3"/>
        <v>0.22</v>
      </c>
      <c r="F19" s="15">
        <f t="shared" si="2"/>
        <v>3.8596491228070177E-2</v>
      </c>
      <c r="G19" s="27"/>
    </row>
    <row r="20" spans="1:9" ht="15.75" x14ac:dyDescent="0.25">
      <c r="A20" s="13">
        <f t="shared" si="4"/>
        <v>22.8</v>
      </c>
      <c r="B20" s="13">
        <f t="shared" si="5"/>
        <v>28.5</v>
      </c>
      <c r="C20" s="14">
        <f t="shared" si="0"/>
        <v>25.65</v>
      </c>
      <c r="D20" s="16">
        <f t="shared" si="1"/>
        <v>27</v>
      </c>
      <c r="E20" s="13">
        <f t="shared" si="3"/>
        <v>0.27</v>
      </c>
      <c r="F20" s="15">
        <f t="shared" si="2"/>
        <v>4.736842105263158E-2</v>
      </c>
      <c r="G20" s="27"/>
    </row>
    <row r="21" spans="1:9" ht="15.75" x14ac:dyDescent="0.25">
      <c r="A21" s="13">
        <f t="shared" si="4"/>
        <v>28.5</v>
      </c>
      <c r="B21" s="13">
        <f>A21+$N$8</f>
        <v>34.200000000000003</v>
      </c>
      <c r="C21" s="14">
        <f t="shared" si="0"/>
        <v>31.35</v>
      </c>
      <c r="D21" s="16">
        <f>COUNTIFS($A$2:$J$11,"&gt;="&amp;A21,$A$2:$J$11,"&lt;"&amp;B21)</f>
        <v>14</v>
      </c>
      <c r="E21" s="13">
        <f t="shared" si="3"/>
        <v>0.14000000000000001</v>
      </c>
      <c r="F21" s="15">
        <f t="shared" si="2"/>
        <v>2.456140350877193E-2</v>
      </c>
      <c r="G21" s="27"/>
    </row>
    <row r="22" spans="1:9" ht="15.75" x14ac:dyDescent="0.25">
      <c r="A22" s="13">
        <f t="shared" si="4"/>
        <v>34.200000000000003</v>
      </c>
      <c r="B22" s="13">
        <f>A22+$N$8</f>
        <v>39.900000000000006</v>
      </c>
      <c r="C22" s="14">
        <f t="shared" si="0"/>
        <v>37.050000000000004</v>
      </c>
      <c r="D22" s="16">
        <f>COUNTIFS($A$2:$J$11,"&gt;="&amp;A22,$A$2:$J$11,"&lt;"&amp;B22)</f>
        <v>10</v>
      </c>
      <c r="E22" s="13">
        <f t="shared" si="3"/>
        <v>0.1</v>
      </c>
      <c r="F22" s="15">
        <f t="shared" si="2"/>
        <v>1.7543859649122806E-2</v>
      </c>
      <c r="G22" s="27"/>
    </row>
    <row r="23" spans="1:9" ht="15.75" x14ac:dyDescent="0.25">
      <c r="A23" s="32">
        <f>B22</f>
        <v>39.900000000000006</v>
      </c>
      <c r="B23">
        <f>A23+N8</f>
        <v>45.600000000000009</v>
      </c>
      <c r="C23" s="14">
        <f t="shared" si="0"/>
        <v>42.750000000000007</v>
      </c>
      <c r="D23" s="16">
        <f>COUNTIFS($A$2:$J$11,"&gt;="&amp;A23,$A$2:$J$11,"&lt;="&amp;B23)</f>
        <v>7</v>
      </c>
      <c r="E23" s="13">
        <f t="shared" si="3"/>
        <v>7.0000000000000007E-2</v>
      </c>
      <c r="F23" s="15">
        <f t="shared" si="2"/>
        <v>1.2280701754385965E-2</v>
      </c>
      <c r="G23" s="28"/>
    </row>
    <row r="24" spans="1:9" ht="15.75" x14ac:dyDescent="0.25">
      <c r="D24" s="3">
        <f>SUM(D16:D23)</f>
        <v>100</v>
      </c>
      <c r="E24" s="3">
        <f>SUM(E16:E23)</f>
        <v>1</v>
      </c>
      <c r="F24" s="28"/>
    </row>
    <row r="26" spans="1:9" ht="18.75" x14ac:dyDescent="0.3">
      <c r="A26" s="2" t="s">
        <v>18</v>
      </c>
    </row>
    <row r="27" spans="1:9" ht="15.75" x14ac:dyDescent="0.25">
      <c r="A27" s="3" t="s">
        <v>7</v>
      </c>
      <c r="B27" s="3" t="s">
        <v>8</v>
      </c>
      <c r="C27" s="3" t="s">
        <v>10</v>
      </c>
      <c r="D27" s="3" t="s">
        <v>19</v>
      </c>
      <c r="E27" s="3" t="s">
        <v>20</v>
      </c>
      <c r="F27" s="3" t="s">
        <v>26</v>
      </c>
      <c r="G27" s="17" t="s">
        <v>21</v>
      </c>
      <c r="H27" s="7" t="s">
        <v>23</v>
      </c>
      <c r="I27" s="18" t="s">
        <v>22</v>
      </c>
    </row>
    <row r="28" spans="1:9" ht="15.75" x14ac:dyDescent="0.25">
      <c r="A28" s="19">
        <f>-1E+37</f>
        <v>-9.9999999999999995E+36</v>
      </c>
      <c r="B28" s="20">
        <f t="shared" ref="B28:B33" si="6">B16</f>
        <v>5.7</v>
      </c>
      <c r="C28" s="20">
        <f t="shared" ref="C28:C35" si="7">D16</f>
        <v>5</v>
      </c>
      <c r="D28" s="1">
        <f>_xlfn.NORM.DIST(B28,$N$11,$N$15,TRUE)</f>
        <v>3.2335428474401608E-2</v>
      </c>
      <c r="E28" s="1">
        <f>$N$3*D28</f>
        <v>3.2335428474401606</v>
      </c>
      <c r="F28" s="1">
        <f>C28-$N$3*D28</f>
        <v>1.7664571525598394</v>
      </c>
      <c r="G28" s="1">
        <f>POWER(F28,2)</f>
        <v>3.1203708718298158</v>
      </c>
      <c r="H28" s="1">
        <f>G28/E28</f>
        <v>0.96500062595430347</v>
      </c>
      <c r="I28" s="1">
        <f>(POWER(C28,2))/E28</f>
        <v>7.7314577785141427</v>
      </c>
    </row>
    <row r="29" spans="1:9" ht="15.75" x14ac:dyDescent="0.25">
      <c r="A29" s="20">
        <f t="shared" ref="A29:A33" si="8">A17</f>
        <v>5.7</v>
      </c>
      <c r="B29" s="20">
        <f t="shared" si="6"/>
        <v>11.4</v>
      </c>
      <c r="C29" s="20">
        <f t="shared" si="7"/>
        <v>7</v>
      </c>
      <c r="D29" s="1">
        <f>_xlfn.NORM.DIST(B29,$N$11,$N$15,TRUE)-_xlfn.NORM.DIST(A29,$N$11,$N$15,TRUE)</f>
        <v>6.7796419820231352E-2</v>
      </c>
      <c r="E29" s="1">
        <f t="shared" ref="E29:E34" si="9">$N$3*D29</f>
        <v>6.7796419820231355</v>
      </c>
      <c r="F29" s="1">
        <f t="shared" ref="F29:F34" si="10">C29-$N$3*D29</f>
        <v>0.2203580179768645</v>
      </c>
      <c r="G29" s="1">
        <f t="shared" ref="G29:G34" si="11">POWER(F29,2)</f>
        <v>4.8557656086692137E-2</v>
      </c>
      <c r="H29" s="1">
        <f t="shared" ref="H29:H34" si="12">G29/E29</f>
        <v>7.1622743819581289E-3</v>
      </c>
      <c r="I29" s="1">
        <f t="shared" ref="I29:I34" si="13">(POWER(C29,2))/E29</f>
        <v>7.2275202923588227</v>
      </c>
    </row>
    <row r="30" spans="1:9" ht="15.75" x14ac:dyDescent="0.25">
      <c r="A30" s="20">
        <f t="shared" si="8"/>
        <v>11.4</v>
      </c>
      <c r="B30" s="20">
        <f t="shared" si="6"/>
        <v>17.100000000000001</v>
      </c>
      <c r="C30" s="20">
        <f t="shared" si="7"/>
        <v>8</v>
      </c>
      <c r="D30" s="1">
        <f t="shared" ref="D30:D34" si="14">_xlfn.NORM.DIST(B30,$N$11,$N$15,TRUE)-_xlfn.NORM.DIST(A30,$N$11,$N$15,TRUE)</f>
        <v>0.13745864726802187</v>
      </c>
      <c r="E30" s="1">
        <f t="shared" si="9"/>
        <v>13.745864726802187</v>
      </c>
      <c r="F30" s="1">
        <f t="shared" si="10"/>
        <v>-5.7458647268021874</v>
      </c>
      <c r="G30" s="1">
        <f t="shared" si="11"/>
        <v>33.014961458709578</v>
      </c>
      <c r="H30" s="1">
        <f>G30/E30</f>
        <v>2.4018104437137233</v>
      </c>
      <c r="I30" s="1">
        <f t="shared" si="13"/>
        <v>4.6559457169115355</v>
      </c>
    </row>
    <row r="31" spans="1:9" ht="15.75" x14ac:dyDescent="0.25">
      <c r="A31" s="20">
        <f t="shared" si="8"/>
        <v>17.100000000000001</v>
      </c>
      <c r="B31" s="20">
        <f t="shared" si="6"/>
        <v>22.8</v>
      </c>
      <c r="C31" s="20">
        <f t="shared" si="7"/>
        <v>22</v>
      </c>
      <c r="D31" s="1">
        <f t="shared" si="14"/>
        <v>0.20383788332268993</v>
      </c>
      <c r="E31" s="1">
        <f t="shared" si="9"/>
        <v>20.383788332268992</v>
      </c>
      <c r="F31" s="1">
        <f t="shared" si="10"/>
        <v>1.6162116677310081</v>
      </c>
      <c r="G31" s="1">
        <f t="shared" si="11"/>
        <v>2.6121401549098464</v>
      </c>
      <c r="H31" s="1">
        <f t="shared" si="12"/>
        <v>0.12814792384665033</v>
      </c>
      <c r="I31" s="1">
        <f t="shared" si="13"/>
        <v>23.744359591577659</v>
      </c>
    </row>
    <row r="32" spans="1:9" ht="15.75" x14ac:dyDescent="0.25">
      <c r="A32" s="20">
        <f t="shared" si="8"/>
        <v>22.8</v>
      </c>
      <c r="B32" s="20">
        <f t="shared" si="6"/>
        <v>28.5</v>
      </c>
      <c r="C32" s="20">
        <f t="shared" si="7"/>
        <v>27</v>
      </c>
      <c r="D32" s="1">
        <f t="shared" si="14"/>
        <v>0.22110138008168395</v>
      </c>
      <c r="E32" s="1">
        <f t="shared" si="9"/>
        <v>22.110138008168395</v>
      </c>
      <c r="F32" s="1">
        <f t="shared" si="10"/>
        <v>4.8898619918316051</v>
      </c>
      <c r="G32" s="1">
        <f t="shared" si="11"/>
        <v>23.910750299159353</v>
      </c>
      <c r="H32" s="1">
        <f t="shared" si="12"/>
        <v>1.0814383108022998</v>
      </c>
      <c r="I32" s="1">
        <f t="shared" si="13"/>
        <v>32.971300302633907</v>
      </c>
    </row>
    <row r="33" spans="1:9" ht="15.75" x14ac:dyDescent="0.25">
      <c r="A33" s="20">
        <f t="shared" si="8"/>
        <v>28.5</v>
      </c>
      <c r="B33" s="20">
        <f t="shared" si="6"/>
        <v>34.200000000000003</v>
      </c>
      <c r="C33" s="20">
        <f t="shared" si="7"/>
        <v>14</v>
      </c>
      <c r="D33" s="1">
        <f t="shared" si="14"/>
        <v>0.17542899282232893</v>
      </c>
      <c r="E33" s="1">
        <f t="shared" si="9"/>
        <v>17.542899282232895</v>
      </c>
      <c r="F33" s="1">
        <f t="shared" si="10"/>
        <v>-3.5428992822328951</v>
      </c>
      <c r="G33" s="1">
        <f t="shared" si="11"/>
        <v>12.552135324046363</v>
      </c>
      <c r="H33" s="1">
        <f t="shared" si="12"/>
        <v>0.71551088118934369</v>
      </c>
      <c r="I33" s="1">
        <f t="shared" si="13"/>
        <v>11.172611598956449</v>
      </c>
    </row>
    <row r="34" spans="1:9" ht="15.75" x14ac:dyDescent="0.25">
      <c r="A34" s="20">
        <f>A22</f>
        <v>34.200000000000003</v>
      </c>
      <c r="B34" s="20">
        <f>B22</f>
        <v>39.900000000000006</v>
      </c>
      <c r="C34" s="20">
        <f t="shared" si="7"/>
        <v>10</v>
      </c>
      <c r="D34" s="1">
        <f t="shared" si="14"/>
        <v>0.10180926431948389</v>
      </c>
      <c r="E34" s="1">
        <f t="shared" si="9"/>
        <v>10.180926431948389</v>
      </c>
      <c r="F34" s="1">
        <f t="shared" si="10"/>
        <v>-0.18092643194838942</v>
      </c>
      <c r="G34" s="1">
        <f t="shared" si="11"/>
        <v>3.2734373777575189E-2</v>
      </c>
      <c r="H34" s="1">
        <f t="shared" si="12"/>
        <v>3.2152647400390459E-3</v>
      </c>
      <c r="I34" s="1">
        <f t="shared" si="13"/>
        <v>9.8222888327916493</v>
      </c>
    </row>
    <row r="35" spans="1:9" ht="15.75" x14ac:dyDescent="0.25">
      <c r="A35" s="20">
        <f>B34</f>
        <v>39.900000000000006</v>
      </c>
      <c r="B35" s="19">
        <v>10000000000</v>
      </c>
      <c r="C35" s="20">
        <f t="shared" si="7"/>
        <v>7</v>
      </c>
      <c r="D35" s="1">
        <f>_xlfn.NORM.DIST(B35,$N$11,$N$15,TRUE)-_xlfn.NORM.DIST(A35,$N$11,$N$15,TRUE)</f>
        <v>6.0231983891158469E-2</v>
      </c>
      <c r="E35" s="1">
        <f>$N$3*D35</f>
        <v>6.0231983891158469</v>
      </c>
      <c r="F35" s="1">
        <f>C35-$N$3*D35</f>
        <v>0.97680161088415307</v>
      </c>
      <c r="G35" s="1">
        <f>POWER(F35,2)</f>
        <v>0.95414138702587636</v>
      </c>
      <c r="H35" s="1">
        <f>G35/E35</f>
        <v>0.15841108417581709</v>
      </c>
      <c r="I35" s="1">
        <f>(POWER(C35,2))/E35</f>
        <v>8.1352126950599697</v>
      </c>
    </row>
    <row r="36" spans="1:9" ht="15.75" x14ac:dyDescent="0.25">
      <c r="A36" s="22" t="s">
        <v>25</v>
      </c>
      <c r="B36" s="21"/>
      <c r="C36" s="23">
        <f>SUM(C28:C35)</f>
        <v>100</v>
      </c>
      <c r="D36" s="22">
        <f>SUM(D28:D35)</f>
        <v>1</v>
      </c>
      <c r="E36" s="22">
        <f>SUM(E28:E35)</f>
        <v>100</v>
      </c>
      <c r="F36" s="21"/>
      <c r="G36" s="24" t="s">
        <v>27</v>
      </c>
      <c r="H36" s="24">
        <f>SUM(H28:H35)</f>
        <v>5.4606968088041352</v>
      </c>
      <c r="I36" s="21">
        <f>SUM(I28:I35)</f>
        <v>105.46069680880416</v>
      </c>
    </row>
    <row r="37" spans="1:9" x14ac:dyDescent="0.25">
      <c r="D37" s="22" t="s">
        <v>29</v>
      </c>
      <c r="E37" s="22">
        <v>5</v>
      </c>
      <c r="F37" s="21"/>
      <c r="G37" s="25" t="s">
        <v>28</v>
      </c>
      <c r="H37" s="25">
        <f>_xlfn.CHISQ.INV.RT(0.05,E37)</f>
        <v>11.070497693516353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2022-12-06T11:26:45Z</dcterms:modified>
</cp:coreProperties>
</file>