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ril\OneDrive\Рабочий стол\import-xlsx\"/>
    </mc:Choice>
  </mc:AlternateContent>
  <bookViews>
    <workbookView xWindow="0" yWindow="600" windowWidth="28800" windowHeight="12315"/>
  </bookViews>
  <sheets>
    <sheet name="Masterfil" sheetId="1" r:id="rId1"/>
  </sheets>
  <definedNames>
    <definedName name="_xlnm._FilterDatabase" localSheetId="0" hidden="1">Masterfil!$A$1:$CJ$320</definedName>
    <definedName name="Z_BCEDE5CC_540D_46F7_AC79_2D5693483DE9_.wvu.FilterData" localSheetId="0" hidden="1">Masterfil!$AC$1:$AC$320</definedName>
  </definedNames>
  <calcPr calcId="162913"/>
  <customWorkbookViews>
    <customWorkbookView name="Filter 1" guid="{BCEDE5CC-540D-46F7-AC79-2D5693483DE9}" maximized="1" windowWidth="0" windowHeight="0" activeSheetId="0"/>
  </customWorkbookViews>
  <extLst>
    <ext uri="GoogleSheetsCustomDataVersion1">
      <go:sheetsCustomData xmlns:go="http://customooxmlschemas.google.com/" r:id="rId5" roundtripDataSignature="AMtx7mi+n/5ifV0aNTda55ruqSMpeUZoeQ=="/>
    </ext>
  </extLst>
</workbook>
</file>

<file path=xl/calcChain.xml><?xml version="1.0" encoding="utf-8"?>
<calcChain xmlns="http://schemas.openxmlformats.org/spreadsheetml/2006/main">
  <c r="Z320" i="1" l="1"/>
  <c r="V320" i="1"/>
  <c r="AP320" i="1" s="1"/>
  <c r="U320" i="1"/>
  <c r="AL320" i="1" s="1"/>
  <c r="S320" i="1"/>
  <c r="O320" i="1"/>
  <c r="N320" i="1"/>
  <c r="R320" i="1" s="1"/>
  <c r="M320" i="1"/>
  <c r="Q320" i="1" s="1"/>
  <c r="H320" i="1"/>
  <c r="P320" i="1" s="1"/>
  <c r="G320" i="1"/>
  <c r="C320" i="1"/>
  <c r="AP319" i="1"/>
  <c r="Z319" i="1"/>
  <c r="W319" i="1"/>
  <c r="CJ319" i="1" s="1"/>
  <c r="V319" i="1"/>
  <c r="U319" i="1"/>
  <c r="AL319" i="1" s="1"/>
  <c r="S319" i="1"/>
  <c r="R319" i="1"/>
  <c r="Q319" i="1"/>
  <c r="P319" i="1"/>
  <c r="T319" i="1" s="1"/>
  <c r="AI319" i="1" s="1"/>
  <c r="O319" i="1"/>
  <c r="N319" i="1"/>
  <c r="M319" i="1"/>
  <c r="H319" i="1"/>
  <c r="G319" i="1"/>
  <c r="C319" i="1"/>
  <c r="Z318" i="1"/>
  <c r="V318" i="1"/>
  <c r="AP318" i="1" s="1"/>
  <c r="U318" i="1"/>
  <c r="AL318" i="1" s="1"/>
  <c r="S318" i="1"/>
  <c r="R318" i="1"/>
  <c r="O318" i="1"/>
  <c r="N318" i="1"/>
  <c r="M318" i="1"/>
  <c r="Q318" i="1" s="1"/>
  <c r="H318" i="1"/>
  <c r="P318" i="1" s="1"/>
  <c r="G318" i="1"/>
  <c r="C318" i="1"/>
  <c r="Z317" i="1"/>
  <c r="U317" i="1"/>
  <c r="AL317" i="1" s="1"/>
  <c r="S317" i="1"/>
  <c r="R317" i="1"/>
  <c r="O317" i="1"/>
  <c r="N317" i="1"/>
  <c r="M317" i="1"/>
  <c r="Q317" i="1" s="1"/>
  <c r="H317" i="1"/>
  <c r="V317" i="1" s="1"/>
  <c r="AP317" i="1" s="1"/>
  <c r="G317" i="1"/>
  <c r="C317" i="1"/>
  <c r="AL316" i="1"/>
  <c r="Z316" i="1"/>
  <c r="U316" i="1"/>
  <c r="S316" i="1"/>
  <c r="R316" i="1"/>
  <c r="O316" i="1"/>
  <c r="N316" i="1"/>
  <c r="M316" i="1"/>
  <c r="Q316" i="1" s="1"/>
  <c r="H316" i="1"/>
  <c r="P316" i="1" s="1"/>
  <c r="W316" i="1" s="1"/>
  <c r="CJ316" i="1" s="1"/>
  <c r="G316" i="1"/>
  <c r="C316" i="1"/>
  <c r="AP315" i="1"/>
  <c r="Z315" i="1"/>
  <c r="V315" i="1"/>
  <c r="U315" i="1"/>
  <c r="AL315" i="1" s="1"/>
  <c r="S315" i="1"/>
  <c r="R315" i="1"/>
  <c r="O315" i="1"/>
  <c r="N315" i="1"/>
  <c r="M315" i="1"/>
  <c r="Q315" i="1" s="1"/>
  <c r="H315" i="1"/>
  <c r="P315" i="1" s="1"/>
  <c r="G315" i="1"/>
  <c r="C315" i="1"/>
  <c r="AL314" i="1"/>
  <c r="AI314" i="1"/>
  <c r="Z314" i="1"/>
  <c r="W314" i="1"/>
  <c r="CJ314" i="1" s="1"/>
  <c r="V314" i="1"/>
  <c r="AP314" i="1" s="1"/>
  <c r="U314" i="1"/>
  <c r="T314" i="1"/>
  <c r="S314" i="1"/>
  <c r="R314" i="1"/>
  <c r="Q314" i="1"/>
  <c r="P314" i="1"/>
  <c r="O314" i="1"/>
  <c r="N314" i="1"/>
  <c r="M314" i="1"/>
  <c r="H314" i="1"/>
  <c r="G314" i="1"/>
  <c r="C314" i="1"/>
  <c r="Z313" i="1"/>
  <c r="U313" i="1"/>
  <c r="AL313" i="1" s="1"/>
  <c r="S313" i="1"/>
  <c r="R313" i="1"/>
  <c r="Q313" i="1"/>
  <c r="O313" i="1"/>
  <c r="N313" i="1"/>
  <c r="M313" i="1"/>
  <c r="H313" i="1"/>
  <c r="P313" i="1" s="1"/>
  <c r="T313" i="1" s="1"/>
  <c r="AI313" i="1" s="1"/>
  <c r="G313" i="1"/>
  <c r="C313" i="1"/>
  <c r="Z312" i="1"/>
  <c r="U312" i="1"/>
  <c r="AL312" i="1" s="1"/>
  <c r="S312" i="1"/>
  <c r="O312" i="1"/>
  <c r="N312" i="1"/>
  <c r="M312" i="1"/>
  <c r="Q312" i="1" s="1"/>
  <c r="H312" i="1"/>
  <c r="G312" i="1"/>
  <c r="C312" i="1"/>
  <c r="AL311" i="1"/>
  <c r="Z311" i="1"/>
  <c r="U311" i="1"/>
  <c r="S311" i="1"/>
  <c r="R311" i="1"/>
  <c r="Q311" i="1"/>
  <c r="O311" i="1"/>
  <c r="N311" i="1"/>
  <c r="M311" i="1"/>
  <c r="H311" i="1"/>
  <c r="P311" i="1" s="1"/>
  <c r="T311" i="1" s="1"/>
  <c r="AI311" i="1" s="1"/>
  <c r="G311" i="1"/>
  <c r="C311" i="1"/>
  <c r="AL310" i="1"/>
  <c r="Z310" i="1"/>
  <c r="U310" i="1"/>
  <c r="S310" i="1"/>
  <c r="O310" i="1"/>
  <c r="N310" i="1"/>
  <c r="M310" i="1"/>
  <c r="Q310" i="1" s="1"/>
  <c r="H310" i="1"/>
  <c r="V310" i="1" s="1"/>
  <c r="AP310" i="1" s="1"/>
  <c r="G310" i="1"/>
  <c r="C310" i="1"/>
  <c r="Z309" i="1"/>
  <c r="W309" i="1"/>
  <c r="CJ309" i="1" s="1"/>
  <c r="V309" i="1"/>
  <c r="AP309" i="1" s="1"/>
  <c r="U309" i="1"/>
  <c r="AL309" i="1" s="1"/>
  <c r="T309" i="1"/>
  <c r="AI309" i="1" s="1"/>
  <c r="S309" i="1"/>
  <c r="R309" i="1"/>
  <c r="Q309" i="1"/>
  <c r="P309" i="1"/>
  <c r="O309" i="1"/>
  <c r="N309" i="1"/>
  <c r="M309" i="1"/>
  <c r="H309" i="1"/>
  <c r="G309" i="1"/>
  <c r="C309" i="1"/>
  <c r="Z308" i="1"/>
  <c r="U308" i="1"/>
  <c r="AL308" i="1" s="1"/>
  <c r="S308" i="1"/>
  <c r="R308" i="1"/>
  <c r="Q308" i="1"/>
  <c r="P308" i="1"/>
  <c r="O308" i="1"/>
  <c r="N308" i="1"/>
  <c r="M308" i="1"/>
  <c r="H308" i="1"/>
  <c r="V308" i="1" s="1"/>
  <c r="AP308" i="1" s="1"/>
  <c r="G308" i="1"/>
  <c r="C308" i="1"/>
  <c r="AL307" i="1"/>
  <c r="Z307" i="1"/>
  <c r="U307" i="1"/>
  <c r="S307" i="1"/>
  <c r="O307" i="1"/>
  <c r="N307" i="1"/>
  <c r="M307" i="1"/>
  <c r="Q307" i="1" s="1"/>
  <c r="H307" i="1"/>
  <c r="G307" i="1"/>
  <c r="C307" i="1"/>
  <c r="Z306" i="1"/>
  <c r="U306" i="1"/>
  <c r="AL306" i="1" s="1"/>
  <c r="S306" i="1"/>
  <c r="R306" i="1"/>
  <c r="Q306" i="1"/>
  <c r="O306" i="1"/>
  <c r="N306" i="1"/>
  <c r="M306" i="1"/>
  <c r="H306" i="1"/>
  <c r="P306" i="1" s="1"/>
  <c r="T306" i="1" s="1"/>
  <c r="AI306" i="1" s="1"/>
  <c r="G306" i="1"/>
  <c r="C306" i="1"/>
  <c r="AP305" i="1"/>
  <c r="AL305" i="1"/>
  <c r="Z305" i="1"/>
  <c r="V305" i="1"/>
  <c r="U305" i="1"/>
  <c r="S305" i="1"/>
  <c r="O305" i="1"/>
  <c r="N305" i="1"/>
  <c r="M305" i="1"/>
  <c r="Q305" i="1" s="1"/>
  <c r="H305" i="1"/>
  <c r="G305" i="1"/>
  <c r="C305" i="1"/>
  <c r="Z304" i="1"/>
  <c r="W304" i="1"/>
  <c r="CJ304" i="1" s="1"/>
  <c r="V304" i="1"/>
  <c r="AP304" i="1" s="1"/>
  <c r="U304" i="1"/>
  <c r="AL304" i="1" s="1"/>
  <c r="T304" i="1"/>
  <c r="AI304" i="1" s="1"/>
  <c r="S304" i="1"/>
  <c r="Q304" i="1"/>
  <c r="P304" i="1"/>
  <c r="O304" i="1"/>
  <c r="N304" i="1"/>
  <c r="R304" i="1" s="1"/>
  <c r="M304" i="1"/>
  <c r="H304" i="1"/>
  <c r="G304" i="1"/>
  <c r="C304" i="1"/>
  <c r="AL303" i="1"/>
  <c r="Z303" i="1"/>
  <c r="U303" i="1"/>
  <c r="S303" i="1"/>
  <c r="R303" i="1"/>
  <c r="Q303" i="1"/>
  <c r="P303" i="1"/>
  <c r="T303" i="1" s="1"/>
  <c r="AI303" i="1" s="1"/>
  <c r="O303" i="1"/>
  <c r="N303" i="1"/>
  <c r="M303" i="1"/>
  <c r="H303" i="1"/>
  <c r="W303" i="1" s="1"/>
  <c r="CJ303" i="1" s="1"/>
  <c r="G303" i="1"/>
  <c r="C303" i="1"/>
  <c r="Z302" i="1"/>
  <c r="U302" i="1"/>
  <c r="AL302" i="1" s="1"/>
  <c r="S302" i="1"/>
  <c r="O302" i="1"/>
  <c r="N302" i="1"/>
  <c r="M302" i="1"/>
  <c r="Q302" i="1" s="1"/>
  <c r="H302" i="1"/>
  <c r="G302" i="1"/>
  <c r="C302" i="1"/>
  <c r="AL301" i="1"/>
  <c r="Z301" i="1"/>
  <c r="U301" i="1"/>
  <c r="T301" i="1"/>
  <c r="AI301" i="1" s="1"/>
  <c r="S301" i="1"/>
  <c r="R301" i="1"/>
  <c r="Q301" i="1"/>
  <c r="P301" i="1"/>
  <c r="W301" i="1" s="1"/>
  <c r="CJ301" i="1" s="1"/>
  <c r="O301" i="1"/>
  <c r="N301" i="1"/>
  <c r="M301" i="1"/>
  <c r="H301" i="1"/>
  <c r="V301" i="1" s="1"/>
  <c r="AP301" i="1" s="1"/>
  <c r="G301" i="1"/>
  <c r="C301" i="1"/>
  <c r="AL300" i="1"/>
  <c r="Z300" i="1"/>
  <c r="U300" i="1"/>
  <c r="S300" i="1"/>
  <c r="O300" i="1"/>
  <c r="N300" i="1"/>
  <c r="M300" i="1"/>
  <c r="Q300" i="1" s="1"/>
  <c r="H300" i="1"/>
  <c r="G300" i="1"/>
  <c r="C300" i="1"/>
  <c r="Z299" i="1"/>
  <c r="V299" i="1"/>
  <c r="AP299" i="1" s="1"/>
  <c r="U299" i="1"/>
  <c r="AL299" i="1" s="1"/>
  <c r="T299" i="1"/>
  <c r="AI299" i="1" s="1"/>
  <c r="S299" i="1"/>
  <c r="R299" i="1"/>
  <c r="P299" i="1"/>
  <c r="O299" i="1"/>
  <c r="N299" i="1"/>
  <c r="M299" i="1"/>
  <c r="Q299" i="1" s="1"/>
  <c r="H299" i="1"/>
  <c r="W299" i="1" s="1"/>
  <c r="CJ299" i="1" s="1"/>
  <c r="G299" i="1"/>
  <c r="C299" i="1"/>
  <c r="AP298" i="1"/>
  <c r="AL298" i="1"/>
  <c r="Z298" i="1"/>
  <c r="U298" i="1"/>
  <c r="S298" i="1"/>
  <c r="Q298" i="1"/>
  <c r="P298" i="1"/>
  <c r="O298" i="1"/>
  <c r="N298" i="1"/>
  <c r="M298" i="1"/>
  <c r="H298" i="1"/>
  <c r="V298" i="1" s="1"/>
  <c r="G298" i="1"/>
  <c r="C298" i="1"/>
  <c r="Z297" i="1"/>
  <c r="V297" i="1"/>
  <c r="AP297" i="1" s="1"/>
  <c r="U297" i="1"/>
  <c r="AL297" i="1" s="1"/>
  <c r="S297" i="1"/>
  <c r="Q297" i="1"/>
  <c r="O297" i="1"/>
  <c r="N297" i="1"/>
  <c r="M297" i="1"/>
  <c r="H297" i="1"/>
  <c r="G297" i="1"/>
  <c r="C297" i="1"/>
  <c r="AP296" i="1"/>
  <c r="Z296" i="1"/>
  <c r="V296" i="1"/>
  <c r="U296" i="1"/>
  <c r="AL296" i="1" s="1"/>
  <c r="S296" i="1"/>
  <c r="R296" i="1"/>
  <c r="Q296" i="1"/>
  <c r="P296" i="1"/>
  <c r="T296" i="1" s="1"/>
  <c r="AI296" i="1" s="1"/>
  <c r="O296" i="1"/>
  <c r="N296" i="1"/>
  <c r="M296" i="1"/>
  <c r="H296" i="1"/>
  <c r="W296" i="1" s="1"/>
  <c r="CJ296" i="1" s="1"/>
  <c r="G296" i="1"/>
  <c r="C296" i="1"/>
  <c r="AL295" i="1"/>
  <c r="Z295" i="1"/>
  <c r="U295" i="1"/>
  <c r="S295" i="1"/>
  <c r="O295" i="1"/>
  <c r="N295" i="1"/>
  <c r="M295" i="1"/>
  <c r="Q295" i="1" s="1"/>
  <c r="H295" i="1"/>
  <c r="G295" i="1"/>
  <c r="C295" i="1"/>
  <c r="Z294" i="1"/>
  <c r="U294" i="1"/>
  <c r="AL294" i="1" s="1"/>
  <c r="T294" i="1"/>
  <c r="AI294" i="1" s="1"/>
  <c r="S294" i="1"/>
  <c r="R294" i="1"/>
  <c r="Q294" i="1"/>
  <c r="O294" i="1"/>
  <c r="N294" i="1"/>
  <c r="M294" i="1"/>
  <c r="H294" i="1"/>
  <c r="P294" i="1" s="1"/>
  <c r="G294" i="1"/>
  <c r="C294" i="1"/>
  <c r="AP293" i="1"/>
  <c r="AL293" i="1"/>
  <c r="AI293" i="1"/>
  <c r="Z293" i="1"/>
  <c r="V293" i="1"/>
  <c r="U293" i="1"/>
  <c r="S293" i="1"/>
  <c r="P293" i="1"/>
  <c r="T293" i="1" s="1"/>
  <c r="O293" i="1"/>
  <c r="N293" i="1"/>
  <c r="M293" i="1"/>
  <c r="Q293" i="1" s="1"/>
  <c r="H293" i="1"/>
  <c r="W293" i="1" s="1"/>
  <c r="CJ293" i="1" s="1"/>
  <c r="G293" i="1"/>
  <c r="C293" i="1"/>
  <c r="Z292" i="1"/>
  <c r="W292" i="1"/>
  <c r="CJ292" i="1" s="1"/>
  <c r="V292" i="1"/>
  <c r="AP292" i="1" s="1"/>
  <c r="U292" i="1"/>
  <c r="AL292" i="1" s="1"/>
  <c r="T292" i="1"/>
  <c r="AI292" i="1" s="1"/>
  <c r="S292" i="1"/>
  <c r="Q292" i="1"/>
  <c r="P292" i="1"/>
  <c r="O292" i="1"/>
  <c r="N292" i="1"/>
  <c r="R292" i="1" s="1"/>
  <c r="M292" i="1"/>
  <c r="H292" i="1"/>
  <c r="G292" i="1"/>
  <c r="C292" i="1"/>
  <c r="AL291" i="1"/>
  <c r="Z291" i="1"/>
  <c r="U291" i="1"/>
  <c r="S291" i="1"/>
  <c r="R291" i="1"/>
  <c r="Q291" i="1"/>
  <c r="P291" i="1"/>
  <c r="T291" i="1" s="1"/>
  <c r="AI291" i="1" s="1"/>
  <c r="O291" i="1"/>
  <c r="N291" i="1"/>
  <c r="M291" i="1"/>
  <c r="H291" i="1"/>
  <c r="G291" i="1"/>
  <c r="C291" i="1"/>
  <c r="Z290" i="1"/>
  <c r="V290" i="1"/>
  <c r="AP290" i="1" s="1"/>
  <c r="U290" i="1"/>
  <c r="AL290" i="1" s="1"/>
  <c r="S290" i="1"/>
  <c r="O290" i="1"/>
  <c r="N290" i="1"/>
  <c r="M290" i="1"/>
  <c r="Q290" i="1" s="1"/>
  <c r="H290" i="1"/>
  <c r="G290" i="1"/>
  <c r="C290" i="1"/>
  <c r="AL289" i="1"/>
  <c r="Z289" i="1"/>
  <c r="U289" i="1"/>
  <c r="T289" i="1"/>
  <c r="AI289" i="1" s="1"/>
  <c r="S289" i="1"/>
  <c r="R289" i="1"/>
  <c r="Q289" i="1"/>
  <c r="P289" i="1"/>
  <c r="W289" i="1" s="1"/>
  <c r="CJ289" i="1" s="1"/>
  <c r="O289" i="1"/>
  <c r="N289" i="1"/>
  <c r="M289" i="1"/>
  <c r="H289" i="1"/>
  <c r="V289" i="1" s="1"/>
  <c r="AP289" i="1" s="1"/>
  <c r="G289" i="1"/>
  <c r="C289" i="1"/>
  <c r="AL288" i="1"/>
  <c r="Z288" i="1"/>
  <c r="U288" i="1"/>
  <c r="S288" i="1"/>
  <c r="O288" i="1"/>
  <c r="N288" i="1"/>
  <c r="M288" i="1"/>
  <c r="Q288" i="1" s="1"/>
  <c r="H288" i="1"/>
  <c r="G288" i="1"/>
  <c r="C288" i="1"/>
  <c r="Z287" i="1"/>
  <c r="V287" i="1"/>
  <c r="AP287" i="1" s="1"/>
  <c r="U287" i="1"/>
  <c r="AL287" i="1" s="1"/>
  <c r="T287" i="1"/>
  <c r="AI287" i="1" s="1"/>
  <c r="S287" i="1"/>
  <c r="R287" i="1"/>
  <c r="P287" i="1"/>
  <c r="O287" i="1"/>
  <c r="N287" i="1"/>
  <c r="M287" i="1"/>
  <c r="Q287" i="1" s="1"/>
  <c r="H287" i="1"/>
  <c r="W287" i="1" s="1"/>
  <c r="CJ287" i="1" s="1"/>
  <c r="G287" i="1"/>
  <c r="C287" i="1"/>
  <c r="AP286" i="1"/>
  <c r="AL286" i="1"/>
  <c r="Z286" i="1"/>
  <c r="U286" i="1"/>
  <c r="S286" i="1"/>
  <c r="Q286" i="1"/>
  <c r="P286" i="1"/>
  <c r="O286" i="1"/>
  <c r="N286" i="1"/>
  <c r="M286" i="1"/>
  <c r="H286" i="1"/>
  <c r="V286" i="1" s="1"/>
  <c r="G286" i="1"/>
  <c r="C286" i="1"/>
  <c r="Z285" i="1"/>
  <c r="V285" i="1"/>
  <c r="AP285" i="1" s="1"/>
  <c r="U285" i="1"/>
  <c r="AL285" i="1" s="1"/>
  <c r="S285" i="1"/>
  <c r="Q285" i="1"/>
  <c r="O285" i="1"/>
  <c r="N285" i="1"/>
  <c r="M285" i="1"/>
  <c r="H285" i="1"/>
  <c r="G285" i="1"/>
  <c r="C285" i="1"/>
  <c r="CJ284" i="1"/>
  <c r="AP284" i="1"/>
  <c r="AL284" i="1"/>
  <c r="Z284" i="1"/>
  <c r="V284" i="1"/>
  <c r="U284" i="1"/>
  <c r="S284" i="1"/>
  <c r="R284" i="1"/>
  <c r="Q284" i="1"/>
  <c r="P284" i="1"/>
  <c r="T284" i="1" s="1"/>
  <c r="AI284" i="1" s="1"/>
  <c r="O284" i="1"/>
  <c r="N284" i="1"/>
  <c r="M284" i="1"/>
  <c r="H284" i="1"/>
  <c r="W284" i="1" s="1"/>
  <c r="G284" i="1"/>
  <c r="C284" i="1"/>
  <c r="AL283" i="1"/>
  <c r="Z283" i="1"/>
  <c r="U283" i="1"/>
  <c r="S283" i="1"/>
  <c r="O283" i="1"/>
  <c r="N283" i="1"/>
  <c r="M283" i="1"/>
  <c r="Q283" i="1" s="1"/>
  <c r="H283" i="1"/>
  <c r="G283" i="1"/>
  <c r="C283" i="1"/>
  <c r="Z282" i="1"/>
  <c r="U282" i="1"/>
  <c r="AL282" i="1" s="1"/>
  <c r="S282" i="1"/>
  <c r="R282" i="1"/>
  <c r="Q282" i="1"/>
  <c r="O282" i="1"/>
  <c r="N282" i="1"/>
  <c r="M282" i="1"/>
  <c r="H282" i="1"/>
  <c r="P282" i="1" s="1"/>
  <c r="T282" i="1" s="1"/>
  <c r="AI282" i="1" s="1"/>
  <c r="G282" i="1"/>
  <c r="C282" i="1"/>
  <c r="AL281" i="1"/>
  <c r="Z281" i="1"/>
  <c r="U281" i="1"/>
  <c r="S281" i="1"/>
  <c r="P281" i="1"/>
  <c r="T281" i="1" s="1"/>
  <c r="AI281" i="1" s="1"/>
  <c r="O281" i="1"/>
  <c r="N281" i="1"/>
  <c r="M281" i="1"/>
  <c r="Q281" i="1" s="1"/>
  <c r="H281" i="1"/>
  <c r="W281" i="1" s="1"/>
  <c r="CJ281" i="1" s="1"/>
  <c r="G281" i="1"/>
  <c r="C281" i="1"/>
  <c r="Z280" i="1"/>
  <c r="W280" i="1"/>
  <c r="CJ280" i="1" s="1"/>
  <c r="V280" i="1"/>
  <c r="AP280" i="1" s="1"/>
  <c r="U280" i="1"/>
  <c r="AL280" i="1" s="1"/>
  <c r="T280" i="1"/>
  <c r="AI280" i="1" s="1"/>
  <c r="S280" i="1"/>
  <c r="Q280" i="1"/>
  <c r="P280" i="1"/>
  <c r="O280" i="1"/>
  <c r="N280" i="1"/>
  <c r="R280" i="1" s="1"/>
  <c r="M280" i="1"/>
  <c r="H280" i="1"/>
  <c r="G280" i="1"/>
  <c r="C280" i="1"/>
  <c r="AL279" i="1"/>
  <c r="Z279" i="1"/>
  <c r="U279" i="1"/>
  <c r="S279" i="1"/>
  <c r="R279" i="1"/>
  <c r="Q279" i="1"/>
  <c r="P279" i="1"/>
  <c r="T279" i="1" s="1"/>
  <c r="AI279" i="1" s="1"/>
  <c r="O279" i="1"/>
  <c r="N279" i="1"/>
  <c r="M279" i="1"/>
  <c r="H279" i="1"/>
  <c r="W279" i="1" s="1"/>
  <c r="CJ279" i="1" s="1"/>
  <c r="G279" i="1"/>
  <c r="C279" i="1"/>
  <c r="Z278" i="1"/>
  <c r="V278" i="1"/>
  <c r="AP278" i="1" s="1"/>
  <c r="U278" i="1"/>
  <c r="AL278" i="1" s="1"/>
  <c r="S278" i="1"/>
  <c r="O278" i="1"/>
  <c r="N278" i="1"/>
  <c r="M278" i="1"/>
  <c r="Q278" i="1" s="1"/>
  <c r="H278" i="1"/>
  <c r="G278" i="1"/>
  <c r="C278" i="1"/>
  <c r="AL277" i="1"/>
  <c r="Z277" i="1"/>
  <c r="U277" i="1"/>
  <c r="T277" i="1"/>
  <c r="AI277" i="1" s="1"/>
  <c r="S277" i="1"/>
  <c r="R277" i="1"/>
  <c r="Q277" i="1"/>
  <c r="P277" i="1"/>
  <c r="W277" i="1" s="1"/>
  <c r="CJ277" i="1" s="1"/>
  <c r="O277" i="1"/>
  <c r="N277" i="1"/>
  <c r="M277" i="1"/>
  <c r="H277" i="1"/>
  <c r="V277" i="1" s="1"/>
  <c r="AP277" i="1" s="1"/>
  <c r="G277" i="1"/>
  <c r="C277" i="1"/>
  <c r="AL276" i="1"/>
  <c r="Z276" i="1"/>
  <c r="U276" i="1"/>
  <c r="S276" i="1"/>
  <c r="O276" i="1"/>
  <c r="N276" i="1"/>
  <c r="M276" i="1"/>
  <c r="Q276" i="1" s="1"/>
  <c r="H276" i="1"/>
  <c r="G276" i="1"/>
  <c r="C276" i="1"/>
  <c r="Z275" i="1"/>
  <c r="V275" i="1"/>
  <c r="AP275" i="1" s="1"/>
  <c r="U275" i="1"/>
  <c r="AL275" i="1" s="1"/>
  <c r="T275" i="1"/>
  <c r="AI275" i="1" s="1"/>
  <c r="S275" i="1"/>
  <c r="R275" i="1"/>
  <c r="P275" i="1"/>
  <c r="O275" i="1"/>
  <c r="N275" i="1"/>
  <c r="M275" i="1"/>
  <c r="Q275" i="1" s="1"/>
  <c r="H275" i="1"/>
  <c r="W275" i="1" s="1"/>
  <c r="CJ275" i="1" s="1"/>
  <c r="G275" i="1"/>
  <c r="C275" i="1"/>
  <c r="AP274" i="1"/>
  <c r="AL274" i="1"/>
  <c r="Z274" i="1"/>
  <c r="U274" i="1"/>
  <c r="S274" i="1"/>
  <c r="Q274" i="1"/>
  <c r="P274" i="1"/>
  <c r="O274" i="1"/>
  <c r="N274" i="1"/>
  <c r="M274" i="1"/>
  <c r="H274" i="1"/>
  <c r="V274" i="1" s="1"/>
  <c r="G274" i="1"/>
  <c r="C274" i="1"/>
  <c r="Z273" i="1"/>
  <c r="V273" i="1"/>
  <c r="AP273" i="1" s="1"/>
  <c r="U273" i="1"/>
  <c r="AL273" i="1" s="1"/>
  <c r="S273" i="1"/>
  <c r="Q273" i="1"/>
  <c r="O273" i="1"/>
  <c r="N273" i="1"/>
  <c r="M273" i="1"/>
  <c r="H273" i="1"/>
  <c r="G273" i="1"/>
  <c r="C273" i="1"/>
  <c r="AP272" i="1"/>
  <c r="AL272" i="1"/>
  <c r="Z272" i="1"/>
  <c r="V272" i="1"/>
  <c r="U272" i="1"/>
  <c r="S272" i="1"/>
  <c r="R272" i="1"/>
  <c r="Q272" i="1"/>
  <c r="P272" i="1"/>
  <c r="T272" i="1" s="1"/>
  <c r="AI272" i="1" s="1"/>
  <c r="O272" i="1"/>
  <c r="N272" i="1"/>
  <c r="M272" i="1"/>
  <c r="H272" i="1"/>
  <c r="G272" i="1"/>
  <c r="C272" i="1"/>
  <c r="AL271" i="1"/>
  <c r="Z271" i="1"/>
  <c r="U271" i="1"/>
  <c r="S271" i="1"/>
  <c r="O271" i="1"/>
  <c r="N271" i="1"/>
  <c r="M271" i="1"/>
  <c r="Q271" i="1" s="1"/>
  <c r="H271" i="1"/>
  <c r="G271" i="1"/>
  <c r="C271" i="1"/>
  <c r="Z270" i="1"/>
  <c r="U270" i="1"/>
  <c r="AL270" i="1" s="1"/>
  <c r="T270" i="1"/>
  <c r="AI270" i="1" s="1"/>
  <c r="S270" i="1"/>
  <c r="R270" i="1"/>
  <c r="Q270" i="1"/>
  <c r="O270" i="1"/>
  <c r="N270" i="1"/>
  <c r="M270" i="1"/>
  <c r="H270" i="1"/>
  <c r="P270" i="1" s="1"/>
  <c r="G270" i="1"/>
  <c r="C270" i="1"/>
  <c r="AL269" i="1"/>
  <c r="AI269" i="1"/>
  <c r="Z269" i="1"/>
  <c r="U269" i="1"/>
  <c r="S269" i="1"/>
  <c r="P269" i="1"/>
  <c r="T269" i="1" s="1"/>
  <c r="O269" i="1"/>
  <c r="N269" i="1"/>
  <c r="M269" i="1"/>
  <c r="Q269" i="1" s="1"/>
  <c r="H269" i="1"/>
  <c r="G269" i="1"/>
  <c r="C269" i="1"/>
  <c r="Z268" i="1"/>
  <c r="W268" i="1"/>
  <c r="CJ268" i="1" s="1"/>
  <c r="V268" i="1"/>
  <c r="AP268" i="1" s="1"/>
  <c r="U268" i="1"/>
  <c r="AL268" i="1" s="1"/>
  <c r="T268" i="1"/>
  <c r="AI268" i="1" s="1"/>
  <c r="S268" i="1"/>
  <c r="Q268" i="1"/>
  <c r="P268" i="1"/>
  <c r="O268" i="1"/>
  <c r="N268" i="1"/>
  <c r="R268" i="1" s="1"/>
  <c r="M268" i="1"/>
  <c r="H268" i="1"/>
  <c r="G268" i="1"/>
  <c r="C268" i="1"/>
  <c r="AL267" i="1"/>
  <c r="Z267" i="1"/>
  <c r="U267" i="1"/>
  <c r="S267" i="1"/>
  <c r="R267" i="1"/>
  <c r="Q267" i="1"/>
  <c r="P267" i="1"/>
  <c r="T267" i="1" s="1"/>
  <c r="AI267" i="1" s="1"/>
  <c r="O267" i="1"/>
  <c r="N267" i="1"/>
  <c r="M267" i="1"/>
  <c r="H267" i="1"/>
  <c r="W267" i="1" s="1"/>
  <c r="CJ267" i="1" s="1"/>
  <c r="G267" i="1"/>
  <c r="C267" i="1"/>
  <c r="Z266" i="1"/>
  <c r="V266" i="1"/>
  <c r="AP266" i="1" s="1"/>
  <c r="U266" i="1"/>
  <c r="AL266" i="1" s="1"/>
  <c r="S266" i="1"/>
  <c r="O266" i="1"/>
  <c r="N266" i="1"/>
  <c r="M266" i="1"/>
  <c r="Q266" i="1" s="1"/>
  <c r="H266" i="1"/>
  <c r="G266" i="1"/>
  <c r="C266" i="1"/>
  <c r="AL265" i="1"/>
  <c r="Z265" i="1"/>
  <c r="V265" i="1"/>
  <c r="AP265" i="1" s="1"/>
  <c r="U265" i="1"/>
  <c r="T265" i="1"/>
  <c r="AI265" i="1" s="1"/>
  <c r="S265" i="1"/>
  <c r="R265" i="1"/>
  <c r="Q265" i="1"/>
  <c r="P265" i="1"/>
  <c r="W265" i="1" s="1"/>
  <c r="CJ265" i="1" s="1"/>
  <c r="O265" i="1"/>
  <c r="N265" i="1"/>
  <c r="M265" i="1"/>
  <c r="H265" i="1"/>
  <c r="G265" i="1"/>
  <c r="C265" i="1"/>
  <c r="AL264" i="1"/>
  <c r="Z264" i="1"/>
  <c r="U264" i="1"/>
  <c r="S264" i="1"/>
  <c r="O264" i="1"/>
  <c r="N264" i="1"/>
  <c r="M264" i="1"/>
  <c r="Q264" i="1" s="1"/>
  <c r="H264" i="1"/>
  <c r="G264" i="1"/>
  <c r="C264" i="1"/>
  <c r="Z263" i="1"/>
  <c r="V263" i="1"/>
  <c r="AP263" i="1" s="1"/>
  <c r="U263" i="1"/>
  <c r="AL263" i="1" s="1"/>
  <c r="T263" i="1"/>
  <c r="AI263" i="1" s="1"/>
  <c r="S263" i="1"/>
  <c r="R263" i="1"/>
  <c r="P263" i="1"/>
  <c r="O263" i="1"/>
  <c r="N263" i="1"/>
  <c r="M263" i="1"/>
  <c r="Q263" i="1" s="1"/>
  <c r="H263" i="1"/>
  <c r="W263" i="1" s="1"/>
  <c r="CJ263" i="1" s="1"/>
  <c r="G263" i="1"/>
  <c r="C263" i="1"/>
  <c r="AL262" i="1"/>
  <c r="Z262" i="1"/>
  <c r="U262" i="1"/>
  <c r="S262" i="1"/>
  <c r="Q262" i="1"/>
  <c r="P262" i="1"/>
  <c r="O262" i="1"/>
  <c r="N262" i="1"/>
  <c r="M262" i="1"/>
  <c r="H262" i="1"/>
  <c r="V262" i="1" s="1"/>
  <c r="AP262" i="1" s="1"/>
  <c r="G262" i="1"/>
  <c r="C262" i="1"/>
  <c r="Z261" i="1"/>
  <c r="V261" i="1"/>
  <c r="AP261" i="1" s="1"/>
  <c r="U261" i="1"/>
  <c r="AL261" i="1" s="1"/>
  <c r="S261" i="1"/>
  <c r="Q261" i="1"/>
  <c r="O261" i="1"/>
  <c r="N261" i="1"/>
  <c r="M261" i="1"/>
  <c r="H261" i="1"/>
  <c r="G261" i="1"/>
  <c r="C261" i="1"/>
  <c r="AP260" i="1"/>
  <c r="Z260" i="1"/>
  <c r="V260" i="1"/>
  <c r="U260" i="1"/>
  <c r="AL260" i="1" s="1"/>
  <c r="S260" i="1"/>
  <c r="R260" i="1"/>
  <c r="Q260" i="1"/>
  <c r="P260" i="1"/>
  <c r="T260" i="1" s="1"/>
  <c r="AI260" i="1" s="1"/>
  <c r="O260" i="1"/>
  <c r="N260" i="1"/>
  <c r="M260" i="1"/>
  <c r="H260" i="1"/>
  <c r="W260" i="1" s="1"/>
  <c r="CJ260" i="1" s="1"/>
  <c r="G260" i="1"/>
  <c r="C260" i="1"/>
  <c r="AL259" i="1"/>
  <c r="Z259" i="1"/>
  <c r="U259" i="1"/>
  <c r="S259" i="1"/>
  <c r="O259" i="1"/>
  <c r="N259" i="1"/>
  <c r="M259" i="1"/>
  <c r="Q259" i="1" s="1"/>
  <c r="H259" i="1"/>
  <c r="G259" i="1"/>
  <c r="C259" i="1"/>
  <c r="Z258" i="1"/>
  <c r="U258" i="1"/>
  <c r="AL258" i="1" s="1"/>
  <c r="T258" i="1"/>
  <c r="AI258" i="1" s="1"/>
  <c r="S258" i="1"/>
  <c r="R258" i="1"/>
  <c r="Q258" i="1"/>
  <c r="O258" i="1"/>
  <c r="N258" i="1"/>
  <c r="M258" i="1"/>
  <c r="H258" i="1"/>
  <c r="P258" i="1" s="1"/>
  <c r="G258" i="1"/>
  <c r="C258" i="1"/>
  <c r="AL257" i="1"/>
  <c r="AI257" i="1"/>
  <c r="Z257" i="1"/>
  <c r="U257" i="1"/>
  <c r="S257" i="1"/>
  <c r="P257" i="1"/>
  <c r="T257" i="1" s="1"/>
  <c r="O257" i="1"/>
  <c r="N257" i="1"/>
  <c r="M257" i="1"/>
  <c r="Q257" i="1" s="1"/>
  <c r="H257" i="1"/>
  <c r="W257" i="1" s="1"/>
  <c r="CJ257" i="1" s="1"/>
  <c r="G257" i="1"/>
  <c r="C257" i="1"/>
  <c r="Z256" i="1"/>
  <c r="U256" i="1"/>
  <c r="AL256" i="1" s="1"/>
  <c r="T256" i="1"/>
  <c r="AI256" i="1" s="1"/>
  <c r="S256" i="1"/>
  <c r="Q256" i="1"/>
  <c r="P256" i="1"/>
  <c r="O256" i="1"/>
  <c r="N256" i="1"/>
  <c r="R256" i="1" s="1"/>
  <c r="M256" i="1"/>
  <c r="H256" i="1"/>
  <c r="G256" i="1"/>
  <c r="C256" i="1"/>
  <c r="AL255" i="1"/>
  <c r="Z255" i="1"/>
  <c r="U255" i="1"/>
  <c r="S255" i="1"/>
  <c r="R255" i="1"/>
  <c r="Q255" i="1"/>
  <c r="P255" i="1"/>
  <c r="O255" i="1"/>
  <c r="T255" i="1" s="1"/>
  <c r="AI255" i="1" s="1"/>
  <c r="N255" i="1"/>
  <c r="M255" i="1"/>
  <c r="H255" i="1"/>
  <c r="G255" i="1"/>
  <c r="C255" i="1"/>
  <c r="AI254" i="1"/>
  <c r="Z254" i="1"/>
  <c r="W254" i="1"/>
  <c r="CJ254" i="1" s="1"/>
  <c r="V254" i="1"/>
  <c r="AP254" i="1" s="1"/>
  <c r="U254" i="1"/>
  <c r="AL254" i="1" s="1"/>
  <c r="S254" i="1"/>
  <c r="O254" i="1"/>
  <c r="T254" i="1" s="1"/>
  <c r="N254" i="1"/>
  <c r="M254" i="1"/>
  <c r="Q254" i="1" s="1"/>
  <c r="H254" i="1"/>
  <c r="G254" i="1"/>
  <c r="C254" i="1"/>
  <c r="AL253" i="1"/>
  <c r="Z253" i="1"/>
  <c r="U253" i="1"/>
  <c r="T253" i="1"/>
  <c r="AI253" i="1" s="1"/>
  <c r="S253" i="1"/>
  <c r="R253" i="1"/>
  <c r="Q253" i="1"/>
  <c r="P253" i="1"/>
  <c r="O253" i="1"/>
  <c r="N253" i="1"/>
  <c r="M253" i="1"/>
  <c r="H253" i="1"/>
  <c r="G253" i="1"/>
  <c r="C253" i="1"/>
  <c r="AP252" i="1"/>
  <c r="AL252" i="1"/>
  <c r="AI252" i="1"/>
  <c r="Z252" i="1"/>
  <c r="W252" i="1"/>
  <c r="CJ252" i="1" s="1"/>
  <c r="U252" i="1"/>
  <c r="S252" i="1"/>
  <c r="O252" i="1"/>
  <c r="T252" i="1" s="1"/>
  <c r="N252" i="1"/>
  <c r="M252" i="1"/>
  <c r="Q252" i="1" s="1"/>
  <c r="H252" i="1"/>
  <c r="G252" i="1"/>
  <c r="V252" i="1" s="1"/>
  <c r="C252" i="1"/>
  <c r="Z251" i="1"/>
  <c r="V251" i="1"/>
  <c r="AP251" i="1" s="1"/>
  <c r="U251" i="1"/>
  <c r="AL251" i="1" s="1"/>
  <c r="T251" i="1"/>
  <c r="AI251" i="1" s="1"/>
  <c r="S251" i="1"/>
  <c r="R251" i="1"/>
  <c r="P251" i="1"/>
  <c r="O251" i="1"/>
  <c r="N251" i="1"/>
  <c r="M251" i="1"/>
  <c r="Q251" i="1" s="1"/>
  <c r="H251" i="1"/>
  <c r="G251" i="1"/>
  <c r="C251" i="1"/>
  <c r="CJ250" i="1"/>
  <c r="AL250" i="1"/>
  <c r="AI250" i="1"/>
  <c r="Z250" i="1"/>
  <c r="U250" i="1"/>
  <c r="S250" i="1"/>
  <c r="Q250" i="1"/>
  <c r="P250" i="1"/>
  <c r="O250" i="1"/>
  <c r="T250" i="1" s="1"/>
  <c r="N250" i="1"/>
  <c r="M250" i="1"/>
  <c r="H250" i="1"/>
  <c r="R250" i="1" s="1"/>
  <c r="G250" i="1"/>
  <c r="W250" i="1" s="1"/>
  <c r="C250" i="1"/>
  <c r="Z249" i="1"/>
  <c r="U249" i="1"/>
  <c r="AL249" i="1" s="1"/>
  <c r="T249" i="1"/>
  <c r="AI249" i="1" s="1"/>
  <c r="S249" i="1"/>
  <c r="Q249" i="1"/>
  <c r="O249" i="1"/>
  <c r="N249" i="1"/>
  <c r="M249" i="1"/>
  <c r="H249" i="1"/>
  <c r="G249" i="1"/>
  <c r="V249" i="1" s="1"/>
  <c r="AP249" i="1" s="1"/>
  <c r="C249" i="1"/>
  <c r="AP248" i="1"/>
  <c r="Z248" i="1"/>
  <c r="V248" i="1"/>
  <c r="U248" i="1"/>
  <c r="AL248" i="1" s="1"/>
  <c r="S248" i="1"/>
  <c r="R248" i="1"/>
  <c r="Q248" i="1"/>
  <c r="P248" i="1"/>
  <c r="O248" i="1"/>
  <c r="T248" i="1" s="1"/>
  <c r="AI248" i="1" s="1"/>
  <c r="N248" i="1"/>
  <c r="M248" i="1"/>
  <c r="H248" i="1"/>
  <c r="G248" i="1"/>
  <c r="C248" i="1"/>
  <c r="AL247" i="1"/>
  <c r="AI247" i="1"/>
  <c r="Z247" i="1"/>
  <c r="W247" i="1"/>
  <c r="CJ247" i="1" s="1"/>
  <c r="U247" i="1"/>
  <c r="T247" i="1"/>
  <c r="S247" i="1"/>
  <c r="O247" i="1"/>
  <c r="N247" i="1"/>
  <c r="M247" i="1"/>
  <c r="Q247" i="1" s="1"/>
  <c r="H247" i="1"/>
  <c r="G247" i="1"/>
  <c r="V247" i="1" s="1"/>
  <c r="AP247" i="1" s="1"/>
  <c r="C247" i="1"/>
  <c r="Z246" i="1"/>
  <c r="U246" i="1"/>
  <c r="AL246" i="1" s="1"/>
  <c r="T246" i="1"/>
  <c r="AI246" i="1" s="1"/>
  <c r="S246" i="1"/>
  <c r="R246" i="1"/>
  <c r="Q246" i="1"/>
  <c r="O246" i="1"/>
  <c r="N246" i="1"/>
  <c r="M246" i="1"/>
  <c r="H246" i="1"/>
  <c r="P246" i="1" s="1"/>
  <c r="G246" i="1"/>
  <c r="C246" i="1"/>
  <c r="AP245" i="1"/>
  <c r="AL245" i="1"/>
  <c r="AI245" i="1"/>
  <c r="Z245" i="1"/>
  <c r="V245" i="1"/>
  <c r="U245" i="1"/>
  <c r="S245" i="1"/>
  <c r="P245" i="1"/>
  <c r="O245" i="1"/>
  <c r="T245" i="1" s="1"/>
  <c r="N245" i="1"/>
  <c r="M245" i="1"/>
  <c r="Q245" i="1" s="1"/>
  <c r="H245" i="1"/>
  <c r="G245" i="1"/>
  <c r="W245" i="1" s="1"/>
  <c r="CJ245" i="1" s="1"/>
  <c r="C245" i="1"/>
  <c r="Z244" i="1"/>
  <c r="U244" i="1"/>
  <c r="AL244" i="1" s="1"/>
  <c r="T244" i="1"/>
  <c r="AI244" i="1" s="1"/>
  <c r="S244" i="1"/>
  <c r="Q244" i="1"/>
  <c r="P244" i="1"/>
  <c r="O244" i="1"/>
  <c r="N244" i="1"/>
  <c r="R244" i="1" s="1"/>
  <c r="M244" i="1"/>
  <c r="H244" i="1"/>
  <c r="G244" i="1"/>
  <c r="W244" i="1" s="1"/>
  <c r="CJ244" i="1" s="1"/>
  <c r="C244" i="1"/>
  <c r="AL243" i="1"/>
  <c r="Z243" i="1"/>
  <c r="U243" i="1"/>
  <c r="S243" i="1"/>
  <c r="Q243" i="1"/>
  <c r="P243" i="1"/>
  <c r="O243" i="1"/>
  <c r="T243" i="1" s="1"/>
  <c r="AI243" i="1" s="1"/>
  <c r="N243" i="1"/>
  <c r="R243" i="1" s="1"/>
  <c r="M243" i="1"/>
  <c r="H243" i="1"/>
  <c r="G243" i="1"/>
  <c r="W243" i="1" s="1"/>
  <c r="CJ243" i="1" s="1"/>
  <c r="C243" i="1"/>
  <c r="AI242" i="1"/>
  <c r="Z242" i="1"/>
  <c r="W242" i="1"/>
  <c r="CJ242" i="1" s="1"/>
  <c r="U242" i="1"/>
  <c r="AL242" i="1" s="1"/>
  <c r="T242" i="1"/>
  <c r="S242" i="1"/>
  <c r="O242" i="1"/>
  <c r="N242" i="1"/>
  <c r="M242" i="1"/>
  <c r="Q242" i="1" s="1"/>
  <c r="H242" i="1"/>
  <c r="G242" i="1"/>
  <c r="V242" i="1" s="1"/>
  <c r="AP242" i="1" s="1"/>
  <c r="C242" i="1"/>
  <c r="AL241" i="1"/>
  <c r="Z241" i="1"/>
  <c r="U241" i="1"/>
  <c r="T241" i="1"/>
  <c r="AI241" i="1" s="1"/>
  <c r="S241" i="1"/>
  <c r="R241" i="1"/>
  <c r="Q241" i="1"/>
  <c r="P241" i="1"/>
  <c r="O241" i="1"/>
  <c r="N241" i="1"/>
  <c r="M241" i="1"/>
  <c r="H241" i="1"/>
  <c r="G241" i="1"/>
  <c r="C241" i="1"/>
  <c r="AL240" i="1"/>
  <c r="Z240" i="1"/>
  <c r="W240" i="1"/>
  <c r="CJ240" i="1" s="1"/>
  <c r="U240" i="1"/>
  <c r="S240" i="1"/>
  <c r="O240" i="1"/>
  <c r="T240" i="1" s="1"/>
  <c r="AI240" i="1" s="1"/>
  <c r="N240" i="1"/>
  <c r="M240" i="1"/>
  <c r="Q240" i="1" s="1"/>
  <c r="H240" i="1"/>
  <c r="G240" i="1"/>
  <c r="V240" i="1" s="1"/>
  <c r="AP240" i="1" s="1"/>
  <c r="C240" i="1"/>
  <c r="Z239" i="1"/>
  <c r="V239" i="1"/>
  <c r="AP239" i="1" s="1"/>
  <c r="U239" i="1"/>
  <c r="AL239" i="1" s="1"/>
  <c r="T239" i="1"/>
  <c r="AI239" i="1" s="1"/>
  <c r="S239" i="1"/>
  <c r="R239" i="1"/>
  <c r="P239" i="1"/>
  <c r="O239" i="1"/>
  <c r="N239" i="1"/>
  <c r="M239" i="1"/>
  <c r="Q239" i="1" s="1"/>
  <c r="H239" i="1"/>
  <c r="G239" i="1"/>
  <c r="C239" i="1"/>
  <c r="AP238" i="1"/>
  <c r="AL238" i="1"/>
  <c r="AI238" i="1"/>
  <c r="Z238" i="1"/>
  <c r="U238" i="1"/>
  <c r="S238" i="1"/>
  <c r="P238" i="1"/>
  <c r="O238" i="1"/>
  <c r="T238" i="1" s="1"/>
  <c r="N238" i="1"/>
  <c r="M238" i="1"/>
  <c r="Q238" i="1" s="1"/>
  <c r="H238" i="1"/>
  <c r="R238" i="1" s="1"/>
  <c r="G238" i="1"/>
  <c r="V238" i="1" s="1"/>
  <c r="C238" i="1"/>
  <c r="Z237" i="1"/>
  <c r="U237" i="1"/>
  <c r="AL237" i="1" s="1"/>
  <c r="T237" i="1"/>
  <c r="AI237" i="1" s="1"/>
  <c r="S237" i="1"/>
  <c r="Q237" i="1"/>
  <c r="O237" i="1"/>
  <c r="N237" i="1"/>
  <c r="M237" i="1"/>
  <c r="H237" i="1"/>
  <c r="G237" i="1"/>
  <c r="W237" i="1" s="1"/>
  <c r="CJ237" i="1" s="1"/>
  <c r="C237" i="1"/>
  <c r="AP236" i="1"/>
  <c r="AL236" i="1"/>
  <c r="Z236" i="1"/>
  <c r="V236" i="1"/>
  <c r="U236" i="1"/>
  <c r="S236" i="1"/>
  <c r="R236" i="1"/>
  <c r="Q236" i="1"/>
  <c r="P236" i="1"/>
  <c r="O236" i="1"/>
  <c r="T236" i="1" s="1"/>
  <c r="AI236" i="1" s="1"/>
  <c r="N236" i="1"/>
  <c r="M236" i="1"/>
  <c r="H236" i="1"/>
  <c r="G236" i="1"/>
  <c r="C236" i="1"/>
  <c r="AL235" i="1"/>
  <c r="AI235" i="1"/>
  <c r="Z235" i="1"/>
  <c r="W235" i="1"/>
  <c r="CJ235" i="1" s="1"/>
  <c r="V235" i="1"/>
  <c r="AP235" i="1" s="1"/>
  <c r="U235" i="1"/>
  <c r="T235" i="1"/>
  <c r="S235" i="1"/>
  <c r="O235" i="1"/>
  <c r="N235" i="1"/>
  <c r="M235" i="1"/>
  <c r="Q235" i="1" s="1"/>
  <c r="H235" i="1"/>
  <c r="G235" i="1"/>
  <c r="C235" i="1"/>
  <c r="Z234" i="1"/>
  <c r="U234" i="1"/>
  <c r="AL234" i="1" s="1"/>
  <c r="T234" i="1"/>
  <c r="AI234" i="1" s="1"/>
  <c r="S234" i="1"/>
  <c r="R234" i="1"/>
  <c r="Q234" i="1"/>
  <c r="O234" i="1"/>
  <c r="N234" i="1"/>
  <c r="M234" i="1"/>
  <c r="H234" i="1"/>
  <c r="P234" i="1" s="1"/>
  <c r="G234" i="1"/>
  <c r="W234" i="1" s="1"/>
  <c r="CJ234" i="1" s="1"/>
  <c r="C234" i="1"/>
  <c r="AP233" i="1"/>
  <c r="AL233" i="1"/>
  <c r="Z233" i="1"/>
  <c r="V233" i="1"/>
  <c r="U233" i="1"/>
  <c r="S233" i="1"/>
  <c r="P233" i="1"/>
  <c r="O233" i="1"/>
  <c r="T233" i="1" s="1"/>
  <c r="AI233" i="1" s="1"/>
  <c r="N233" i="1"/>
  <c r="M233" i="1"/>
  <c r="Q233" i="1" s="1"/>
  <c r="H233" i="1"/>
  <c r="G233" i="1"/>
  <c r="W233" i="1" s="1"/>
  <c r="CJ233" i="1" s="1"/>
  <c r="C233" i="1"/>
  <c r="Z232" i="1"/>
  <c r="V232" i="1"/>
  <c r="AP232" i="1" s="1"/>
  <c r="U232" i="1"/>
  <c r="AL232" i="1" s="1"/>
  <c r="T232" i="1"/>
  <c r="AI232" i="1" s="1"/>
  <c r="S232" i="1"/>
  <c r="Q232" i="1"/>
  <c r="P232" i="1"/>
  <c r="O232" i="1"/>
  <c r="N232" i="1"/>
  <c r="R232" i="1" s="1"/>
  <c r="M232" i="1"/>
  <c r="H232" i="1"/>
  <c r="G232" i="1"/>
  <c r="W232" i="1" s="1"/>
  <c r="CJ232" i="1" s="1"/>
  <c r="C232" i="1"/>
  <c r="AL231" i="1"/>
  <c r="Z231" i="1"/>
  <c r="U231" i="1"/>
  <c r="S231" i="1"/>
  <c r="Q231" i="1"/>
  <c r="P231" i="1"/>
  <c r="O231" i="1"/>
  <c r="T231" i="1" s="1"/>
  <c r="AI231" i="1" s="1"/>
  <c r="N231" i="1"/>
  <c r="M231" i="1"/>
  <c r="H231" i="1"/>
  <c r="R231" i="1" s="1"/>
  <c r="G231" i="1"/>
  <c r="C231" i="1"/>
  <c r="AI230" i="1"/>
  <c r="Z230" i="1"/>
  <c r="W230" i="1"/>
  <c r="CJ230" i="1" s="1"/>
  <c r="V230" i="1"/>
  <c r="AP230" i="1" s="1"/>
  <c r="U230" i="1"/>
  <c r="AL230" i="1" s="1"/>
  <c r="T230" i="1"/>
  <c r="S230" i="1"/>
  <c r="O230" i="1"/>
  <c r="N230" i="1"/>
  <c r="M230" i="1"/>
  <c r="Q230" i="1" s="1"/>
  <c r="H230" i="1"/>
  <c r="G230" i="1"/>
  <c r="C230" i="1"/>
  <c r="AL229" i="1"/>
  <c r="Z229" i="1"/>
  <c r="U229" i="1"/>
  <c r="T229" i="1"/>
  <c r="AI229" i="1" s="1"/>
  <c r="S229" i="1"/>
  <c r="Q229" i="1"/>
  <c r="P229" i="1"/>
  <c r="O229" i="1"/>
  <c r="N229" i="1"/>
  <c r="R229" i="1" s="1"/>
  <c r="M229" i="1"/>
  <c r="H229" i="1"/>
  <c r="G229" i="1"/>
  <c r="V229" i="1" s="1"/>
  <c r="AP229" i="1" s="1"/>
  <c r="C229" i="1"/>
  <c r="AP228" i="1"/>
  <c r="AL228" i="1"/>
  <c r="Z228" i="1"/>
  <c r="U228" i="1"/>
  <c r="S228" i="1"/>
  <c r="O228" i="1"/>
  <c r="T228" i="1" s="1"/>
  <c r="AI228" i="1" s="1"/>
  <c r="N228" i="1"/>
  <c r="M228" i="1"/>
  <c r="Q228" i="1" s="1"/>
  <c r="H228" i="1"/>
  <c r="G228" i="1"/>
  <c r="V228" i="1" s="1"/>
  <c r="C228" i="1"/>
  <c r="AP227" i="1"/>
  <c r="Z227" i="1"/>
  <c r="V227" i="1"/>
  <c r="U227" i="1"/>
  <c r="AL227" i="1" s="1"/>
  <c r="T227" i="1"/>
  <c r="AI227" i="1" s="1"/>
  <c r="S227" i="1"/>
  <c r="R227" i="1"/>
  <c r="Q227" i="1"/>
  <c r="P227" i="1"/>
  <c r="O227" i="1"/>
  <c r="N227" i="1"/>
  <c r="M227" i="1"/>
  <c r="H227" i="1"/>
  <c r="G227" i="1"/>
  <c r="C227" i="1"/>
  <c r="AL226" i="1"/>
  <c r="Z226" i="1"/>
  <c r="U226" i="1"/>
  <c r="T226" i="1"/>
  <c r="AI226" i="1" s="1"/>
  <c r="S226" i="1"/>
  <c r="P226" i="1"/>
  <c r="O226" i="1"/>
  <c r="N226" i="1"/>
  <c r="M226" i="1"/>
  <c r="Q226" i="1" s="1"/>
  <c r="H226" i="1"/>
  <c r="G226" i="1"/>
  <c r="C226" i="1"/>
  <c r="AL225" i="1"/>
  <c r="Z225" i="1"/>
  <c r="V225" i="1"/>
  <c r="AP225" i="1" s="1"/>
  <c r="U225" i="1"/>
  <c r="T225" i="1"/>
  <c r="AI225" i="1" s="1"/>
  <c r="S225" i="1"/>
  <c r="R225" i="1"/>
  <c r="Q225" i="1"/>
  <c r="P225" i="1"/>
  <c r="O225" i="1"/>
  <c r="N225" i="1"/>
  <c r="M225" i="1"/>
  <c r="H225" i="1"/>
  <c r="G225" i="1"/>
  <c r="W225" i="1" s="1"/>
  <c r="CJ225" i="1" s="1"/>
  <c r="C225" i="1"/>
  <c r="AL224" i="1"/>
  <c r="AI224" i="1"/>
  <c r="Z224" i="1"/>
  <c r="U224" i="1"/>
  <c r="S224" i="1"/>
  <c r="P224" i="1"/>
  <c r="O224" i="1"/>
  <c r="T224" i="1" s="1"/>
  <c r="N224" i="1"/>
  <c r="M224" i="1"/>
  <c r="Q224" i="1" s="1"/>
  <c r="H224" i="1"/>
  <c r="R224" i="1" s="1"/>
  <c r="G224" i="1"/>
  <c r="C224" i="1"/>
  <c r="Z223" i="1"/>
  <c r="V223" i="1"/>
  <c r="AP223" i="1" s="1"/>
  <c r="U223" i="1"/>
  <c r="AL223" i="1" s="1"/>
  <c r="T223" i="1"/>
  <c r="AI223" i="1" s="1"/>
  <c r="S223" i="1"/>
  <c r="R223" i="1"/>
  <c r="Q223" i="1"/>
  <c r="P223" i="1"/>
  <c r="O223" i="1"/>
  <c r="N223" i="1"/>
  <c r="M223" i="1"/>
  <c r="H223" i="1"/>
  <c r="G223" i="1"/>
  <c r="W223" i="1" s="1"/>
  <c r="CJ223" i="1" s="1"/>
  <c r="C223" i="1"/>
  <c r="AP222" i="1"/>
  <c r="AL222" i="1"/>
  <c r="Z222" i="1"/>
  <c r="U222" i="1"/>
  <c r="S222" i="1"/>
  <c r="P222" i="1"/>
  <c r="T222" i="1" s="1"/>
  <c r="AI222" i="1" s="1"/>
  <c r="O222" i="1"/>
  <c r="N222" i="1"/>
  <c r="M222" i="1"/>
  <c r="Q222" i="1" s="1"/>
  <c r="H222" i="1"/>
  <c r="V222" i="1" s="1"/>
  <c r="G222" i="1"/>
  <c r="C222" i="1"/>
  <c r="Z221" i="1"/>
  <c r="W221" i="1"/>
  <c r="CJ221" i="1" s="1"/>
  <c r="U221" i="1"/>
  <c r="AL221" i="1" s="1"/>
  <c r="T221" i="1"/>
  <c r="AI221" i="1" s="1"/>
  <c r="S221" i="1"/>
  <c r="R221" i="1"/>
  <c r="P221" i="1"/>
  <c r="O221" i="1"/>
  <c r="N221" i="1"/>
  <c r="M221" i="1"/>
  <c r="Q221" i="1" s="1"/>
  <c r="H221" i="1"/>
  <c r="V221" i="1" s="1"/>
  <c r="AP221" i="1" s="1"/>
  <c r="G221" i="1"/>
  <c r="C221" i="1"/>
  <c r="AL220" i="1"/>
  <c r="Z220" i="1"/>
  <c r="U220" i="1"/>
  <c r="S220" i="1"/>
  <c r="Q220" i="1"/>
  <c r="P220" i="1"/>
  <c r="O220" i="1"/>
  <c r="T220" i="1" s="1"/>
  <c r="AI220" i="1" s="1"/>
  <c r="N220" i="1"/>
  <c r="R220" i="1" s="1"/>
  <c r="M220" i="1"/>
  <c r="H220" i="1"/>
  <c r="G220" i="1"/>
  <c r="V220" i="1" s="1"/>
  <c r="AP220" i="1" s="1"/>
  <c r="C220" i="1"/>
  <c r="Z219" i="1"/>
  <c r="U219" i="1"/>
  <c r="AL219" i="1" s="1"/>
  <c r="S219" i="1"/>
  <c r="O219" i="1"/>
  <c r="N219" i="1"/>
  <c r="M219" i="1"/>
  <c r="Q219" i="1" s="1"/>
  <c r="H219" i="1"/>
  <c r="P219" i="1" s="1"/>
  <c r="T219" i="1" s="1"/>
  <c r="AI219" i="1" s="1"/>
  <c r="G219" i="1"/>
  <c r="C219" i="1"/>
  <c r="Z218" i="1"/>
  <c r="U218" i="1"/>
  <c r="AL218" i="1" s="1"/>
  <c r="S218" i="1"/>
  <c r="R218" i="1"/>
  <c r="P218" i="1"/>
  <c r="T218" i="1" s="1"/>
  <c r="AI218" i="1" s="1"/>
  <c r="O218" i="1"/>
  <c r="N218" i="1"/>
  <c r="M218" i="1"/>
  <c r="Q218" i="1" s="1"/>
  <c r="H218" i="1"/>
  <c r="W218" i="1" s="1"/>
  <c r="CJ218" i="1" s="1"/>
  <c r="G218" i="1"/>
  <c r="C218" i="1"/>
  <c r="AL217" i="1"/>
  <c r="Z217" i="1"/>
  <c r="W217" i="1"/>
  <c r="CJ217" i="1" s="1"/>
  <c r="V217" i="1"/>
  <c r="AP217" i="1" s="1"/>
  <c r="U217" i="1"/>
  <c r="T217" i="1"/>
  <c r="AI217" i="1" s="1"/>
  <c r="S217" i="1"/>
  <c r="P217" i="1"/>
  <c r="O217" i="1"/>
  <c r="N217" i="1"/>
  <c r="M217" i="1"/>
  <c r="Q217" i="1" s="1"/>
  <c r="H217" i="1"/>
  <c r="R217" i="1" s="1"/>
  <c r="G217" i="1"/>
  <c r="C217" i="1"/>
  <c r="AL216" i="1"/>
  <c r="Z216" i="1"/>
  <c r="V216" i="1"/>
  <c r="AP216" i="1" s="1"/>
  <c r="U216" i="1"/>
  <c r="S216" i="1"/>
  <c r="O216" i="1"/>
  <c r="N216" i="1"/>
  <c r="M216" i="1"/>
  <c r="Q216" i="1" s="1"/>
  <c r="H216" i="1"/>
  <c r="P216" i="1" s="1"/>
  <c r="T216" i="1" s="1"/>
  <c r="AI216" i="1" s="1"/>
  <c r="G216" i="1"/>
  <c r="C216" i="1"/>
  <c r="Z215" i="1"/>
  <c r="V215" i="1"/>
  <c r="AP215" i="1" s="1"/>
  <c r="U215" i="1"/>
  <c r="AL215" i="1" s="1"/>
  <c r="S215" i="1"/>
  <c r="O215" i="1"/>
  <c r="N215" i="1"/>
  <c r="M215" i="1"/>
  <c r="Q215" i="1" s="1"/>
  <c r="H215" i="1"/>
  <c r="R215" i="1" s="1"/>
  <c r="G215" i="1"/>
  <c r="C215" i="1"/>
  <c r="AL214" i="1"/>
  <c r="Z214" i="1"/>
  <c r="V214" i="1"/>
  <c r="AP214" i="1" s="1"/>
  <c r="U214" i="1"/>
  <c r="S214" i="1"/>
  <c r="Q214" i="1"/>
  <c r="P214" i="1"/>
  <c r="T214" i="1" s="1"/>
  <c r="AI214" i="1" s="1"/>
  <c r="O214" i="1"/>
  <c r="N214" i="1"/>
  <c r="R214" i="1" s="1"/>
  <c r="M214" i="1"/>
  <c r="H214" i="1"/>
  <c r="W214" i="1" s="1"/>
  <c r="CJ214" i="1" s="1"/>
  <c r="G214" i="1"/>
  <c r="C214" i="1"/>
  <c r="Z213" i="1"/>
  <c r="U213" i="1"/>
  <c r="AL213" i="1" s="1"/>
  <c r="S213" i="1"/>
  <c r="Q213" i="1"/>
  <c r="O213" i="1"/>
  <c r="N213" i="1"/>
  <c r="M213" i="1"/>
  <c r="H213" i="1"/>
  <c r="R213" i="1" s="1"/>
  <c r="G213" i="1"/>
  <c r="C213" i="1"/>
  <c r="CJ212" i="1"/>
  <c r="Z212" i="1"/>
  <c r="U212" i="1"/>
  <c r="AL212" i="1" s="1"/>
  <c r="S212" i="1"/>
  <c r="Q212" i="1"/>
  <c r="P212" i="1"/>
  <c r="T212" i="1" s="1"/>
  <c r="AI212" i="1" s="1"/>
  <c r="O212" i="1"/>
  <c r="N212" i="1"/>
  <c r="M212" i="1"/>
  <c r="H212" i="1"/>
  <c r="W212" i="1" s="1"/>
  <c r="G212" i="1"/>
  <c r="C212" i="1"/>
  <c r="AL211" i="1"/>
  <c r="Z211" i="1"/>
  <c r="U211" i="1"/>
  <c r="S211" i="1"/>
  <c r="P211" i="1"/>
  <c r="O211" i="1"/>
  <c r="T211" i="1" s="1"/>
  <c r="AI211" i="1" s="1"/>
  <c r="N211" i="1"/>
  <c r="M211" i="1"/>
  <c r="Q211" i="1" s="1"/>
  <c r="H211" i="1"/>
  <c r="R211" i="1" s="1"/>
  <c r="G211" i="1"/>
  <c r="V211" i="1" s="1"/>
  <c r="AP211" i="1" s="1"/>
  <c r="C211" i="1"/>
  <c r="Z210" i="1"/>
  <c r="U210" i="1"/>
  <c r="AL210" i="1" s="1"/>
  <c r="T210" i="1"/>
  <c r="AI210" i="1" s="1"/>
  <c r="S210" i="1"/>
  <c r="R210" i="1"/>
  <c r="Q210" i="1"/>
  <c r="O210" i="1"/>
  <c r="N210" i="1"/>
  <c r="M210" i="1"/>
  <c r="H210" i="1"/>
  <c r="P210" i="1" s="1"/>
  <c r="G210" i="1"/>
  <c r="W210" i="1" s="1"/>
  <c r="CJ210" i="1" s="1"/>
  <c r="C210" i="1"/>
  <c r="AI209" i="1"/>
  <c r="Z209" i="1"/>
  <c r="U209" i="1"/>
  <c r="AL209" i="1" s="1"/>
  <c r="S209" i="1"/>
  <c r="R209" i="1"/>
  <c r="P209" i="1"/>
  <c r="O209" i="1"/>
  <c r="T209" i="1" s="1"/>
  <c r="N209" i="1"/>
  <c r="M209" i="1"/>
  <c r="Q209" i="1" s="1"/>
  <c r="H209" i="1"/>
  <c r="G209" i="1"/>
  <c r="W209" i="1" s="1"/>
  <c r="CJ209" i="1" s="1"/>
  <c r="C209" i="1"/>
  <c r="Z208" i="1"/>
  <c r="U208" i="1"/>
  <c r="AL208" i="1" s="1"/>
  <c r="T208" i="1"/>
  <c r="AI208" i="1" s="1"/>
  <c r="S208" i="1"/>
  <c r="P208" i="1"/>
  <c r="O208" i="1"/>
  <c r="N208" i="1"/>
  <c r="M208" i="1"/>
  <c r="Q208" i="1" s="1"/>
  <c r="H208" i="1"/>
  <c r="R208" i="1" s="1"/>
  <c r="G208" i="1"/>
  <c r="W208" i="1" s="1"/>
  <c r="CJ208" i="1" s="1"/>
  <c r="C208" i="1"/>
  <c r="AP207" i="1"/>
  <c r="AL207" i="1"/>
  <c r="Z207" i="1"/>
  <c r="W207" i="1"/>
  <c r="CJ207" i="1" s="1"/>
  <c r="V207" i="1"/>
  <c r="U207" i="1"/>
  <c r="T207" i="1"/>
  <c r="AI207" i="1" s="1"/>
  <c r="S207" i="1"/>
  <c r="R207" i="1"/>
  <c r="Q207" i="1"/>
  <c r="P207" i="1"/>
  <c r="O207" i="1"/>
  <c r="N207" i="1"/>
  <c r="M207" i="1"/>
  <c r="H207" i="1"/>
  <c r="G207" i="1"/>
  <c r="C207" i="1"/>
  <c r="Z206" i="1"/>
  <c r="V206" i="1"/>
  <c r="AP206" i="1" s="1"/>
  <c r="U206" i="1"/>
  <c r="AL206" i="1" s="1"/>
  <c r="S206" i="1"/>
  <c r="R206" i="1"/>
  <c r="O206" i="1"/>
  <c r="T206" i="1" s="1"/>
  <c r="AI206" i="1" s="1"/>
  <c r="N206" i="1"/>
  <c r="M206" i="1"/>
  <c r="Q206" i="1" s="1"/>
  <c r="H206" i="1"/>
  <c r="P206" i="1" s="1"/>
  <c r="G206" i="1"/>
  <c r="C206" i="1"/>
  <c r="Z205" i="1"/>
  <c r="V205" i="1"/>
  <c r="AP205" i="1" s="1"/>
  <c r="U205" i="1"/>
  <c r="AL205" i="1" s="1"/>
  <c r="T205" i="1"/>
  <c r="AI205" i="1" s="1"/>
  <c r="S205" i="1"/>
  <c r="R205" i="1"/>
  <c r="Q205" i="1"/>
  <c r="P205" i="1"/>
  <c r="O205" i="1"/>
  <c r="N205" i="1"/>
  <c r="M205" i="1"/>
  <c r="H205" i="1"/>
  <c r="G205" i="1"/>
  <c r="W205" i="1" s="1"/>
  <c r="CJ205" i="1" s="1"/>
  <c r="C205" i="1"/>
  <c r="AL204" i="1"/>
  <c r="Z204" i="1"/>
  <c r="U204" i="1"/>
  <c r="T204" i="1"/>
  <c r="AI204" i="1" s="1"/>
  <c r="S204" i="1"/>
  <c r="Q204" i="1"/>
  <c r="O204" i="1"/>
  <c r="N204" i="1"/>
  <c r="M204" i="1"/>
  <c r="H204" i="1"/>
  <c r="G204" i="1"/>
  <c r="V204" i="1" s="1"/>
  <c r="AP204" i="1" s="1"/>
  <c r="C204" i="1"/>
  <c r="AP203" i="1"/>
  <c r="Z203" i="1"/>
  <c r="V203" i="1"/>
  <c r="U203" i="1"/>
  <c r="AL203" i="1" s="1"/>
  <c r="S203" i="1"/>
  <c r="Q203" i="1"/>
  <c r="O203" i="1"/>
  <c r="T203" i="1" s="1"/>
  <c r="AI203" i="1" s="1"/>
  <c r="N203" i="1"/>
  <c r="M203" i="1"/>
  <c r="H203" i="1"/>
  <c r="P203" i="1" s="1"/>
  <c r="G203" i="1"/>
  <c r="C203" i="1"/>
  <c r="AL202" i="1"/>
  <c r="Z202" i="1"/>
  <c r="V202" i="1"/>
  <c r="AP202" i="1" s="1"/>
  <c r="U202" i="1"/>
  <c r="S202" i="1"/>
  <c r="Q202" i="1"/>
  <c r="P202" i="1"/>
  <c r="O202" i="1"/>
  <c r="T202" i="1" s="1"/>
  <c r="AI202" i="1" s="1"/>
  <c r="N202" i="1"/>
  <c r="R202" i="1" s="1"/>
  <c r="M202" i="1"/>
  <c r="H202" i="1"/>
  <c r="G202" i="1"/>
  <c r="C202" i="1"/>
  <c r="Z201" i="1"/>
  <c r="U201" i="1"/>
  <c r="AL201" i="1" s="1"/>
  <c r="T201" i="1"/>
  <c r="AI201" i="1" s="1"/>
  <c r="S201" i="1"/>
  <c r="Q201" i="1"/>
  <c r="O201" i="1"/>
  <c r="N201" i="1"/>
  <c r="M201" i="1"/>
  <c r="H201" i="1"/>
  <c r="R201" i="1" s="1"/>
  <c r="G201" i="1"/>
  <c r="W201" i="1" s="1"/>
  <c r="CJ201" i="1" s="1"/>
  <c r="C201" i="1"/>
  <c r="Z200" i="1"/>
  <c r="U200" i="1"/>
  <c r="AL200" i="1" s="1"/>
  <c r="S200" i="1"/>
  <c r="Q200" i="1"/>
  <c r="P200" i="1"/>
  <c r="T200" i="1" s="1"/>
  <c r="AI200" i="1" s="1"/>
  <c r="O200" i="1"/>
  <c r="N200" i="1"/>
  <c r="M200" i="1"/>
  <c r="H200" i="1"/>
  <c r="G200" i="1"/>
  <c r="C200" i="1"/>
  <c r="AL199" i="1"/>
  <c r="Z199" i="1"/>
  <c r="U199" i="1"/>
  <c r="S199" i="1"/>
  <c r="P199" i="1"/>
  <c r="O199" i="1"/>
  <c r="T199" i="1" s="1"/>
  <c r="AI199" i="1" s="1"/>
  <c r="N199" i="1"/>
  <c r="M199" i="1"/>
  <c r="Q199" i="1" s="1"/>
  <c r="H199" i="1"/>
  <c r="R199" i="1" s="1"/>
  <c r="G199" i="1"/>
  <c r="V199" i="1" s="1"/>
  <c r="AP199" i="1" s="1"/>
  <c r="C199" i="1"/>
  <c r="AL198" i="1"/>
  <c r="Z198" i="1"/>
  <c r="U198" i="1"/>
  <c r="T198" i="1"/>
  <c r="AI198" i="1" s="1"/>
  <c r="S198" i="1"/>
  <c r="R198" i="1"/>
  <c r="Q198" i="1"/>
  <c r="O198" i="1"/>
  <c r="N198" i="1"/>
  <c r="M198" i="1"/>
  <c r="H198" i="1"/>
  <c r="P198" i="1" s="1"/>
  <c r="G198" i="1"/>
  <c r="W198" i="1" s="1"/>
  <c r="CJ198" i="1" s="1"/>
  <c r="C198" i="1"/>
  <c r="Z197" i="1"/>
  <c r="U197" i="1"/>
  <c r="AL197" i="1" s="1"/>
  <c r="S197" i="1"/>
  <c r="R197" i="1"/>
  <c r="P197" i="1"/>
  <c r="O197" i="1"/>
  <c r="T197" i="1" s="1"/>
  <c r="AI197" i="1" s="1"/>
  <c r="N197" i="1"/>
  <c r="M197" i="1"/>
  <c r="Q197" i="1" s="1"/>
  <c r="H197" i="1"/>
  <c r="G197" i="1"/>
  <c r="C197" i="1"/>
  <c r="Z196" i="1"/>
  <c r="U196" i="1"/>
  <c r="AL196" i="1" s="1"/>
  <c r="T196" i="1"/>
  <c r="AI196" i="1" s="1"/>
  <c r="S196" i="1"/>
  <c r="P196" i="1"/>
  <c r="O196" i="1"/>
  <c r="N196" i="1"/>
  <c r="M196" i="1"/>
  <c r="Q196" i="1" s="1"/>
  <c r="H196" i="1"/>
  <c r="R196" i="1" s="1"/>
  <c r="G196" i="1"/>
  <c r="W196" i="1" s="1"/>
  <c r="CJ196" i="1" s="1"/>
  <c r="C196" i="1"/>
  <c r="AL195" i="1"/>
  <c r="Z195" i="1"/>
  <c r="U195" i="1"/>
  <c r="S195" i="1"/>
  <c r="R195" i="1"/>
  <c r="Q195" i="1"/>
  <c r="P195" i="1"/>
  <c r="O195" i="1"/>
  <c r="T195" i="1" s="1"/>
  <c r="AI195" i="1" s="1"/>
  <c r="N195" i="1"/>
  <c r="M195" i="1"/>
  <c r="H195" i="1"/>
  <c r="G195" i="1"/>
  <c r="C195" i="1"/>
  <c r="Z194" i="1"/>
  <c r="V194" i="1"/>
  <c r="AP194" i="1" s="1"/>
  <c r="U194" i="1"/>
  <c r="AL194" i="1" s="1"/>
  <c r="S194" i="1"/>
  <c r="R194" i="1"/>
  <c r="O194" i="1"/>
  <c r="T194" i="1" s="1"/>
  <c r="AI194" i="1" s="1"/>
  <c r="N194" i="1"/>
  <c r="M194" i="1"/>
  <c r="Q194" i="1" s="1"/>
  <c r="H194" i="1"/>
  <c r="P194" i="1" s="1"/>
  <c r="G194" i="1"/>
  <c r="C194" i="1"/>
  <c r="AI193" i="1"/>
  <c r="Z193" i="1"/>
  <c r="V193" i="1"/>
  <c r="AP193" i="1" s="1"/>
  <c r="U193" i="1"/>
  <c r="AL193" i="1" s="1"/>
  <c r="T193" i="1"/>
  <c r="S193" i="1"/>
  <c r="R193" i="1"/>
  <c r="Q193" i="1"/>
  <c r="P193" i="1"/>
  <c r="O193" i="1"/>
  <c r="N193" i="1"/>
  <c r="M193" i="1"/>
  <c r="H193" i="1"/>
  <c r="G193" i="1"/>
  <c r="W193" i="1" s="1"/>
  <c r="CJ193" i="1" s="1"/>
  <c r="C193" i="1"/>
  <c r="AL192" i="1"/>
  <c r="Z192" i="1"/>
  <c r="U192" i="1"/>
  <c r="T192" i="1"/>
  <c r="AI192" i="1" s="1"/>
  <c r="S192" i="1"/>
  <c r="Q192" i="1"/>
  <c r="O192" i="1"/>
  <c r="N192" i="1"/>
  <c r="M192" i="1"/>
  <c r="H192" i="1"/>
  <c r="G192" i="1"/>
  <c r="V192" i="1" s="1"/>
  <c r="AP192" i="1" s="1"/>
  <c r="C192" i="1"/>
  <c r="AP191" i="1"/>
  <c r="Z191" i="1"/>
  <c r="V191" i="1"/>
  <c r="U191" i="1"/>
  <c r="AL191" i="1" s="1"/>
  <c r="S191" i="1"/>
  <c r="O191" i="1"/>
  <c r="T191" i="1" s="1"/>
  <c r="AI191" i="1" s="1"/>
  <c r="N191" i="1"/>
  <c r="M191" i="1"/>
  <c r="Q191" i="1" s="1"/>
  <c r="H191" i="1"/>
  <c r="P191" i="1" s="1"/>
  <c r="G191" i="1"/>
  <c r="C191" i="1"/>
  <c r="AL190" i="1"/>
  <c r="Z190" i="1"/>
  <c r="V190" i="1"/>
  <c r="AP190" i="1" s="1"/>
  <c r="U190" i="1"/>
  <c r="S190" i="1"/>
  <c r="Q190" i="1"/>
  <c r="P190" i="1"/>
  <c r="O190" i="1"/>
  <c r="T190" i="1" s="1"/>
  <c r="AI190" i="1" s="1"/>
  <c r="N190" i="1"/>
  <c r="R190" i="1" s="1"/>
  <c r="M190" i="1"/>
  <c r="H190" i="1"/>
  <c r="G190" i="1"/>
  <c r="W190" i="1" s="1"/>
  <c r="CJ190" i="1" s="1"/>
  <c r="C190" i="1"/>
  <c r="Z189" i="1"/>
  <c r="U189" i="1"/>
  <c r="AL189" i="1" s="1"/>
  <c r="T189" i="1"/>
  <c r="AI189" i="1" s="1"/>
  <c r="S189" i="1"/>
  <c r="Q189" i="1"/>
  <c r="O189" i="1"/>
  <c r="N189" i="1"/>
  <c r="M189" i="1"/>
  <c r="H189" i="1"/>
  <c r="R189" i="1" s="1"/>
  <c r="G189" i="1"/>
  <c r="W189" i="1" s="1"/>
  <c r="CJ189" i="1" s="1"/>
  <c r="C189" i="1"/>
  <c r="Z188" i="1"/>
  <c r="U188" i="1"/>
  <c r="AL188" i="1" s="1"/>
  <c r="S188" i="1"/>
  <c r="Q188" i="1"/>
  <c r="P188" i="1"/>
  <c r="O188" i="1"/>
  <c r="T188" i="1" s="1"/>
  <c r="AI188" i="1" s="1"/>
  <c r="N188" i="1"/>
  <c r="M188" i="1"/>
  <c r="H188" i="1"/>
  <c r="R188" i="1" s="1"/>
  <c r="G188" i="1"/>
  <c r="W188" i="1" s="1"/>
  <c r="CJ188" i="1" s="1"/>
  <c r="C188" i="1"/>
  <c r="AL187" i="1"/>
  <c r="AI187" i="1"/>
  <c r="Z187" i="1"/>
  <c r="W187" i="1"/>
  <c r="CJ187" i="1" s="1"/>
  <c r="U187" i="1"/>
  <c r="T187" i="1"/>
  <c r="S187" i="1"/>
  <c r="P187" i="1"/>
  <c r="O187" i="1"/>
  <c r="N187" i="1"/>
  <c r="M187" i="1"/>
  <c r="Q187" i="1" s="1"/>
  <c r="H187" i="1"/>
  <c r="G187" i="1"/>
  <c r="V187" i="1" s="1"/>
  <c r="AP187" i="1" s="1"/>
  <c r="C187" i="1"/>
  <c r="Z186" i="1"/>
  <c r="U186" i="1"/>
  <c r="AL186" i="1" s="1"/>
  <c r="T186" i="1"/>
  <c r="AI186" i="1" s="1"/>
  <c r="S186" i="1"/>
  <c r="Q186" i="1"/>
  <c r="O186" i="1"/>
  <c r="N186" i="1"/>
  <c r="R186" i="1" s="1"/>
  <c r="M186" i="1"/>
  <c r="H186" i="1"/>
  <c r="P186" i="1" s="1"/>
  <c r="G186" i="1"/>
  <c r="V186" i="1" s="1"/>
  <c r="AP186" i="1" s="1"/>
  <c r="C186" i="1"/>
  <c r="AP185" i="1"/>
  <c r="Z185" i="1"/>
  <c r="V185" i="1"/>
  <c r="U185" i="1"/>
  <c r="AL185" i="1" s="1"/>
  <c r="S185" i="1"/>
  <c r="R185" i="1"/>
  <c r="P185" i="1"/>
  <c r="O185" i="1"/>
  <c r="T185" i="1" s="1"/>
  <c r="AI185" i="1" s="1"/>
  <c r="N185" i="1"/>
  <c r="M185" i="1"/>
  <c r="Q185" i="1" s="1"/>
  <c r="H185" i="1"/>
  <c r="G185" i="1"/>
  <c r="C185" i="1"/>
  <c r="Z184" i="1"/>
  <c r="W184" i="1"/>
  <c r="CJ184" i="1" s="1"/>
  <c r="U184" i="1"/>
  <c r="AL184" i="1" s="1"/>
  <c r="T184" i="1"/>
  <c r="AI184" i="1" s="1"/>
  <c r="S184" i="1"/>
  <c r="P184" i="1"/>
  <c r="O184" i="1"/>
  <c r="N184" i="1"/>
  <c r="M184" i="1"/>
  <c r="Q184" i="1" s="1"/>
  <c r="H184" i="1"/>
  <c r="R184" i="1" s="1"/>
  <c r="G184" i="1"/>
  <c r="V184" i="1" s="1"/>
  <c r="AP184" i="1" s="1"/>
  <c r="C184" i="1"/>
  <c r="AP183" i="1"/>
  <c r="AL183" i="1"/>
  <c r="Z183" i="1"/>
  <c r="U183" i="1"/>
  <c r="S183" i="1"/>
  <c r="R183" i="1"/>
  <c r="Q183" i="1"/>
  <c r="P183" i="1"/>
  <c r="O183" i="1"/>
  <c r="T183" i="1" s="1"/>
  <c r="N183" i="1"/>
  <c r="M183" i="1"/>
  <c r="H183" i="1"/>
  <c r="G183" i="1"/>
  <c r="V183" i="1" s="1"/>
  <c r="C183" i="1"/>
  <c r="AP182" i="1"/>
  <c r="AI182" i="1"/>
  <c r="Z182" i="1"/>
  <c r="V182" i="1"/>
  <c r="U182" i="1"/>
  <c r="AL182" i="1" s="1"/>
  <c r="S182" i="1"/>
  <c r="R182" i="1"/>
  <c r="O182" i="1"/>
  <c r="T182" i="1" s="1"/>
  <c r="N182" i="1"/>
  <c r="M182" i="1"/>
  <c r="Q182" i="1" s="1"/>
  <c r="H182" i="1"/>
  <c r="P182" i="1" s="1"/>
  <c r="G182" i="1"/>
  <c r="W182" i="1" s="1"/>
  <c r="CJ182" i="1" s="1"/>
  <c r="C182" i="1"/>
  <c r="AL181" i="1"/>
  <c r="AI181" i="1"/>
  <c r="Z181" i="1"/>
  <c r="V181" i="1"/>
  <c r="AP181" i="1" s="1"/>
  <c r="U181" i="1"/>
  <c r="T181" i="1"/>
  <c r="S181" i="1"/>
  <c r="P181" i="1"/>
  <c r="O181" i="1"/>
  <c r="N181" i="1"/>
  <c r="M181" i="1"/>
  <c r="Q181" i="1" s="1"/>
  <c r="H181" i="1"/>
  <c r="R181" i="1" s="1"/>
  <c r="G181" i="1"/>
  <c r="W181" i="1" s="1"/>
  <c r="CJ181" i="1" s="1"/>
  <c r="C181" i="1"/>
  <c r="AP180" i="1"/>
  <c r="AL180" i="1"/>
  <c r="Z180" i="1"/>
  <c r="U180" i="1"/>
  <c r="S180" i="1"/>
  <c r="Q180" i="1"/>
  <c r="O180" i="1"/>
  <c r="T180" i="1" s="1"/>
  <c r="AI180" i="1" s="1"/>
  <c r="N180" i="1"/>
  <c r="M180" i="1"/>
  <c r="H180" i="1"/>
  <c r="G180" i="1"/>
  <c r="V180" i="1" s="1"/>
  <c r="C180" i="1"/>
  <c r="AP179" i="1"/>
  <c r="Z179" i="1"/>
  <c r="V179" i="1"/>
  <c r="U179" i="1"/>
  <c r="AL179" i="1" s="1"/>
  <c r="S179" i="1"/>
  <c r="O179" i="1"/>
  <c r="T179" i="1" s="1"/>
  <c r="AI179" i="1" s="1"/>
  <c r="N179" i="1"/>
  <c r="M179" i="1"/>
  <c r="Q179" i="1" s="1"/>
  <c r="H179" i="1"/>
  <c r="G179" i="1"/>
  <c r="W179" i="1" s="1"/>
  <c r="CJ179" i="1" s="1"/>
  <c r="C179" i="1"/>
  <c r="AL178" i="1"/>
  <c r="Z178" i="1"/>
  <c r="V178" i="1"/>
  <c r="AP178" i="1" s="1"/>
  <c r="U178" i="1"/>
  <c r="S178" i="1"/>
  <c r="Q178" i="1"/>
  <c r="P178" i="1"/>
  <c r="O178" i="1"/>
  <c r="T178" i="1" s="1"/>
  <c r="AI178" i="1" s="1"/>
  <c r="N178" i="1"/>
  <c r="R178" i="1" s="1"/>
  <c r="M178" i="1"/>
  <c r="H178" i="1"/>
  <c r="G178" i="1"/>
  <c r="C178" i="1"/>
  <c r="AL177" i="1"/>
  <c r="Z177" i="1"/>
  <c r="U177" i="1"/>
  <c r="T177" i="1"/>
  <c r="AI177" i="1" s="1"/>
  <c r="S177" i="1"/>
  <c r="Q177" i="1"/>
  <c r="O177" i="1"/>
  <c r="N177" i="1"/>
  <c r="M177" i="1"/>
  <c r="H177" i="1"/>
  <c r="G177" i="1"/>
  <c r="W177" i="1" s="1"/>
  <c r="CJ177" i="1" s="1"/>
  <c r="C177" i="1"/>
  <c r="Z176" i="1"/>
  <c r="U176" i="1"/>
  <c r="AL176" i="1" s="1"/>
  <c r="S176" i="1"/>
  <c r="Q176" i="1"/>
  <c r="O176" i="1"/>
  <c r="T176" i="1" s="1"/>
  <c r="AI176" i="1" s="1"/>
  <c r="N176" i="1"/>
  <c r="M176" i="1"/>
  <c r="H176" i="1"/>
  <c r="G176" i="1"/>
  <c r="C176" i="1"/>
  <c r="AL175" i="1"/>
  <c r="AI175" i="1"/>
  <c r="Z175" i="1"/>
  <c r="W175" i="1"/>
  <c r="CJ175" i="1" s="1"/>
  <c r="U175" i="1"/>
  <c r="T175" i="1"/>
  <c r="S175" i="1"/>
  <c r="P175" i="1"/>
  <c r="O175" i="1"/>
  <c r="N175" i="1"/>
  <c r="R175" i="1" s="1"/>
  <c r="M175" i="1"/>
  <c r="Q175" i="1" s="1"/>
  <c r="H175" i="1"/>
  <c r="G175" i="1"/>
  <c r="V175" i="1" s="1"/>
  <c r="AP175" i="1" s="1"/>
  <c r="C175" i="1"/>
  <c r="Z174" i="1"/>
  <c r="W174" i="1"/>
  <c r="CJ174" i="1" s="1"/>
  <c r="U174" i="1"/>
  <c r="AL174" i="1" s="1"/>
  <c r="T174" i="1"/>
  <c r="AI174" i="1" s="1"/>
  <c r="S174" i="1"/>
  <c r="R174" i="1"/>
  <c r="Q174" i="1"/>
  <c r="O174" i="1"/>
  <c r="N174" i="1"/>
  <c r="M174" i="1"/>
  <c r="H174" i="1"/>
  <c r="P174" i="1" s="1"/>
  <c r="G174" i="1"/>
  <c r="V174" i="1" s="1"/>
  <c r="AP174" i="1" s="1"/>
  <c r="C174" i="1"/>
  <c r="AP173" i="1"/>
  <c r="AI173" i="1"/>
  <c r="Z173" i="1"/>
  <c r="V173" i="1"/>
  <c r="U173" i="1"/>
  <c r="AL173" i="1" s="1"/>
  <c r="S173" i="1"/>
  <c r="R173" i="1"/>
  <c r="P173" i="1"/>
  <c r="O173" i="1"/>
  <c r="T173" i="1" s="1"/>
  <c r="N173" i="1"/>
  <c r="M173" i="1"/>
  <c r="Q173" i="1" s="1"/>
  <c r="H173" i="1"/>
  <c r="G173" i="1"/>
  <c r="W173" i="1" s="1"/>
  <c r="CJ173" i="1" s="1"/>
  <c r="C173" i="1"/>
  <c r="AI172" i="1"/>
  <c r="Z172" i="1"/>
  <c r="U172" i="1"/>
  <c r="AL172" i="1" s="1"/>
  <c r="T172" i="1"/>
  <c r="W172" i="1" s="1"/>
  <c r="CJ172" i="1" s="1"/>
  <c r="S172" i="1"/>
  <c r="P172" i="1"/>
  <c r="O172" i="1"/>
  <c r="N172" i="1"/>
  <c r="M172" i="1"/>
  <c r="Q172" i="1" s="1"/>
  <c r="H172" i="1"/>
  <c r="R172" i="1" s="1"/>
  <c r="G172" i="1"/>
  <c r="V172" i="1" s="1"/>
  <c r="AP172" i="1" s="1"/>
  <c r="C172" i="1"/>
  <c r="AL171" i="1"/>
  <c r="Z171" i="1"/>
  <c r="W171" i="1"/>
  <c r="CJ171" i="1" s="1"/>
  <c r="U171" i="1"/>
  <c r="T171" i="1"/>
  <c r="AI171" i="1" s="1"/>
  <c r="S171" i="1"/>
  <c r="R171" i="1"/>
  <c r="Q171" i="1"/>
  <c r="P171" i="1"/>
  <c r="O171" i="1"/>
  <c r="N171" i="1"/>
  <c r="M171" i="1"/>
  <c r="H171" i="1"/>
  <c r="G171" i="1"/>
  <c r="V171" i="1" s="1"/>
  <c r="AP171" i="1" s="1"/>
  <c r="C171" i="1"/>
  <c r="Z170" i="1"/>
  <c r="V170" i="1"/>
  <c r="AP170" i="1" s="1"/>
  <c r="U170" i="1"/>
  <c r="AL170" i="1" s="1"/>
  <c r="S170" i="1"/>
  <c r="R170" i="1"/>
  <c r="O170" i="1"/>
  <c r="T170" i="1" s="1"/>
  <c r="AI170" i="1" s="1"/>
  <c r="N170" i="1"/>
  <c r="M170" i="1"/>
  <c r="Q170" i="1" s="1"/>
  <c r="H170" i="1"/>
  <c r="P170" i="1" s="1"/>
  <c r="G170" i="1"/>
  <c r="C170" i="1"/>
  <c r="AL169" i="1"/>
  <c r="AI169" i="1"/>
  <c r="Z169" i="1"/>
  <c r="V169" i="1"/>
  <c r="AP169" i="1" s="1"/>
  <c r="U169" i="1"/>
  <c r="T169" i="1"/>
  <c r="S169" i="1"/>
  <c r="Q169" i="1"/>
  <c r="P169" i="1"/>
  <c r="O169" i="1"/>
  <c r="N169" i="1"/>
  <c r="M169" i="1"/>
  <c r="H169" i="1"/>
  <c r="R169" i="1" s="1"/>
  <c r="G169" i="1"/>
  <c r="W169" i="1" s="1"/>
  <c r="CJ169" i="1" s="1"/>
  <c r="C169" i="1"/>
  <c r="AL168" i="1"/>
  <c r="Z168" i="1"/>
  <c r="U168" i="1"/>
  <c r="S168" i="1"/>
  <c r="Q168" i="1"/>
  <c r="O168" i="1"/>
  <c r="T168" i="1" s="1"/>
  <c r="AI168" i="1" s="1"/>
  <c r="N168" i="1"/>
  <c r="M168" i="1"/>
  <c r="H168" i="1"/>
  <c r="G168" i="1"/>
  <c r="C168" i="1"/>
  <c r="Z167" i="1"/>
  <c r="V167" i="1"/>
  <c r="AP167" i="1" s="1"/>
  <c r="U167" i="1"/>
  <c r="AL167" i="1" s="1"/>
  <c r="S167" i="1"/>
  <c r="O167" i="1"/>
  <c r="T167" i="1" s="1"/>
  <c r="AI167" i="1" s="1"/>
  <c r="N167" i="1"/>
  <c r="M167" i="1"/>
  <c r="Q167" i="1" s="1"/>
  <c r="H167" i="1"/>
  <c r="P167" i="1" s="1"/>
  <c r="G167" i="1"/>
  <c r="C167" i="1"/>
  <c r="AL166" i="1"/>
  <c r="Z166" i="1"/>
  <c r="V166" i="1"/>
  <c r="AP166" i="1" s="1"/>
  <c r="U166" i="1"/>
  <c r="S166" i="1"/>
  <c r="Q166" i="1"/>
  <c r="P166" i="1"/>
  <c r="O166" i="1"/>
  <c r="T166" i="1" s="1"/>
  <c r="AI166" i="1" s="1"/>
  <c r="N166" i="1"/>
  <c r="R166" i="1" s="1"/>
  <c r="M166" i="1"/>
  <c r="H166" i="1"/>
  <c r="G166" i="1"/>
  <c r="W166" i="1" s="1"/>
  <c r="CJ166" i="1" s="1"/>
  <c r="C166" i="1"/>
  <c r="AL165" i="1"/>
  <c r="Z165" i="1"/>
  <c r="U165" i="1"/>
  <c r="T165" i="1"/>
  <c r="AI165" i="1" s="1"/>
  <c r="S165" i="1"/>
  <c r="Q165" i="1"/>
  <c r="O165" i="1"/>
  <c r="N165" i="1"/>
  <c r="M165" i="1"/>
  <c r="H165" i="1"/>
  <c r="G165" i="1"/>
  <c r="V165" i="1" s="1"/>
  <c r="AP165" i="1" s="1"/>
  <c r="C165" i="1"/>
  <c r="Z164" i="1"/>
  <c r="U164" i="1"/>
  <c r="AL164" i="1" s="1"/>
  <c r="S164" i="1"/>
  <c r="Q164" i="1"/>
  <c r="O164" i="1"/>
  <c r="T164" i="1" s="1"/>
  <c r="AI164" i="1" s="1"/>
  <c r="N164" i="1"/>
  <c r="M164" i="1"/>
  <c r="H164" i="1"/>
  <c r="G164" i="1"/>
  <c r="C164" i="1"/>
  <c r="AL163" i="1"/>
  <c r="AI163" i="1"/>
  <c r="Z163" i="1"/>
  <c r="W163" i="1"/>
  <c r="CJ163" i="1" s="1"/>
  <c r="V163" i="1"/>
  <c r="AP163" i="1" s="1"/>
  <c r="U163" i="1"/>
  <c r="T163" i="1"/>
  <c r="S163" i="1"/>
  <c r="R163" i="1"/>
  <c r="P163" i="1"/>
  <c r="O163" i="1"/>
  <c r="N163" i="1"/>
  <c r="M163" i="1"/>
  <c r="Q163" i="1" s="1"/>
  <c r="H163" i="1"/>
  <c r="G163" i="1"/>
  <c r="C163" i="1"/>
  <c r="AI162" i="1"/>
  <c r="Z162" i="1"/>
  <c r="U162" i="1"/>
  <c r="AL162" i="1" s="1"/>
  <c r="T162" i="1"/>
  <c r="S162" i="1"/>
  <c r="R162" i="1"/>
  <c r="O162" i="1"/>
  <c r="N162" i="1"/>
  <c r="M162" i="1"/>
  <c r="Q162" i="1" s="1"/>
  <c r="H162" i="1"/>
  <c r="P162" i="1" s="1"/>
  <c r="G162" i="1"/>
  <c r="V162" i="1" s="1"/>
  <c r="AP162" i="1" s="1"/>
  <c r="C162" i="1"/>
  <c r="AP161" i="1"/>
  <c r="Z161" i="1"/>
  <c r="V161" i="1"/>
  <c r="U161" i="1"/>
  <c r="AL161" i="1" s="1"/>
  <c r="S161" i="1"/>
  <c r="O161" i="1"/>
  <c r="T161" i="1" s="1"/>
  <c r="AI161" i="1" s="1"/>
  <c r="N161" i="1"/>
  <c r="M161" i="1"/>
  <c r="Q161" i="1" s="1"/>
  <c r="H161" i="1"/>
  <c r="G161" i="1"/>
  <c r="C161" i="1"/>
  <c r="AP160" i="1"/>
  <c r="Z160" i="1"/>
  <c r="W160" i="1"/>
  <c r="CJ160" i="1" s="1"/>
  <c r="V160" i="1"/>
  <c r="U160" i="1"/>
  <c r="AL160" i="1" s="1"/>
  <c r="T160" i="1"/>
  <c r="AI160" i="1" s="1"/>
  <c r="S160" i="1"/>
  <c r="P160" i="1"/>
  <c r="O160" i="1"/>
  <c r="N160" i="1"/>
  <c r="M160" i="1"/>
  <c r="Q160" i="1" s="1"/>
  <c r="H160" i="1"/>
  <c r="R160" i="1" s="1"/>
  <c r="G160" i="1"/>
  <c r="C160" i="1"/>
  <c r="AL159" i="1"/>
  <c r="Z159" i="1"/>
  <c r="V159" i="1"/>
  <c r="AP159" i="1" s="1"/>
  <c r="U159" i="1"/>
  <c r="S159" i="1"/>
  <c r="R159" i="1"/>
  <c r="Q159" i="1"/>
  <c r="P159" i="1"/>
  <c r="O159" i="1"/>
  <c r="T159" i="1" s="1"/>
  <c r="AI159" i="1" s="1"/>
  <c r="N159" i="1"/>
  <c r="M159" i="1"/>
  <c r="H159" i="1"/>
  <c r="G159" i="1"/>
  <c r="W159" i="1" s="1"/>
  <c r="CJ159" i="1" s="1"/>
  <c r="C159" i="1"/>
  <c r="Z158" i="1"/>
  <c r="W158" i="1"/>
  <c r="CJ158" i="1" s="1"/>
  <c r="U158" i="1"/>
  <c r="AL158" i="1" s="1"/>
  <c r="S158" i="1"/>
  <c r="R158" i="1"/>
  <c r="O158" i="1"/>
  <c r="T158" i="1" s="1"/>
  <c r="AI158" i="1" s="1"/>
  <c r="N158" i="1"/>
  <c r="M158" i="1"/>
  <c r="Q158" i="1" s="1"/>
  <c r="H158" i="1"/>
  <c r="P158" i="1" s="1"/>
  <c r="G158" i="1"/>
  <c r="V158" i="1" s="1"/>
  <c r="AP158" i="1" s="1"/>
  <c r="C158" i="1"/>
  <c r="AL157" i="1"/>
  <c r="Z157" i="1"/>
  <c r="V157" i="1"/>
  <c r="AP157" i="1" s="1"/>
  <c r="U157" i="1"/>
  <c r="T157" i="1"/>
  <c r="AI157" i="1" s="1"/>
  <c r="S157" i="1"/>
  <c r="R157" i="1"/>
  <c r="Q157" i="1"/>
  <c r="O157" i="1"/>
  <c r="N157" i="1"/>
  <c r="M157" i="1"/>
  <c r="H157" i="1"/>
  <c r="P157" i="1" s="1"/>
  <c r="G157" i="1"/>
  <c r="W157" i="1" s="1"/>
  <c r="CJ157" i="1" s="1"/>
  <c r="C157" i="1"/>
  <c r="AL156" i="1"/>
  <c r="Z156" i="1"/>
  <c r="U156" i="1"/>
  <c r="T156" i="1"/>
  <c r="AI156" i="1" s="1"/>
  <c r="S156" i="1"/>
  <c r="O156" i="1"/>
  <c r="N156" i="1"/>
  <c r="M156" i="1"/>
  <c r="Q156" i="1" s="1"/>
  <c r="H156" i="1"/>
  <c r="G156" i="1"/>
  <c r="V156" i="1" s="1"/>
  <c r="AP156" i="1" s="1"/>
  <c r="C156" i="1"/>
  <c r="AL155" i="1"/>
  <c r="Z155" i="1"/>
  <c r="V155" i="1"/>
  <c r="AP155" i="1" s="1"/>
  <c r="U155" i="1"/>
  <c r="S155" i="1"/>
  <c r="R155" i="1"/>
  <c r="P155" i="1"/>
  <c r="O155" i="1"/>
  <c r="T155" i="1" s="1"/>
  <c r="AI155" i="1" s="1"/>
  <c r="N155" i="1"/>
  <c r="M155" i="1"/>
  <c r="Q155" i="1" s="1"/>
  <c r="H155" i="1"/>
  <c r="G155" i="1"/>
  <c r="C155" i="1"/>
  <c r="CJ154" i="1"/>
  <c r="AL154" i="1"/>
  <c r="AI154" i="1"/>
  <c r="Z154" i="1"/>
  <c r="W154" i="1"/>
  <c r="V154" i="1"/>
  <c r="AP154" i="1" s="1"/>
  <c r="U154" i="1"/>
  <c r="S154" i="1"/>
  <c r="Q154" i="1"/>
  <c r="P154" i="1"/>
  <c r="T154" i="1" s="1"/>
  <c r="O154" i="1"/>
  <c r="N154" i="1"/>
  <c r="R154" i="1" s="1"/>
  <c r="M154" i="1"/>
  <c r="H154" i="1"/>
  <c r="G154" i="1"/>
  <c r="C154" i="1"/>
  <c r="AL153" i="1"/>
  <c r="Z153" i="1"/>
  <c r="W153" i="1"/>
  <c r="CJ153" i="1" s="1"/>
  <c r="V153" i="1"/>
  <c r="AP153" i="1" s="1"/>
  <c r="U153" i="1"/>
  <c r="S153" i="1"/>
  <c r="Q153" i="1"/>
  <c r="P153" i="1"/>
  <c r="T153" i="1" s="1"/>
  <c r="AI153" i="1" s="1"/>
  <c r="O153" i="1"/>
  <c r="N153" i="1"/>
  <c r="M153" i="1"/>
  <c r="H153" i="1"/>
  <c r="R153" i="1" s="1"/>
  <c r="G153" i="1"/>
  <c r="C153" i="1"/>
  <c r="Z152" i="1"/>
  <c r="U152" i="1"/>
  <c r="AL152" i="1" s="1"/>
  <c r="S152" i="1"/>
  <c r="R152" i="1"/>
  <c r="Q152" i="1"/>
  <c r="O152" i="1"/>
  <c r="N152" i="1"/>
  <c r="M152" i="1"/>
  <c r="H152" i="1"/>
  <c r="V152" i="1" s="1"/>
  <c r="AP152" i="1" s="1"/>
  <c r="G152" i="1"/>
  <c r="C152" i="1"/>
  <c r="AL151" i="1"/>
  <c r="Z151" i="1"/>
  <c r="U151" i="1"/>
  <c r="S151" i="1"/>
  <c r="P151" i="1"/>
  <c r="W151" i="1" s="1"/>
  <c r="CJ151" i="1" s="1"/>
  <c r="O151" i="1"/>
  <c r="N151" i="1"/>
  <c r="M151" i="1"/>
  <c r="Q151" i="1" s="1"/>
  <c r="H151" i="1"/>
  <c r="R151" i="1" s="1"/>
  <c r="G151" i="1"/>
  <c r="C151" i="1"/>
  <c r="AL150" i="1"/>
  <c r="Z150" i="1"/>
  <c r="U150" i="1"/>
  <c r="S150" i="1"/>
  <c r="R150" i="1"/>
  <c r="Q150" i="1"/>
  <c r="O150" i="1"/>
  <c r="N150" i="1"/>
  <c r="M150" i="1"/>
  <c r="H150" i="1"/>
  <c r="P150" i="1" s="1"/>
  <c r="G150" i="1"/>
  <c r="C150" i="1"/>
  <c r="AP149" i="1"/>
  <c r="Z149" i="1"/>
  <c r="V149" i="1"/>
  <c r="U149" i="1"/>
  <c r="AL149" i="1" s="1"/>
  <c r="T149" i="1"/>
  <c r="AI149" i="1" s="1"/>
  <c r="S149" i="1"/>
  <c r="R149" i="1"/>
  <c r="P149" i="1"/>
  <c r="O149" i="1"/>
  <c r="N149" i="1"/>
  <c r="M149" i="1"/>
  <c r="Q149" i="1" s="1"/>
  <c r="H149" i="1"/>
  <c r="G149" i="1"/>
  <c r="C149" i="1"/>
  <c r="AP148" i="1"/>
  <c r="Z148" i="1"/>
  <c r="W148" i="1"/>
  <c r="CJ148" i="1" s="1"/>
  <c r="V148" i="1"/>
  <c r="U148" i="1"/>
  <c r="AL148" i="1" s="1"/>
  <c r="S148" i="1"/>
  <c r="P148" i="1"/>
  <c r="O148" i="1"/>
  <c r="T148" i="1" s="1"/>
  <c r="AI148" i="1" s="1"/>
  <c r="N148" i="1"/>
  <c r="M148" i="1"/>
  <c r="Q148" i="1" s="1"/>
  <c r="H148" i="1"/>
  <c r="R148" i="1" s="1"/>
  <c r="G148" i="1"/>
  <c r="C148" i="1"/>
  <c r="AL147" i="1"/>
  <c r="Z147" i="1"/>
  <c r="U147" i="1"/>
  <c r="S147" i="1"/>
  <c r="Q147" i="1"/>
  <c r="P147" i="1"/>
  <c r="T147" i="1" s="1"/>
  <c r="AI147" i="1" s="1"/>
  <c r="O147" i="1"/>
  <c r="N147" i="1"/>
  <c r="M147" i="1"/>
  <c r="H147" i="1"/>
  <c r="G147" i="1"/>
  <c r="C147" i="1"/>
  <c r="Z146" i="1"/>
  <c r="U146" i="1"/>
  <c r="AL146" i="1" s="1"/>
  <c r="S146" i="1"/>
  <c r="Q146" i="1"/>
  <c r="O146" i="1"/>
  <c r="N146" i="1"/>
  <c r="M146" i="1"/>
  <c r="H146" i="1"/>
  <c r="P146" i="1" s="1"/>
  <c r="T146" i="1" s="1"/>
  <c r="AI146" i="1" s="1"/>
  <c r="G146" i="1"/>
  <c r="C146" i="1"/>
  <c r="AL145" i="1"/>
  <c r="Z145" i="1"/>
  <c r="U145" i="1"/>
  <c r="S145" i="1"/>
  <c r="Q145" i="1"/>
  <c r="O145" i="1"/>
  <c r="N145" i="1"/>
  <c r="M145" i="1"/>
  <c r="H145" i="1"/>
  <c r="G145" i="1"/>
  <c r="C145" i="1"/>
  <c r="AL144" i="1"/>
  <c r="Z144" i="1"/>
  <c r="U144" i="1"/>
  <c r="S144" i="1"/>
  <c r="O144" i="1"/>
  <c r="N144" i="1"/>
  <c r="M144" i="1"/>
  <c r="Q144" i="1" s="1"/>
  <c r="H144" i="1"/>
  <c r="G144" i="1"/>
  <c r="C144" i="1"/>
  <c r="AL143" i="1"/>
  <c r="Z143" i="1"/>
  <c r="U143" i="1"/>
  <c r="S143" i="1"/>
  <c r="O143" i="1"/>
  <c r="N143" i="1"/>
  <c r="M143" i="1"/>
  <c r="Q143" i="1" s="1"/>
  <c r="H143" i="1"/>
  <c r="V143" i="1" s="1"/>
  <c r="AP143" i="1" s="1"/>
  <c r="G143" i="1"/>
  <c r="C143" i="1"/>
  <c r="AL142" i="1"/>
  <c r="Z142" i="1"/>
  <c r="V142" i="1"/>
  <c r="AP142" i="1" s="1"/>
  <c r="U142" i="1"/>
  <c r="S142" i="1"/>
  <c r="R142" i="1"/>
  <c r="P142" i="1"/>
  <c r="T142" i="1" s="1"/>
  <c r="AI142" i="1" s="1"/>
  <c r="O142" i="1"/>
  <c r="N142" i="1"/>
  <c r="M142" i="1"/>
  <c r="Q142" i="1" s="1"/>
  <c r="H142" i="1"/>
  <c r="G142" i="1"/>
  <c r="C142" i="1"/>
  <c r="Z141" i="1"/>
  <c r="U141" i="1"/>
  <c r="AL141" i="1" s="1"/>
  <c r="S141" i="1"/>
  <c r="O141" i="1"/>
  <c r="N141" i="1"/>
  <c r="M141" i="1"/>
  <c r="Q141" i="1" s="1"/>
  <c r="H141" i="1"/>
  <c r="P141" i="1" s="1"/>
  <c r="T141" i="1" s="1"/>
  <c r="AI141" i="1" s="1"/>
  <c r="G141" i="1"/>
  <c r="C141" i="1"/>
  <c r="Z140" i="1"/>
  <c r="V140" i="1"/>
  <c r="AP140" i="1" s="1"/>
  <c r="U140" i="1"/>
  <c r="AL140" i="1" s="1"/>
  <c r="S140" i="1"/>
  <c r="R140" i="1"/>
  <c r="P140" i="1"/>
  <c r="T140" i="1" s="1"/>
  <c r="AI140" i="1" s="1"/>
  <c r="O140" i="1"/>
  <c r="N140" i="1"/>
  <c r="M140" i="1"/>
  <c r="Q140" i="1" s="1"/>
  <c r="H140" i="1"/>
  <c r="W140" i="1" s="1"/>
  <c r="CJ140" i="1" s="1"/>
  <c r="G140" i="1"/>
  <c r="C140" i="1"/>
  <c r="AL139" i="1"/>
  <c r="Z139" i="1"/>
  <c r="V139" i="1"/>
  <c r="AP139" i="1" s="1"/>
  <c r="U139" i="1"/>
  <c r="T139" i="1"/>
  <c r="AI139" i="1" s="1"/>
  <c r="S139" i="1"/>
  <c r="P139" i="1"/>
  <c r="W139" i="1" s="1"/>
  <c r="CJ139" i="1" s="1"/>
  <c r="O139" i="1"/>
  <c r="N139" i="1"/>
  <c r="M139" i="1"/>
  <c r="Q139" i="1" s="1"/>
  <c r="H139" i="1"/>
  <c r="R139" i="1" s="1"/>
  <c r="G139" i="1"/>
  <c r="C139" i="1"/>
  <c r="AL138" i="1"/>
  <c r="Z138" i="1"/>
  <c r="V138" i="1"/>
  <c r="AP138" i="1" s="1"/>
  <c r="U138" i="1"/>
  <c r="S138" i="1"/>
  <c r="Q138" i="1"/>
  <c r="P138" i="1"/>
  <c r="W138" i="1" s="1"/>
  <c r="CJ138" i="1" s="1"/>
  <c r="O138" i="1"/>
  <c r="N138" i="1"/>
  <c r="R138" i="1" s="1"/>
  <c r="M138" i="1"/>
  <c r="H138" i="1"/>
  <c r="G138" i="1"/>
  <c r="C138" i="1"/>
  <c r="Z137" i="1"/>
  <c r="U137" i="1"/>
  <c r="AL137" i="1" s="1"/>
  <c r="S137" i="1"/>
  <c r="Q137" i="1"/>
  <c r="O137" i="1"/>
  <c r="N137" i="1"/>
  <c r="M137" i="1"/>
  <c r="H137" i="1"/>
  <c r="G137" i="1"/>
  <c r="C137" i="1"/>
  <c r="Z136" i="1"/>
  <c r="U136" i="1"/>
  <c r="AL136" i="1" s="1"/>
  <c r="S136" i="1"/>
  <c r="P136" i="1"/>
  <c r="T136" i="1" s="1"/>
  <c r="AI136" i="1" s="1"/>
  <c r="O136" i="1"/>
  <c r="N136" i="1"/>
  <c r="M136" i="1"/>
  <c r="Q136" i="1" s="1"/>
  <c r="H136" i="1"/>
  <c r="G136" i="1"/>
  <c r="C136" i="1"/>
  <c r="AP135" i="1"/>
  <c r="AL135" i="1"/>
  <c r="Z135" i="1"/>
  <c r="W135" i="1"/>
  <c r="CJ135" i="1" s="1"/>
  <c r="V135" i="1"/>
  <c r="U135" i="1"/>
  <c r="S135" i="1"/>
  <c r="P135" i="1"/>
  <c r="T135" i="1" s="1"/>
  <c r="AI135" i="1" s="1"/>
  <c r="O135" i="1"/>
  <c r="N135" i="1"/>
  <c r="M135" i="1"/>
  <c r="Q135" i="1" s="1"/>
  <c r="H135" i="1"/>
  <c r="R135" i="1" s="1"/>
  <c r="G135" i="1"/>
  <c r="C135" i="1"/>
  <c r="AL134" i="1"/>
  <c r="Z134" i="1"/>
  <c r="W134" i="1"/>
  <c r="CJ134" i="1" s="1"/>
  <c r="V134" i="1"/>
  <c r="AP134" i="1" s="1"/>
  <c r="U134" i="1"/>
  <c r="S134" i="1"/>
  <c r="R134" i="1"/>
  <c r="Q134" i="1"/>
  <c r="O134" i="1"/>
  <c r="N134" i="1"/>
  <c r="M134" i="1"/>
  <c r="H134" i="1"/>
  <c r="P134" i="1" s="1"/>
  <c r="T134" i="1" s="1"/>
  <c r="AI134" i="1" s="1"/>
  <c r="G134" i="1"/>
  <c r="C134" i="1"/>
  <c r="AP133" i="1"/>
  <c r="AI133" i="1"/>
  <c r="Z133" i="1"/>
  <c r="V133" i="1"/>
  <c r="U133" i="1"/>
  <c r="AL133" i="1" s="1"/>
  <c r="S133" i="1"/>
  <c r="R133" i="1"/>
  <c r="P133" i="1"/>
  <c r="T133" i="1" s="1"/>
  <c r="O133" i="1"/>
  <c r="N133" i="1"/>
  <c r="M133" i="1"/>
  <c r="Q133" i="1" s="1"/>
  <c r="H133" i="1"/>
  <c r="W133" i="1" s="1"/>
  <c r="CJ133" i="1" s="1"/>
  <c r="G133" i="1"/>
  <c r="C133" i="1"/>
  <c r="AI132" i="1"/>
  <c r="Z132" i="1"/>
  <c r="V132" i="1"/>
  <c r="AP132" i="1" s="1"/>
  <c r="U132" i="1"/>
  <c r="AL132" i="1" s="1"/>
  <c r="T132" i="1"/>
  <c r="S132" i="1"/>
  <c r="P132" i="1"/>
  <c r="W132" i="1" s="1"/>
  <c r="CJ132" i="1" s="1"/>
  <c r="O132" i="1"/>
  <c r="N132" i="1"/>
  <c r="M132" i="1"/>
  <c r="Q132" i="1" s="1"/>
  <c r="H132" i="1"/>
  <c r="R132" i="1" s="1"/>
  <c r="G132" i="1"/>
  <c r="C132" i="1"/>
  <c r="AL131" i="1"/>
  <c r="Z131" i="1"/>
  <c r="U131" i="1"/>
  <c r="S131" i="1"/>
  <c r="R131" i="1"/>
  <c r="Q131" i="1"/>
  <c r="O131" i="1"/>
  <c r="N131" i="1"/>
  <c r="M131" i="1"/>
  <c r="H131" i="1"/>
  <c r="V131" i="1" s="1"/>
  <c r="AP131" i="1" s="1"/>
  <c r="G131" i="1"/>
  <c r="C131" i="1"/>
  <c r="AL130" i="1"/>
  <c r="Z130" i="1"/>
  <c r="V130" i="1"/>
  <c r="AP130" i="1" s="1"/>
  <c r="U130" i="1"/>
  <c r="S130" i="1"/>
  <c r="R130" i="1"/>
  <c r="O130" i="1"/>
  <c r="N130" i="1"/>
  <c r="M130" i="1"/>
  <c r="Q130" i="1" s="1"/>
  <c r="H130" i="1"/>
  <c r="P130" i="1" s="1"/>
  <c r="T130" i="1" s="1"/>
  <c r="AI130" i="1" s="1"/>
  <c r="G130" i="1"/>
  <c r="C130" i="1"/>
  <c r="AI129" i="1"/>
  <c r="Z129" i="1"/>
  <c r="V129" i="1"/>
  <c r="AP129" i="1" s="1"/>
  <c r="U129" i="1"/>
  <c r="AL129" i="1" s="1"/>
  <c r="T129" i="1"/>
  <c r="S129" i="1"/>
  <c r="Q129" i="1"/>
  <c r="P129" i="1"/>
  <c r="W129" i="1" s="1"/>
  <c r="CJ129" i="1" s="1"/>
  <c r="O129" i="1"/>
  <c r="N129" i="1"/>
  <c r="R129" i="1" s="1"/>
  <c r="M129" i="1"/>
  <c r="H129" i="1"/>
  <c r="G129" i="1"/>
  <c r="C129" i="1"/>
  <c r="AL128" i="1"/>
  <c r="Z128" i="1"/>
  <c r="U128" i="1"/>
  <c r="S128" i="1"/>
  <c r="Q128" i="1"/>
  <c r="O128" i="1"/>
  <c r="N128" i="1"/>
  <c r="M128" i="1"/>
  <c r="H128" i="1"/>
  <c r="G128" i="1"/>
  <c r="C128" i="1"/>
  <c r="Z127" i="1"/>
  <c r="U127" i="1"/>
  <c r="AL127" i="1" s="1"/>
  <c r="S127" i="1"/>
  <c r="O127" i="1"/>
  <c r="N127" i="1"/>
  <c r="M127" i="1"/>
  <c r="Q127" i="1" s="1"/>
  <c r="H127" i="1"/>
  <c r="G127" i="1"/>
  <c r="C127" i="1"/>
  <c r="AL126" i="1"/>
  <c r="Z126" i="1"/>
  <c r="V126" i="1"/>
  <c r="AP126" i="1" s="1"/>
  <c r="U126" i="1"/>
  <c r="S126" i="1"/>
  <c r="Q126" i="1"/>
  <c r="P126" i="1"/>
  <c r="W126" i="1" s="1"/>
  <c r="CJ126" i="1" s="1"/>
  <c r="O126" i="1"/>
  <c r="N126" i="1"/>
  <c r="R126" i="1" s="1"/>
  <c r="M126" i="1"/>
  <c r="H126" i="1"/>
  <c r="G126" i="1"/>
  <c r="C126" i="1"/>
  <c r="AL125" i="1"/>
  <c r="Z125" i="1"/>
  <c r="U125" i="1"/>
  <c r="S125" i="1"/>
  <c r="Q125" i="1"/>
  <c r="O125" i="1"/>
  <c r="N125" i="1"/>
  <c r="M125" i="1"/>
  <c r="H125" i="1"/>
  <c r="G125" i="1"/>
  <c r="C125" i="1"/>
  <c r="Z124" i="1"/>
  <c r="U124" i="1"/>
  <c r="AL124" i="1" s="1"/>
  <c r="S124" i="1"/>
  <c r="O124" i="1"/>
  <c r="N124" i="1"/>
  <c r="M124" i="1"/>
  <c r="Q124" i="1" s="1"/>
  <c r="H124" i="1"/>
  <c r="P124" i="1" s="1"/>
  <c r="T124" i="1" s="1"/>
  <c r="AI124" i="1" s="1"/>
  <c r="G124" i="1"/>
  <c r="C124" i="1"/>
  <c r="AL123" i="1"/>
  <c r="Z123" i="1"/>
  <c r="U123" i="1"/>
  <c r="S123" i="1"/>
  <c r="P123" i="1"/>
  <c r="O123" i="1"/>
  <c r="T123" i="1" s="1"/>
  <c r="AI123" i="1" s="1"/>
  <c r="N123" i="1"/>
  <c r="M123" i="1"/>
  <c r="Q123" i="1" s="1"/>
  <c r="H123" i="1"/>
  <c r="R123" i="1" s="1"/>
  <c r="G123" i="1"/>
  <c r="V123" i="1" s="1"/>
  <c r="AP123" i="1" s="1"/>
  <c r="C123" i="1"/>
  <c r="AL122" i="1"/>
  <c r="Z122" i="1"/>
  <c r="W122" i="1"/>
  <c r="CJ122" i="1" s="1"/>
  <c r="V122" i="1"/>
  <c r="AP122" i="1" s="1"/>
  <c r="U122" i="1"/>
  <c r="S122" i="1"/>
  <c r="R122" i="1"/>
  <c r="Q122" i="1"/>
  <c r="O122" i="1"/>
  <c r="N122" i="1"/>
  <c r="M122" i="1"/>
  <c r="H122" i="1"/>
  <c r="P122" i="1" s="1"/>
  <c r="T122" i="1" s="1"/>
  <c r="AI122" i="1" s="1"/>
  <c r="G122" i="1"/>
  <c r="C122" i="1"/>
  <c r="AP121" i="1"/>
  <c r="Z121" i="1"/>
  <c r="V121" i="1"/>
  <c r="U121" i="1"/>
  <c r="AL121" i="1" s="1"/>
  <c r="S121" i="1"/>
  <c r="R121" i="1"/>
  <c r="P121" i="1"/>
  <c r="T121" i="1" s="1"/>
  <c r="AI121" i="1" s="1"/>
  <c r="O121" i="1"/>
  <c r="N121" i="1"/>
  <c r="M121" i="1"/>
  <c r="Q121" i="1" s="1"/>
  <c r="H121" i="1"/>
  <c r="W121" i="1" s="1"/>
  <c r="CJ121" i="1" s="1"/>
  <c r="G121" i="1"/>
  <c r="C121" i="1"/>
  <c r="AI120" i="1"/>
  <c r="Z120" i="1"/>
  <c r="V120" i="1"/>
  <c r="AP120" i="1" s="1"/>
  <c r="U120" i="1"/>
  <c r="AL120" i="1" s="1"/>
  <c r="T120" i="1"/>
  <c r="S120" i="1"/>
  <c r="P120" i="1"/>
  <c r="W120" i="1" s="1"/>
  <c r="CJ120" i="1" s="1"/>
  <c r="O120" i="1"/>
  <c r="N120" i="1"/>
  <c r="M120" i="1"/>
  <c r="Q120" i="1" s="1"/>
  <c r="H120" i="1"/>
  <c r="R120" i="1" s="1"/>
  <c r="G120" i="1"/>
  <c r="C120" i="1"/>
  <c r="AL119" i="1"/>
  <c r="Z119" i="1"/>
  <c r="U119" i="1"/>
  <c r="S119" i="1"/>
  <c r="R119" i="1"/>
  <c r="Q119" i="1"/>
  <c r="O119" i="1"/>
  <c r="N119" i="1"/>
  <c r="M119" i="1"/>
  <c r="H119" i="1"/>
  <c r="V119" i="1" s="1"/>
  <c r="AP119" i="1" s="1"/>
  <c r="G119" i="1"/>
  <c r="C119" i="1"/>
  <c r="AP118" i="1"/>
  <c r="AL118" i="1"/>
  <c r="Z118" i="1"/>
  <c r="V118" i="1"/>
  <c r="U118" i="1"/>
  <c r="S118" i="1"/>
  <c r="R118" i="1"/>
  <c r="O118" i="1"/>
  <c r="N118" i="1"/>
  <c r="M118" i="1"/>
  <c r="Q118" i="1" s="1"/>
  <c r="H118" i="1"/>
  <c r="P118" i="1" s="1"/>
  <c r="T118" i="1" s="1"/>
  <c r="AI118" i="1" s="1"/>
  <c r="G118" i="1"/>
  <c r="C118" i="1"/>
  <c r="AI117" i="1"/>
  <c r="Z117" i="1"/>
  <c r="V117" i="1"/>
  <c r="AP117" i="1" s="1"/>
  <c r="U117" i="1"/>
  <c r="AL117" i="1" s="1"/>
  <c r="T117" i="1"/>
  <c r="S117" i="1"/>
  <c r="P117" i="1"/>
  <c r="W117" i="1" s="1"/>
  <c r="CJ117" i="1" s="1"/>
  <c r="O117" i="1"/>
  <c r="N117" i="1"/>
  <c r="R117" i="1" s="1"/>
  <c r="M117" i="1"/>
  <c r="Q117" i="1" s="1"/>
  <c r="H117" i="1"/>
  <c r="G117" i="1"/>
  <c r="C117" i="1"/>
  <c r="AL116" i="1"/>
  <c r="Z116" i="1"/>
  <c r="U116" i="1"/>
  <c r="S116" i="1"/>
  <c r="Q116" i="1"/>
  <c r="O116" i="1"/>
  <c r="N116" i="1"/>
  <c r="M116" i="1"/>
  <c r="H116" i="1"/>
  <c r="G116" i="1"/>
  <c r="C116" i="1"/>
  <c r="Z115" i="1"/>
  <c r="U115" i="1"/>
  <c r="AL115" i="1" s="1"/>
  <c r="S115" i="1"/>
  <c r="O115" i="1"/>
  <c r="N115" i="1"/>
  <c r="M115" i="1"/>
  <c r="Q115" i="1" s="1"/>
  <c r="H115" i="1"/>
  <c r="G115" i="1"/>
  <c r="C115" i="1"/>
  <c r="AL114" i="1"/>
  <c r="Z114" i="1"/>
  <c r="V114" i="1"/>
  <c r="AP114" i="1" s="1"/>
  <c r="U114" i="1"/>
  <c r="S114" i="1"/>
  <c r="Q114" i="1"/>
  <c r="P114" i="1"/>
  <c r="W114" i="1" s="1"/>
  <c r="CJ114" i="1" s="1"/>
  <c r="O114" i="1"/>
  <c r="N114" i="1"/>
  <c r="R114" i="1" s="1"/>
  <c r="M114" i="1"/>
  <c r="H114" i="1"/>
  <c r="G114" i="1"/>
  <c r="C114" i="1"/>
  <c r="Z113" i="1"/>
  <c r="U113" i="1"/>
  <c r="AL113" i="1" s="1"/>
  <c r="S113" i="1"/>
  <c r="Q113" i="1"/>
  <c r="O113" i="1"/>
  <c r="N113" i="1"/>
  <c r="M113" i="1"/>
  <c r="H113" i="1"/>
  <c r="R113" i="1" s="1"/>
  <c r="G113" i="1"/>
  <c r="C113" i="1"/>
  <c r="Z112" i="1"/>
  <c r="U112" i="1"/>
  <c r="AL112" i="1" s="1"/>
  <c r="S112" i="1"/>
  <c r="P112" i="1"/>
  <c r="T112" i="1" s="1"/>
  <c r="AI112" i="1" s="1"/>
  <c r="O112" i="1"/>
  <c r="N112" i="1"/>
  <c r="M112" i="1"/>
  <c r="Q112" i="1" s="1"/>
  <c r="H112" i="1"/>
  <c r="G112" i="1"/>
  <c r="C112" i="1"/>
  <c r="AP111" i="1"/>
  <c r="AL111" i="1"/>
  <c r="Z111" i="1"/>
  <c r="V111" i="1"/>
  <c r="U111" i="1"/>
  <c r="S111" i="1"/>
  <c r="P111" i="1"/>
  <c r="T111" i="1" s="1"/>
  <c r="AI111" i="1" s="1"/>
  <c r="O111" i="1"/>
  <c r="N111" i="1"/>
  <c r="M111" i="1"/>
  <c r="Q111" i="1" s="1"/>
  <c r="H111" i="1"/>
  <c r="R111" i="1" s="1"/>
  <c r="G111" i="1"/>
  <c r="C111" i="1"/>
  <c r="AL110" i="1"/>
  <c r="Z110" i="1"/>
  <c r="W110" i="1"/>
  <c r="CJ110" i="1" s="1"/>
  <c r="V110" i="1"/>
  <c r="AP110" i="1" s="1"/>
  <c r="U110" i="1"/>
  <c r="S110" i="1"/>
  <c r="R110" i="1"/>
  <c r="Q110" i="1"/>
  <c r="O110" i="1"/>
  <c r="N110" i="1"/>
  <c r="M110" i="1"/>
  <c r="H110" i="1"/>
  <c r="P110" i="1" s="1"/>
  <c r="T110" i="1" s="1"/>
  <c r="AI110" i="1" s="1"/>
  <c r="G110" i="1"/>
  <c r="C110" i="1"/>
  <c r="AP109" i="1"/>
  <c r="AI109" i="1"/>
  <c r="Z109" i="1"/>
  <c r="V109" i="1"/>
  <c r="U109" i="1"/>
  <c r="AL109" i="1" s="1"/>
  <c r="S109" i="1"/>
  <c r="R109" i="1"/>
  <c r="P109" i="1"/>
  <c r="O109" i="1"/>
  <c r="T109" i="1" s="1"/>
  <c r="N109" i="1"/>
  <c r="M109" i="1"/>
  <c r="Q109" i="1" s="1"/>
  <c r="H109" i="1"/>
  <c r="G109" i="1"/>
  <c r="W109" i="1" s="1"/>
  <c r="CJ109" i="1" s="1"/>
  <c r="C109" i="1"/>
  <c r="CJ108" i="1"/>
  <c r="Z108" i="1"/>
  <c r="V108" i="1"/>
  <c r="AP108" i="1" s="1"/>
  <c r="U108" i="1"/>
  <c r="AL108" i="1" s="1"/>
  <c r="S108" i="1"/>
  <c r="P108" i="1"/>
  <c r="W108" i="1" s="1"/>
  <c r="O108" i="1"/>
  <c r="N108" i="1"/>
  <c r="M108" i="1"/>
  <c r="Q108" i="1" s="1"/>
  <c r="H108" i="1"/>
  <c r="R108" i="1" s="1"/>
  <c r="G108" i="1"/>
  <c r="C108" i="1"/>
  <c r="AL107" i="1"/>
  <c r="Z107" i="1"/>
  <c r="U107" i="1"/>
  <c r="S107" i="1"/>
  <c r="R107" i="1"/>
  <c r="Q107" i="1"/>
  <c r="O107" i="1"/>
  <c r="N107" i="1"/>
  <c r="M107" i="1"/>
  <c r="H107" i="1"/>
  <c r="V107" i="1" s="1"/>
  <c r="AP107" i="1" s="1"/>
  <c r="G107" i="1"/>
  <c r="C107" i="1"/>
  <c r="AL106" i="1"/>
  <c r="Z106" i="1"/>
  <c r="U106" i="1"/>
  <c r="S106" i="1"/>
  <c r="O106" i="1"/>
  <c r="N106" i="1"/>
  <c r="M106" i="1"/>
  <c r="Q106" i="1" s="1"/>
  <c r="H106" i="1"/>
  <c r="V106" i="1" s="1"/>
  <c r="AP106" i="1" s="1"/>
  <c r="G106" i="1"/>
  <c r="C106" i="1"/>
  <c r="AI105" i="1"/>
  <c r="Z105" i="1"/>
  <c r="V105" i="1"/>
  <c r="AP105" i="1" s="1"/>
  <c r="U105" i="1"/>
  <c r="AL105" i="1" s="1"/>
  <c r="T105" i="1"/>
  <c r="S105" i="1"/>
  <c r="Q105" i="1"/>
  <c r="P105" i="1"/>
  <c r="W105" i="1" s="1"/>
  <c r="CJ105" i="1" s="1"/>
  <c r="O105" i="1"/>
  <c r="N105" i="1"/>
  <c r="R105" i="1" s="1"/>
  <c r="M105" i="1"/>
  <c r="H105" i="1"/>
  <c r="G105" i="1"/>
  <c r="C105" i="1"/>
  <c r="AL104" i="1"/>
  <c r="Z104" i="1"/>
  <c r="U104" i="1"/>
  <c r="S104" i="1"/>
  <c r="Q104" i="1"/>
  <c r="O104" i="1"/>
  <c r="N104" i="1"/>
  <c r="M104" i="1"/>
  <c r="H104" i="1"/>
  <c r="G104" i="1"/>
  <c r="C104" i="1"/>
  <c r="AP103" i="1"/>
  <c r="Z103" i="1"/>
  <c r="V103" i="1"/>
  <c r="U103" i="1"/>
  <c r="AL103" i="1" s="1"/>
  <c r="S103" i="1"/>
  <c r="O103" i="1"/>
  <c r="N103" i="1"/>
  <c r="M103" i="1"/>
  <c r="Q103" i="1" s="1"/>
  <c r="H103" i="1"/>
  <c r="G103" i="1"/>
  <c r="C103" i="1"/>
  <c r="AL102" i="1"/>
  <c r="Z102" i="1"/>
  <c r="V102" i="1"/>
  <c r="AP102" i="1" s="1"/>
  <c r="U102" i="1"/>
  <c r="S102" i="1"/>
  <c r="R102" i="1"/>
  <c r="Q102" i="1"/>
  <c r="P102" i="1"/>
  <c r="O102" i="1"/>
  <c r="N102" i="1"/>
  <c r="M102" i="1"/>
  <c r="H102" i="1"/>
  <c r="G102" i="1"/>
  <c r="C102" i="1"/>
  <c r="Z101" i="1"/>
  <c r="U101" i="1"/>
  <c r="AL101" i="1" s="1"/>
  <c r="S101" i="1"/>
  <c r="O101" i="1"/>
  <c r="N101" i="1"/>
  <c r="M101" i="1"/>
  <c r="Q101" i="1" s="1"/>
  <c r="H101" i="1"/>
  <c r="G101" i="1"/>
  <c r="C101" i="1"/>
  <c r="Z100" i="1"/>
  <c r="U100" i="1"/>
  <c r="AL100" i="1" s="1"/>
  <c r="S100" i="1"/>
  <c r="O100" i="1"/>
  <c r="N100" i="1"/>
  <c r="M100" i="1"/>
  <c r="Q100" i="1" s="1"/>
  <c r="H100" i="1"/>
  <c r="G100" i="1"/>
  <c r="C100" i="1"/>
  <c r="AP99" i="1"/>
  <c r="AL99" i="1"/>
  <c r="Z99" i="1"/>
  <c r="V99" i="1"/>
  <c r="U99" i="1"/>
  <c r="S99" i="1"/>
  <c r="P99" i="1"/>
  <c r="W99" i="1" s="1"/>
  <c r="CJ99" i="1" s="1"/>
  <c r="O99" i="1"/>
  <c r="N99" i="1"/>
  <c r="M99" i="1"/>
  <c r="Q99" i="1" s="1"/>
  <c r="H99" i="1"/>
  <c r="G99" i="1"/>
  <c r="C99" i="1"/>
  <c r="Z98" i="1"/>
  <c r="V98" i="1"/>
  <c r="AP98" i="1" s="1"/>
  <c r="U98" i="1"/>
  <c r="AL98" i="1" s="1"/>
  <c r="T98" i="1"/>
  <c r="AI98" i="1" s="1"/>
  <c r="S98" i="1"/>
  <c r="R98" i="1"/>
  <c r="Q98" i="1"/>
  <c r="O98" i="1"/>
  <c r="N98" i="1"/>
  <c r="M98" i="1"/>
  <c r="H98" i="1"/>
  <c r="P98" i="1" s="1"/>
  <c r="W98" i="1" s="1"/>
  <c r="CJ98" i="1" s="1"/>
  <c r="G98" i="1"/>
  <c r="C98" i="1"/>
  <c r="AP97" i="1"/>
  <c r="Z97" i="1"/>
  <c r="V97" i="1"/>
  <c r="U97" i="1"/>
  <c r="AL97" i="1" s="1"/>
  <c r="S97" i="1"/>
  <c r="R97" i="1"/>
  <c r="P97" i="1"/>
  <c r="O97" i="1"/>
  <c r="T97" i="1" s="1"/>
  <c r="AI97" i="1" s="1"/>
  <c r="N97" i="1"/>
  <c r="M97" i="1"/>
  <c r="Q97" i="1" s="1"/>
  <c r="H97" i="1"/>
  <c r="G97" i="1"/>
  <c r="W97" i="1" s="1"/>
  <c r="CJ97" i="1" s="1"/>
  <c r="C97" i="1"/>
  <c r="Z96" i="1"/>
  <c r="U96" i="1"/>
  <c r="AL96" i="1" s="1"/>
  <c r="T96" i="1"/>
  <c r="AI96" i="1" s="1"/>
  <c r="S96" i="1"/>
  <c r="P96" i="1"/>
  <c r="W96" i="1" s="1"/>
  <c r="CJ96" i="1" s="1"/>
  <c r="O96" i="1"/>
  <c r="N96" i="1"/>
  <c r="M96" i="1"/>
  <c r="Q96" i="1" s="1"/>
  <c r="H96" i="1"/>
  <c r="R96" i="1" s="1"/>
  <c r="G96" i="1"/>
  <c r="C96" i="1"/>
  <c r="AL95" i="1"/>
  <c r="Z95" i="1"/>
  <c r="U95" i="1"/>
  <c r="S95" i="1"/>
  <c r="R95" i="1"/>
  <c r="Q95" i="1"/>
  <c r="O95" i="1"/>
  <c r="N95" i="1"/>
  <c r="M95" i="1"/>
  <c r="H95" i="1"/>
  <c r="G95" i="1"/>
  <c r="C95" i="1"/>
  <c r="AL94" i="1"/>
  <c r="AI94" i="1"/>
  <c r="Z94" i="1"/>
  <c r="V94" i="1"/>
  <c r="AP94" i="1" s="1"/>
  <c r="U94" i="1"/>
  <c r="S94" i="1"/>
  <c r="O94" i="1"/>
  <c r="T94" i="1" s="1"/>
  <c r="N94" i="1"/>
  <c r="M94" i="1"/>
  <c r="Q94" i="1" s="1"/>
  <c r="H94" i="1"/>
  <c r="P94" i="1" s="1"/>
  <c r="G94" i="1"/>
  <c r="C94" i="1"/>
  <c r="AL93" i="1"/>
  <c r="AI93" i="1"/>
  <c r="Z93" i="1"/>
  <c r="V93" i="1"/>
  <c r="AP93" i="1" s="1"/>
  <c r="U93" i="1"/>
  <c r="T93" i="1"/>
  <c r="S93" i="1"/>
  <c r="P93" i="1"/>
  <c r="W93" i="1" s="1"/>
  <c r="CJ93" i="1" s="1"/>
  <c r="O93" i="1"/>
  <c r="N93" i="1"/>
  <c r="R93" i="1" s="1"/>
  <c r="M93" i="1"/>
  <c r="Q93" i="1" s="1"/>
  <c r="H93" i="1"/>
  <c r="G93" i="1"/>
  <c r="C93" i="1"/>
  <c r="Z92" i="1"/>
  <c r="U92" i="1"/>
  <c r="AL92" i="1" s="1"/>
  <c r="S92" i="1"/>
  <c r="Q92" i="1"/>
  <c r="O92" i="1"/>
  <c r="T92" i="1" s="1"/>
  <c r="AI92" i="1" s="1"/>
  <c r="N92" i="1"/>
  <c r="M92" i="1"/>
  <c r="H92" i="1"/>
  <c r="P92" i="1" s="1"/>
  <c r="G92" i="1"/>
  <c r="V92" i="1" s="1"/>
  <c r="AP92" i="1" s="1"/>
  <c r="C92" i="1"/>
  <c r="AP91" i="1"/>
  <c r="Z91" i="1"/>
  <c r="V91" i="1"/>
  <c r="U91" i="1"/>
  <c r="AL91" i="1" s="1"/>
  <c r="S91" i="1"/>
  <c r="P91" i="1"/>
  <c r="T91" i="1" s="1"/>
  <c r="AI91" i="1" s="1"/>
  <c r="O91" i="1"/>
  <c r="N91" i="1"/>
  <c r="M91" i="1"/>
  <c r="Q91" i="1" s="1"/>
  <c r="H91" i="1"/>
  <c r="R91" i="1" s="1"/>
  <c r="G91" i="1"/>
  <c r="C91" i="1"/>
  <c r="CJ90" i="1"/>
  <c r="AL90" i="1"/>
  <c r="Z90" i="1"/>
  <c r="W90" i="1"/>
  <c r="V90" i="1"/>
  <c r="AP90" i="1" s="1"/>
  <c r="U90" i="1"/>
  <c r="S90" i="1"/>
  <c r="R90" i="1"/>
  <c r="Q90" i="1"/>
  <c r="P90" i="1"/>
  <c r="T90" i="1" s="1"/>
  <c r="AI90" i="1" s="1"/>
  <c r="O90" i="1"/>
  <c r="N90" i="1"/>
  <c r="M90" i="1"/>
  <c r="H90" i="1"/>
  <c r="G90" i="1"/>
  <c r="C90" i="1"/>
  <c r="AL89" i="1"/>
  <c r="Z89" i="1"/>
  <c r="U89" i="1"/>
  <c r="S89" i="1"/>
  <c r="Q89" i="1"/>
  <c r="O89" i="1"/>
  <c r="N89" i="1"/>
  <c r="M89" i="1"/>
  <c r="H89" i="1"/>
  <c r="G89" i="1"/>
  <c r="C89" i="1"/>
  <c r="Z88" i="1"/>
  <c r="U88" i="1"/>
  <c r="AL88" i="1" s="1"/>
  <c r="S88" i="1"/>
  <c r="O88" i="1"/>
  <c r="N88" i="1"/>
  <c r="M88" i="1"/>
  <c r="Q88" i="1" s="1"/>
  <c r="H88" i="1"/>
  <c r="G88" i="1"/>
  <c r="C88" i="1"/>
  <c r="AP87" i="1"/>
  <c r="AL87" i="1"/>
  <c r="Z87" i="1"/>
  <c r="W87" i="1"/>
  <c r="CJ87" i="1" s="1"/>
  <c r="V87" i="1"/>
  <c r="U87" i="1"/>
  <c r="S87" i="1"/>
  <c r="P87" i="1"/>
  <c r="T87" i="1" s="1"/>
  <c r="AI87" i="1" s="1"/>
  <c r="O87" i="1"/>
  <c r="N87" i="1"/>
  <c r="M87" i="1"/>
  <c r="Q87" i="1" s="1"/>
  <c r="H87" i="1"/>
  <c r="R87" i="1" s="1"/>
  <c r="G87" i="1"/>
  <c r="C87" i="1"/>
  <c r="AP86" i="1"/>
  <c r="Z86" i="1"/>
  <c r="W86" i="1"/>
  <c r="CJ86" i="1" s="1"/>
  <c r="V86" i="1"/>
  <c r="U86" i="1"/>
  <c r="AL86" i="1" s="1"/>
  <c r="T86" i="1"/>
  <c r="AI86" i="1" s="1"/>
  <c r="S86" i="1"/>
  <c r="Q86" i="1"/>
  <c r="P86" i="1"/>
  <c r="O86" i="1"/>
  <c r="N86" i="1"/>
  <c r="R86" i="1" s="1"/>
  <c r="M86" i="1"/>
  <c r="G86" i="1"/>
  <c r="C86" i="1"/>
  <c r="CJ85" i="1"/>
  <c r="AP85" i="1"/>
  <c r="AL85" i="1"/>
  <c r="Z85" i="1"/>
  <c r="V85" i="1"/>
  <c r="U85" i="1"/>
  <c r="T85" i="1"/>
  <c r="AI85" i="1" s="1"/>
  <c r="S85" i="1"/>
  <c r="Q85" i="1"/>
  <c r="P85" i="1"/>
  <c r="W85" i="1" s="1"/>
  <c r="O85" i="1"/>
  <c r="N85" i="1"/>
  <c r="R85" i="1" s="1"/>
  <c r="M85" i="1"/>
  <c r="G85" i="1"/>
  <c r="C85" i="1"/>
  <c r="Z84" i="1"/>
  <c r="W84" i="1"/>
  <c r="CJ84" i="1" s="1"/>
  <c r="V84" i="1"/>
  <c r="AP84" i="1" s="1"/>
  <c r="U84" i="1"/>
  <c r="AL84" i="1" s="1"/>
  <c r="T84" i="1"/>
  <c r="AI84" i="1" s="1"/>
  <c r="S84" i="1"/>
  <c r="R84" i="1"/>
  <c r="Q84" i="1"/>
  <c r="P84" i="1"/>
  <c r="O84" i="1"/>
  <c r="N84" i="1"/>
  <c r="M84" i="1"/>
  <c r="G84" i="1"/>
  <c r="C84" i="1"/>
  <c r="AP83" i="1"/>
  <c r="Z83" i="1"/>
  <c r="W83" i="1"/>
  <c r="CJ83" i="1" s="1"/>
  <c r="V83" i="1"/>
  <c r="U83" i="1"/>
  <c r="AL83" i="1" s="1"/>
  <c r="T83" i="1"/>
  <c r="AI83" i="1" s="1"/>
  <c r="S83" i="1"/>
  <c r="Q83" i="1"/>
  <c r="P83" i="1"/>
  <c r="O83" i="1"/>
  <c r="N83" i="1"/>
  <c r="R83" i="1" s="1"/>
  <c r="M83" i="1"/>
  <c r="G83" i="1"/>
  <c r="C83" i="1"/>
  <c r="AP82" i="1"/>
  <c r="AL82" i="1"/>
  <c r="Z82" i="1"/>
  <c r="W82" i="1"/>
  <c r="CJ82" i="1" s="1"/>
  <c r="V82" i="1"/>
  <c r="U82" i="1"/>
  <c r="T82" i="1"/>
  <c r="AI82" i="1" s="1"/>
  <c r="S82" i="1"/>
  <c r="Q82" i="1"/>
  <c r="P82" i="1"/>
  <c r="O82" i="1"/>
  <c r="N82" i="1"/>
  <c r="R82" i="1" s="1"/>
  <c r="M82" i="1"/>
  <c r="G82" i="1"/>
  <c r="C82" i="1"/>
  <c r="AP81" i="1"/>
  <c r="AL81" i="1"/>
  <c r="Z81" i="1"/>
  <c r="V81" i="1"/>
  <c r="U81" i="1"/>
  <c r="S81" i="1"/>
  <c r="Q81" i="1"/>
  <c r="P81" i="1"/>
  <c r="W81" i="1" s="1"/>
  <c r="CJ81" i="1" s="1"/>
  <c r="O81" i="1"/>
  <c r="N81" i="1"/>
  <c r="R81" i="1" s="1"/>
  <c r="M81" i="1"/>
  <c r="C81" i="1"/>
  <c r="CJ80" i="1"/>
  <c r="AI80" i="1"/>
  <c r="Z80" i="1"/>
  <c r="V80" i="1"/>
  <c r="AP80" i="1" s="1"/>
  <c r="U80" i="1"/>
  <c r="AL80" i="1" s="1"/>
  <c r="T80" i="1"/>
  <c r="S80" i="1"/>
  <c r="R80" i="1"/>
  <c r="P80" i="1"/>
  <c r="W80" i="1" s="1"/>
  <c r="O80" i="1"/>
  <c r="N80" i="1"/>
  <c r="M80" i="1"/>
  <c r="Q80" i="1" s="1"/>
  <c r="C80" i="1"/>
  <c r="AP79" i="1"/>
  <c r="AL79" i="1"/>
  <c r="AI79" i="1"/>
  <c r="Z79" i="1"/>
  <c r="W79" i="1"/>
  <c r="CJ79" i="1" s="1"/>
  <c r="V79" i="1"/>
  <c r="U79" i="1"/>
  <c r="S79" i="1"/>
  <c r="R79" i="1"/>
  <c r="P79" i="1"/>
  <c r="T79" i="1" s="1"/>
  <c r="O79" i="1"/>
  <c r="N79" i="1"/>
  <c r="M79" i="1"/>
  <c r="Q79" i="1" s="1"/>
  <c r="G79" i="1"/>
  <c r="C79" i="1"/>
  <c r="AP78" i="1"/>
  <c r="Z78" i="1"/>
  <c r="V78" i="1"/>
  <c r="U78" i="1"/>
  <c r="AL78" i="1" s="1"/>
  <c r="S78" i="1"/>
  <c r="P78" i="1"/>
  <c r="W78" i="1" s="1"/>
  <c r="CJ78" i="1" s="1"/>
  <c r="O78" i="1"/>
  <c r="N78" i="1"/>
  <c r="R78" i="1" s="1"/>
  <c r="M78" i="1"/>
  <c r="Q78" i="1" s="1"/>
  <c r="G78" i="1"/>
  <c r="C78" i="1"/>
  <c r="AI77" i="1"/>
  <c r="Z77" i="1"/>
  <c r="W77" i="1"/>
  <c r="CJ77" i="1" s="1"/>
  <c r="V77" i="1"/>
  <c r="AP77" i="1" s="1"/>
  <c r="U77" i="1"/>
  <c r="AL77" i="1" s="1"/>
  <c r="T77" i="1"/>
  <c r="S77" i="1"/>
  <c r="P77" i="1"/>
  <c r="O77" i="1"/>
  <c r="N77" i="1"/>
  <c r="R77" i="1" s="1"/>
  <c r="M77" i="1"/>
  <c r="Q77" i="1" s="1"/>
  <c r="G77" i="1"/>
  <c r="C77" i="1"/>
  <c r="CJ76" i="1"/>
  <c r="AP76" i="1"/>
  <c r="AL76" i="1"/>
  <c r="AI76" i="1"/>
  <c r="Z76" i="1"/>
  <c r="V76" i="1"/>
  <c r="U76" i="1"/>
  <c r="T76" i="1"/>
  <c r="S76" i="1"/>
  <c r="P76" i="1"/>
  <c r="W76" i="1" s="1"/>
  <c r="O76" i="1"/>
  <c r="N76" i="1"/>
  <c r="R76" i="1" s="1"/>
  <c r="M76" i="1"/>
  <c r="Q76" i="1" s="1"/>
  <c r="G76" i="1"/>
  <c r="C76" i="1"/>
  <c r="Z75" i="1"/>
  <c r="V75" i="1"/>
  <c r="AP75" i="1" s="1"/>
  <c r="U75" i="1"/>
  <c r="AL75" i="1" s="1"/>
  <c r="S75" i="1"/>
  <c r="R75" i="1"/>
  <c r="P75" i="1"/>
  <c r="W75" i="1" s="1"/>
  <c r="CJ75" i="1" s="1"/>
  <c r="O75" i="1"/>
  <c r="N75" i="1"/>
  <c r="M75" i="1"/>
  <c r="Q75" i="1" s="1"/>
  <c r="G75" i="1"/>
  <c r="C75" i="1"/>
  <c r="CJ74" i="1"/>
  <c r="Z74" i="1"/>
  <c r="V74" i="1"/>
  <c r="AP74" i="1" s="1"/>
  <c r="U74" i="1"/>
  <c r="AL74" i="1" s="1"/>
  <c r="S74" i="1"/>
  <c r="R74" i="1"/>
  <c r="P74" i="1"/>
  <c r="W74" i="1" s="1"/>
  <c r="O74" i="1"/>
  <c r="N74" i="1"/>
  <c r="M74" i="1"/>
  <c r="Q74" i="1" s="1"/>
  <c r="G74" i="1"/>
  <c r="C74" i="1"/>
  <c r="AP73" i="1"/>
  <c r="Z73" i="1"/>
  <c r="V73" i="1"/>
  <c r="U73" i="1"/>
  <c r="AL73" i="1" s="1"/>
  <c r="S73" i="1"/>
  <c r="P73" i="1"/>
  <c r="W73" i="1" s="1"/>
  <c r="CJ73" i="1" s="1"/>
  <c r="O73" i="1"/>
  <c r="N73" i="1"/>
  <c r="R73" i="1" s="1"/>
  <c r="M73" i="1"/>
  <c r="Q73" i="1" s="1"/>
  <c r="G73" i="1"/>
  <c r="C73" i="1"/>
  <c r="AL72" i="1"/>
  <c r="Z72" i="1"/>
  <c r="V72" i="1"/>
  <c r="AP72" i="1" s="1"/>
  <c r="U72" i="1"/>
  <c r="T72" i="1"/>
  <c r="AI72" i="1" s="1"/>
  <c r="S72" i="1"/>
  <c r="P72" i="1"/>
  <c r="W72" i="1" s="1"/>
  <c r="CJ72" i="1" s="1"/>
  <c r="O72" i="1"/>
  <c r="N72" i="1"/>
  <c r="R72" i="1" s="1"/>
  <c r="M72" i="1"/>
  <c r="Q72" i="1" s="1"/>
  <c r="C72" i="1"/>
  <c r="AP71" i="1"/>
  <c r="AL71" i="1"/>
  <c r="AI71" i="1"/>
  <c r="Z71" i="1"/>
  <c r="W71" i="1"/>
  <c r="CJ71" i="1" s="1"/>
  <c r="V71" i="1"/>
  <c r="U71" i="1"/>
  <c r="T71" i="1"/>
  <c r="S71" i="1"/>
  <c r="Q71" i="1"/>
  <c r="P71" i="1"/>
  <c r="O71" i="1"/>
  <c r="N71" i="1"/>
  <c r="R71" i="1" s="1"/>
  <c r="M71" i="1"/>
  <c r="G71" i="1"/>
  <c r="C71" i="1"/>
  <c r="AP70" i="1"/>
  <c r="Z70" i="1"/>
  <c r="W70" i="1"/>
  <c r="CJ70" i="1" s="1"/>
  <c r="V70" i="1"/>
  <c r="U70" i="1"/>
  <c r="AL70" i="1" s="1"/>
  <c r="T70" i="1"/>
  <c r="AI70" i="1" s="1"/>
  <c r="S70" i="1"/>
  <c r="R70" i="1"/>
  <c r="Q70" i="1"/>
  <c r="P70" i="1"/>
  <c r="O70" i="1"/>
  <c r="N70" i="1"/>
  <c r="M70" i="1"/>
  <c r="G70" i="1"/>
  <c r="C70" i="1"/>
  <c r="AL69" i="1"/>
  <c r="Z69" i="1"/>
  <c r="V69" i="1"/>
  <c r="AP69" i="1" s="1"/>
  <c r="U69" i="1"/>
  <c r="S69" i="1"/>
  <c r="Q69" i="1"/>
  <c r="O69" i="1"/>
  <c r="N69" i="1"/>
  <c r="M69" i="1"/>
  <c r="H69" i="1"/>
  <c r="P69" i="1" s="1"/>
  <c r="T69" i="1" s="1"/>
  <c r="AI69" i="1" s="1"/>
  <c r="G69" i="1"/>
  <c r="C69" i="1"/>
  <c r="Z68" i="1"/>
  <c r="V68" i="1"/>
  <c r="AP68" i="1" s="1"/>
  <c r="U68" i="1"/>
  <c r="AL68" i="1" s="1"/>
  <c r="S68" i="1"/>
  <c r="R68" i="1"/>
  <c r="Q68" i="1"/>
  <c r="P68" i="1"/>
  <c r="T68" i="1" s="1"/>
  <c r="AI68" i="1" s="1"/>
  <c r="O68" i="1"/>
  <c r="N68" i="1"/>
  <c r="M68" i="1"/>
  <c r="H68" i="1"/>
  <c r="G68" i="1"/>
  <c r="C68" i="1"/>
  <c r="AL67" i="1"/>
  <c r="Z67" i="1"/>
  <c r="V67" i="1"/>
  <c r="AP67" i="1" s="1"/>
  <c r="U67" i="1"/>
  <c r="S67" i="1"/>
  <c r="O67" i="1"/>
  <c r="N67" i="1"/>
  <c r="M67" i="1"/>
  <c r="Q67" i="1" s="1"/>
  <c r="H67" i="1"/>
  <c r="R67" i="1" s="1"/>
  <c r="G67" i="1"/>
  <c r="C67" i="1"/>
  <c r="Z66" i="1"/>
  <c r="V66" i="1"/>
  <c r="AP66" i="1" s="1"/>
  <c r="U66" i="1"/>
  <c r="AL66" i="1" s="1"/>
  <c r="S66" i="1"/>
  <c r="R66" i="1"/>
  <c r="Q66" i="1"/>
  <c r="P66" i="1"/>
  <c r="T66" i="1" s="1"/>
  <c r="AI66" i="1" s="1"/>
  <c r="O66" i="1"/>
  <c r="N66" i="1"/>
  <c r="M66" i="1"/>
  <c r="H66" i="1"/>
  <c r="W66" i="1" s="1"/>
  <c r="CJ66" i="1" s="1"/>
  <c r="G66" i="1"/>
  <c r="C66" i="1"/>
  <c r="AL65" i="1"/>
  <c r="Z65" i="1"/>
  <c r="V65" i="1"/>
  <c r="AP65" i="1" s="1"/>
  <c r="U65" i="1"/>
  <c r="S65" i="1"/>
  <c r="O65" i="1"/>
  <c r="N65" i="1"/>
  <c r="M65" i="1"/>
  <c r="Q65" i="1" s="1"/>
  <c r="H65" i="1"/>
  <c r="G65" i="1"/>
  <c r="C65" i="1"/>
  <c r="Z64" i="1"/>
  <c r="V64" i="1"/>
  <c r="AP64" i="1" s="1"/>
  <c r="U64" i="1"/>
  <c r="AL64" i="1" s="1"/>
  <c r="S64" i="1"/>
  <c r="R64" i="1"/>
  <c r="Q64" i="1"/>
  <c r="P64" i="1"/>
  <c r="T64" i="1" s="1"/>
  <c r="AI64" i="1" s="1"/>
  <c r="O64" i="1"/>
  <c r="N64" i="1"/>
  <c r="M64" i="1"/>
  <c r="H64" i="1"/>
  <c r="W64" i="1" s="1"/>
  <c r="CJ64" i="1" s="1"/>
  <c r="G64" i="1"/>
  <c r="C64" i="1"/>
  <c r="Z63" i="1"/>
  <c r="U63" i="1"/>
  <c r="AL63" i="1" s="1"/>
  <c r="S63" i="1"/>
  <c r="O63" i="1"/>
  <c r="N63" i="1"/>
  <c r="M63" i="1"/>
  <c r="Q63" i="1" s="1"/>
  <c r="H63" i="1"/>
  <c r="V63" i="1" s="1"/>
  <c r="AP63" i="1" s="1"/>
  <c r="G63" i="1"/>
  <c r="C63" i="1"/>
  <c r="Z62" i="1"/>
  <c r="V62" i="1"/>
  <c r="AP62" i="1" s="1"/>
  <c r="U62" i="1"/>
  <c r="AL62" i="1" s="1"/>
  <c r="S62" i="1"/>
  <c r="R62" i="1"/>
  <c r="Q62" i="1"/>
  <c r="P62" i="1"/>
  <c r="W62" i="1" s="1"/>
  <c r="CJ62" i="1" s="1"/>
  <c r="O62" i="1"/>
  <c r="N62" i="1"/>
  <c r="M62" i="1"/>
  <c r="H62" i="1"/>
  <c r="G62" i="1"/>
  <c r="C62" i="1"/>
  <c r="AL61" i="1"/>
  <c r="Z61" i="1"/>
  <c r="U61" i="1"/>
  <c r="S61" i="1"/>
  <c r="Q61" i="1"/>
  <c r="O61" i="1"/>
  <c r="N61" i="1"/>
  <c r="M61" i="1"/>
  <c r="H61" i="1"/>
  <c r="V61" i="1" s="1"/>
  <c r="AP61" i="1" s="1"/>
  <c r="G61" i="1"/>
  <c r="C61" i="1"/>
  <c r="Z60" i="1"/>
  <c r="U60" i="1"/>
  <c r="AL60" i="1" s="1"/>
  <c r="S60" i="1"/>
  <c r="R60" i="1"/>
  <c r="O60" i="1"/>
  <c r="N60" i="1"/>
  <c r="M60" i="1"/>
  <c r="Q60" i="1" s="1"/>
  <c r="H60" i="1"/>
  <c r="P60" i="1" s="1"/>
  <c r="T60" i="1" s="1"/>
  <c r="AI60" i="1" s="1"/>
  <c r="G60" i="1"/>
  <c r="C60" i="1"/>
  <c r="AP59" i="1"/>
  <c r="AL59" i="1"/>
  <c r="Z59" i="1"/>
  <c r="V59" i="1"/>
  <c r="U59" i="1"/>
  <c r="S59" i="1"/>
  <c r="P59" i="1"/>
  <c r="T59" i="1" s="1"/>
  <c r="AI59" i="1" s="1"/>
  <c r="O59" i="1"/>
  <c r="N59" i="1"/>
  <c r="M59" i="1"/>
  <c r="Q59" i="1" s="1"/>
  <c r="H59" i="1"/>
  <c r="W59" i="1" s="1"/>
  <c r="CJ59" i="1" s="1"/>
  <c r="G59" i="1"/>
  <c r="C59" i="1"/>
  <c r="AL58" i="1"/>
  <c r="Z58" i="1"/>
  <c r="V58" i="1"/>
  <c r="AP58" i="1" s="1"/>
  <c r="U58" i="1"/>
  <c r="S58" i="1"/>
  <c r="Q58" i="1"/>
  <c r="O58" i="1"/>
  <c r="N58" i="1"/>
  <c r="M58" i="1"/>
  <c r="H58" i="1"/>
  <c r="R58" i="1" s="1"/>
  <c r="G58" i="1"/>
  <c r="C58" i="1"/>
  <c r="AP57" i="1"/>
  <c r="Z57" i="1"/>
  <c r="V57" i="1"/>
  <c r="U57" i="1"/>
  <c r="AL57" i="1" s="1"/>
  <c r="S57" i="1"/>
  <c r="R57" i="1"/>
  <c r="Q57" i="1"/>
  <c r="P57" i="1"/>
  <c r="T57" i="1" s="1"/>
  <c r="AI57" i="1" s="1"/>
  <c r="O57" i="1"/>
  <c r="N57" i="1"/>
  <c r="M57" i="1"/>
  <c r="H57" i="1"/>
  <c r="W57" i="1" s="1"/>
  <c r="CJ57" i="1" s="1"/>
  <c r="G57" i="1"/>
  <c r="C57" i="1"/>
  <c r="AL56" i="1"/>
  <c r="Z56" i="1"/>
  <c r="V56" i="1"/>
  <c r="AP56" i="1" s="1"/>
  <c r="U56" i="1"/>
  <c r="S56" i="1"/>
  <c r="P56" i="1"/>
  <c r="T56" i="1" s="1"/>
  <c r="AI56" i="1" s="1"/>
  <c r="O56" i="1"/>
  <c r="N56" i="1"/>
  <c r="M56" i="1"/>
  <c r="Q56" i="1" s="1"/>
  <c r="H56" i="1"/>
  <c r="W56" i="1" s="1"/>
  <c r="CJ56" i="1" s="1"/>
  <c r="G56" i="1"/>
  <c r="C56" i="1"/>
  <c r="AL55" i="1"/>
  <c r="Z55" i="1"/>
  <c r="U55" i="1"/>
  <c r="S55" i="1"/>
  <c r="R55" i="1"/>
  <c r="Q55" i="1"/>
  <c r="O55" i="1"/>
  <c r="N55" i="1"/>
  <c r="M55" i="1"/>
  <c r="H55" i="1"/>
  <c r="P55" i="1" s="1"/>
  <c r="G55" i="1"/>
  <c r="C55" i="1"/>
  <c r="AL54" i="1"/>
  <c r="Z54" i="1"/>
  <c r="U54" i="1"/>
  <c r="S54" i="1"/>
  <c r="O54" i="1"/>
  <c r="N54" i="1"/>
  <c r="M54" i="1"/>
  <c r="Q54" i="1" s="1"/>
  <c r="H54" i="1"/>
  <c r="G54" i="1"/>
  <c r="C54" i="1"/>
  <c r="AI53" i="1"/>
  <c r="Z53" i="1"/>
  <c r="V53" i="1"/>
  <c r="AP53" i="1" s="1"/>
  <c r="U53" i="1"/>
  <c r="AL53" i="1" s="1"/>
  <c r="T53" i="1"/>
  <c r="S53" i="1"/>
  <c r="P53" i="1"/>
  <c r="W53" i="1" s="1"/>
  <c r="CJ53" i="1" s="1"/>
  <c r="O53" i="1"/>
  <c r="N53" i="1"/>
  <c r="R53" i="1" s="1"/>
  <c r="M53" i="1"/>
  <c r="Q53" i="1" s="1"/>
  <c r="H53" i="1"/>
  <c r="G53" i="1"/>
  <c r="C53" i="1"/>
  <c r="AP52" i="1"/>
  <c r="AL52" i="1"/>
  <c r="Z52" i="1"/>
  <c r="V52" i="1"/>
  <c r="U52" i="1"/>
  <c r="T52" i="1"/>
  <c r="AI52" i="1" s="1"/>
  <c r="S52" i="1"/>
  <c r="Q52" i="1"/>
  <c r="P52" i="1"/>
  <c r="W52" i="1" s="1"/>
  <c r="CJ52" i="1" s="1"/>
  <c r="O52" i="1"/>
  <c r="N52" i="1"/>
  <c r="R52" i="1" s="1"/>
  <c r="M52" i="1"/>
  <c r="H52" i="1"/>
  <c r="G52" i="1"/>
  <c r="C52" i="1"/>
  <c r="Z51" i="1"/>
  <c r="U51" i="1"/>
  <c r="AL51" i="1" s="1"/>
  <c r="S51" i="1"/>
  <c r="O51" i="1"/>
  <c r="N51" i="1"/>
  <c r="M51" i="1"/>
  <c r="Q51" i="1" s="1"/>
  <c r="H51" i="1"/>
  <c r="V51" i="1" s="1"/>
  <c r="AP51" i="1" s="1"/>
  <c r="G51" i="1"/>
  <c r="C51" i="1"/>
  <c r="Z50" i="1"/>
  <c r="V50" i="1"/>
  <c r="AP50" i="1" s="1"/>
  <c r="U50" i="1"/>
  <c r="AL50" i="1" s="1"/>
  <c r="S50" i="1"/>
  <c r="R50" i="1"/>
  <c r="Q50" i="1"/>
  <c r="P50" i="1"/>
  <c r="W50" i="1" s="1"/>
  <c r="CJ50" i="1" s="1"/>
  <c r="O50" i="1"/>
  <c r="N50" i="1"/>
  <c r="M50" i="1"/>
  <c r="H50" i="1"/>
  <c r="C50" i="1"/>
  <c r="AL49" i="1"/>
  <c r="Z49" i="1"/>
  <c r="V49" i="1"/>
  <c r="AP49" i="1" s="1"/>
  <c r="U49" i="1"/>
  <c r="S49" i="1"/>
  <c r="P49" i="1"/>
  <c r="T49" i="1" s="1"/>
  <c r="AI49" i="1" s="1"/>
  <c r="O49" i="1"/>
  <c r="N49" i="1"/>
  <c r="M49" i="1"/>
  <c r="Q49" i="1" s="1"/>
  <c r="H49" i="1"/>
  <c r="W49" i="1" s="1"/>
  <c r="CJ49" i="1" s="1"/>
  <c r="G49" i="1"/>
  <c r="C49" i="1"/>
  <c r="AL48" i="1"/>
  <c r="Z48" i="1"/>
  <c r="U48" i="1"/>
  <c r="S48" i="1"/>
  <c r="Q48" i="1"/>
  <c r="O48" i="1"/>
  <c r="N48" i="1"/>
  <c r="M48" i="1"/>
  <c r="H48" i="1"/>
  <c r="R48" i="1" s="1"/>
  <c r="G48" i="1"/>
  <c r="C48" i="1"/>
  <c r="AL47" i="1"/>
  <c r="Z47" i="1"/>
  <c r="U47" i="1"/>
  <c r="S47" i="1"/>
  <c r="O47" i="1"/>
  <c r="N47" i="1"/>
  <c r="M47" i="1"/>
  <c r="Q47" i="1" s="1"/>
  <c r="H47" i="1"/>
  <c r="G47" i="1"/>
  <c r="C47" i="1"/>
  <c r="AI46" i="1"/>
  <c r="Z46" i="1"/>
  <c r="V46" i="1"/>
  <c r="AP46" i="1" s="1"/>
  <c r="U46" i="1"/>
  <c r="AL46" i="1" s="1"/>
  <c r="T46" i="1"/>
  <c r="S46" i="1"/>
  <c r="P46" i="1"/>
  <c r="W46" i="1" s="1"/>
  <c r="CJ46" i="1" s="1"/>
  <c r="O46" i="1"/>
  <c r="N46" i="1"/>
  <c r="R46" i="1" s="1"/>
  <c r="M46" i="1"/>
  <c r="Q46" i="1" s="1"/>
  <c r="H46" i="1"/>
  <c r="G46" i="1"/>
  <c r="C46" i="1"/>
  <c r="AP45" i="1"/>
  <c r="AL45" i="1"/>
  <c r="Z45" i="1"/>
  <c r="V45" i="1"/>
  <c r="U45" i="1"/>
  <c r="T45" i="1"/>
  <c r="AI45" i="1" s="1"/>
  <c r="S45" i="1"/>
  <c r="Q45" i="1"/>
  <c r="P45" i="1"/>
  <c r="W45" i="1" s="1"/>
  <c r="CJ45" i="1" s="1"/>
  <c r="O45" i="1"/>
  <c r="N45" i="1"/>
  <c r="R45" i="1" s="1"/>
  <c r="M45" i="1"/>
  <c r="H45" i="1"/>
  <c r="G45" i="1"/>
  <c r="C45" i="1"/>
  <c r="Z44" i="1"/>
  <c r="U44" i="1"/>
  <c r="AL44" i="1" s="1"/>
  <c r="S44" i="1"/>
  <c r="O44" i="1"/>
  <c r="N44" i="1"/>
  <c r="M44" i="1"/>
  <c r="Q44" i="1" s="1"/>
  <c r="H44" i="1"/>
  <c r="V44" i="1" s="1"/>
  <c r="AP44" i="1" s="1"/>
  <c r="G44" i="1"/>
  <c r="C44" i="1"/>
  <c r="Z43" i="1"/>
  <c r="V43" i="1"/>
  <c r="AP43" i="1" s="1"/>
  <c r="U43" i="1"/>
  <c r="AL43" i="1" s="1"/>
  <c r="S43" i="1"/>
  <c r="R43" i="1"/>
  <c r="Q43" i="1"/>
  <c r="P43" i="1"/>
  <c r="W43" i="1" s="1"/>
  <c r="CJ43" i="1" s="1"/>
  <c r="O43" i="1"/>
  <c r="N43" i="1"/>
  <c r="M43" i="1"/>
  <c r="H43" i="1"/>
  <c r="G43" i="1"/>
  <c r="C43" i="1"/>
  <c r="AL42" i="1"/>
  <c r="Z42" i="1"/>
  <c r="U42" i="1"/>
  <c r="S42" i="1"/>
  <c r="Q42" i="1"/>
  <c r="O42" i="1"/>
  <c r="N42" i="1"/>
  <c r="R42" i="1" s="1"/>
  <c r="M42" i="1"/>
  <c r="H42" i="1"/>
  <c r="V42" i="1" s="1"/>
  <c r="AP42" i="1" s="1"/>
  <c r="G42" i="1"/>
  <c r="C42" i="1"/>
  <c r="Z41" i="1"/>
  <c r="U41" i="1"/>
  <c r="AL41" i="1" s="1"/>
  <c r="S41" i="1"/>
  <c r="R41" i="1"/>
  <c r="O41" i="1"/>
  <c r="N41" i="1"/>
  <c r="M41" i="1"/>
  <c r="Q41" i="1" s="1"/>
  <c r="H41" i="1"/>
  <c r="P41" i="1" s="1"/>
  <c r="T41" i="1" s="1"/>
  <c r="AI41" i="1" s="1"/>
  <c r="G41" i="1"/>
  <c r="C41" i="1"/>
  <c r="AP40" i="1"/>
  <c r="AL40" i="1"/>
  <c r="Z40" i="1"/>
  <c r="V40" i="1"/>
  <c r="U40" i="1"/>
  <c r="S40" i="1"/>
  <c r="P40" i="1"/>
  <c r="T40" i="1" s="1"/>
  <c r="AI40" i="1" s="1"/>
  <c r="O40" i="1"/>
  <c r="N40" i="1"/>
  <c r="M40" i="1"/>
  <c r="Q40" i="1" s="1"/>
  <c r="H40" i="1"/>
  <c r="W40" i="1" s="1"/>
  <c r="CJ40" i="1" s="1"/>
  <c r="G40" i="1"/>
  <c r="C40" i="1"/>
  <c r="AL39" i="1"/>
  <c r="Z39" i="1"/>
  <c r="V39" i="1"/>
  <c r="AP39" i="1" s="1"/>
  <c r="U39" i="1"/>
  <c r="S39" i="1"/>
  <c r="Q39" i="1"/>
  <c r="O39" i="1"/>
  <c r="N39" i="1"/>
  <c r="M39" i="1"/>
  <c r="H39" i="1"/>
  <c r="R39" i="1" s="1"/>
  <c r="G39" i="1"/>
  <c r="C39" i="1"/>
  <c r="AP38" i="1"/>
  <c r="Z38" i="1"/>
  <c r="V38" i="1"/>
  <c r="U38" i="1"/>
  <c r="AL38" i="1" s="1"/>
  <c r="S38" i="1"/>
  <c r="R38" i="1"/>
  <c r="Q38" i="1"/>
  <c r="P38" i="1"/>
  <c r="T38" i="1" s="1"/>
  <c r="AI38" i="1" s="1"/>
  <c r="O38" i="1"/>
  <c r="N38" i="1"/>
  <c r="M38" i="1"/>
  <c r="H38" i="1"/>
  <c r="W38" i="1" s="1"/>
  <c r="CJ38" i="1" s="1"/>
  <c r="G38" i="1"/>
  <c r="C38" i="1"/>
  <c r="AL37" i="1"/>
  <c r="Z37" i="1"/>
  <c r="V37" i="1"/>
  <c r="AP37" i="1" s="1"/>
  <c r="U37" i="1"/>
  <c r="S37" i="1"/>
  <c r="P37" i="1"/>
  <c r="T37" i="1" s="1"/>
  <c r="AI37" i="1" s="1"/>
  <c r="O37" i="1"/>
  <c r="N37" i="1"/>
  <c r="M37" i="1"/>
  <c r="Q37" i="1" s="1"/>
  <c r="H37" i="1"/>
  <c r="W37" i="1" s="1"/>
  <c r="CJ37" i="1" s="1"/>
  <c r="G37" i="1"/>
  <c r="C37" i="1"/>
  <c r="AL36" i="1"/>
  <c r="Z36" i="1"/>
  <c r="U36" i="1"/>
  <c r="S36" i="1"/>
  <c r="Q36" i="1"/>
  <c r="O36" i="1"/>
  <c r="N36" i="1"/>
  <c r="M36" i="1"/>
  <c r="H36" i="1"/>
  <c r="R36" i="1" s="1"/>
  <c r="G36" i="1"/>
  <c r="C36" i="1"/>
  <c r="AL35" i="1"/>
  <c r="Z35" i="1"/>
  <c r="U35" i="1"/>
  <c r="S35" i="1"/>
  <c r="O35" i="1"/>
  <c r="N35" i="1"/>
  <c r="M35" i="1"/>
  <c r="Q35" i="1" s="1"/>
  <c r="H35" i="1"/>
  <c r="G35" i="1"/>
  <c r="C35" i="1"/>
  <c r="AI34" i="1"/>
  <c r="Z34" i="1"/>
  <c r="V34" i="1"/>
  <c r="AP34" i="1" s="1"/>
  <c r="U34" i="1"/>
  <c r="AL34" i="1" s="1"/>
  <c r="T34" i="1"/>
  <c r="S34" i="1"/>
  <c r="P34" i="1"/>
  <c r="W34" i="1" s="1"/>
  <c r="CJ34" i="1" s="1"/>
  <c r="O34" i="1"/>
  <c r="N34" i="1"/>
  <c r="R34" i="1" s="1"/>
  <c r="M34" i="1"/>
  <c r="Q34" i="1" s="1"/>
  <c r="H34" i="1"/>
  <c r="G34" i="1"/>
  <c r="C34" i="1"/>
  <c r="AP33" i="1"/>
  <c r="AL33" i="1"/>
  <c r="Z33" i="1"/>
  <c r="V33" i="1"/>
  <c r="U33" i="1"/>
  <c r="T33" i="1"/>
  <c r="AI33" i="1" s="1"/>
  <c r="S33" i="1"/>
  <c r="Q33" i="1"/>
  <c r="P33" i="1"/>
  <c r="W33" i="1" s="1"/>
  <c r="CJ33" i="1" s="1"/>
  <c r="O33" i="1"/>
  <c r="N33" i="1"/>
  <c r="R33" i="1" s="1"/>
  <c r="M33" i="1"/>
  <c r="H33" i="1"/>
  <c r="G33" i="1"/>
  <c r="C33" i="1"/>
  <c r="Z32" i="1"/>
  <c r="U32" i="1"/>
  <c r="AL32" i="1" s="1"/>
  <c r="S32" i="1"/>
  <c r="O32" i="1"/>
  <c r="N32" i="1"/>
  <c r="M32" i="1"/>
  <c r="Q32" i="1" s="1"/>
  <c r="H32" i="1"/>
  <c r="V32" i="1" s="1"/>
  <c r="AP32" i="1" s="1"/>
  <c r="G32" i="1"/>
  <c r="C32" i="1"/>
  <c r="Z31" i="1"/>
  <c r="V31" i="1"/>
  <c r="AP31" i="1" s="1"/>
  <c r="U31" i="1"/>
  <c r="AL31" i="1" s="1"/>
  <c r="S31" i="1"/>
  <c r="R31" i="1"/>
  <c r="Q31" i="1"/>
  <c r="P31" i="1"/>
  <c r="W31" i="1" s="1"/>
  <c r="CJ31" i="1" s="1"/>
  <c r="O31" i="1"/>
  <c r="N31" i="1"/>
  <c r="M31" i="1"/>
  <c r="H31" i="1"/>
  <c r="C31" i="1"/>
  <c r="AL30" i="1"/>
  <c r="Z30" i="1"/>
  <c r="V30" i="1"/>
  <c r="AP30" i="1" s="1"/>
  <c r="U30" i="1"/>
  <c r="S30" i="1"/>
  <c r="Q30" i="1"/>
  <c r="P30" i="1"/>
  <c r="T30" i="1" s="1"/>
  <c r="AI30" i="1" s="1"/>
  <c r="O30" i="1"/>
  <c r="N30" i="1"/>
  <c r="M30" i="1"/>
  <c r="H30" i="1"/>
  <c r="W30" i="1" s="1"/>
  <c r="CJ30" i="1" s="1"/>
  <c r="C30" i="1"/>
  <c r="Z29" i="1"/>
  <c r="V29" i="1"/>
  <c r="AP29" i="1" s="1"/>
  <c r="U29" i="1"/>
  <c r="AL29" i="1" s="1"/>
  <c r="S29" i="1"/>
  <c r="R29" i="1"/>
  <c r="Q29" i="1"/>
  <c r="P29" i="1"/>
  <c r="W29" i="1" s="1"/>
  <c r="CJ29" i="1" s="1"/>
  <c r="O29" i="1"/>
  <c r="N29" i="1"/>
  <c r="M29" i="1"/>
  <c r="H29" i="1"/>
  <c r="C29" i="1"/>
  <c r="AL28" i="1"/>
  <c r="Z28" i="1"/>
  <c r="V28" i="1"/>
  <c r="AP28" i="1" s="1"/>
  <c r="U28" i="1"/>
  <c r="S28" i="1"/>
  <c r="Q28" i="1"/>
  <c r="P28" i="1"/>
  <c r="T28" i="1" s="1"/>
  <c r="AI28" i="1" s="1"/>
  <c r="O28" i="1"/>
  <c r="N28" i="1"/>
  <c r="M28" i="1"/>
  <c r="H28" i="1"/>
  <c r="W28" i="1" s="1"/>
  <c r="CJ28" i="1" s="1"/>
  <c r="C28" i="1"/>
  <c r="Z27" i="1"/>
  <c r="V27" i="1"/>
  <c r="AP27" i="1" s="1"/>
  <c r="U27" i="1"/>
  <c r="AL27" i="1" s="1"/>
  <c r="S27" i="1"/>
  <c r="R27" i="1"/>
  <c r="Q27" i="1"/>
  <c r="P27" i="1"/>
  <c r="W27" i="1" s="1"/>
  <c r="CJ27" i="1" s="1"/>
  <c r="O27" i="1"/>
  <c r="N27" i="1"/>
  <c r="M27" i="1"/>
  <c r="H27" i="1"/>
  <c r="C27" i="1"/>
  <c r="AL26" i="1"/>
  <c r="Z26" i="1"/>
  <c r="V26" i="1"/>
  <c r="AP26" i="1" s="1"/>
  <c r="U26" i="1"/>
  <c r="S26" i="1"/>
  <c r="Q26" i="1"/>
  <c r="O26" i="1"/>
  <c r="N26" i="1"/>
  <c r="M26" i="1"/>
  <c r="H26" i="1"/>
  <c r="C26" i="1"/>
  <c r="CJ25" i="1"/>
  <c r="AI25" i="1"/>
  <c r="Z25" i="1"/>
  <c r="W25" i="1"/>
  <c r="V25" i="1"/>
  <c r="AP25" i="1" s="1"/>
  <c r="U25" i="1"/>
  <c r="AL25" i="1" s="1"/>
  <c r="T25" i="1"/>
  <c r="S25" i="1"/>
  <c r="R25" i="1"/>
  <c r="Q25" i="1"/>
  <c r="P25" i="1"/>
  <c r="O25" i="1"/>
  <c r="N25" i="1"/>
  <c r="M25" i="1"/>
  <c r="H25" i="1"/>
  <c r="G25" i="1"/>
  <c r="C25" i="1"/>
  <c r="AL24" i="1"/>
  <c r="AI24" i="1"/>
  <c r="Z24" i="1"/>
  <c r="W24" i="1"/>
  <c r="CJ24" i="1" s="1"/>
  <c r="U24" i="1"/>
  <c r="T24" i="1"/>
  <c r="S24" i="1"/>
  <c r="O24" i="1"/>
  <c r="N24" i="1"/>
  <c r="M24" i="1"/>
  <c r="Q24" i="1" s="1"/>
  <c r="H24" i="1"/>
  <c r="R24" i="1" s="1"/>
  <c r="G24" i="1"/>
  <c r="V24" i="1" s="1"/>
  <c r="AP24" i="1" s="1"/>
  <c r="C24" i="1"/>
  <c r="Z23" i="1"/>
  <c r="U23" i="1"/>
  <c r="AL23" i="1" s="1"/>
  <c r="S23" i="1"/>
  <c r="R23" i="1"/>
  <c r="O23" i="1"/>
  <c r="N23" i="1"/>
  <c r="M23" i="1"/>
  <c r="Q23" i="1" s="1"/>
  <c r="H23" i="1"/>
  <c r="P23" i="1" s="1"/>
  <c r="T23" i="1" s="1"/>
  <c r="AI23" i="1" s="1"/>
  <c r="G23" i="1"/>
  <c r="C23" i="1"/>
  <c r="AP22" i="1"/>
  <c r="AL22" i="1"/>
  <c r="AI22" i="1"/>
  <c r="Z22" i="1"/>
  <c r="V22" i="1"/>
  <c r="U22" i="1"/>
  <c r="T22" i="1"/>
  <c r="S22" i="1"/>
  <c r="P22" i="1"/>
  <c r="O22" i="1"/>
  <c r="N22" i="1"/>
  <c r="M22" i="1"/>
  <c r="Q22" i="1" s="1"/>
  <c r="H22" i="1"/>
  <c r="W22" i="1" s="1"/>
  <c r="CJ22" i="1" s="1"/>
  <c r="G22" i="1"/>
  <c r="C22" i="1"/>
  <c r="AL21" i="1"/>
  <c r="Z21" i="1"/>
  <c r="V21" i="1"/>
  <c r="AP21" i="1" s="1"/>
  <c r="U21" i="1"/>
  <c r="S21" i="1"/>
  <c r="Q21" i="1"/>
  <c r="O21" i="1"/>
  <c r="N21" i="1"/>
  <c r="M21" i="1"/>
  <c r="H21" i="1"/>
  <c r="R21" i="1" s="1"/>
  <c r="G21" i="1"/>
  <c r="C21" i="1"/>
  <c r="AP20" i="1"/>
  <c r="Z20" i="1"/>
  <c r="V20" i="1"/>
  <c r="U20" i="1"/>
  <c r="AL20" i="1" s="1"/>
  <c r="S20" i="1"/>
  <c r="R20" i="1"/>
  <c r="Q20" i="1"/>
  <c r="P20" i="1"/>
  <c r="T20" i="1" s="1"/>
  <c r="AI20" i="1" s="1"/>
  <c r="O20" i="1"/>
  <c r="N20" i="1"/>
  <c r="M20" i="1"/>
  <c r="H20" i="1"/>
  <c r="W20" i="1" s="1"/>
  <c r="CJ20" i="1" s="1"/>
  <c r="G20" i="1"/>
  <c r="C20" i="1"/>
  <c r="Z19" i="1"/>
  <c r="V19" i="1"/>
  <c r="AP19" i="1" s="1"/>
  <c r="U19" i="1"/>
  <c r="AL19" i="1" s="1"/>
  <c r="S19" i="1"/>
  <c r="Q19" i="1"/>
  <c r="O19" i="1"/>
  <c r="N19" i="1"/>
  <c r="M19" i="1"/>
  <c r="H19" i="1"/>
  <c r="G19" i="1"/>
  <c r="C19" i="1"/>
  <c r="AL18" i="1"/>
  <c r="Z18" i="1"/>
  <c r="U18" i="1"/>
  <c r="S18" i="1"/>
  <c r="R18" i="1"/>
  <c r="Q18" i="1"/>
  <c r="O18" i="1"/>
  <c r="N18" i="1"/>
  <c r="M18" i="1"/>
  <c r="H18" i="1"/>
  <c r="P18" i="1" s="1"/>
  <c r="G18" i="1"/>
  <c r="C18" i="1"/>
  <c r="AL17" i="1"/>
  <c r="Z17" i="1"/>
  <c r="U17" i="1"/>
  <c r="S17" i="1"/>
  <c r="O17" i="1"/>
  <c r="N17" i="1"/>
  <c r="M17" i="1"/>
  <c r="Q17" i="1" s="1"/>
  <c r="H17" i="1"/>
  <c r="G17" i="1"/>
  <c r="C17" i="1"/>
  <c r="AI16" i="1"/>
  <c r="Z16" i="1"/>
  <c r="V16" i="1"/>
  <c r="AP16" i="1" s="1"/>
  <c r="U16" i="1"/>
  <c r="AL16" i="1" s="1"/>
  <c r="T16" i="1"/>
  <c r="S16" i="1"/>
  <c r="P16" i="1"/>
  <c r="W16" i="1" s="1"/>
  <c r="CJ16" i="1" s="1"/>
  <c r="O16" i="1"/>
  <c r="N16" i="1"/>
  <c r="R16" i="1" s="1"/>
  <c r="M16" i="1"/>
  <c r="Q16" i="1" s="1"/>
  <c r="H16" i="1"/>
  <c r="C16" i="1"/>
  <c r="AL15" i="1"/>
  <c r="AI15" i="1"/>
  <c r="Z15" i="1"/>
  <c r="U15" i="1"/>
  <c r="T15" i="1"/>
  <c r="S15" i="1"/>
  <c r="P15" i="1"/>
  <c r="O15" i="1"/>
  <c r="N15" i="1"/>
  <c r="M15" i="1"/>
  <c r="Q15" i="1" s="1"/>
  <c r="H15" i="1"/>
  <c r="W15" i="1" s="1"/>
  <c r="CJ15" i="1" s="1"/>
  <c r="G15" i="1"/>
  <c r="C15" i="1"/>
  <c r="Z14" i="1"/>
  <c r="W14" i="1"/>
  <c r="CJ14" i="1" s="1"/>
  <c r="V14" i="1"/>
  <c r="AP14" i="1" s="1"/>
  <c r="U14" i="1"/>
  <c r="AL14" i="1" s="1"/>
  <c r="T14" i="1"/>
  <c r="AI14" i="1" s="1"/>
  <c r="S14" i="1"/>
  <c r="Q14" i="1"/>
  <c r="P14" i="1"/>
  <c r="O14" i="1"/>
  <c r="N14" i="1"/>
  <c r="M14" i="1"/>
  <c r="H14" i="1"/>
  <c r="R14" i="1" s="1"/>
  <c r="G14" i="1"/>
  <c r="C14" i="1"/>
  <c r="AP13" i="1"/>
  <c r="Z13" i="1"/>
  <c r="V13" i="1"/>
  <c r="U13" i="1"/>
  <c r="AL13" i="1" s="1"/>
  <c r="S13" i="1"/>
  <c r="R13" i="1"/>
  <c r="Q13" i="1"/>
  <c r="P13" i="1"/>
  <c r="O13" i="1"/>
  <c r="T13" i="1" s="1"/>
  <c r="AI13" i="1" s="1"/>
  <c r="N13" i="1"/>
  <c r="M13" i="1"/>
  <c r="H13" i="1"/>
  <c r="G13" i="1"/>
  <c r="W13" i="1" s="1"/>
  <c r="CJ13" i="1" s="1"/>
  <c r="C13" i="1"/>
  <c r="Z12" i="1"/>
  <c r="W12" i="1"/>
  <c r="CJ12" i="1" s="1"/>
  <c r="V12" i="1"/>
  <c r="AP12" i="1" s="1"/>
  <c r="U12" i="1"/>
  <c r="AL12" i="1" s="1"/>
  <c r="S12" i="1"/>
  <c r="Q12" i="1"/>
  <c r="P12" i="1"/>
  <c r="T12" i="1" s="1"/>
  <c r="AI12" i="1" s="1"/>
  <c r="O12" i="1"/>
  <c r="N12" i="1"/>
  <c r="M12" i="1"/>
  <c r="H12" i="1"/>
  <c r="R12" i="1" s="1"/>
  <c r="G12" i="1"/>
  <c r="C12" i="1"/>
  <c r="AL11" i="1"/>
  <c r="Z11" i="1"/>
  <c r="U11" i="1"/>
  <c r="S11" i="1"/>
  <c r="R11" i="1"/>
  <c r="Q11" i="1"/>
  <c r="O11" i="1"/>
  <c r="N11" i="1"/>
  <c r="M11" i="1"/>
  <c r="H11" i="1"/>
  <c r="P11" i="1" s="1"/>
  <c r="G11" i="1"/>
  <c r="C11" i="1"/>
  <c r="AL10" i="1"/>
  <c r="Z10" i="1"/>
  <c r="U10" i="1"/>
  <c r="S10" i="1"/>
  <c r="O10" i="1"/>
  <c r="T10" i="1" s="1"/>
  <c r="AI10" i="1" s="1"/>
  <c r="N10" i="1"/>
  <c r="M10" i="1"/>
  <c r="Q10" i="1" s="1"/>
  <c r="H10" i="1"/>
  <c r="R10" i="1" s="1"/>
  <c r="G10" i="1"/>
  <c r="C10" i="1"/>
  <c r="Z9" i="1"/>
  <c r="V9" i="1"/>
  <c r="AP9" i="1" s="1"/>
  <c r="U9" i="1"/>
  <c r="AL9" i="1" s="1"/>
  <c r="T9" i="1"/>
  <c r="AI9" i="1" s="1"/>
  <c r="S9" i="1"/>
  <c r="W9" i="1" s="1"/>
  <c r="CJ9" i="1" s="1"/>
  <c r="P9" i="1"/>
  <c r="O9" i="1"/>
  <c r="N9" i="1"/>
  <c r="R9" i="1" s="1"/>
  <c r="M9" i="1"/>
  <c r="Q9" i="1" s="1"/>
  <c r="H9" i="1"/>
  <c r="G9" i="1"/>
  <c r="C9" i="1"/>
  <c r="AP8" i="1"/>
  <c r="AL8" i="1"/>
  <c r="Z8" i="1"/>
  <c r="V8" i="1"/>
  <c r="U8" i="1"/>
  <c r="S8" i="1"/>
  <c r="Q8" i="1"/>
  <c r="P8" i="1"/>
  <c r="O8" i="1"/>
  <c r="T8" i="1" s="1"/>
  <c r="N8" i="1"/>
  <c r="R8" i="1" s="1"/>
  <c r="M8" i="1"/>
  <c r="H8" i="1"/>
  <c r="G8" i="1"/>
  <c r="C8" i="1"/>
  <c r="Z7" i="1"/>
  <c r="W7" i="1"/>
  <c r="CJ7" i="1" s="1"/>
  <c r="V7" i="1"/>
  <c r="AP7" i="1" s="1"/>
  <c r="U7" i="1"/>
  <c r="AL7" i="1" s="1"/>
  <c r="S7" i="1"/>
  <c r="Q7" i="1"/>
  <c r="P7" i="1"/>
  <c r="T7" i="1" s="1"/>
  <c r="AI7" i="1" s="1"/>
  <c r="O7" i="1"/>
  <c r="N7" i="1"/>
  <c r="M7" i="1"/>
  <c r="H7" i="1"/>
  <c r="R7" i="1" s="1"/>
  <c r="G7" i="1"/>
  <c r="C7" i="1"/>
  <c r="Z6" i="1"/>
  <c r="V6" i="1"/>
  <c r="AP6" i="1" s="1"/>
  <c r="U6" i="1"/>
  <c r="AL6" i="1" s="1"/>
  <c r="S6" i="1"/>
  <c r="R6" i="1"/>
  <c r="Q6" i="1"/>
  <c r="P6" i="1"/>
  <c r="W6" i="1" s="1"/>
  <c r="CJ6" i="1" s="1"/>
  <c r="O6" i="1"/>
  <c r="N6" i="1"/>
  <c r="M6" i="1"/>
  <c r="H6" i="1"/>
  <c r="G6" i="1"/>
  <c r="C6" i="1"/>
  <c r="AL5" i="1"/>
  <c r="Z5" i="1"/>
  <c r="U5" i="1"/>
  <c r="S5" i="1"/>
  <c r="O5" i="1"/>
  <c r="N5" i="1"/>
  <c r="M5" i="1"/>
  <c r="Q5" i="1" s="1"/>
  <c r="H5" i="1"/>
  <c r="V5" i="1" s="1"/>
  <c r="AP5" i="1" s="1"/>
  <c r="G5" i="1"/>
  <c r="C5" i="1"/>
  <c r="AP4" i="1"/>
  <c r="Z4" i="1"/>
  <c r="V4" i="1"/>
  <c r="U4" i="1"/>
  <c r="AL4" i="1" s="1"/>
  <c r="T4" i="1"/>
  <c r="AI4" i="1" s="1"/>
  <c r="S4" i="1"/>
  <c r="R4" i="1"/>
  <c r="O4" i="1"/>
  <c r="N4" i="1"/>
  <c r="M4" i="1"/>
  <c r="Q4" i="1" s="1"/>
  <c r="H4" i="1"/>
  <c r="P4" i="1" s="1"/>
  <c r="G4" i="1"/>
  <c r="W4" i="1" s="1"/>
  <c r="CJ4" i="1" s="1"/>
  <c r="C4" i="1"/>
  <c r="AL3" i="1"/>
  <c r="AI3" i="1"/>
  <c r="Z3" i="1"/>
  <c r="U3" i="1"/>
  <c r="T3" i="1"/>
  <c r="S3" i="1"/>
  <c r="P3" i="1"/>
  <c r="O3" i="1"/>
  <c r="N3" i="1"/>
  <c r="M3" i="1"/>
  <c r="Q3" i="1" s="1"/>
  <c r="H3" i="1"/>
  <c r="W3" i="1" s="1"/>
  <c r="CJ3" i="1" s="1"/>
  <c r="G3" i="1"/>
  <c r="C3" i="1"/>
  <c r="Z2" i="1"/>
  <c r="W2" i="1"/>
  <c r="CJ2" i="1" s="1"/>
  <c r="V2" i="1"/>
  <c r="AP2" i="1" s="1"/>
  <c r="U2" i="1"/>
  <c r="AL2" i="1" s="1"/>
  <c r="T2" i="1"/>
  <c r="AI2" i="1" s="1"/>
  <c r="S2" i="1"/>
  <c r="Q2" i="1"/>
  <c r="P2" i="1"/>
  <c r="O2" i="1"/>
  <c r="N2" i="1"/>
  <c r="M2" i="1"/>
  <c r="H2" i="1"/>
  <c r="R2" i="1" s="1"/>
  <c r="G2" i="1"/>
  <c r="C2" i="1"/>
  <c r="W55" i="1" l="1"/>
  <c r="CJ55" i="1" s="1"/>
  <c r="T55" i="1"/>
  <c r="AI55" i="1" s="1"/>
  <c r="W10" i="1"/>
  <c r="CJ10" i="1" s="1"/>
  <c r="W11" i="1"/>
  <c r="CJ11" i="1" s="1"/>
  <c r="T11" i="1"/>
  <c r="AI11" i="1" s="1"/>
  <c r="W17" i="1"/>
  <c r="CJ17" i="1" s="1"/>
  <c r="AI8" i="1"/>
  <c r="W8" i="1"/>
  <c r="CJ8" i="1" s="1"/>
  <c r="W18" i="1"/>
  <c r="CJ18" i="1" s="1"/>
  <c r="T18" i="1"/>
  <c r="AI18" i="1" s="1"/>
  <c r="V88" i="1"/>
  <c r="AP88" i="1" s="1"/>
  <c r="W112" i="1"/>
  <c r="CJ112" i="1" s="1"/>
  <c r="V112" i="1"/>
  <c r="AP112" i="1" s="1"/>
  <c r="R112" i="1"/>
  <c r="T75" i="1"/>
  <c r="AI75" i="1" s="1"/>
  <c r="R176" i="1"/>
  <c r="P176" i="1"/>
  <c r="P10" i="1"/>
  <c r="P17" i="1"/>
  <c r="T17" i="1" s="1"/>
  <c r="AI17" i="1" s="1"/>
  <c r="V23" i="1"/>
  <c r="AP23" i="1" s="1"/>
  <c r="T27" i="1"/>
  <c r="AI27" i="1" s="1"/>
  <c r="T43" i="1"/>
  <c r="AI43" i="1" s="1"/>
  <c r="P54" i="1"/>
  <c r="T54" i="1" s="1"/>
  <c r="AI54" i="1" s="1"/>
  <c r="V60" i="1"/>
  <c r="AP60" i="1" s="1"/>
  <c r="T62" i="1"/>
  <c r="AI62" i="1" s="1"/>
  <c r="T81" i="1"/>
  <c r="AI81" i="1" s="1"/>
  <c r="P89" i="1"/>
  <c r="V89" i="1"/>
  <c r="AP89" i="1" s="1"/>
  <c r="V100" i="1"/>
  <c r="AP100" i="1" s="1"/>
  <c r="R106" i="1"/>
  <c r="T6" i="1"/>
  <c r="AI6" i="1" s="1"/>
  <c r="T29" i="1"/>
  <c r="AI29" i="1" s="1"/>
  <c r="T31" i="1"/>
  <c r="AI31" i="1" s="1"/>
  <c r="P35" i="1"/>
  <c r="T35" i="1" s="1"/>
  <c r="AI35" i="1" s="1"/>
  <c r="V41" i="1"/>
  <c r="AP41" i="1" s="1"/>
  <c r="P47" i="1"/>
  <c r="T47" i="1" s="1"/>
  <c r="AI47" i="1" s="1"/>
  <c r="T50" i="1"/>
  <c r="AI50" i="1" s="1"/>
  <c r="R3" i="1"/>
  <c r="P5" i="1"/>
  <c r="V11" i="1"/>
  <c r="AP11" i="1" s="1"/>
  <c r="R15" i="1"/>
  <c r="V18" i="1"/>
  <c r="AP18" i="1" s="1"/>
  <c r="R22" i="1"/>
  <c r="W23" i="1"/>
  <c r="CJ23" i="1" s="1"/>
  <c r="P24" i="1"/>
  <c r="V36" i="1"/>
  <c r="AP36" i="1" s="1"/>
  <c r="R40" i="1"/>
  <c r="W41" i="1"/>
  <c r="CJ41" i="1" s="1"/>
  <c r="P42" i="1"/>
  <c r="V48" i="1"/>
  <c r="AP48" i="1" s="1"/>
  <c r="V55" i="1"/>
  <c r="AP55" i="1" s="1"/>
  <c r="R59" i="1"/>
  <c r="W60" i="1"/>
  <c r="CJ60" i="1" s="1"/>
  <c r="P61" i="1"/>
  <c r="T73" i="1"/>
  <c r="AI73" i="1" s="1"/>
  <c r="W94" i="1"/>
  <c r="CJ94" i="1" s="1"/>
  <c r="T99" i="1"/>
  <c r="AI99" i="1" s="1"/>
  <c r="W147" i="1"/>
  <c r="CJ147" i="1" s="1"/>
  <c r="P19" i="1"/>
  <c r="T19" i="1" s="1"/>
  <c r="AI19" i="1" s="1"/>
  <c r="P26" i="1"/>
  <c r="T26" i="1" s="1"/>
  <c r="AI26" i="1" s="1"/>
  <c r="R35" i="1"/>
  <c r="R47" i="1"/>
  <c r="R54" i="1"/>
  <c r="P88" i="1"/>
  <c r="T88" i="1" s="1"/>
  <c r="AI88" i="1" s="1"/>
  <c r="W91" i="1"/>
  <c r="CJ91" i="1" s="1"/>
  <c r="R101" i="1"/>
  <c r="P101" i="1"/>
  <c r="T101" i="1" s="1"/>
  <c r="AI101" i="1" s="1"/>
  <c r="V101" i="1"/>
  <c r="AP101" i="1" s="1"/>
  <c r="W123" i="1"/>
  <c r="CJ123" i="1" s="1"/>
  <c r="R161" i="1"/>
  <c r="P161" i="1"/>
  <c r="V224" i="1"/>
  <c r="AP224" i="1" s="1"/>
  <c r="W224" i="1"/>
  <c r="CJ224" i="1" s="1"/>
  <c r="P32" i="1"/>
  <c r="P44" i="1"/>
  <c r="T44" i="1" s="1"/>
  <c r="AI44" i="1" s="1"/>
  <c r="P51" i="1"/>
  <c r="T51" i="1" s="1"/>
  <c r="AI51" i="1" s="1"/>
  <c r="R61" i="1"/>
  <c r="P63" i="1"/>
  <c r="T63" i="1" s="1"/>
  <c r="AI63" i="1" s="1"/>
  <c r="P65" i="1"/>
  <c r="T65" i="1" s="1"/>
  <c r="AI65" i="1" s="1"/>
  <c r="P67" i="1"/>
  <c r="T67" i="1" s="1"/>
  <c r="AI67" i="1" s="1"/>
  <c r="T78" i="1"/>
  <c r="AI78" i="1" s="1"/>
  <c r="R88" i="1"/>
  <c r="W111" i="1"/>
  <c r="CJ111" i="1" s="1"/>
  <c r="W145" i="1"/>
  <c r="CJ145" i="1" s="1"/>
  <c r="V145" i="1"/>
  <c r="AP145" i="1" s="1"/>
  <c r="R145" i="1"/>
  <c r="P145" i="1"/>
  <c r="T145" i="1" s="1"/>
  <c r="AI145" i="1" s="1"/>
  <c r="AI183" i="1"/>
  <c r="W183" i="1"/>
  <c r="CJ183" i="1" s="1"/>
  <c r="R17" i="1"/>
  <c r="R5" i="1"/>
  <c r="R19" i="1"/>
  <c r="P21" i="1"/>
  <c r="R26" i="1"/>
  <c r="R28" i="1"/>
  <c r="R30" i="1"/>
  <c r="R37" i="1"/>
  <c r="P39" i="1"/>
  <c r="R49" i="1"/>
  <c r="R56" i="1"/>
  <c r="P58" i="1"/>
  <c r="R69" i="1"/>
  <c r="V95" i="1"/>
  <c r="AP95" i="1" s="1"/>
  <c r="P95" i="1"/>
  <c r="T95" i="1" s="1"/>
  <c r="AI95" i="1" s="1"/>
  <c r="V96" i="1"/>
  <c r="AP96" i="1" s="1"/>
  <c r="P100" i="1"/>
  <c r="T100" i="1" s="1"/>
  <c r="AI100" i="1" s="1"/>
  <c r="W150" i="1"/>
  <c r="CJ150" i="1" s="1"/>
  <c r="T150" i="1"/>
  <c r="AI150" i="1" s="1"/>
  <c r="R51" i="1"/>
  <c r="R63" i="1"/>
  <c r="R65" i="1"/>
  <c r="W68" i="1"/>
  <c r="CJ68" i="1" s="1"/>
  <c r="R89" i="1"/>
  <c r="R100" i="1"/>
  <c r="V104" i="1"/>
  <c r="AP104" i="1" s="1"/>
  <c r="R104" i="1"/>
  <c r="P104" i="1"/>
  <c r="T104" i="1" s="1"/>
  <c r="AI104" i="1" s="1"/>
  <c r="V128" i="1"/>
  <c r="AP128" i="1" s="1"/>
  <c r="R128" i="1"/>
  <c r="P128" i="1"/>
  <c r="T128" i="1" s="1"/>
  <c r="AI128" i="1" s="1"/>
  <c r="R137" i="1"/>
  <c r="R164" i="1"/>
  <c r="P164" i="1"/>
  <c r="V3" i="1"/>
  <c r="AP3" i="1" s="1"/>
  <c r="V15" i="1"/>
  <c r="AP15" i="1" s="1"/>
  <c r="R32" i="1"/>
  <c r="R44" i="1"/>
  <c r="V10" i="1"/>
  <c r="AP10" i="1" s="1"/>
  <c r="V17" i="1"/>
  <c r="AP17" i="1" s="1"/>
  <c r="V35" i="1"/>
  <c r="AP35" i="1" s="1"/>
  <c r="V47" i="1"/>
  <c r="AP47" i="1" s="1"/>
  <c r="V54" i="1"/>
  <c r="AP54" i="1" s="1"/>
  <c r="R94" i="1"/>
  <c r="P103" i="1"/>
  <c r="T103" i="1" s="1"/>
  <c r="AI103" i="1" s="1"/>
  <c r="R103" i="1"/>
  <c r="W136" i="1"/>
  <c r="CJ136" i="1" s="1"/>
  <c r="P36" i="1"/>
  <c r="P48" i="1"/>
  <c r="T74" i="1"/>
  <c r="AI74" i="1" s="1"/>
  <c r="R99" i="1"/>
  <c r="W102" i="1"/>
  <c r="CJ102" i="1" s="1"/>
  <c r="T102" i="1"/>
  <c r="AI102" i="1" s="1"/>
  <c r="T108" i="1"/>
  <c r="AI108" i="1" s="1"/>
  <c r="V116" i="1"/>
  <c r="AP116" i="1" s="1"/>
  <c r="R116" i="1"/>
  <c r="P116" i="1"/>
  <c r="T116" i="1" s="1"/>
  <c r="AI116" i="1" s="1"/>
  <c r="R125" i="1"/>
  <c r="P127" i="1"/>
  <c r="T127" i="1" s="1"/>
  <c r="AI127" i="1" s="1"/>
  <c r="W127" i="1"/>
  <c r="CJ127" i="1" s="1"/>
  <c r="V127" i="1"/>
  <c r="AP127" i="1" s="1"/>
  <c r="R127" i="1"/>
  <c r="R92" i="1"/>
  <c r="P106" i="1"/>
  <c r="T106" i="1" s="1"/>
  <c r="AI106" i="1" s="1"/>
  <c r="W124" i="1"/>
  <c r="CJ124" i="1" s="1"/>
  <c r="V124" i="1"/>
  <c r="AP124" i="1" s="1"/>
  <c r="R124" i="1"/>
  <c r="W63" i="1"/>
  <c r="CJ63" i="1" s="1"/>
  <c r="W67" i="1"/>
  <c r="CJ67" i="1" s="1"/>
  <c r="W69" i="1"/>
  <c r="CJ69" i="1" s="1"/>
  <c r="W101" i="1"/>
  <c r="CJ101" i="1" s="1"/>
  <c r="P115" i="1"/>
  <c r="T115" i="1" s="1"/>
  <c r="AI115" i="1" s="1"/>
  <c r="W115" i="1"/>
  <c r="CJ115" i="1" s="1"/>
  <c r="V115" i="1"/>
  <c r="AP115" i="1" s="1"/>
  <c r="R115" i="1"/>
  <c r="R177" i="1"/>
  <c r="P177" i="1"/>
  <c r="R180" i="1"/>
  <c r="P180" i="1"/>
  <c r="W92" i="1"/>
  <c r="CJ92" i="1" s="1"/>
  <c r="R141" i="1"/>
  <c r="T151" i="1"/>
  <c r="AI151" i="1" s="1"/>
  <c r="W156" i="1"/>
  <c r="CJ156" i="1" s="1"/>
  <c r="W161" i="1"/>
  <c r="CJ161" i="1" s="1"/>
  <c r="W164" i="1"/>
  <c r="CJ164" i="1" s="1"/>
  <c r="V164" i="1"/>
  <c r="AP164" i="1" s="1"/>
  <c r="W176" i="1"/>
  <c r="CJ176" i="1" s="1"/>
  <c r="W178" i="1"/>
  <c r="CJ178" i="1" s="1"/>
  <c r="W186" i="1"/>
  <c r="CJ186" i="1" s="1"/>
  <c r="W206" i="1"/>
  <c r="CJ206" i="1" s="1"/>
  <c r="P107" i="1"/>
  <c r="V113" i="1"/>
  <c r="AP113" i="1" s="1"/>
  <c r="W118" i="1"/>
  <c r="CJ118" i="1" s="1"/>
  <c r="P119" i="1"/>
  <c r="V125" i="1"/>
  <c r="AP125" i="1" s="1"/>
  <c r="W130" i="1"/>
  <c r="CJ130" i="1" s="1"/>
  <c r="P131" i="1"/>
  <c r="V137" i="1"/>
  <c r="AP137" i="1" s="1"/>
  <c r="V146" i="1"/>
  <c r="AP146" i="1" s="1"/>
  <c r="V151" i="1"/>
  <c r="AP151" i="1" s="1"/>
  <c r="P152" i="1"/>
  <c r="T152" i="1" s="1"/>
  <c r="AI152" i="1" s="1"/>
  <c r="W162" i="1"/>
  <c r="CJ162" i="1" s="1"/>
  <c r="P179" i="1"/>
  <c r="R179" i="1"/>
  <c r="R136" i="1"/>
  <c r="W146" i="1"/>
  <c r="CJ146" i="1" s="1"/>
  <c r="R147" i="1"/>
  <c r="R165" i="1"/>
  <c r="P165" i="1"/>
  <c r="V141" i="1"/>
  <c r="AP141" i="1" s="1"/>
  <c r="R156" i="1"/>
  <c r="P156" i="1"/>
  <c r="V226" i="1"/>
  <c r="AP226" i="1" s="1"/>
  <c r="W226" i="1"/>
  <c r="CJ226" i="1" s="1"/>
  <c r="P237" i="1"/>
  <c r="R237" i="1"/>
  <c r="W312" i="1"/>
  <c r="CJ312" i="1" s="1"/>
  <c r="V312" i="1"/>
  <c r="AP312" i="1" s="1"/>
  <c r="R312" i="1"/>
  <c r="P312" i="1"/>
  <c r="T312" i="1" s="1"/>
  <c r="AI312" i="1" s="1"/>
  <c r="W141" i="1"/>
  <c r="CJ141" i="1" s="1"/>
  <c r="W167" i="1"/>
  <c r="CJ167" i="1" s="1"/>
  <c r="V168" i="1"/>
  <c r="AP168" i="1" s="1"/>
  <c r="W168" i="1"/>
  <c r="CJ168" i="1" s="1"/>
  <c r="R187" i="1"/>
  <c r="V256" i="1"/>
  <c r="AP256" i="1" s="1"/>
  <c r="W256" i="1"/>
  <c r="CJ256" i="1" s="1"/>
  <c r="R168" i="1"/>
  <c r="P168" i="1"/>
  <c r="W199" i="1"/>
  <c r="CJ199" i="1" s="1"/>
  <c r="R242" i="1"/>
  <c r="P242" i="1"/>
  <c r="V300" i="1"/>
  <c r="AP300" i="1" s="1"/>
  <c r="R300" i="1"/>
  <c r="P300" i="1"/>
  <c r="T300" i="1" s="1"/>
  <c r="AI300" i="1" s="1"/>
  <c r="T114" i="1"/>
  <c r="AI114" i="1" s="1"/>
  <c r="T126" i="1"/>
  <c r="AI126" i="1" s="1"/>
  <c r="V136" i="1"/>
  <c r="AP136" i="1" s="1"/>
  <c r="T138" i="1"/>
  <c r="AI138" i="1" s="1"/>
  <c r="V147" i="1"/>
  <c r="AP147" i="1" s="1"/>
  <c r="W152" i="1"/>
  <c r="CJ152" i="1" s="1"/>
  <c r="W191" i="1"/>
  <c r="CJ191" i="1" s="1"/>
  <c r="R192" i="1"/>
  <c r="P192" i="1"/>
  <c r="W308" i="1"/>
  <c r="CJ308" i="1" s="1"/>
  <c r="T308" i="1"/>
  <c r="AI308" i="1" s="1"/>
  <c r="P113" i="1"/>
  <c r="P125" i="1"/>
  <c r="P137" i="1"/>
  <c r="W149" i="1"/>
  <c r="CJ149" i="1" s="1"/>
  <c r="W195" i="1"/>
  <c r="CJ195" i="1" s="1"/>
  <c r="P228" i="1"/>
  <c r="R228" i="1"/>
  <c r="W170" i="1"/>
  <c r="CJ170" i="1" s="1"/>
  <c r="W194" i="1"/>
  <c r="CJ194" i="1" s="1"/>
  <c r="W197" i="1"/>
  <c r="CJ197" i="1" s="1"/>
  <c r="W202" i="1"/>
  <c r="CJ202" i="1" s="1"/>
  <c r="W262" i="1"/>
  <c r="CJ262" i="1" s="1"/>
  <c r="T262" i="1"/>
  <c r="AI262" i="1" s="1"/>
  <c r="W142" i="1"/>
  <c r="CJ142" i="1" s="1"/>
  <c r="P143" i="1"/>
  <c r="T143" i="1" s="1"/>
  <c r="AI143" i="1" s="1"/>
  <c r="V144" i="1"/>
  <c r="AP144" i="1" s="1"/>
  <c r="R144" i="1"/>
  <c r="P144" i="1"/>
  <c r="R167" i="1"/>
  <c r="W203" i="1"/>
  <c r="CJ203" i="1" s="1"/>
  <c r="R143" i="1"/>
  <c r="R146" i="1"/>
  <c r="W155" i="1"/>
  <c r="CJ155" i="1" s="1"/>
  <c r="W165" i="1"/>
  <c r="CJ165" i="1" s="1"/>
  <c r="W185" i="1"/>
  <c r="CJ185" i="1" s="1"/>
  <c r="W200" i="1"/>
  <c r="CJ200" i="1" s="1"/>
  <c r="R204" i="1"/>
  <c r="P204" i="1"/>
  <c r="W211" i="1"/>
  <c r="CJ211" i="1" s="1"/>
  <c r="W180" i="1"/>
  <c r="CJ180" i="1" s="1"/>
  <c r="R191" i="1"/>
  <c r="W192" i="1"/>
  <c r="CJ192" i="1" s="1"/>
  <c r="R203" i="1"/>
  <c r="W204" i="1"/>
  <c r="CJ204" i="1" s="1"/>
  <c r="R219" i="1"/>
  <c r="W220" i="1"/>
  <c r="CJ220" i="1" s="1"/>
  <c r="W222" i="1"/>
  <c r="CJ222" i="1" s="1"/>
  <c r="W249" i="1"/>
  <c r="CJ249" i="1" s="1"/>
  <c r="V264" i="1"/>
  <c r="AP264" i="1" s="1"/>
  <c r="R264" i="1"/>
  <c r="P264" i="1"/>
  <c r="T264" i="1" s="1"/>
  <c r="AI264" i="1" s="1"/>
  <c r="V177" i="1"/>
  <c r="AP177" i="1" s="1"/>
  <c r="V189" i="1"/>
  <c r="AP189" i="1" s="1"/>
  <c r="V201" i="1"/>
  <c r="AP201" i="1" s="1"/>
  <c r="V213" i="1"/>
  <c r="AP213" i="1" s="1"/>
  <c r="R226" i="1"/>
  <c r="W229" i="1"/>
  <c r="CJ229" i="1" s="1"/>
  <c r="R233" i="1"/>
  <c r="V244" i="1"/>
  <c r="AP244" i="1" s="1"/>
  <c r="R273" i="1"/>
  <c r="P273" i="1"/>
  <c r="T273" i="1" s="1"/>
  <c r="AI273" i="1" s="1"/>
  <c r="V283" i="1"/>
  <c r="AP283" i="1" s="1"/>
  <c r="R283" i="1"/>
  <c r="P283" i="1"/>
  <c r="T283" i="1" s="1"/>
  <c r="AI283" i="1" s="1"/>
  <c r="W298" i="1"/>
  <c r="CJ298" i="1" s="1"/>
  <c r="T298" i="1"/>
  <c r="AI298" i="1" s="1"/>
  <c r="W318" i="1"/>
  <c r="CJ318" i="1" s="1"/>
  <c r="T318" i="1"/>
  <c r="AI318" i="1" s="1"/>
  <c r="V196" i="1"/>
  <c r="AP196" i="1" s="1"/>
  <c r="R200" i="1"/>
  <c r="V208" i="1"/>
  <c r="AP208" i="1" s="1"/>
  <c r="R212" i="1"/>
  <c r="R249" i="1"/>
  <c r="P249" i="1"/>
  <c r="R266" i="1"/>
  <c r="P266" i="1"/>
  <c r="T266" i="1" s="1"/>
  <c r="AI266" i="1" s="1"/>
  <c r="R302" i="1"/>
  <c r="P302" i="1"/>
  <c r="T302" i="1" s="1"/>
  <c r="AI302" i="1" s="1"/>
  <c r="W315" i="1"/>
  <c r="CJ315" i="1" s="1"/>
  <c r="T315" i="1"/>
  <c r="AI315" i="1" s="1"/>
  <c r="V219" i="1"/>
  <c r="AP219" i="1" s="1"/>
  <c r="W320" i="1"/>
  <c r="CJ320" i="1" s="1"/>
  <c r="T320" i="1"/>
  <c r="AI320" i="1" s="1"/>
  <c r="V150" i="1"/>
  <c r="AP150" i="1" s="1"/>
  <c r="V198" i="1"/>
  <c r="AP198" i="1" s="1"/>
  <c r="V210" i="1"/>
  <c r="AP210" i="1" s="1"/>
  <c r="R216" i="1"/>
  <c r="W219" i="1"/>
  <c r="CJ219" i="1" s="1"/>
  <c r="V276" i="1"/>
  <c r="AP276" i="1" s="1"/>
  <c r="R276" i="1"/>
  <c r="P276" i="1"/>
  <c r="T276" i="1" s="1"/>
  <c r="AI276" i="1" s="1"/>
  <c r="W215" i="1"/>
  <c r="CJ215" i="1" s="1"/>
  <c r="R235" i="1"/>
  <c r="P235" i="1"/>
  <c r="W239" i="1"/>
  <c r="CJ239" i="1" s="1"/>
  <c r="W251" i="1"/>
  <c r="CJ251" i="1" s="1"/>
  <c r="V259" i="1"/>
  <c r="AP259" i="1" s="1"/>
  <c r="R259" i="1"/>
  <c r="P259" i="1"/>
  <c r="W274" i="1"/>
  <c r="CJ274" i="1" s="1"/>
  <c r="T274" i="1"/>
  <c r="AI274" i="1" s="1"/>
  <c r="R285" i="1"/>
  <c r="P285" i="1"/>
  <c r="V176" i="1"/>
  <c r="AP176" i="1" s="1"/>
  <c r="V188" i="1"/>
  <c r="AP188" i="1" s="1"/>
  <c r="V200" i="1"/>
  <c r="AP200" i="1" s="1"/>
  <c r="V212" i="1"/>
  <c r="AP212" i="1" s="1"/>
  <c r="W227" i="1"/>
  <c r="CJ227" i="1" s="1"/>
  <c r="W236" i="1"/>
  <c r="CJ236" i="1" s="1"/>
  <c r="R245" i="1"/>
  <c r="R278" i="1"/>
  <c r="P278" i="1"/>
  <c r="V295" i="1"/>
  <c r="AP295" i="1" s="1"/>
  <c r="R295" i="1"/>
  <c r="P295" i="1"/>
  <c r="P189" i="1"/>
  <c r="V195" i="1"/>
  <c r="AP195" i="1" s="1"/>
  <c r="P201" i="1"/>
  <c r="P213" i="1"/>
  <c r="T213" i="1" s="1"/>
  <c r="AI213" i="1" s="1"/>
  <c r="R222" i="1"/>
  <c r="R230" i="1"/>
  <c r="P230" i="1"/>
  <c r="W231" i="1"/>
  <c r="CJ231" i="1" s="1"/>
  <c r="R252" i="1"/>
  <c r="P252" i="1"/>
  <c r="W253" i="1"/>
  <c r="CJ253" i="1" s="1"/>
  <c r="W269" i="1"/>
  <c r="CJ269" i="1" s="1"/>
  <c r="W283" i="1"/>
  <c r="CJ283" i="1" s="1"/>
  <c r="W228" i="1"/>
  <c r="CJ228" i="1" s="1"/>
  <c r="R240" i="1"/>
  <c r="P240" i="1"/>
  <c r="W241" i="1"/>
  <c r="CJ241" i="1" s="1"/>
  <c r="W246" i="1"/>
  <c r="CJ246" i="1" s="1"/>
  <c r="R261" i="1"/>
  <c r="P261" i="1"/>
  <c r="T261" i="1" s="1"/>
  <c r="AI261" i="1" s="1"/>
  <c r="V288" i="1"/>
  <c r="AP288" i="1" s="1"/>
  <c r="R288" i="1"/>
  <c r="P288" i="1"/>
  <c r="T288" i="1" s="1"/>
  <c r="AI288" i="1" s="1"/>
  <c r="V302" i="1"/>
  <c r="AP302" i="1" s="1"/>
  <c r="V307" i="1"/>
  <c r="AP307" i="1" s="1"/>
  <c r="R307" i="1"/>
  <c r="P307" i="1"/>
  <c r="T316" i="1"/>
  <c r="AI316" i="1" s="1"/>
  <c r="V197" i="1"/>
  <c r="AP197" i="1" s="1"/>
  <c r="V209" i="1"/>
  <c r="AP209" i="1" s="1"/>
  <c r="P215" i="1"/>
  <c r="T215" i="1" s="1"/>
  <c r="AI215" i="1" s="1"/>
  <c r="W216" i="1"/>
  <c r="CJ216" i="1" s="1"/>
  <c r="V218" i="1"/>
  <c r="AP218" i="1" s="1"/>
  <c r="V237" i="1"/>
  <c r="AP237" i="1" s="1"/>
  <c r="R247" i="1"/>
  <c r="P247" i="1"/>
  <c r="W255" i="1"/>
  <c r="CJ255" i="1" s="1"/>
  <c r="W266" i="1"/>
  <c r="CJ266" i="1" s="1"/>
  <c r="V271" i="1"/>
  <c r="AP271" i="1" s="1"/>
  <c r="R271" i="1"/>
  <c r="P271" i="1"/>
  <c r="W272" i="1"/>
  <c r="CJ272" i="1" s="1"/>
  <c r="W273" i="1"/>
  <c r="CJ273" i="1" s="1"/>
  <c r="W286" i="1"/>
  <c r="CJ286" i="1" s="1"/>
  <c r="T286" i="1"/>
  <c r="AI286" i="1" s="1"/>
  <c r="R297" i="1"/>
  <c r="P297" i="1"/>
  <c r="W302" i="1"/>
  <c r="CJ302" i="1" s="1"/>
  <c r="W238" i="1"/>
  <c r="CJ238" i="1" s="1"/>
  <c r="W248" i="1"/>
  <c r="CJ248" i="1" s="1"/>
  <c r="R254" i="1"/>
  <c r="P254" i="1"/>
  <c r="R290" i="1"/>
  <c r="P290" i="1"/>
  <c r="W291" i="1"/>
  <c r="CJ291" i="1" s="1"/>
  <c r="P310" i="1"/>
  <c r="V316" i="1"/>
  <c r="AP316" i="1" s="1"/>
  <c r="P305" i="1"/>
  <c r="T305" i="1" s="1"/>
  <c r="AI305" i="1" s="1"/>
  <c r="V311" i="1"/>
  <c r="AP311" i="1" s="1"/>
  <c r="P317" i="1"/>
  <c r="V234" i="1"/>
  <c r="AP234" i="1" s="1"/>
  <c r="V246" i="1"/>
  <c r="AP246" i="1" s="1"/>
  <c r="V258" i="1"/>
  <c r="AP258" i="1" s="1"/>
  <c r="R262" i="1"/>
  <c r="V270" i="1"/>
  <c r="AP270" i="1" s="1"/>
  <c r="R274" i="1"/>
  <c r="V282" i="1"/>
  <c r="AP282" i="1" s="1"/>
  <c r="R286" i="1"/>
  <c r="V294" i="1"/>
  <c r="AP294" i="1" s="1"/>
  <c r="R298" i="1"/>
  <c r="V306" i="1"/>
  <c r="AP306" i="1" s="1"/>
  <c r="R310" i="1"/>
  <c r="W311" i="1"/>
  <c r="CJ311" i="1" s="1"/>
  <c r="V241" i="1"/>
  <c r="AP241" i="1" s="1"/>
  <c r="V253" i="1"/>
  <c r="AP253" i="1" s="1"/>
  <c r="R257" i="1"/>
  <c r="W258" i="1"/>
  <c r="CJ258" i="1" s="1"/>
  <c r="R269" i="1"/>
  <c r="W270" i="1"/>
  <c r="CJ270" i="1" s="1"/>
  <c r="R281" i="1"/>
  <c r="W282" i="1"/>
  <c r="CJ282" i="1" s="1"/>
  <c r="R293" i="1"/>
  <c r="W294" i="1"/>
  <c r="CJ294" i="1" s="1"/>
  <c r="R305" i="1"/>
  <c r="W306" i="1"/>
  <c r="CJ306" i="1" s="1"/>
  <c r="V313" i="1"/>
  <c r="AP313" i="1" s="1"/>
  <c r="W313" i="1"/>
  <c r="CJ313" i="1" s="1"/>
  <c r="V231" i="1"/>
  <c r="AP231" i="1" s="1"/>
  <c r="V243" i="1"/>
  <c r="AP243" i="1" s="1"/>
  <c r="V255" i="1"/>
  <c r="AP255" i="1" s="1"/>
  <c r="V267" i="1"/>
  <c r="AP267" i="1" s="1"/>
  <c r="V279" i="1"/>
  <c r="AP279" i="1" s="1"/>
  <c r="V291" i="1"/>
  <c r="AP291" i="1" s="1"/>
  <c r="V303" i="1"/>
  <c r="AP303" i="1" s="1"/>
  <c r="V250" i="1"/>
  <c r="AP250" i="1" s="1"/>
  <c r="V257" i="1"/>
  <c r="AP257" i="1" s="1"/>
  <c r="V269" i="1"/>
  <c r="AP269" i="1" s="1"/>
  <c r="V281" i="1"/>
  <c r="AP281" i="1" s="1"/>
  <c r="W310" i="1" l="1"/>
  <c r="CJ310" i="1" s="1"/>
  <c r="T310" i="1"/>
  <c r="AI310" i="1" s="1"/>
  <c r="W288" i="1"/>
  <c r="CJ288" i="1" s="1"/>
  <c r="W300" i="1"/>
  <c r="CJ300" i="1" s="1"/>
  <c r="W42" i="1"/>
  <c r="CJ42" i="1" s="1"/>
  <c r="T42" i="1"/>
  <c r="AI42" i="1" s="1"/>
  <c r="W26" i="1"/>
  <c r="CJ26" i="1" s="1"/>
  <c r="T278" i="1"/>
  <c r="AI278" i="1" s="1"/>
  <c r="W278" i="1"/>
  <c r="CJ278" i="1" s="1"/>
  <c r="W276" i="1"/>
  <c r="CJ276" i="1" s="1"/>
  <c r="W261" i="1"/>
  <c r="CJ261" i="1" s="1"/>
  <c r="T290" i="1"/>
  <c r="AI290" i="1" s="1"/>
  <c r="W290" i="1"/>
  <c r="CJ290" i="1" s="1"/>
  <c r="W131" i="1"/>
  <c r="CJ131" i="1" s="1"/>
  <c r="T131" i="1"/>
  <c r="AI131" i="1" s="1"/>
  <c r="T259" i="1"/>
  <c r="AI259" i="1" s="1"/>
  <c r="W259" i="1"/>
  <c r="CJ259" i="1" s="1"/>
  <c r="T271" i="1"/>
  <c r="AI271" i="1" s="1"/>
  <c r="W271" i="1"/>
  <c r="CJ271" i="1" s="1"/>
  <c r="W104" i="1"/>
  <c r="CJ104" i="1" s="1"/>
  <c r="W144" i="1"/>
  <c r="CJ144" i="1" s="1"/>
  <c r="T144" i="1"/>
  <c r="AI144" i="1" s="1"/>
  <c r="W48" i="1"/>
  <c r="CJ48" i="1" s="1"/>
  <c r="T48" i="1"/>
  <c r="AI48" i="1" s="1"/>
  <c r="T21" i="1"/>
  <c r="AI21" i="1" s="1"/>
  <c r="W21" i="1"/>
  <c r="CJ21" i="1" s="1"/>
  <c r="W88" i="1"/>
  <c r="CJ88" i="1" s="1"/>
  <c r="W65" i="1"/>
  <c r="CJ65" i="1" s="1"/>
  <c r="T307" i="1"/>
  <c r="AI307" i="1" s="1"/>
  <c r="W307" i="1"/>
  <c r="CJ307" i="1" s="1"/>
  <c r="W119" i="1"/>
  <c r="CJ119" i="1" s="1"/>
  <c r="T119" i="1"/>
  <c r="AI119" i="1" s="1"/>
  <c r="W36" i="1"/>
  <c r="CJ36" i="1" s="1"/>
  <c r="T36" i="1"/>
  <c r="AI36" i="1" s="1"/>
  <c r="W51" i="1"/>
  <c r="CJ51" i="1" s="1"/>
  <c r="W213" i="1"/>
  <c r="CJ213" i="1" s="1"/>
  <c r="W44" i="1"/>
  <c r="CJ44" i="1" s="1"/>
  <c r="W35" i="1"/>
  <c r="CJ35" i="1" s="1"/>
  <c r="W264" i="1"/>
  <c r="CJ264" i="1" s="1"/>
  <c r="W137" i="1"/>
  <c r="CJ137" i="1" s="1"/>
  <c r="T137" i="1"/>
  <c r="AI137" i="1" s="1"/>
  <c r="W143" i="1"/>
  <c r="CJ143" i="1" s="1"/>
  <c r="W116" i="1"/>
  <c r="CJ116" i="1" s="1"/>
  <c r="W61" i="1"/>
  <c r="CJ61" i="1" s="1"/>
  <c r="T61" i="1"/>
  <c r="AI61" i="1" s="1"/>
  <c r="W19" i="1"/>
  <c r="CJ19" i="1" s="1"/>
  <c r="W47" i="1"/>
  <c r="CJ47" i="1" s="1"/>
  <c r="W317" i="1"/>
  <c r="CJ317" i="1" s="1"/>
  <c r="T317" i="1"/>
  <c r="AI317" i="1" s="1"/>
  <c r="W305" i="1"/>
  <c r="CJ305" i="1" s="1"/>
  <c r="W125" i="1"/>
  <c r="CJ125" i="1" s="1"/>
  <c r="T125" i="1"/>
  <c r="AI125" i="1" s="1"/>
  <c r="W107" i="1"/>
  <c r="CJ107" i="1" s="1"/>
  <c r="T107" i="1"/>
  <c r="AI107" i="1" s="1"/>
  <c r="W103" i="1"/>
  <c r="CJ103" i="1" s="1"/>
  <c r="T58" i="1"/>
  <c r="AI58" i="1" s="1"/>
  <c r="W58" i="1"/>
  <c r="CJ58" i="1" s="1"/>
  <c r="W54" i="1"/>
  <c r="CJ54" i="1" s="1"/>
  <c r="W113" i="1"/>
  <c r="CJ113" i="1" s="1"/>
  <c r="T113" i="1"/>
  <c r="AI113" i="1" s="1"/>
  <c r="W100" i="1"/>
  <c r="CJ100" i="1" s="1"/>
  <c r="W95" i="1"/>
  <c r="CJ95" i="1" s="1"/>
  <c r="T297" i="1"/>
  <c r="AI297" i="1" s="1"/>
  <c r="W297" i="1"/>
  <c r="CJ297" i="1" s="1"/>
  <c r="T295" i="1"/>
  <c r="AI295" i="1" s="1"/>
  <c r="W295" i="1"/>
  <c r="CJ295" i="1" s="1"/>
  <c r="T285" i="1"/>
  <c r="AI285" i="1" s="1"/>
  <c r="W285" i="1"/>
  <c r="CJ285" i="1" s="1"/>
  <c r="T5" i="1"/>
  <c r="AI5" i="1" s="1"/>
  <c r="W5" i="1"/>
  <c r="CJ5" i="1" s="1"/>
  <c r="W106" i="1"/>
  <c r="CJ106" i="1" s="1"/>
  <c r="W128" i="1"/>
  <c r="CJ128" i="1" s="1"/>
  <c r="T39" i="1"/>
  <c r="AI39" i="1" s="1"/>
  <c r="W39" i="1"/>
  <c r="CJ39" i="1" s="1"/>
  <c r="T32" i="1"/>
  <c r="AI32" i="1" s="1"/>
  <c r="W32" i="1"/>
  <c r="CJ32" i="1" s="1"/>
  <c r="T89" i="1"/>
  <c r="AI89" i="1" s="1"/>
  <c r="W89" i="1"/>
  <c r="CJ89" i="1" s="1"/>
</calcChain>
</file>

<file path=xl/sharedStrings.xml><?xml version="1.0" encoding="utf-8"?>
<sst xmlns="http://schemas.openxmlformats.org/spreadsheetml/2006/main" count="5337" uniqueCount="1088">
  <si>
    <t>Weight (Fixed 0, Varied: 1)</t>
  </si>
  <si>
    <t>Customer packs per package</t>
  </si>
  <si>
    <t>Weight per customer pack</t>
  </si>
  <si>
    <t>Approx. weight per customer pack</t>
  </si>
  <si>
    <t>Weight per package</t>
  </si>
  <si>
    <t>Approx. weight per package</t>
  </si>
  <si>
    <t>Ordinary price per customer pack</t>
  </si>
  <si>
    <t>Ordinary price per kg</t>
  </si>
  <si>
    <t>DISCOUNT (YES/NO)</t>
  </si>
  <si>
    <t>DISCOUNT-percentage</t>
  </si>
  <si>
    <t>Price per customer pack</t>
  </si>
  <si>
    <t>Price per kg</t>
  </si>
  <si>
    <t>Ca price per package</t>
  </si>
  <si>
    <t>Total DISCOUNT PRICE</t>
  </si>
  <si>
    <t>Ca price per package when DISCOUNT</t>
  </si>
  <si>
    <t>Comparison price (kr/kg)</t>
  </si>
  <si>
    <t>PPrice (BC)</t>
  </si>
  <si>
    <t>DISCOUNT-price (BC)</t>
  </si>
  <si>
    <t>Product weight (BC)</t>
  </si>
  <si>
    <t>Attribute (BC) (sent to column CJ for custom field import to BC)</t>
  </si>
  <si>
    <t>Product ID</t>
  </si>
  <si>
    <t>Product Type</t>
  </si>
  <si>
    <t>Product Code/SKU</t>
  </si>
  <si>
    <t>Bin Picking Number</t>
  </si>
  <si>
    <t>Option Set</t>
  </si>
  <si>
    <t>Option Set Align</t>
  </si>
  <si>
    <t>Price</t>
  </si>
  <si>
    <t>Cost Price</t>
  </si>
  <si>
    <t>Retail Price</t>
  </si>
  <si>
    <t>Sale Price</t>
  </si>
  <si>
    <t>Fixed Shipping Cost</t>
  </si>
  <si>
    <t>Free Shipping</t>
  </si>
  <si>
    <t>Product Warranty</t>
  </si>
  <si>
    <t>Product Weight</t>
  </si>
  <si>
    <t>Product Width</t>
  </si>
  <si>
    <t>Product Height</t>
  </si>
  <si>
    <t>Product Depth</t>
  </si>
  <si>
    <t>Allow Purchases?</t>
  </si>
  <si>
    <t>Product Visible?</t>
  </si>
  <si>
    <t>Product Availability</t>
  </si>
  <si>
    <t>Track Inventory</t>
  </si>
  <si>
    <t>Current Stock Level</t>
  </si>
  <si>
    <t>Low Stock Level</t>
  </si>
  <si>
    <t>Category</t>
  </si>
  <si>
    <t>Product Image Description - 1</t>
  </si>
  <si>
    <t>Product Image Is Thumbnail - 1</t>
  </si>
  <si>
    <t>Product Image Sort - 1</t>
  </si>
  <si>
    <t>Product Image ID - 2</t>
  </si>
  <si>
    <t>Product Image File - 3</t>
  </si>
  <si>
    <t>Product Image File - 4</t>
  </si>
  <si>
    <t>Product Image Description - 2</t>
  </si>
  <si>
    <t>Product Image Is Thumbnail - 2</t>
  </si>
  <si>
    <t>Product Image Sort - 2</t>
  </si>
  <si>
    <t>Search Keywords</t>
  </si>
  <si>
    <t>Page Title</t>
  </si>
  <si>
    <t>Meta Keywords</t>
  </si>
  <si>
    <t>Meta Description</t>
  </si>
  <si>
    <t>Product Condition</t>
  </si>
  <si>
    <t>Show Product Condition?</t>
  </si>
  <si>
    <t>Sort Order</t>
  </si>
  <si>
    <t>Product Tax Class</t>
  </si>
  <si>
    <t>Product UPC/EAN</t>
  </si>
  <si>
    <t>Stop Processing Rules</t>
  </si>
  <si>
    <t>Product URL</t>
  </si>
  <si>
    <t>Redirect Old URL?</t>
  </si>
  <si>
    <t>GPS Global Trade Item Number</t>
  </si>
  <si>
    <t>GPS Manufacturer Part Number</t>
  </si>
  <si>
    <t>GPS Gender</t>
  </si>
  <si>
    <t>GPS Age Group</t>
  </si>
  <si>
    <t>GPS Color</t>
  </si>
  <si>
    <t>GPS Size</t>
  </si>
  <si>
    <t>GPS Material</t>
  </si>
  <si>
    <t>GPS Pattern</t>
  </si>
  <si>
    <t>GPS Item Group ID</t>
  </si>
  <si>
    <t>GPS Category</t>
  </si>
  <si>
    <t>GPS Enabled</t>
  </si>
  <si>
    <t>Tax Provider Tax Code</t>
  </si>
  <si>
    <t>Product Custom Fields</t>
  </si>
  <si>
    <t>Färsk Hel Bjärekyckling</t>
  </si>
  <si>
    <t>NEJ</t>
  </si>
  <si>
    <t>Product</t>
  </si>
  <si>
    <t>101-bjfg-1600g-V</t>
  </si>
  <si>
    <t>Bjärefågel</t>
  </si>
  <si>
    <t>Hel kyckling, ca 1600 g. Köttet är saftigt, mört och kycklingen får en rik smak när den tillagas. Färsk oförädlad Bjärekyckling innehåller 100 procent kyckling. Tillaga hel i ugn eller stycka ner i delar och tillaga efter valfritt recept.</t>
  </si>
  <si>
    <t>0.00</t>
  </si>
  <si>
    <t>0.0000</t>
  </si>
  <si>
    <t>N</t>
  </si>
  <si>
    <t>Y</t>
  </si>
  <si>
    <t>Kött &amp; Fågel/Fågel/Hel kyckling</t>
  </si>
  <si>
    <t>Bjarefagel-produkt-101-Hel-fagel-ca-1600-g.jpg</t>
  </si>
  <si>
    <t>Bjarefagel-inspiration-Bjarekyckling-hel-red-JPG.jpg</t>
  </si>
  <si>
    <t>Färska Bjärekycklingbröst, halv</t>
  </si>
  <si>
    <t>201-bjfg-400g-V</t>
  </si>
  <si>
    <t>Kycklingbröst, ca 400 g. Köttet är saftigt, mört och kycklingbröstet får en rik smak när det tillagas. Färsk oförädlad Bjärekyckling innehåller 100 procent kyckling. Bjärekycklingbröst är styckade för hand. Skinnet får en vacker krispig yta vid tillagning.</t>
  </si>
  <si>
    <t>Kött &amp; Fågel/Fågel/Detaljer kyckling</t>
  </si>
  <si>
    <t>Bjarefagel-produkt-201-Farska-kycklingbrost-ca-400-g.jpg</t>
  </si>
  <si>
    <t>Bjarefagel-inspiration-Bjarekycklingbrost-red-JPG.jpg</t>
  </si>
  <si>
    <t>Kycklingköttbullar</t>
  </si>
  <si>
    <t>30-bjfg-360g-F</t>
  </si>
  <si>
    <t>Kycklingköttbullar, 360 g. Husmansklassiker tillverkad av klimatcertifierad Bjärekyckling och svenska råvaror, med undantag av potatisfiber och kryddor. Innehåller inte några onödiga tillsatser eller E -nummer. Samtliga produkter är stekta på traditionellt sätt, med energin hämtad från hållbar vindkraft. Innehåller inga allergener, utan är fria från ägg, laktos och gluten.</t>
  </si>
  <si>
    <t>Korv &amp; chark/Köttbullar &amp; Biffar/Alla</t>
  </si>
  <si>
    <t>Bjarefagel-produkt-031-031-Kycklingkottbullar.-kfp.jpg</t>
  </si>
  <si>
    <t>Färska Bjärekycklingklubbor</t>
  </si>
  <si>
    <t>301-bjfg-500g-V</t>
  </si>
  <si>
    <t>Kycklingklubbor, ca 500 g. Köttet är saftigt, mört och kycklingen får en rik smak när den tillagas. Färsk oförädlad Bjärekyckling innehåller 100 procent kyckling. Bjärekycklingklubbor är styckade för hand och innehåller inget ryggben, vilket ger högt köttutbyte. Skinnet får en vacker krispig yta vid tillagning.</t>
  </si>
  <si>
    <t>Bjarefagel-produkt-301-Farsk-kycklingklubba-ca-500-g.jpg</t>
  </si>
  <si>
    <t>Bjarefagel-inspiration-Bjarekycklingklubba-red-JPG.jpg</t>
  </si>
  <si>
    <t>Färska Bjärekycklingovanlår</t>
  </si>
  <si>
    <t>303-bjfg-500g-V</t>
  </si>
  <si>
    <t>Kycklingovanlår, ca 500 g. Köttet är saftigt, mört och kycklingen får en rik smak när den tillagas. Färsk oförädlad Bjärekyckling innehåller 100 procent kyckling. Färska ovanlår av Bjärekyckling är är styckade för hand. Skinnet får en vacker krispig yta vid tillagning.</t>
  </si>
  <si>
    <t>Bjarefagel-produkt-303-Farska-kycklingovanlar-ca-500.jpg</t>
  </si>
  <si>
    <t>Bjarefagel-inspiration-Bjarekyckling-ovanlar-red-JPG.jpg</t>
  </si>
  <si>
    <t>Färska Bjärekycklinglårfiléer, halv</t>
  </si>
  <si>
    <t>315-bjfg-400g-V</t>
  </si>
  <si>
    <t>Kycklinglårfiléer, ca 400 g. Köttet är saftigt, mört och kycklingen får en rik smak när den tillagas. Färsk oförädlad Bjärekyckling innehåller 100 procent kyckling. Kycklinglårfiléer har en högre fetthalt än bröst och är enligt finsmakarna den bästa delen på kycklingen. Skinnet på handstyckade Bjärekycklinglårfiléer får en vacker krispig yta vid tillagning.</t>
  </si>
  <si>
    <t>Bjarefagel-produkt-315-Larfileer.jpg</t>
  </si>
  <si>
    <t>Bjarefagel-inspiration-Bjarekycklinglarfile-red-JPG.jpg</t>
  </si>
  <si>
    <t>Färska Bjärekyckling benfiléer</t>
  </si>
  <si>
    <t>319-bjfg-450g-F</t>
  </si>
  <si>
    <t>Kycklingbenfiléer, ca 500 g. Färsk oförädlad Bjärekyckling innehåller 100 procent kyckling.Kycklingbenfiléer är utmärkta att använda till t.ex. gryträtter. Innehåller mycket smak.</t>
  </si>
  <si>
    <t>Bjarefagel-produkt-319-Benfileer-500-g.jpg</t>
  </si>
  <si>
    <t>Färska Bjärekycklingben</t>
  </si>
  <si>
    <t>337-bjfg-450g-F</t>
  </si>
  <si>
    <t>Kycklingben, ca 500 g. Färsk oförädlad Bjärekyckling innehåller 100 procent kyckling. Färska ben av Bjärekyckling är en favorit bland barnen som passar bra både till middagen och buffén.</t>
  </si>
  <si>
    <t>Bjarefagel-produkt-307-317-337-Ben.jpg</t>
  </si>
  <si>
    <t>Kycklingjärpar</t>
  </si>
  <si>
    <t>40-bjfg-360g-F</t>
  </si>
  <si>
    <t>Kycklingjärpar, 360 g. Husmansklassiker tillverkad av klimatcertifierad Bjärekyckling och svenska råvaror, med undantag av potatisfiber och kryddor. Innehåller inte några onödiga tillsatser eller E -nummer. Samtliga produkter är stekta på traditionellt sätt, med energin hämtad från hållbar vindkraft. Innehåller inga allergener, utan är fria från ägg, laktos och gluten.</t>
  </si>
  <si>
    <t>Bjarefagel-produkt-040-041-Kyckling-jarpar.-kfp.jpg</t>
  </si>
  <si>
    <t>Färska Bjärekycklingvingar</t>
  </si>
  <si>
    <t>401-bjfg-500g-V</t>
  </si>
  <si>
    <t>Kycklingvingar, ca 500 g. Färsk oförädlad Bjärekyckling innehåller 100 procent kyckling. Kycklingvingar är goda att grilla, använd gärna het kryddning.</t>
  </si>
  <si>
    <t>Bjarefagel-produkt-401-Vingar-500-g.jpg</t>
  </si>
  <si>
    <t>Färska Bjärekycklingminiklubbor 500g</t>
  </si>
  <si>
    <t>403-bjfg-500g-V</t>
  </si>
  <si>
    <t>Kycklingminiklubbor, ca 500 g. Färsk oförädlad Bjärekyckling innehåller 100 procent kyckling. Miniklubbor är den innersta delen på
 kycklingvingen. Perfekta att äta som snacks eller på buffé.</t>
  </si>
  <si>
    <t>Bjarefagel-produkt-403-Miniklubbor-ca-500-g-fejk.png</t>
  </si>
  <si>
    <t>Kycklingpannbiffar</t>
  </si>
  <si>
    <t>45-bjfg-360g-F</t>
  </si>
  <si>
    <t>Kyckling pannbiffar, 360 g. Husmansklassiker tillverkad av klimatcertifierad Bjärekyckling och svenska råvaror, med undantag av potatisfiber och kryddor. Innehåller inte några onödiga tillsatser eller E -nummer. Samtliga produkter är stekta på traditionellt sätt, med energin hämtad från hållbar vindkraft. Innehåller inga allergener, utan är fria från ägg, laktos och gluten.</t>
  </si>
  <si>
    <t>Bjarefagel-produkt-045-046-Kyckling-pannbiffar.-kfp.jpg</t>
  </si>
  <si>
    <t>Lättrökta Bjärekycklingbröst</t>
  </si>
  <si>
    <t>602-bjfg-500g-V</t>
  </si>
  <si>
    <t xml:space="preserve">Lättrökta kycklingbröst, ca 180 g. Rimmade och rökta med alspån. Färdiga att äta, bara att skiva upp och servera. Ljumma gärna lite för mer smak. </t>
  </si>
  <si>
    <t>Bjarefagel-produkt-602-Lattrokt-brost-200-g.jpg</t>
  </si>
  <si>
    <t>Bjarefagel-inspiration-Bjarekyckling-lattrokta-brost-red-JPG.jpg</t>
  </si>
  <si>
    <t>Lättrökt Bjärekyckling Pulled Chicken</t>
  </si>
  <si>
    <t>622-bjfg-200g-V</t>
  </si>
  <si>
    <t>Lättrökt pulled chicken, ca 450 G. Pulled chicken är perfekt att använda i t.ex. en wrap, sallad eller till tacos.</t>
  </si>
  <si>
    <t>Bjarefagel-produkt-622-Pulled-Chicken.jpg</t>
  </si>
  <si>
    <t>Bjarefagel-inspiration-Pulled-chicken.jpg</t>
  </si>
  <si>
    <t>Bjärekycklingbröst sous vide salt &amp; peppar, ca 10 kg</t>
  </si>
  <si>
    <t>651-bjfg-10kg-F</t>
  </si>
  <si>
    <t xml:space="preserve">Kycklingbröst sous-vide av Bjärekyckling är filéer som är tillagade. Gott i en sallad – som de är eller lätt grillade. Produkten är färdig att äta. </t>
  </si>
  <si>
    <t>0.0001</t>
  </si>
  <si>
    <t>Manuella diskar &amp; Restaurang/Kött/Kyckling</t>
  </si>
  <si>
    <t>Bjarefagel-produkt-650-Sous-Vide.jpeg</t>
  </si>
  <si>
    <t>Örtmarinerade Bjärekycklingklubbor 500g</t>
  </si>
  <si>
    <t>701-bjfg-500g-V</t>
  </si>
  <si>
    <t>Örtmarinerade kycklingklubbor, ca 500 g. Köttet är saftigt, mört och kycklingen får en rik smak när den tillagas. Köttinnehåll är 97 procent. Örtmarinerade Bjärekycklingklubbor är goda att gilla eller steka i ugnen.</t>
  </si>
  <si>
    <t>Bjarefagel-produkt-701-ortklubba-500-G.jpg</t>
  </si>
  <si>
    <t>Örtmarinerade Bjärekycklingklubbor 2500g</t>
  </si>
  <si>
    <t>704-bjfg-2500g-V</t>
  </si>
  <si>
    <t>Örtmarinerade kycklingklubbor, ca 2 500 g. Köttinnehåll är 97 procent. Örtmarinerade klubbor av Bjärekyckling är en bra säljare i delikatessdisken som vill ha bättre kvalité på sina kycklingklubbor.</t>
  </si>
  <si>
    <t>Manuella diskar &amp; Restaurang/Butiksgrill/Kyckling</t>
  </si>
  <si>
    <t>Bjarefagel-produkt-704-ortklubba-2.5-kg.jpg</t>
  </si>
  <si>
    <t>Örtmarinerade Bjärekycklingminiklubbor 2500g</t>
  </si>
  <si>
    <t>706-bjfg-2500g-V</t>
  </si>
  <si>
    <t>Örtmarinerade kycklingminiklubbor, ca 2 500 g. Köttet är saftigt, mört och kycklingen får en rik smak när den tillagas. Köttinnehåll är 97 procent. Örtmarinerade kycklingminiklubbor av Bjärekyckling är perfekta att grilla eller steka upp och servera på buffén eller som tilltugg till en kall öl.</t>
  </si>
  <si>
    <t>Bjarefagel-produkt-706-ortminiklubbor-2.5-kg.jpg</t>
  </si>
  <si>
    <t>Örtmarinerade Bjärekycklingminiklubbor 1000g</t>
  </si>
  <si>
    <t>707-bjfg-1000g-V</t>
  </si>
  <si>
    <t>Örtmarinerade kycklingminiklubbor, ca 1000 g. Köttet är saftigt, mört och kycklingen får en rik smak när den tillagas. Köttinnehåll är 97 procent. Örtmarinerade kycklingminiklubbor av Bjärekyckling är perfekta att grilla eller steka upp och servera på buffén eller som tilltugg till en kall öl.</t>
  </si>
  <si>
    <t>Bjarefagel-produkt-707-ortminiklubbor-1000g.jpeg</t>
  </si>
  <si>
    <t>Örtmarinerade Bjärekycklingben 2500g</t>
  </si>
  <si>
    <t>716-bjfg-2500g-V</t>
  </si>
  <si>
    <t>Örtmarinerade kycklingben, ca 2 500 g. Köttinnehåll är 97 procent. Örtmarinerade Bjärekycklingben är perfekta att grilla eller steka upp. En favorit bland barnen som passar bra både till middagen och buffén.</t>
  </si>
  <si>
    <t>Bjarefagel-produkt-716-ortben-2.5-kg.jpg</t>
  </si>
  <si>
    <t>Örtmarinerad Bjärekyckling Grillbricka</t>
  </si>
  <si>
    <t>718-bjfg-1kg-V</t>
  </si>
  <si>
    <t>Örtmarinerade kycklingdelar, främst vingar och ben, ca 1 000 g. Köttet är saftigt, mört och kycklingen får en rik smak när den tillagas. Köttinnehåll är 97 procent. Produkten är klar att lägga direkt på grillen.</t>
  </si>
  <si>
    <t>Bjarefagel-produkt-718-Grillbricka-1000-g.jpg</t>
  </si>
  <si>
    <t>Örtmarinerade Bjärekycklingben 1000g</t>
  </si>
  <si>
    <t>723-bjfg-1kg-V</t>
  </si>
  <si>
    <t>Örtmarinerade kycklingben, ca 1 000 g. Köttinnehåll är 97 procent. Örtmarinerade Bjärekycklingben är perfekta att grilla eller steka upp. En favorit bland barnen som passar bra både till middagen och buffén.</t>
  </si>
  <si>
    <t>Bjarefagel-produkt-723-ortben-1000-g.jpg</t>
  </si>
  <si>
    <t>Örtmarinerade Bjärekycklingben 450g</t>
  </si>
  <si>
    <t>74-bjfg-450g-F</t>
  </si>
  <si>
    <t>Örtmarinerade kycklingben, 450 g. Köttet är saftigt, mört och kycklingen får en rik smak när den tillagas. Köttinnehåll är 97 procent. Örtmarinerade Bjärekycklingben är perfekta att grilla eller steka upp. En favorit bland barnen som passar bra både till middagen och buffén.</t>
  </si>
  <si>
    <t>Bjarefagel-produkt-074-ortben.jpg</t>
  </si>
  <si>
    <t>Örtmarinerade Bjärekycklingminiklubbor 500g</t>
  </si>
  <si>
    <t>75-bjfg-500g-F</t>
  </si>
  <si>
    <t>Örtmarinerade kycklingminiklubbor, 500 g. Köttet är saftigt, mört och kycklingen får en rik smak när den tillagas. Köttinnehåll är 97 procent. Örtmarinerade kycklingminiklubbor av Bjärekyckling är perfekta att grilla eller steka upp och servera på buffén eller som tilltugg till en kall öl.</t>
  </si>
  <si>
    <t>Bjarefagel-produkt-075-ortminiklubba.jpg</t>
  </si>
  <si>
    <t>Treparterad gris framdel - ekologisk</t>
  </si>
  <si>
    <t>1-rosb-12kg-V</t>
  </si>
  <si>
    <t>Rosersbergs Gård</t>
  </si>
  <si>
    <t>Manuella diskar &amp; Restaurang/Kött/Fläskkött</t>
  </si>
  <si>
    <t>MISSING_BildKommerSnart_Rosersbergs.jpg</t>
  </si>
  <si>
    <t>Treparterad gris mittendel - ekologisk</t>
  </si>
  <si>
    <t>2-rosb-12kg-V</t>
  </si>
  <si>
    <t>Treparterad gris bakdel - ekologisk</t>
  </si>
  <si>
    <t>3-rosb-12kg-V</t>
  </si>
  <si>
    <t>Treparterad gris framdel grovstyckat  - ekologisk</t>
  </si>
  <si>
    <t>4-rosb-12kg-V</t>
  </si>
  <si>
    <t>Treparterad gris mittdel grovstyckat - ekologisk</t>
  </si>
  <si>
    <t>5-rosb-12kg-V</t>
  </si>
  <si>
    <t>Treparterad gris bakdel grovstyckat - ekologisk</t>
  </si>
  <si>
    <t>6-rosb-12kg-V</t>
  </si>
  <si>
    <t>Karré med ben hel - ekologisk</t>
  </si>
  <si>
    <t>9-rosb-3500g-V</t>
  </si>
  <si>
    <t>rosersbergs-gard-produkt-Karre-hel-med-ben.jpg</t>
  </si>
  <si>
    <t>Karré benfri hel - ekologisk</t>
  </si>
  <si>
    <t>8-rosb-2kg-V</t>
  </si>
  <si>
    <t>rosersbergs-gard-produkt-Karre-hel-benfri.jpg</t>
  </si>
  <si>
    <t>Kotlettrad hel med ben och svål - ekologisk</t>
  </si>
  <si>
    <t>10-rosb-7500g-V</t>
  </si>
  <si>
    <t>rosersbergs-gard-produkt-Hel-kotlettrad-med-ben-och-sval.jpg</t>
  </si>
  <si>
    <t>Kotlettrad hel utan ben med svål - ekologisk</t>
  </si>
  <si>
    <t>11-rosb-5kg-V</t>
  </si>
  <si>
    <t>rosersbergs-gard-produkt-Hel-kotlettrad-bf-med-sval.jpg</t>
  </si>
  <si>
    <t>Fläskytterfilé - ekologisk</t>
  </si>
  <si>
    <t>13-rosb-2500g-V</t>
  </si>
  <si>
    <t>rosersbergs-gard-produkt-Flaskytterfile.jpg</t>
  </si>
  <si>
    <t>Sida benfri med svål - ekologisk</t>
  </si>
  <si>
    <t>15-rosb-4kg-V</t>
  </si>
  <si>
    <t>rosersbergs-gard-produkt-Sida-bf-med-sval.jpg</t>
  </si>
  <si>
    <t>rosersbergs-gard-produkt-Sida-med-sval-i-trag.jpg</t>
  </si>
  <si>
    <t>Bogrevben hel - ekologisk</t>
  </si>
  <si>
    <t>27-rosb-1kg-V</t>
  </si>
  <si>
    <t>rosersbergs-gard-produkt-Bogrevben.jpg</t>
  </si>
  <si>
    <t>Hel skinka bf med svål - ekologisk</t>
  </si>
  <si>
    <t>18-rosb-8kg-V</t>
  </si>
  <si>
    <t>rosersbergs-gard-produkt-Hel-skinka-med-sval.jpg</t>
  </si>
  <si>
    <t>Fläsklägg - ekologisk</t>
  </si>
  <si>
    <t>24-rosb-1kg-V</t>
  </si>
  <si>
    <t>rosersbergs-gard-produkt-Flasklagg.jpg</t>
  </si>
  <si>
    <t>Skinkstek - ekologisk</t>
  </si>
  <si>
    <t>21-rosb-1kg-V</t>
  </si>
  <si>
    <t>Flintastek, okryddad - ekologisk</t>
  </si>
  <si>
    <t>23-rosb-1500g-V</t>
  </si>
  <si>
    <t>Revben (Spareribs) hel bit - ekologisk</t>
  </si>
  <si>
    <t>28-rosb-600g-V</t>
  </si>
  <si>
    <t>rosersbergs-gard-produkt-Kamben-i-trag.jpg</t>
  </si>
  <si>
    <t>Sekreto - ekologisk</t>
  </si>
  <si>
    <t>31-rosb-400g-V</t>
  </si>
  <si>
    <t>Ryggspäck - Ej ekologisk</t>
  </si>
  <si>
    <t>110-rosb-5kg-V</t>
  </si>
  <si>
    <t>Fläsk II - ekologisk</t>
  </si>
  <si>
    <t>32-rosb-10kg-V</t>
  </si>
  <si>
    <t>rosersbergs-gard-produkt-Flask-II.jpg</t>
  </si>
  <si>
    <t>Grisatassar - ekologisk</t>
  </si>
  <si>
    <t>39-rosb-1kg-V</t>
  </si>
  <si>
    <t>Grytbitar - ekologisk</t>
  </si>
  <si>
    <t>35-rosb-5kg-V</t>
  </si>
  <si>
    <t>Fläskfärs - ekologisk</t>
  </si>
  <si>
    <t>38-rosb-5kg-V</t>
  </si>
  <si>
    <t>St Luis Cut (Revben med mer kött på) - ekologisk</t>
  </si>
  <si>
    <t>30-rosb-2500g-V</t>
  </si>
  <si>
    <t>Karré i bit benfri - ekologisk</t>
  </si>
  <si>
    <t>44-rosb-800g-V</t>
  </si>
  <si>
    <t>Kött &amp; Fågel/Fläskkött/Ekologiskt fläskkött</t>
  </si>
  <si>
    <t>rosersbergs-gard-produkt-Karre-skv-bf.jpg</t>
  </si>
  <si>
    <t>Karré benfri skivad 4-pack - ekologisk</t>
  </si>
  <si>
    <t>45-rosb-800kg-V</t>
  </si>
  <si>
    <t>rosersbergs-gard-produkt-Karre-skv-i-trag.jpg</t>
  </si>
  <si>
    <t>Kotlett benfri med svål i bit skårad (Fläskesteg) - ekologisk</t>
  </si>
  <si>
    <t>50-rosb-1200g-V</t>
  </si>
  <si>
    <t>rosersbergs-gard-produkt-Kotlett-i-bit-bf-med-sval-Dansk-Flaskestek.jpg</t>
  </si>
  <si>
    <t>Kotlett med ben och svål skivad i 2-pack - ekologisk</t>
  </si>
  <si>
    <t>51-rosb-500g-V</t>
  </si>
  <si>
    <t>rosersbergs-gard-produkt-Kotlett-skv-med-ben-och-sval.jpg</t>
  </si>
  <si>
    <t>rosersbergs-gard-produkt-Kotlett-med-ben-och-sval-i-trag.jpg</t>
  </si>
  <si>
    <t>Kotlett med svål utan ben skivad i 2- pack - ekologisk</t>
  </si>
  <si>
    <t>52-rosb-400g-V</t>
  </si>
  <si>
    <t>rosersbergs-gard-produkt-Kotlett-skv-bf-med-sval.jpg</t>
  </si>
  <si>
    <t>rosersbergs-gard-produkt-Kotlett-bf-med-sval-i-trag-jpg.jpg</t>
  </si>
  <si>
    <t>Kotlett rack utan svål med ben 2- pack - ekologisk</t>
  </si>
  <si>
    <t>46-rosb-700g-V</t>
  </si>
  <si>
    <t>rosersbergs-gard-produkt-Kotlettracks.jpg</t>
  </si>
  <si>
    <t>rosersbergs-gard-produkt-Kotlettracks-i-trag.jpg</t>
  </si>
  <si>
    <t>Kotlett skivad 6-pack - ekologisk</t>
  </si>
  <si>
    <t>49-rosb-500g-V</t>
  </si>
  <si>
    <t>0.01</t>
  </si>
  <si>
    <t>rosersbergs-gard-produkt-Flaskytterfile-skv-i-trag.jpg</t>
  </si>
  <si>
    <t>53-rosb-1kg-V</t>
  </si>
  <si>
    <t>Snitzel av Innanlår 8-pack - ekologisk</t>
  </si>
  <si>
    <t>47-rosb-700g-V</t>
  </si>
  <si>
    <t>Bogrevben i bit - ekologisk</t>
  </si>
  <si>
    <t>55-rosb-800g-V</t>
  </si>
  <si>
    <t>54-rosb-1kg-V</t>
  </si>
  <si>
    <t>Fläskytterfilé i bit - ekologisk</t>
  </si>
  <si>
    <t>48-rosb-700g-V</t>
  </si>
  <si>
    <t>58-rosb-400g-V</t>
  </si>
  <si>
    <t>rosersbergs-gard-produkt-Sekreto-pkt.jpg</t>
  </si>
  <si>
    <t>56-rosb-1kg-V</t>
  </si>
  <si>
    <t>rosersbergs-gard-produkt-Skinkstek.jpg</t>
  </si>
  <si>
    <t>rosersbergs-gard-produkt-Skinkstek-i-trag.jpg</t>
  </si>
  <si>
    <t>60-rosb-500g-V</t>
  </si>
  <si>
    <t>61-rosb-500g-V</t>
  </si>
  <si>
    <t>Kött &amp; Fågel/Färs/Ekologisk färs</t>
  </si>
  <si>
    <t>Skinkfärs - ekologisk</t>
  </si>
  <si>
    <t>62-rosb-500g-V</t>
  </si>
  <si>
    <t>Blandfärs - ekologisk</t>
  </si>
  <si>
    <t>108-rosb-500g-V</t>
  </si>
  <si>
    <t>Nötfärs - ekologisk</t>
  </si>
  <si>
    <t>109-rosb-500g-V</t>
  </si>
  <si>
    <t>Lufttorkad skinka i hel bit - ekologisk</t>
  </si>
  <si>
    <t>73-rosb-1500g-V</t>
  </si>
  <si>
    <t>Manuella diskar &amp; Restaurang/Delikatess/Skinka &amp; Salami</t>
  </si>
  <si>
    <t>Lufttorkad skinka fänkål i hel bit - ekologisk</t>
  </si>
  <si>
    <t>75-rosb-1500g-V</t>
  </si>
  <si>
    <t>Lufttorkad skinka med kryddor</t>
  </si>
  <si>
    <t>76-rosb-1500g-V</t>
  </si>
  <si>
    <t>7350123000870 </t>
  </si>
  <si>
    <t>Kallrökt och lufttorkad skinka - ekologisk</t>
  </si>
  <si>
    <t>77-rosb-300g-V</t>
  </si>
  <si>
    <t>Lökkorv, kallrökt - ekologisk</t>
  </si>
  <si>
    <t>91-rosb-250g-V</t>
  </si>
  <si>
    <t>Fänkålssalami, kallrökt  - ekologisk</t>
  </si>
  <si>
    <t>89-rosb-250g-V</t>
  </si>
  <si>
    <t>Tryffelsalami, kallrökt - ekologisk</t>
  </si>
  <si>
    <t>90-rosb-200g-V</t>
  </si>
  <si>
    <t>Pilshultaren - ekologisk</t>
  </si>
  <si>
    <t>94-rosb-200g-V</t>
  </si>
  <si>
    <t>Kokt skinka i bit - ekologisk</t>
  </si>
  <si>
    <t>99-rosb-1700g-V</t>
  </si>
  <si>
    <t>Bacon i hel bit - ekologisk</t>
  </si>
  <si>
    <t>86-rosb-2kg-V</t>
  </si>
  <si>
    <t>Bacon skivat med svål - ekologisk</t>
  </si>
  <si>
    <t>87-rosb-5kg-V</t>
  </si>
  <si>
    <t>Bacon skivat utan svål - ekologisk</t>
  </si>
  <si>
    <t>112-rosb-5kg-V</t>
  </si>
  <si>
    <t>Färsk Julskinka - ekologisk</t>
  </si>
  <si>
    <t>101-rosb-2kg-V</t>
  </si>
  <si>
    <t>Kött &amp; Fågel/Fläskkött/Julskinka</t>
  </si>
  <si>
    <t>Rimmad Julskinka - ekologisk</t>
  </si>
  <si>
    <t>102-rosb-2kg-V</t>
  </si>
  <si>
    <t>Rimmad och rökt julskinka - ekologisk</t>
  </si>
  <si>
    <t>103-rosb-2kg-V</t>
  </si>
  <si>
    <t>Rimmad och kokt julskinka - ekologisk</t>
  </si>
  <si>
    <t>104-rosb-2kg-V</t>
  </si>
  <si>
    <t>Rimmad / Rökt och kokt julskinka - ekologisk</t>
  </si>
  <si>
    <t>105-rosb-2kg-V</t>
  </si>
  <si>
    <t>Varmrökt korv Vitlök/Basilika - ekologisk</t>
  </si>
  <si>
    <t>79-rosb-500g-V</t>
  </si>
  <si>
    <t>Korv &amp; Chark/Korv/Alla</t>
  </si>
  <si>
    <t>Varmrökt korv Heta örtgrillare - ekologisk</t>
  </si>
  <si>
    <t>80-rosb-500g-V</t>
  </si>
  <si>
    <t>Kallrökt korv Chorizo - ekologisk</t>
  </si>
  <si>
    <t>85-rosb-500g-V</t>
  </si>
  <si>
    <t>Varmrökt korv Ostgrillare - ekologisk</t>
  </si>
  <si>
    <t>81-rosb-500g-V</t>
  </si>
  <si>
    <t>Antonios Ost &amp; Bacon Ca 2 kg LÖSVIKT</t>
  </si>
  <si>
    <t>100-peiv-2kg-V</t>
  </si>
  <si>
    <t>Per i Viken</t>
  </si>
  <si>
    <t>Manuella diskar &amp; Restaurang/Delikatess/Korv i lösvikt</t>
  </si>
  <si>
    <t>PeriViken-produkt-Antonious-Ost-&amp;-Bacon-2-kg.jpg</t>
  </si>
  <si>
    <t>Bamse 1 kg ST</t>
  </si>
  <si>
    <t>102-peiv-1kg-F</t>
  </si>
  <si>
    <t>PeriViken-produkt-Bamse-XXL-1-1030x773.jpg</t>
  </si>
  <si>
    <t>Falukorv ring Ca 1 kg LÖSVIKT</t>
  </si>
  <si>
    <t>104-peiv-1kg-V</t>
  </si>
  <si>
    <t>MISSING_BildKommerSnart_PeriViken.jpg</t>
  </si>
  <si>
    <t>Falukorv 440 g ST</t>
  </si>
  <si>
    <t>105-peiv-440g-F</t>
  </si>
  <si>
    <t>Frukostkorv Ca 2 kg LÖSVIKT</t>
  </si>
  <si>
    <t>106-peiv-2kg-V</t>
  </si>
  <si>
    <t>PeriViken-produkt-Frukostkorv.jpg</t>
  </si>
  <si>
    <t>Medisterkorv Ring Ca 1 kg LÖSVIKT</t>
  </si>
  <si>
    <t>114-peiv-1kg-V</t>
  </si>
  <si>
    <t>PeriViken-produkt-Medister-1030x773.jpg</t>
  </si>
  <si>
    <t>Medisterkorv 440 g ST</t>
  </si>
  <si>
    <t>115-peiv-440g-F</t>
  </si>
  <si>
    <t>Per i Parma Ca 2 kg LÖSVIKT</t>
  </si>
  <si>
    <t>116-peiv-2kg-V</t>
  </si>
  <si>
    <t>PeriViken-produkt-Per-i-Parma.jpg</t>
  </si>
  <si>
    <t>Prinskorv Ca 2 kg LÖSVIKT</t>
  </si>
  <si>
    <t>118-peiv-2kg-V</t>
  </si>
  <si>
    <t>PeriViken-produkt-Prinskorv-1-1030x773.jpg</t>
  </si>
  <si>
    <t>Prinskorv 12-pack 250 g</t>
  </si>
  <si>
    <t>119-peiv-250g-V</t>
  </si>
  <si>
    <t>Prinskorv Ca 500 g</t>
  </si>
  <si>
    <t>120-peiv-500g-V</t>
  </si>
  <si>
    <t>PeriViken-produkt-Prinskorv-500g.jpg</t>
  </si>
  <si>
    <t>Ramslökskorv Ca 2 kg LÖSVIKT</t>
  </si>
  <si>
    <t>121-peiv-2kg-V</t>
  </si>
  <si>
    <t>Sallsicca don Persson Ca 2 kg LÖSVIKT</t>
  </si>
  <si>
    <t>123-peiv-2kg-V</t>
  </si>
  <si>
    <t>PeriViken-produkt-Sallsicca-don-Persson-.jpg</t>
  </si>
  <si>
    <t>Tapas Chorizo Ca 2 kg LÖSVIKT</t>
  </si>
  <si>
    <t>125-peiv-2kg-V</t>
  </si>
  <si>
    <t>PeriViken-produkt-Tapas-Chorizo-.jpg</t>
  </si>
  <si>
    <t>Wienerkorv Ca 2 kg LÖSVIKT</t>
  </si>
  <si>
    <t>128-peiv-2kg-V</t>
  </si>
  <si>
    <t>PeriViken-produkt-Wienerkorv-1-1030x773.jpg</t>
  </si>
  <si>
    <t>XXL Långe Per Ca 2 kg LÖSVIKT</t>
  </si>
  <si>
    <t>132-peiv-2kg-V</t>
  </si>
  <si>
    <t>Filles Chili cheese Ca 2 kg LÖSVIKT</t>
  </si>
  <si>
    <t>133-peiv-2kg-V</t>
  </si>
  <si>
    <t>PeriViken-produkt-Filles-Chili-Cheese.jpg</t>
  </si>
  <si>
    <t>Wienerkorv Långa Ca 2 kg LÖSVIKT</t>
  </si>
  <si>
    <t>135-peiv-2kg-V</t>
  </si>
  <si>
    <t>PeriViken-produkt-Lang-Wienerkorv-1030x773.jpg</t>
  </si>
  <si>
    <t>Grillbricka 8-pack 700 g ST</t>
  </si>
  <si>
    <t>138-peiv-700g-F</t>
  </si>
  <si>
    <t>Ystadgrillare Ca 2 kg LÖSVIKT</t>
  </si>
  <si>
    <t>140-peiv-2kg-V</t>
  </si>
  <si>
    <t>Chili Salami Ca 1 kg LÖSVIKT</t>
  </si>
  <si>
    <t>200-peiv-1kg-V</t>
  </si>
  <si>
    <t>Enewurst Ca 1,3 kg LÖSVIKT</t>
  </si>
  <si>
    <t>201-peiv-1300g-V</t>
  </si>
  <si>
    <t>Enewurst 280 g</t>
  </si>
  <si>
    <t>202-peiv-280g-V</t>
  </si>
  <si>
    <t>Korv &amp; Chark/Charkuterier/Skinka &amp; Salami</t>
  </si>
  <si>
    <t>Lökkorv Ca 1 kg LÖSVIKT</t>
  </si>
  <si>
    <t>206-peiv-1kg-V</t>
  </si>
  <si>
    <t>Vikenringen Ca 1,0 kg LÖSVIKT</t>
  </si>
  <si>
    <t>212-peiv-1kg-V</t>
  </si>
  <si>
    <t>PeriViken-produkt-Vikenringen.jpg</t>
  </si>
  <si>
    <t>Vikensalami Ca 1,6 kg LÖSVIKT</t>
  </si>
  <si>
    <t>214-peiv-1600g-V</t>
  </si>
  <si>
    <t>PeriViken-produkt-Vikensalami-1030x773.jpg</t>
  </si>
  <si>
    <t>Vikensalami 280 g</t>
  </si>
  <si>
    <t>215-peiv-280g-V</t>
  </si>
  <si>
    <t>Isterband 3-pack 280 g</t>
  </si>
  <si>
    <t>219-peiv-280g-V</t>
  </si>
  <si>
    <t>Blodkorv Ca 2 kg LÖSVIKT</t>
  </si>
  <si>
    <t>301-peiv-2kg-V</t>
  </si>
  <si>
    <t>Manuella diskar &amp; Restaurang/Delikatess/Övrigt</t>
  </si>
  <si>
    <t>Blodkorv u. russin Ca 2 kg LÖSVIKT</t>
  </si>
  <si>
    <t>303-peiv-2kg-V</t>
  </si>
  <si>
    <t>Grillat Fläsk LÖSVIKT</t>
  </si>
  <si>
    <t>306-peiv-2kg-V</t>
  </si>
  <si>
    <t>PeriViken-produkt-Grillat-Flask.jpg</t>
  </si>
  <si>
    <t>Hetrökt Skinka Ca 3 kg LÖSVIKT</t>
  </si>
  <si>
    <t>307-peiv-3kg-V</t>
  </si>
  <si>
    <t>Kokt Fläskkorv 280 g ST</t>
  </si>
  <si>
    <t>309-peiv-280g-F</t>
  </si>
  <si>
    <t>Köttbullar Ca 5 kg Påse</t>
  </si>
  <si>
    <t>312-peiv-5kg-V</t>
  </si>
  <si>
    <t>PeriViken-produkt-Kottbullar-1030x773.jpg</t>
  </si>
  <si>
    <t>Kokt Skinka Ca 2 kg LÖSVIKT</t>
  </si>
  <si>
    <t>313-peiv-2kg-V</t>
  </si>
  <si>
    <t>Pannbiffar 4-pack 400 g</t>
  </si>
  <si>
    <t>316-peiv-400g-V</t>
  </si>
  <si>
    <t>PeriViken-produkt-Pannbiff-1030x773.jpg</t>
  </si>
  <si>
    <t>Leverkorv 500 g Ring LÖSVIKT</t>
  </si>
  <si>
    <t>317-peiv-500g-V</t>
  </si>
  <si>
    <t>Leverkorv 200 g</t>
  </si>
  <si>
    <t>318-peiv-200g-V</t>
  </si>
  <si>
    <t>Korv &amp; Chark/Pålägg/Pastej</t>
  </si>
  <si>
    <t>Leverpastej Ca 1,3 kg LÖSVIKT</t>
  </si>
  <si>
    <t>320-peiv-1300g-V</t>
  </si>
  <si>
    <t>Leverpastej Ca 200 g</t>
  </si>
  <si>
    <t>321-peiv-200g-V</t>
  </si>
  <si>
    <t>Tryfferad Leverpastej Ca 1,3 kg LÖSVIKT</t>
  </si>
  <si>
    <t>322-peiv-1300g-V</t>
  </si>
  <si>
    <t>PeriViken-produkt-Tryfferad-Pastej-1030x773.jpg</t>
  </si>
  <si>
    <t>Tryfferad Leverpastej Ca 200 g</t>
  </si>
  <si>
    <t>323-peiv-200g-V</t>
  </si>
  <si>
    <t>Varmrökt bog LÖSVIKT</t>
  </si>
  <si>
    <t>324-peiv-2kg-V</t>
  </si>
  <si>
    <t>Senapsrullad Ca 800 g LÖSVIKT</t>
  </si>
  <si>
    <t>325-peiv-800g-V</t>
  </si>
  <si>
    <t>PeriViken-produkt-Senapsrullad.jpg</t>
  </si>
  <si>
    <t>Smörgåskorv Ca 1 kg LÖSVIKT</t>
  </si>
  <si>
    <t>326-peiv-1kg-V</t>
  </si>
  <si>
    <t>PeriViken-produkt-Smorgaskorv.jpg</t>
  </si>
  <si>
    <t>Spickekorv Ca 1,2 kg LÖSVIKT</t>
  </si>
  <si>
    <t>327-peiv-1200g-V</t>
  </si>
  <si>
    <t>Varmrökt Fläsk Ca 2 kg LÖSVIKT</t>
  </si>
  <si>
    <t>328-peiv-2kg-V</t>
  </si>
  <si>
    <t>Varmrökt Fläsk i bit Ca 250 g</t>
  </si>
  <si>
    <t>329-peiv-250g-V</t>
  </si>
  <si>
    <t>Korv &amp; Chark/Bacon &amp; Fläsk/Alla</t>
  </si>
  <si>
    <t>Pressylta Rak Ca 1 kg LÖSVIKT</t>
  </si>
  <si>
    <t>330-peiv-1kg-V</t>
  </si>
  <si>
    <t>Pressylta 400 g</t>
  </si>
  <si>
    <t>331-peiv-400g-V</t>
  </si>
  <si>
    <t>Salami Zero Ca 1,2 kg LÖSVIKT</t>
  </si>
  <si>
    <t>332-peiv-1200g-V</t>
  </si>
  <si>
    <t>PeriViken-produkt-Salami-Zero-1030x773.jpg</t>
  </si>
  <si>
    <t>Salami Zero Ca 230 g</t>
  </si>
  <si>
    <t>333-peiv-230g-V</t>
  </si>
  <si>
    <t>Salami Fänkål Ca 1,1 kg LÖSVIKT</t>
  </si>
  <si>
    <t>334-peiv-1100g-V</t>
  </si>
  <si>
    <t>Salami Ramslök Ca 1,2 kg LÖSVIKT</t>
  </si>
  <si>
    <t>336-peiv-1200g-V</t>
  </si>
  <si>
    <t>Salami Ramslök Ca 180 g</t>
  </si>
  <si>
    <t>337-peiv-180g-V</t>
  </si>
  <si>
    <t>Het Chorizosalami Ca 1 kg LÖSVIKT</t>
  </si>
  <si>
    <t>338-peiv-1kg-V</t>
  </si>
  <si>
    <t>Kassler 1,5 kg LÖSVIKT</t>
  </si>
  <si>
    <t>342-peiv-1500g-V</t>
  </si>
  <si>
    <t>Märtas Ärtsoppa 500 g ST</t>
  </si>
  <si>
    <t>344-peiv-500g-F</t>
  </si>
  <si>
    <t>Kolonial/Övrigt</t>
  </si>
  <si>
    <t>Kassler i bit Ca 500 g</t>
  </si>
  <si>
    <t>351-peiv-500g-V</t>
  </si>
  <si>
    <t>Pannbiff Ca 5 kg Påse</t>
  </si>
  <si>
    <t>362-peiv-5kg-V</t>
  </si>
  <si>
    <t>Hot Jambo Ca 1,5 kg LÖSVIKT</t>
  </si>
  <si>
    <t>400-peiv-1500g-V</t>
  </si>
  <si>
    <t>PeriViken-produkt-Hot-Jambo-1030x773.jpg</t>
  </si>
  <si>
    <t>Starke Per Ca 1,5 kg LÖSVIKT</t>
  </si>
  <si>
    <t>402-peiv-1500g-V</t>
  </si>
  <si>
    <t>PeriViken-produkt-Starke-Per-1030x773.jpg</t>
  </si>
  <si>
    <t>Barca Ca 1,8 kg LÖSVIKT</t>
  </si>
  <si>
    <t>404-peiv-1800g-V</t>
  </si>
  <si>
    <t>PeriViken-produkt-Barca-1030x773.jpg</t>
  </si>
  <si>
    <t>BalkanPer Ca 1,5 kg LÖSVIKT</t>
  </si>
  <si>
    <t>408-peiv-1500g-V</t>
  </si>
  <si>
    <t>PeriViken-produkt-Balkan-Per-1030x773.jpg</t>
  </si>
  <si>
    <t>Köttbullar 8-pack 250 g ST</t>
  </si>
  <si>
    <t>415-peiv-250g-F</t>
  </si>
  <si>
    <t>Antonios Ost &amp; Bacon 3-pack 300 g ST</t>
  </si>
  <si>
    <t>550-peiv-300g-F</t>
  </si>
  <si>
    <t>Frukostkorv 3-pack 260 g ST</t>
  </si>
  <si>
    <t>551-peiv-260g-F</t>
  </si>
  <si>
    <t>Lunchkorv 5-pack 560 g ST</t>
  </si>
  <si>
    <t>552-peiv-560g-F</t>
  </si>
  <si>
    <t>PeriViken-produkt-Grillkorv-Lunchkorv-1030x773.jpg</t>
  </si>
  <si>
    <t>Grillkorv 5-pack 560 g ST</t>
  </si>
  <si>
    <t>553-peiv-560g-F</t>
  </si>
  <si>
    <t>Sallsicca don Persson 3-pack 300 g ST</t>
  </si>
  <si>
    <t>554-peiv-300g-F</t>
  </si>
  <si>
    <t>Tapas Chorizo 3-pack 300 g ST</t>
  </si>
  <si>
    <t>555-peiv-300g-F</t>
  </si>
  <si>
    <t>Wienerkorv 8-pack  500 g ST</t>
  </si>
  <si>
    <t>556-peiv-500g-F</t>
  </si>
  <si>
    <t>Wienerkorv 3-pack 190 g ST</t>
  </si>
  <si>
    <t>557-peiv-190g-F</t>
  </si>
  <si>
    <t>Per i Parma 4-pack 220 g ST</t>
  </si>
  <si>
    <t>558-peiv-220g-F</t>
  </si>
  <si>
    <t>Färsk Chorizo 3-pack 260 g ST</t>
  </si>
  <si>
    <t>560-peiv-260g-F</t>
  </si>
  <si>
    <t>Färsk Sallsicca 3-pack 260 g ST</t>
  </si>
  <si>
    <t>561-peiv-260g-F</t>
  </si>
  <si>
    <t>Blodkorv 600 g ST</t>
  </si>
  <si>
    <t>562-peiv-600g-F</t>
  </si>
  <si>
    <t>PeriViken-produkt-Blodkorv-1030x773.jpg</t>
  </si>
  <si>
    <t>Filles Chili Cheese 3-pack 300 g ST</t>
  </si>
  <si>
    <t>563-peiv-300g-F</t>
  </si>
  <si>
    <t>Vikenringen 330 g ST</t>
  </si>
  <si>
    <t>564-peiv-330g-F</t>
  </si>
  <si>
    <t>Lammwiener 3-pack 190 g ST</t>
  </si>
  <si>
    <t>566-peiv-190g-F</t>
  </si>
  <si>
    <t>PeriViken-produkt-Lammwiener.jpg</t>
  </si>
  <si>
    <t>Kabanoss 4-pack 240 g ST</t>
  </si>
  <si>
    <t>567-peiv-240g-F</t>
  </si>
  <si>
    <t>Lökkorv 340 g ST</t>
  </si>
  <si>
    <t>568-peiv-340g-F</t>
  </si>
  <si>
    <t>Hot Jambo 3-pack 130 g ST</t>
  </si>
  <si>
    <t>570-peiv-130g-F</t>
  </si>
  <si>
    <t>Barca 3-pack 200 g ST</t>
  </si>
  <si>
    <t>571-peiv-200g-F</t>
  </si>
  <si>
    <t>BalkanPer 3-pack 140 g ST</t>
  </si>
  <si>
    <t>572-peiv-140g-F</t>
  </si>
  <si>
    <t>Starke Per 3-pack 140 g ST</t>
  </si>
  <si>
    <t>573-peiv-140g-F</t>
  </si>
  <si>
    <t>Kokt Skinka Skiv 100 g ST</t>
  </si>
  <si>
    <t>580-peiv-100g-F</t>
  </si>
  <si>
    <t>Korv &amp; Chark/Pålägg/Skivat</t>
  </si>
  <si>
    <t>Hetrökt Skinka Skiv 100 g ST</t>
  </si>
  <si>
    <t>581-peiv-100g-F</t>
  </si>
  <si>
    <t>Rökt Bog Skiv 100 g ST</t>
  </si>
  <si>
    <t>582-peiv-100g-F</t>
  </si>
  <si>
    <t>Varmrökt Fläsk Skiv 100 g ST</t>
  </si>
  <si>
    <t>583-peiv-100g-F</t>
  </si>
  <si>
    <t>Grillat Fläsk Skiv 100 g ST</t>
  </si>
  <si>
    <t>584-peiv-100g-F</t>
  </si>
  <si>
    <t>Enewurst Skiv 100 g ST</t>
  </si>
  <si>
    <t>585-peiv-100g-F</t>
  </si>
  <si>
    <t>VikenSalami Skiv 100 g ST</t>
  </si>
  <si>
    <t>586-peiv-100g-F</t>
  </si>
  <si>
    <t>Salami Zero Skiv 80 g ST</t>
  </si>
  <si>
    <t>587-peiv-80g-F</t>
  </si>
  <si>
    <t>FänkålsSalami Skiv 100 g ST</t>
  </si>
  <si>
    <t>588-peiv-100g-F</t>
  </si>
  <si>
    <t>Currywurst 4-pack 400 g ST</t>
  </si>
  <si>
    <t>589-peiv-400g-F</t>
  </si>
  <si>
    <t>Färskkorv Pesto Parmesan 3-pack 260 g ST</t>
  </si>
  <si>
    <t>590-peiv-260g-F</t>
  </si>
  <si>
    <t>Ramslökssalami Skiv 80 g ST</t>
  </si>
  <si>
    <t>592-peiv-80g-F</t>
  </si>
  <si>
    <t>Ramslökskorv 3-pack 300 g ST</t>
  </si>
  <si>
    <t>593-peiv-300g-F</t>
  </si>
  <si>
    <t>Västkustsgrillare 4-pack 360 g ST</t>
  </si>
  <si>
    <t>594-peiv-360g-F</t>
  </si>
  <si>
    <t>Ketchup flaska 500 g ST</t>
  </si>
  <si>
    <t>653-peiv-500g-F</t>
  </si>
  <si>
    <t>Korvbröd 16-pack ST</t>
  </si>
  <si>
    <t>654-peiv-100g-F</t>
  </si>
  <si>
    <t>Rostad lök 500 g ST</t>
  </si>
  <si>
    <t>656-peiv-500g-F</t>
  </si>
  <si>
    <t>Senap Per i Viken 2,5 kg HINK ST</t>
  </si>
  <si>
    <t>657-peiv-2500g-F</t>
  </si>
  <si>
    <t>Senap Per i Viken 200 g ST</t>
  </si>
  <si>
    <t>658-peiv-200g-F</t>
  </si>
  <si>
    <t>Hultbergs Senap i flaska 500 g ST</t>
  </si>
  <si>
    <t>659-peiv-500g-F</t>
  </si>
  <si>
    <t>Jonnys Sötstarksenap ST</t>
  </si>
  <si>
    <t>660-peiv-200g-F</t>
  </si>
  <si>
    <t>Brunkål 400 g ST</t>
  </si>
  <si>
    <t>680-peiv-400g-F</t>
  </si>
  <si>
    <t>Brunkål 2x1 kg Tub ST</t>
  </si>
  <si>
    <t>684-peiv-2kg-F</t>
  </si>
  <si>
    <t>Rå Rullsylta Jul LÖSVIKT</t>
  </si>
  <si>
    <t>775-peiv-1kg-V</t>
  </si>
  <si>
    <t>Knackwurst 3-pack 300 g ST</t>
  </si>
  <si>
    <t>863-peiv-300g-F</t>
  </si>
  <si>
    <t>Vikengrillare 4-pack 450 g ST</t>
  </si>
  <si>
    <t>867-peiv-450g-F</t>
  </si>
  <si>
    <t>Intense Cheese 3-pack 300 g ST</t>
  </si>
  <si>
    <t>889-peiv-300g-F</t>
  </si>
  <si>
    <t>Chorizo on fire 3-pack 300 g ST</t>
  </si>
  <si>
    <t>890-peiv-300g-F</t>
  </si>
  <si>
    <t>PeriViken-produkt-Chorizo.jpg</t>
  </si>
  <si>
    <t>Julkorv 330 g ST</t>
  </si>
  <si>
    <t>892-peiv-330g-F</t>
  </si>
  <si>
    <t xml:space="preserve">Julkorv 1 kg </t>
  </si>
  <si>
    <t>893-peiv-1kg-F</t>
  </si>
  <si>
    <t>Grovmald Pastej LÖSVIKT</t>
  </si>
  <si>
    <t>960-peiv-1kg-V</t>
  </si>
  <si>
    <t>Högestad Äppelmust, 25cl</t>
  </si>
  <si>
    <t>901-hoge-25cl-F</t>
  </si>
  <si>
    <t>Högestad Gård</t>
  </si>
  <si>
    <t>Dryck/Must</t>
  </si>
  <si>
    <t>MISSING_BildKommerSnart_Hogestad.jpg</t>
  </si>
  <si>
    <t>Högestad Äppelmust, 75cl</t>
  </si>
  <si>
    <t>902-hoge-75cl-F</t>
  </si>
  <si>
    <t>Högestad Äppelmust, BiB 3,0L</t>
  </si>
  <si>
    <t>903-hoge-3l-F</t>
  </si>
  <si>
    <t xml:space="preserve">Högestad Äppelmust, Restaurangförpackning påsar m pip, 5 x 3,0L </t>
  </si>
  <si>
    <t>904-hoge-15l-F</t>
  </si>
  <si>
    <t>Skottorps Alpost, stor</t>
  </si>
  <si>
    <t>skot-bp-alpo</t>
  </si>
  <si>
    <t>Skottorps Mejeri</t>
  </si>
  <si>
    <t>skottorps-mejeri-produkt-Alp-helvara.jpg</t>
  </si>
  <si>
    <t>LevArtNrSaknas_127</t>
  </si>
  <si>
    <t>Skottorps Ambrosia, stor</t>
  </si>
  <si>
    <t>skot-bp-ambro</t>
  </si>
  <si>
    <t>skottorps-mejeri-produkt-Ambrosia-helvara.jpg</t>
  </si>
  <si>
    <t>LevArtNrSaknas_128</t>
  </si>
  <si>
    <t>Skottorps Grädd, stor</t>
  </si>
  <si>
    <t>skot-bp-grad</t>
  </si>
  <si>
    <t>skottorps-mejeri-produkt-Gradd-helvara.jpg</t>
  </si>
  <si>
    <t>LevArtNrSaknas_129</t>
  </si>
  <si>
    <t>Skottorps Port Salut, stor</t>
  </si>
  <si>
    <t>skot-bp-port</t>
  </si>
  <si>
    <t>skottorps-mejeri-produkt-PortSalut-helvara.jpg</t>
  </si>
  <si>
    <t>LevArtNrSaknas_130</t>
  </si>
  <si>
    <t>Skottorps Grädd</t>
  </si>
  <si>
    <t>skot-kp-grad</t>
  </si>
  <si>
    <t>Mejeri, Ost &amp; Ägg/Ost</t>
  </si>
  <si>
    <t>skottorps-mejeri-produkt-Gradd-bitadvara.jpg</t>
  </si>
  <si>
    <t>LevArtNrSaknas_131</t>
  </si>
  <si>
    <t>Skottorps Ambrosia </t>
  </si>
  <si>
    <t>skot-kp-ambro</t>
  </si>
  <si>
    <t>skottorps-mejeri-produkt-Ambrosia-bitadvara.jpg</t>
  </si>
  <si>
    <t>LevArtNrSaknas_132</t>
  </si>
  <si>
    <t>Skottorps Port Salut</t>
  </si>
  <si>
    <t>skot-kp-port</t>
  </si>
  <si>
    <t>skottorps-mejeri-produkt-PortSalut-bitadvara.jpg</t>
  </si>
  <si>
    <t>LevArtNrSaknas_133</t>
  </si>
  <si>
    <t>Skottorps Alpost</t>
  </si>
  <si>
    <t>skot-kp-alpo</t>
  </si>
  <si>
    <t>skottorps-mejeri-produkt-Alp-bitadvara.jpg</t>
  </si>
  <si>
    <t>LevArtNrSaknas_134</t>
  </si>
  <si>
    <t>Skottorps Nofva (grillost)</t>
  </si>
  <si>
    <t>skot-kp-nofv</t>
  </si>
  <si>
    <t>skottorps-mejeri-inspiration-Nofva.jpg</t>
  </si>
  <si>
    <t>skottorps-mejeri-produkt-Nofva-bitadvara.jpg</t>
  </si>
  <si>
    <t>LevArtNrSaknas_135</t>
  </si>
  <si>
    <t>Eldost, Ebbessons Gårdsmejeri</t>
  </si>
  <si>
    <t>ebbe-bp-eldo</t>
  </si>
  <si>
    <t>Ebbessons Gårdsmejeri</t>
  </si>
  <si>
    <t>Manuella diskar &amp; Restaurang/Delikatess/Ost</t>
  </si>
  <si>
    <t>ebessons-mejeri-Eldost.jpeg</t>
  </si>
  <si>
    <t>LevArtNrSaknas_138</t>
  </si>
  <si>
    <t>Grönmögelost, Ebbessons</t>
  </si>
  <si>
    <t>ebbe-bp-grmo</t>
  </si>
  <si>
    <t>0.0002</t>
  </si>
  <si>
    <t>ebessons-mejeri-Gronmogel.jpeg</t>
  </si>
  <si>
    <t>LevArtNrSaknas_139</t>
  </si>
  <si>
    <t>Larssons Chips, Lakrits - Stor</t>
  </si>
  <si>
    <t>lars-kp-lakr-stor</t>
  </si>
  <si>
    <t>Larssons i Viken</t>
  </si>
  <si>
    <t>0.0003</t>
  </si>
  <si>
    <t>Kolonial/Chips</t>
  </si>
  <si>
    <t>larssons-chipseri-produkt-Lakrits-potatischips-768x1024.jpeg</t>
  </si>
  <si>
    <t>LevArtNrSaknas_140</t>
  </si>
  <si>
    <t>Larssons Chips, Lättsaltade/Säsongens - Stor</t>
  </si>
  <si>
    <t>lars-kp-saso-stor</t>
  </si>
  <si>
    <t>0.0004</t>
  </si>
  <si>
    <t>larssons-chipseri-produkt-Sasongens-potatis-Havssalt-potatischips-768x1024.jpeg</t>
  </si>
  <si>
    <t>LevArtNrSaknas_141</t>
  </si>
  <si>
    <t>Larssons Chips, Grön Sparris - Stor</t>
  </si>
  <si>
    <t>lars-kp-grsp-stor</t>
  </si>
  <si>
    <t>0.0005</t>
  </si>
  <si>
    <t>larssons-chipseri-produkt-Sparris-potatischips-768x1024.jpeg</t>
  </si>
  <si>
    <t>LevArtNrSaknas_142</t>
  </si>
  <si>
    <t>Larssons Chips, Paprika/Chili - Stor</t>
  </si>
  <si>
    <t>lars-kp-pach-stor</t>
  </si>
  <si>
    <t>0.0006</t>
  </si>
  <si>
    <t>larssons-chipseri-produkt-Paprika-Chili-potatischips-768x1024.jpeg</t>
  </si>
  <si>
    <t>LevArtNrSaknas_143</t>
  </si>
  <si>
    <t>Larssons Chips, Lättsaltade/Vildpotatis - Stor</t>
  </si>
  <si>
    <t>lars-kp-vild-stor</t>
  </si>
  <si>
    <t>0.0007</t>
  </si>
  <si>
    <t>larssons-chipseri-produkt-Vildpotatis-potatischips-768x1024.jpeg</t>
  </si>
  <si>
    <t>LevArtNrSaknas_144</t>
  </si>
  <si>
    <t>Larssons Chips, Äppelcidervinäger - Stor</t>
  </si>
  <si>
    <t>lars-kp-apci-stor</t>
  </si>
  <si>
    <t>0.0008</t>
  </si>
  <si>
    <t>larssons-chipseri-produkt-Cidervinager-potatischips-768x1024.jpeg</t>
  </si>
  <si>
    <t>LevArtNrSaknas_145</t>
  </si>
  <si>
    <t>Larssons Chips, Dill, Gräslök &amp; Gräddfil - Stor</t>
  </si>
  <si>
    <t>lars-kp-digg-stor</t>
  </si>
  <si>
    <t>0.0009</t>
  </si>
  <si>
    <t>larssons-chipseri-produkt-Graslok-Dill-Graddfil-potatischips-768x1024.jpeg</t>
  </si>
  <si>
    <t>LevArtNrSaknas_146</t>
  </si>
  <si>
    <t>Larssons Chips, Rotfrukt - Stor</t>
  </si>
  <si>
    <t>lars-kp-rotf-stor</t>
  </si>
  <si>
    <t>0.0010</t>
  </si>
  <si>
    <t>larssons-chipseri-produkt-Rotfrukter-potatischips-768x1024.jpeg</t>
  </si>
  <si>
    <t>LevArtNrSaknas_147</t>
  </si>
  <si>
    <t>Larssons Chips, Lakrits - Liten</t>
  </si>
  <si>
    <t>lars-kp-lakr-liten</t>
  </si>
  <si>
    <t>0.0011</t>
  </si>
  <si>
    <t>LevArtNrSaknas_148</t>
  </si>
  <si>
    <t>Larssons Chips, Lättsaltade/Säsongens - Liten</t>
  </si>
  <si>
    <t>lars-kp-saso-liten</t>
  </si>
  <si>
    <t>0.0012</t>
  </si>
  <si>
    <t>LevArtNrSaknas_149</t>
  </si>
  <si>
    <t>Larssons Chips, Grön Sparris - Liten</t>
  </si>
  <si>
    <t>lars-kp-grsp-liten</t>
  </si>
  <si>
    <t>0.0013</t>
  </si>
  <si>
    <t>LevArtNrSaknas_150</t>
  </si>
  <si>
    <t>Larssons Chips, Paprika/Chili - Liten</t>
  </si>
  <si>
    <t>lars-kp-pach-liten</t>
  </si>
  <si>
    <t>0.0014</t>
  </si>
  <si>
    <t>LevArtNrSaknas_151</t>
  </si>
  <si>
    <t>Larssons Chips, Lättsaltade/Vildpotatis - Liten</t>
  </si>
  <si>
    <t>lars-kp-vild-liten</t>
  </si>
  <si>
    <t>0.0015</t>
  </si>
  <si>
    <t>LevArtNrSaknas_152</t>
  </si>
  <si>
    <t>Larssons Chips, Äppelcidervinäger - Liten</t>
  </si>
  <si>
    <t>lars-kp-apci-liten</t>
  </si>
  <si>
    <t>0.0016</t>
  </si>
  <si>
    <t>LevArtNrSaknas_153</t>
  </si>
  <si>
    <t>Larssons Chips, Dill, Gräslök &amp; Gräddfil - Liten</t>
  </si>
  <si>
    <t>lars-kp-digg-liten</t>
  </si>
  <si>
    <t>0.0017</t>
  </si>
  <si>
    <t>LevArtNrSaknas_154</t>
  </si>
  <si>
    <t>Larssons Chips, Rotfrukt - Liten</t>
  </si>
  <si>
    <t>lars-kp-rotf-liten</t>
  </si>
  <si>
    <t>0.0018</t>
  </si>
  <si>
    <t>LevArtNrSaknas_155</t>
  </si>
  <si>
    <t xml:space="preserve">Extra fin kallpressad KRAV ekologisk rapsolja BiB 3 L </t>
  </si>
  <si>
    <t>ghog-kp-eko-bib</t>
  </si>
  <si>
    <t>Gunnarshögs Gård</t>
  </si>
  <si>
    <t>0.0019</t>
  </si>
  <si>
    <t>Kolonial/Oljor/Rapsolja</t>
  </si>
  <si>
    <t>gunnarshogs-gard-produkt-Rapsolja-KRAV-BiB-3L.PNG</t>
  </si>
  <si>
    <t>7394482001307</t>
  </si>
  <si>
    <t>1035b</t>
  </si>
  <si>
    <t>Extra fin smaksatt kallpressad KRAV ekologisk rapsolja, VITLÖK 250 ml</t>
  </si>
  <si>
    <t>ghog-kp-eko-vitl</t>
  </si>
  <si>
    <t>0.0020</t>
  </si>
  <si>
    <t>gunnarshogs-gard-produkt-Rapsolja-0.25-KRAV-VITLOK.PNG</t>
  </si>
  <si>
    <t>7394482002014</t>
  </si>
  <si>
    <t xml:space="preserve">Extra fin smaksatt kallpressad KRAV ekologisk rapsolja, CITRON 250 ml </t>
  </si>
  <si>
    <t>ghog-kp-eko-citr</t>
  </si>
  <si>
    <t>0.0021</t>
  </si>
  <si>
    <t>gunnarshogs-gard-produkt-Rapsolja-0.25-KRAV-CITRON.PNG</t>
  </si>
  <si>
    <t>7394482002021</t>
  </si>
  <si>
    <t xml:space="preserve">Extra fin kallpressad rapsolja 500 ml </t>
  </si>
  <si>
    <t>ghog-kp-exfi-500ml</t>
  </si>
  <si>
    <t>0.0022</t>
  </si>
  <si>
    <t>gunnarshogs-gard-produkt-Rapsolja-0.5-L.PNG</t>
  </si>
  <si>
    <t>7394482011054</t>
  </si>
  <si>
    <t xml:space="preserve">Extra fin kallpressad rapsolja 1 L </t>
  </si>
  <si>
    <t>ghog-kp-exfi-1l</t>
  </si>
  <si>
    <t>0.0023</t>
  </si>
  <si>
    <t>gunnarshogs-gard-produkt-Rapsolja-1L.PNG</t>
  </si>
  <si>
    <t>7394482001109</t>
  </si>
  <si>
    <t xml:space="preserve">Extra fin kallpressad rapsolja BiB 3 L </t>
  </si>
  <si>
    <t>ghog-kp-exfi-bib</t>
  </si>
  <si>
    <t>0.0024</t>
  </si>
  <si>
    <t>gunnarshogs-gard-produkt-Rapsolja-BiB-3L.PNG</t>
  </si>
  <si>
    <t>1005b</t>
  </si>
  <si>
    <t xml:space="preserve">Extra fin Äppelcidervinäger från Österlen 250 ml </t>
  </si>
  <si>
    <t>ghog-kp-apci</t>
  </si>
  <si>
    <t>0.0025</t>
  </si>
  <si>
    <t>gunnarshogs-gard-produkt-appelcidervinager-0.25-L.PNG</t>
  </si>
  <si>
    <t>7394482002120</t>
  </si>
  <si>
    <t xml:space="preserve">Extra fin kallpressad rapsolja 250 ml </t>
  </si>
  <si>
    <t>ghog-kp-exfi-250ml</t>
  </si>
  <si>
    <t>0.0026</t>
  </si>
  <si>
    <t>gunnarshogs-gard-produkt-Rapsolja-0.25-L.PNG</t>
  </si>
  <si>
    <t>7394482001024</t>
  </si>
  <si>
    <t xml:space="preserve">Extra fin Äppelcidervinäger från Österlen HALLON 250 ml </t>
  </si>
  <si>
    <t>ghog-kp-exfi-havi</t>
  </si>
  <si>
    <t>0.0027</t>
  </si>
  <si>
    <t>gunnarshogs-gard-produkt-appelcidervinager-HALLON-0.25L.PNG</t>
  </si>
  <si>
    <t>7394482002137</t>
  </si>
  <si>
    <t xml:space="preserve">Extra fin smaksatt kallpressad KRAV ekologisk rapsolja, CHILI 250 ml </t>
  </si>
  <si>
    <t>ghog-kp-eko-chil</t>
  </si>
  <si>
    <t>0.0028</t>
  </si>
  <si>
    <t>gunnarshogs-gard-produkt-Rapsolja-0.25-KRAV-CHILI.PNG</t>
  </si>
  <si>
    <t>7394482002083</t>
  </si>
  <si>
    <t xml:space="preserve">Extra fin smaksatt kallpressad KRAV ekologisk rapsolja, BASILIKA 250 ml </t>
  </si>
  <si>
    <t>ghog-kp-eko-basi</t>
  </si>
  <si>
    <t>0.0029</t>
  </si>
  <si>
    <t>gunnarshogs-gard-produkt-Rapsolja-0.25-KRAV-BASILIKA.PNG</t>
  </si>
  <si>
    <t xml:space="preserve">Extra fin smaksatt kallpressad KRAV ekologisk rapsolja, TIMJAN 250 ml </t>
  </si>
  <si>
    <t>ghog-kp-eko-timj</t>
  </si>
  <si>
    <t>0.0030</t>
  </si>
  <si>
    <t>gunnarshogs-gard-produkt-Rapsolja-0.25-KRAV-TIMJAN.PNG</t>
  </si>
  <si>
    <t>7394482002038</t>
  </si>
  <si>
    <t xml:space="preserve">Extra fin Balsamvinäger av svenska äpplen 250 ml </t>
  </si>
  <si>
    <t>ghog-kp-exfi-baap</t>
  </si>
  <si>
    <t>0.0031</t>
  </si>
  <si>
    <t>gunnarshogs-gard-produkt-Balsamvinager-0.25-L.PNG</t>
  </si>
  <si>
    <t>7394482002113</t>
  </si>
  <si>
    <t xml:space="preserve">Extra fin kallpressad rapsolja 2 L </t>
  </si>
  <si>
    <t>ghog-kp-exfi-2l</t>
  </si>
  <si>
    <t>0.0033</t>
  </si>
  <si>
    <t>gunnarshogs-gard-produkt-Rapsolja-2L.PNG</t>
  </si>
  <si>
    <t xml:space="preserve">Extra fin kallpressad KRAV ekologisk rapsolja 250 ml </t>
  </si>
  <si>
    <t>ghog-kp-eko-250ml</t>
  </si>
  <si>
    <t>0.0034</t>
  </si>
  <si>
    <t>gunnarshogs-gard-produkt-Rapsolja-KRAV-0.25-L.PNG</t>
  </si>
  <si>
    <t>7394482000027</t>
  </si>
  <si>
    <t>Extra fin kallpressad KRAV ekologisk linfröolja 300 ml</t>
  </si>
  <si>
    <t>ghog-kp-eko-lifr-300ml</t>
  </si>
  <si>
    <t>0.0035</t>
  </si>
  <si>
    <t>gunnarshogs-gard-produkt-Linfroolja-KRAv-300-ml.PNG</t>
  </si>
  <si>
    <t>7394482011030</t>
  </si>
  <si>
    <t xml:space="preserve">Extra fin smaksatt kallpressad KRAV ekologisk rapsolja, RAMSLÖK 250 ml </t>
  </si>
  <si>
    <t>ghog-kp-eko-rams</t>
  </si>
  <si>
    <t>0.0036</t>
  </si>
  <si>
    <t>gunnarshogs-gard-produkt-Rapsolja-0.25-KRAV-RAMSLOK.PNG</t>
  </si>
  <si>
    <t>7394482002069</t>
  </si>
  <si>
    <t xml:space="preserve">Extra fin smaksatt kallpressad KRAV ekologisk rapsolja, KRONDILL 250 ml </t>
  </si>
  <si>
    <t>ghog-kp-eko-krdi</t>
  </si>
  <si>
    <t>0.0037</t>
  </si>
  <si>
    <t>gunnarshogs-gard-produkt-Rapsolja-0.25-KRAV-KRONDILL.PNG</t>
  </si>
  <si>
    <t>Kalvbox/Halvfall, MED kalv II</t>
  </si>
  <si>
    <t>sjob-bp-klvb-mk2</t>
  </si>
  <si>
    <t>Sjöbo slakteri</t>
  </si>
  <si>
    <t>Manuella diskar &amp; Restaurang/Kött/Kalv</t>
  </si>
  <si>
    <t>MISSING_BildKommerSnart_Sjobo.jpg</t>
  </si>
  <si>
    <t>LevArtNrSaknas_1</t>
  </si>
  <si>
    <t>Kalvbox/Halvfall, UTAN kalv II</t>
  </si>
  <si>
    <t>sjob-bp-klvb-uk2</t>
  </si>
  <si>
    <t>LevArtNrSaknas_2</t>
  </si>
  <si>
    <t>Oxfilé</t>
  </si>
  <si>
    <t>sjob-bp-oxfi</t>
  </si>
  <si>
    <t>Manuella diskar &amp; Restaurang/Kött/Nötkött</t>
  </si>
  <si>
    <t>sjobo-produkt-not-file.jpeg</t>
  </si>
  <si>
    <t>LevArtNrSaknas_3</t>
  </si>
  <si>
    <t>Ryggbiff selekterad</t>
  </si>
  <si>
    <t>sjob-bp-rbse</t>
  </si>
  <si>
    <t>LevArtNrSaknas_4</t>
  </si>
  <si>
    <t>Biffstock med ben</t>
  </si>
  <si>
    <t>sjob-bp-bsmb</t>
  </si>
  <si>
    <t>LevArtNrSaknas_5</t>
  </si>
  <si>
    <t>Entrecote selekterad</t>
  </si>
  <si>
    <t>sjob-bp-ense</t>
  </si>
  <si>
    <t>LevArtNrSaknas_6</t>
  </si>
  <si>
    <t>Ryggbiff med kappa</t>
  </si>
  <si>
    <t>sjob-bp-rbmk</t>
  </si>
  <si>
    <t>LevArtNrSaknas_7</t>
  </si>
  <si>
    <t>Ryggbiff</t>
  </si>
  <si>
    <t>sjob-bp-rybi</t>
  </si>
  <si>
    <t>LevArtNrSaknas_8</t>
  </si>
  <si>
    <t>Entrecote med ben</t>
  </si>
  <si>
    <t>sjob-bp-enmb</t>
  </si>
  <si>
    <t>sjobo-produkt-not-entrecote_med_ben-webb.jpeg</t>
  </si>
  <si>
    <t>LevArtNrSaknas_9</t>
  </si>
  <si>
    <t>Oxillé i bit, vakuumpackat</t>
  </si>
  <si>
    <t>sjob-kp-oxfi</t>
  </si>
  <si>
    <t>Kött &amp; Fågel/Nötkött</t>
  </si>
  <si>
    <t>LevArtNrSaknas_10</t>
  </si>
  <si>
    <t>Entrecote</t>
  </si>
  <si>
    <t>sjob-bp-entr</t>
  </si>
  <si>
    <t>LevArtNrSaknas_11</t>
  </si>
  <si>
    <t>Lamm, helfall</t>
  </si>
  <si>
    <t>sjob-bp-lahe</t>
  </si>
  <si>
    <t>Manuella diskar &amp; Restaurang/Kött/Lamm</t>
  </si>
  <si>
    <t>sjobo-produkt-lamm-helt.jpeg</t>
  </si>
  <si>
    <t>LevArtNrSaknas_12</t>
  </si>
  <si>
    <t>Innanlår</t>
  </si>
  <si>
    <t>sjob-bp-inla</t>
  </si>
  <si>
    <t>sjobo-produkt-not-innanlar-delad.jpeg</t>
  </si>
  <si>
    <t>LevArtNrSaknas_13</t>
  </si>
  <si>
    <t xml:space="preserve">Blentarpskorv </t>
  </si>
  <si>
    <t>sjob-kp-beko</t>
  </si>
  <si>
    <t>sjobo-produkt-Blentarpskorv.jpeg</t>
  </si>
  <si>
    <t>LevArtNrSaknas_14</t>
  </si>
  <si>
    <t>Strimlat nötkött</t>
  </si>
  <si>
    <t>sjob-bp-strn</t>
  </si>
  <si>
    <t>sjobo-produkt-strimlat_notkott.jpeg</t>
  </si>
  <si>
    <t>LevArtNrSaknas_15</t>
  </si>
  <si>
    <t>Bringa</t>
  </si>
  <si>
    <t>sjob-bp-brin</t>
  </si>
  <si>
    <t>sjobo-produkt-not-bringa.jpeg</t>
  </si>
  <si>
    <t>LevArtNrSaknas_16</t>
  </si>
  <si>
    <t>Grytbitar tärnade</t>
  </si>
  <si>
    <t>sjob-bp-gbta</t>
  </si>
  <si>
    <t>sjobo-produkt-not-rulle-grytbitar.jpeg</t>
  </si>
  <si>
    <t>LevArtNrSaknas_17</t>
  </si>
  <si>
    <t>Ryggbiff med kappa i bit, vakuumpackat</t>
  </si>
  <si>
    <t>sjob-kp-rbmk</t>
  </si>
  <si>
    <t>sjobo-produkt-not-biffrad-med-kappa.jpeg</t>
  </si>
  <si>
    <t>LevArtNrSaknas_18</t>
  </si>
  <si>
    <t>Rostbiffkappa</t>
  </si>
  <si>
    <t>sjob-bp-rbka</t>
  </si>
  <si>
    <t>LevArtNrSaknas_19</t>
  </si>
  <si>
    <t>Entrecote i bit, vakuumpackat</t>
  </si>
  <si>
    <t>sjob-kp-entr</t>
  </si>
  <si>
    <t>LevArtNrSaknas_20</t>
  </si>
  <si>
    <t>Nötfärs</t>
  </si>
  <si>
    <t>sjob-bp-nofa</t>
  </si>
  <si>
    <t>sjobo-produkt-Notfars.png</t>
  </si>
  <si>
    <t>LevArtNrSaknas_21</t>
  </si>
  <si>
    <t>Rostbiff</t>
  </si>
  <si>
    <t>sjob-bp-robi</t>
  </si>
  <si>
    <t>sjobo-produkt-not-rostbiff.jpeg</t>
  </si>
  <si>
    <t>LevArtNrSaknas_22</t>
  </si>
  <si>
    <t>Högrev</t>
  </si>
  <si>
    <t>sjob-bp-hogr</t>
  </si>
  <si>
    <t>LevArtNrSaknas_23</t>
  </si>
  <si>
    <t>Fransyska</t>
  </si>
  <si>
    <t>sjob-bp-fran</t>
  </si>
  <si>
    <t>sjobo-produkt-not-fransyska.jpeg</t>
  </si>
  <si>
    <t>LevArtNrSaknas_24</t>
  </si>
  <si>
    <t>Ytterlår</t>
  </si>
  <si>
    <t>sjob-bp-ytla</t>
  </si>
  <si>
    <t>sjobo-produkt-not-ytterlar.jpeg</t>
  </si>
  <si>
    <t>LevArtNrSaknas_25</t>
  </si>
  <si>
    <t>Bog/märgpipa</t>
  </si>
  <si>
    <t>sjob-bp-bogm</t>
  </si>
  <si>
    <t>sjobo-produkt-not-bog.jpeg</t>
  </si>
  <si>
    <t>LevArtNrSaknas_26</t>
  </si>
  <si>
    <t>Lägg med ben</t>
  </si>
  <si>
    <t>sjob-bp-lagg</t>
  </si>
  <si>
    <t>sjobo-produkt-not-lagg.jpeg</t>
  </si>
  <si>
    <t>LevArtNrSaknas_27</t>
  </si>
  <si>
    <t>Spets bringa</t>
  </si>
  <si>
    <t>sjob-bp-spbr</t>
  </si>
  <si>
    <t>sjobo-produkt-not-bringspets-webb.jpeg</t>
  </si>
  <si>
    <t>LevArtNrSaknas_28</t>
  </si>
  <si>
    <t>Nötrulle</t>
  </si>
  <si>
    <t>sjob-bp-noru</t>
  </si>
  <si>
    <t>sjobo-produkt-not-rulle.jpeg</t>
  </si>
  <si>
    <t>LevArtNrSaknas_29</t>
  </si>
  <si>
    <t>Nöt II 10%</t>
  </si>
  <si>
    <t>sjob-bp-not2-10</t>
  </si>
  <si>
    <t>LevArtNrSaknas_30</t>
  </si>
  <si>
    <t>Bringa med ben</t>
  </si>
  <si>
    <t>sjob-bp-brmb</t>
  </si>
  <si>
    <t>sjobo-produkt-not-bringa-med-ben-webb.jpeg</t>
  </si>
  <si>
    <t>LevArtNrSaknas_31</t>
  </si>
  <si>
    <t>Innanlår i bit, vakuumpackat</t>
  </si>
  <si>
    <t>sjob-kp-inla</t>
  </si>
  <si>
    <t>LevArtNrSaknas_32</t>
  </si>
  <si>
    <t>Flankstek i bit, vakuumpackat</t>
  </si>
  <si>
    <t>sjob-kp-flank</t>
  </si>
  <si>
    <t>sjobo-produkt-not-flap-och-flankstek.jpeg</t>
  </si>
  <si>
    <t>LevArtNrSaknas_33</t>
  </si>
  <si>
    <t>Rostas</t>
  </si>
  <si>
    <t>sjob-kp-roas</t>
  </si>
  <si>
    <t>sjobo-produkt-not-rostas.jpeg</t>
  </si>
  <si>
    <t>LevArtNrSaknas_34</t>
  </si>
  <si>
    <t>Högrevsfärs</t>
  </si>
  <si>
    <t>sjob-bp-hrfa</t>
  </si>
  <si>
    <t>sjobo-produkt-hogrevsfars.png</t>
  </si>
  <si>
    <t>LevArtNrSaknas_35</t>
  </si>
  <si>
    <t>Flankstek</t>
  </si>
  <si>
    <t>sjob-kp-flan</t>
  </si>
  <si>
    <t>LevArtNrSaknas_36</t>
  </si>
  <si>
    <t>Flapmeat</t>
  </si>
  <si>
    <t>sjob-kp-flap</t>
  </si>
  <si>
    <t>LevArtNrSaknas_37</t>
  </si>
  <si>
    <t>Kållap stek</t>
  </si>
  <si>
    <t>sjob-kp-klap</t>
  </si>
  <si>
    <t>LevArtNrSaknas_38</t>
  </si>
  <si>
    <t>Skirt steak</t>
  </si>
  <si>
    <t>sjob-kp-skrt</t>
  </si>
  <si>
    <t>sjobo-produkt-skirtsteak.jpeg</t>
  </si>
  <si>
    <t>LevArtNrSaknas_39</t>
  </si>
  <si>
    <t>Tritip steak</t>
  </si>
  <si>
    <t>sjob-kp-trtp</t>
  </si>
  <si>
    <t>sjobo-produkt-Tri-Tip.jpeg</t>
  </si>
  <si>
    <t>LevArtNrSaknas_40</t>
  </si>
  <si>
    <t>Nötslag</t>
  </si>
  <si>
    <t>sjob-bp-ntsl</t>
  </si>
  <si>
    <t>LevArtNrSaknas_41</t>
  </si>
  <si>
    <t>Grytbitar tärnade, vakuumpackat</t>
  </si>
  <si>
    <t>sjob-kp-gbta</t>
  </si>
  <si>
    <t>LevArtNrSaknas_42</t>
  </si>
  <si>
    <t>Högrevsfärs, vakuumpackat i tråg</t>
  </si>
  <si>
    <t>sjob-kp-hrft</t>
  </si>
  <si>
    <t>LevArtNrSaknas_43</t>
  </si>
  <si>
    <t>Märgben</t>
  </si>
  <si>
    <t>sjob-kp-mrgb</t>
  </si>
  <si>
    <t>sjobo-produkt-not-margben.jpeg</t>
  </si>
  <si>
    <t>LevArtNrSaknas_44</t>
  </si>
  <si>
    <t>Strimlat nötkött, vakuumpackat</t>
  </si>
  <si>
    <t>sjob-kp-stri</t>
  </si>
  <si>
    <t>LevArtNrSaknas_45</t>
  </si>
  <si>
    <t>Rostbiff i bit, vakuumpackat</t>
  </si>
  <si>
    <t>sjob-kp-rosb</t>
  </si>
  <si>
    <t>LevArtNrSaknas_46</t>
  </si>
  <si>
    <t>Kalvfärs, vakuumpackat i tråg</t>
  </si>
  <si>
    <t>sjob-kp-kalf</t>
  </si>
  <si>
    <t>sjobo-produkt-kalv-fars.jpeg</t>
  </si>
  <si>
    <t>LevArtNrSaknas_47</t>
  </si>
  <si>
    <t>Nöt II 30%</t>
  </si>
  <si>
    <t>sjob-bp-not2-30</t>
  </si>
  <si>
    <t>LevArtNrSaknas_48</t>
  </si>
  <si>
    <t>Högrev i bit, vakuumpackat</t>
  </si>
  <si>
    <t>sjob-kp-hrbt</t>
  </si>
  <si>
    <t>LevArtNrSaknas_49</t>
  </si>
  <si>
    <t>Nötfärs, vakuumpackat i tråg</t>
  </si>
  <si>
    <t>sjob-kp-nftr</t>
  </si>
  <si>
    <t>LevArtNrSaknas_50</t>
  </si>
  <si>
    <t>Shortribs</t>
  </si>
  <si>
    <t>sjob-bp-shri</t>
  </si>
  <si>
    <t>LevArtNrSaknas_51</t>
  </si>
  <si>
    <t>Nötrulle i bit, vakuumpackat</t>
  </si>
  <si>
    <t>sjob-kp-notr</t>
  </si>
  <si>
    <t>LevArtNrSaknas_52</t>
  </si>
  <si>
    <t>Bringa i bit, vakuumpackat</t>
  </si>
  <si>
    <t>sjob-kp-brin</t>
  </si>
  <si>
    <t>LevArtNrSaknas_53</t>
  </si>
  <si>
    <t>Bog/Märgpipa, vakuumpackat</t>
  </si>
  <si>
    <t>sjob-kp-bogm</t>
  </si>
  <si>
    <t>LevArtNrSaknas_54</t>
  </si>
  <si>
    <t>Shortribs i bit, vakuumpackat</t>
  </si>
  <si>
    <t>sjob-kp-shri</t>
  </si>
  <si>
    <t>LevArtNrSaknas_55</t>
  </si>
  <si>
    <t>Fransyska i bit, vakuumpackat</t>
  </si>
  <si>
    <t>sjob-kp-fran</t>
  </si>
  <si>
    <t>LevArtNrSaknas_56</t>
  </si>
  <si>
    <t>Ytterlår i bit, vakuumpackat</t>
  </si>
  <si>
    <t>sjob-kp-ytla</t>
  </si>
  <si>
    <t>LevArtNrSaknas_57</t>
  </si>
  <si>
    <t>Hjärta</t>
  </si>
  <si>
    <t>sjob-bp-hjar</t>
  </si>
  <si>
    <t>sjobo-produkt-not-not_hjarta-webb.jpeg</t>
  </si>
  <si>
    <t>LevArtNrSaknas_58</t>
  </si>
  <si>
    <t>Njurtapp</t>
  </si>
  <si>
    <t>sjob-kp-njta</t>
  </si>
  <si>
    <t>sjobo-produkt-not-njurtapp.jpeg</t>
  </si>
  <si>
    <t>LevArtNrSaknas_59</t>
  </si>
  <si>
    <t>Oxkind</t>
  </si>
  <si>
    <t>sjob-kp-oxki</t>
  </si>
  <si>
    <t>sjobo-produkt-not-oxkind.jpeg</t>
  </si>
  <si>
    <t>LevArtNrSaknas_60</t>
  </si>
  <si>
    <t>Svans</t>
  </si>
  <si>
    <t>sjob-bp-svan</t>
  </si>
  <si>
    <t>sjobo-produkt-not-oxsvans.jpeg</t>
  </si>
  <si>
    <t>LevArtNrSaknas_61</t>
  </si>
  <si>
    <t>Tunga</t>
  </si>
  <si>
    <t>sjob-bp-tung</t>
  </si>
  <si>
    <t>sjobo-produkt-not-not_tunga-webb.jpeg</t>
  </si>
  <si>
    <t>LevArtNrSaknas_62</t>
  </si>
  <si>
    <t>Talg</t>
  </si>
  <si>
    <t>sjob-bp-talg</t>
  </si>
  <si>
    <t>sjobo-produkt-not-nottalg-webb.jpeg</t>
  </si>
  <si>
    <t>LevArtNrSaknas_63</t>
  </si>
  <si>
    <t>Lever</t>
  </si>
  <si>
    <t>sjob-bp-leve</t>
  </si>
  <si>
    <t>sjobo-produkt-not-not_lever-webb.jpeg</t>
  </si>
  <si>
    <t>LevArtNrSaknas_64</t>
  </si>
  <si>
    <t>Brand</t>
  </si>
  <si>
    <t>Product-Name</t>
  </si>
  <si>
    <t>InitialProductName</t>
  </si>
  <si>
    <t>ProductDescription</t>
  </si>
  <si>
    <t>ItemType</t>
  </si>
  <si>
    <t>TotalPrice</t>
  </si>
  <si>
    <t>ProductImageFile1</t>
  </si>
  <si>
    <t>ProductImageFile2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</si>
</sst>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scheme val="minor"/>
    </font>
    <font>
      <b/>
      <sz val="12"/>
      <color theme="1"/>
      <name val="Calibri"/>
    </font>
    <font>
      <sz val="12"/>
      <color theme="1"/>
      <name val="Calibri"/>
    </font>
    <font>
      <sz val="12"/>
      <color theme="1"/>
      <name val="Calibri"/>
    </font>
    <font>
      <sz val="10"/>
      <color theme="1"/>
      <name val="Verlag book"/>
    </font>
  </fonts>
  <fills count="6">
    <fill>
      <patternFill patternType="none"/>
    </fill>
    <fill>
      <patternFill patternType="gray125"/>
    </fill>
    <fill>
      <patternFill patternType="solid">
        <fgColor rgb="FFFEF2CB"/>
        <bgColor rgb="FFFEF2CB"/>
      </patternFill>
    </fill>
    <fill>
      <patternFill patternType="solid">
        <fgColor rgb="FF92D050"/>
        <bgColor rgb="FF92D050"/>
      </patternFill>
    </fill>
    <fill>
      <patternFill patternType="solid">
        <fgColor rgb="FFFFFF00"/>
        <bgColor rgb="FFFFFF00"/>
      </patternFill>
    </fill>
    <fill>
      <patternFill patternType="solid">
        <fgColor rgb="FFCFCFCF"/>
        <bgColor rgb="FFCFCFCF"/>
      </patternFill>
    </fill>
  </fills>
  <borders count="2">
    <border>
      <left/>
      <right/>
      <top/>
      <bottom/>
      <diagonal/>
    </border>
    <border>
      <left/>
      <right/>
      <top/>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0" xfId="0" applyFont="1" applyAlignment="1"/>
    <xf numFmtId="2" fontId="1" fillId="0" borderId="0" xfId="0" applyNumberFormat="1" applyFont="1" applyAlignment="1"/>
    <xf numFmtId="2" fontId="1" fillId="0" borderId="0" xfId="0" applyNumberFormat="1" applyFont="1"/>
    <xf numFmtId="1" fontId="1" fillId="0" borderId="0" xfId="0" applyNumberFormat="1" applyFont="1"/>
    <xf numFmtId="0" fontId="1" fillId="0" borderId="0" xfId="0" applyFont="1" applyAlignment="1">
      <alignment horizontal="right"/>
    </xf>
    <xf numFmtId="0" fontId="2" fillId="0" borderId="0" xfId="0" applyFont="1"/>
    <xf numFmtId="2" fontId="3" fillId="0" borderId="0" xfId="0" applyNumberFormat="1" applyFont="1"/>
    <xf numFmtId="2" fontId="2" fillId="0" borderId="0" xfId="0" applyNumberFormat="1" applyFont="1"/>
    <xf numFmtId="0" fontId="3" fillId="0" borderId="0" xfId="0" applyFont="1" applyAlignment="1">
      <alignment horizontal="right"/>
    </xf>
    <xf numFmtId="1" fontId="3" fillId="0" borderId="0" xfId="0" applyNumberFormat="1" applyFont="1"/>
    <xf numFmtId="0" fontId="3" fillId="2" borderId="0" xfId="0" applyFont="1" applyFill="1"/>
    <xf numFmtId="2" fontId="3" fillId="2" borderId="0" xfId="0" applyNumberFormat="1" applyFont="1" applyFill="1"/>
    <xf numFmtId="0" fontId="3" fillId="2" borderId="0" xfId="0" applyFont="1" applyFill="1" applyAlignment="1">
      <alignment horizontal="right"/>
    </xf>
    <xf numFmtId="1" fontId="3" fillId="2" borderId="0" xfId="0" applyNumberFormat="1" applyFont="1" applyFill="1"/>
    <xf numFmtId="0" fontId="3" fillId="3" borderId="1" xfId="0" applyFont="1" applyFill="1" applyBorder="1"/>
    <xf numFmtId="2" fontId="3" fillId="3" borderId="1" xfId="0" applyNumberFormat="1" applyFont="1" applyFill="1" applyBorder="1"/>
    <xf numFmtId="0" fontId="3" fillId="3" borderId="1" xfId="0" applyFont="1" applyFill="1" applyBorder="1" applyAlignment="1">
      <alignment horizontal="right"/>
    </xf>
    <xf numFmtId="1" fontId="3" fillId="3" borderId="1" xfId="0" applyNumberFormat="1" applyFont="1" applyFill="1" applyBorder="1"/>
    <xf numFmtId="0" fontId="3" fillId="2" borderId="1" xfId="0" applyFont="1" applyFill="1" applyBorder="1"/>
    <xf numFmtId="2" fontId="3" fillId="2" borderId="1" xfId="0" applyNumberFormat="1" applyFont="1" applyFill="1" applyBorder="1"/>
    <xf numFmtId="0" fontId="3" fillId="2" borderId="1" xfId="0" applyFont="1" applyFill="1" applyBorder="1" applyAlignment="1">
      <alignment horizontal="right"/>
    </xf>
    <xf numFmtId="1" fontId="3" fillId="2" borderId="1" xfId="0" applyNumberFormat="1" applyFont="1" applyFill="1" applyBorder="1"/>
    <xf numFmtId="0" fontId="3" fillId="4" borderId="1" xfId="0" applyFont="1" applyFill="1" applyBorder="1"/>
    <xf numFmtId="2" fontId="3" fillId="4" borderId="1" xfId="0" applyNumberFormat="1" applyFont="1" applyFill="1" applyBorder="1"/>
    <xf numFmtId="0" fontId="3" fillId="4" borderId="1" xfId="0" applyFont="1" applyFill="1" applyBorder="1" applyAlignment="1">
      <alignment horizontal="right"/>
    </xf>
    <xf numFmtId="1" fontId="3" fillId="4" borderId="1" xfId="0" applyNumberFormat="1" applyFont="1" applyFill="1" applyBorder="1"/>
    <xf numFmtId="0" fontId="2" fillId="4" borderId="0" xfId="0" applyFont="1" applyFill="1"/>
    <xf numFmtId="2" fontId="3" fillId="4" borderId="0" xfId="0" applyNumberFormat="1" applyFont="1" applyFill="1"/>
    <xf numFmtId="2" fontId="2" fillId="4" borderId="0" xfId="0" applyNumberFormat="1" applyFont="1" applyFill="1"/>
    <xf numFmtId="0" fontId="3" fillId="4" borderId="0" xfId="0" applyFont="1" applyFill="1" applyAlignment="1">
      <alignment horizontal="right"/>
    </xf>
    <xf numFmtId="1" fontId="3" fillId="4" borderId="0" xfId="0" applyNumberFormat="1" applyFont="1" applyFill="1"/>
    <xf numFmtId="0" fontId="4" fillId="0" borderId="0" xfId="0" applyFont="1" applyAlignment="1">
      <alignment horizontal="center" vertical="top" wrapText="1"/>
    </xf>
    <xf numFmtId="0" fontId="4" fillId="5"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20"/>
  <sheetViews>
    <sheetView tabSelected="1" topLeftCell="AD1" workbookViewId="0">
      <pane ySplit="1" topLeftCell="A2" activePane="bottomLeft" state="frozen"/>
      <selection pane="bottomLeft" activeCell="AK13" sqref="AK13"/>
    </sheetView>
  </sheetViews>
  <sheetFormatPr defaultColWidth="11.25" defaultRowHeight="15" customHeight="1"/>
  <cols>
    <col min="1" max="1" width="62.625" customWidth="1"/>
    <col min="2" max="2" width="23.5" customWidth="1"/>
    <col min="3" max="3" width="10" customWidth="1"/>
    <col min="4" max="4" width="16.5" customWidth="1"/>
    <col min="5" max="5" width="18.625" customWidth="1"/>
    <col min="6" max="6" width="21.875" customWidth="1"/>
    <col min="7" max="7" width="18.625" customWidth="1"/>
    <col min="8" max="8" width="17" customWidth="1"/>
    <col min="9" max="9" width="21.375" customWidth="1"/>
    <col min="10" max="10" width="17.375" customWidth="1"/>
    <col min="11" max="11" width="11.625" customWidth="1"/>
    <col min="12" max="12" width="11.375" customWidth="1"/>
    <col min="13" max="13" width="15.75" customWidth="1"/>
    <col min="14" max="14" width="9.625" customWidth="1"/>
    <col min="15" max="15" width="16.875" customWidth="1"/>
    <col min="16" max="16" width="13.75" customWidth="1"/>
    <col min="17" max="17" width="15.125" customWidth="1"/>
    <col min="18" max="18" width="20.625" customWidth="1"/>
    <col min="19" max="19" width="22.625" customWidth="1"/>
    <col min="20" max="20" width="10" customWidth="1"/>
    <col min="21" max="21" width="12.875" customWidth="1"/>
    <col min="22" max="22" width="14.625" customWidth="1"/>
    <col min="23" max="23" width="99.125" customWidth="1"/>
    <col min="24" max="24" width="11" customWidth="1"/>
    <col min="25" max="25" width="9.625" customWidth="1"/>
    <col min="26" max="26" width="62.625" customWidth="1"/>
    <col min="27" max="27" width="9.375" customWidth="1"/>
    <col min="28" max="28" width="12" customWidth="1"/>
    <col min="29" max="29" width="19.625" customWidth="1"/>
    <col min="30" max="30" width="17.5" customWidth="1"/>
    <col min="31" max="31" width="20.125" customWidth="1"/>
    <col min="32" max="32" width="9.75" customWidth="1"/>
    <col min="33" max="33" width="14.625" customWidth="1"/>
    <col min="34" max="34" width="24.5" customWidth="1"/>
    <col min="35" max="35" width="7.5" customWidth="1"/>
    <col min="36" max="36" width="9.125" customWidth="1"/>
    <col min="37" max="37" width="10.375" customWidth="1"/>
    <col min="38" max="38" width="9" customWidth="1"/>
    <col min="39" max="39" width="17.375" customWidth="1"/>
    <col min="40" max="40" width="12.125" customWidth="1"/>
    <col min="41" max="41" width="16" customWidth="1"/>
    <col min="42" max="42" width="14.125" customWidth="1"/>
    <col min="43" max="43" width="13.125" customWidth="1"/>
    <col min="44" max="44" width="13.625" customWidth="1"/>
    <col min="45" max="45" width="13.125" customWidth="1"/>
    <col min="46" max="46" width="15.625" customWidth="1"/>
    <col min="47" max="47" width="14.625" customWidth="1"/>
    <col min="48" max="48" width="17.5" customWidth="1"/>
    <col min="49" max="49" width="14.125" customWidth="1"/>
    <col min="50" max="50" width="17.125" customWidth="1"/>
    <col min="51" max="51" width="14.125" customWidth="1"/>
    <col min="52" max="52" width="49.125" customWidth="1"/>
    <col min="53" max="53" width="69.375" customWidth="1"/>
    <col min="54" max="54" width="26.125" customWidth="1"/>
    <col min="55" max="55" width="27.125" customWidth="1"/>
    <col min="56" max="56" width="19.625" customWidth="1"/>
    <col min="57" max="57" width="18.125" customWidth="1"/>
    <col min="58" max="58" width="52.375" customWidth="1"/>
    <col min="59" max="59" width="44.5" customWidth="1"/>
    <col min="60" max="60" width="19.125" customWidth="1"/>
    <col min="61" max="61" width="26.125" customWidth="1"/>
    <col min="62" max="62" width="27.125" customWidth="1"/>
    <col min="63" max="63" width="19.625" customWidth="1"/>
    <col min="64" max="64" width="15.375" customWidth="1"/>
    <col min="65" max="65" width="9.125" customWidth="1"/>
    <col min="66" max="66" width="14.125" customWidth="1"/>
    <col min="67" max="67" width="15.5" customWidth="1"/>
    <col min="68" max="68" width="16.125" customWidth="1"/>
    <col min="69" max="69" width="22.375" customWidth="1"/>
    <col min="70" max="70" width="9.625" customWidth="1"/>
    <col min="71" max="71" width="15.625" customWidth="1"/>
    <col min="72" max="72" width="15.75" customWidth="1"/>
    <col min="73" max="73" width="19.125" customWidth="1"/>
    <col min="74" max="74" width="11.125" customWidth="1"/>
    <col min="75" max="75" width="16.125" customWidth="1"/>
    <col min="76" max="76" width="27.375" customWidth="1"/>
    <col min="77" max="77" width="28" customWidth="1"/>
    <col min="78" max="78" width="10.75" customWidth="1"/>
    <col min="79" max="79" width="13.625" customWidth="1"/>
    <col min="80" max="80" width="9.125" customWidth="1"/>
    <col min="81" max="81" width="8" customWidth="1"/>
    <col min="82" max="82" width="11.75" customWidth="1"/>
    <col min="83" max="83" width="11" customWidth="1"/>
    <col min="84" max="84" width="16.625" customWidth="1"/>
    <col min="85" max="85" width="12.125" customWidth="1"/>
    <col min="86" max="86" width="11.375" customWidth="1"/>
    <col min="87" max="87" width="19.625" customWidth="1"/>
    <col min="88" max="88" width="99.125" customWidth="1"/>
  </cols>
  <sheetData>
    <row r="1" spans="1:88" ht="15.75" customHeight="1">
      <c r="A1" s="1" t="s">
        <v>1082</v>
      </c>
      <c r="B1" s="2" t="s">
        <v>0</v>
      </c>
      <c r="C1" s="1"/>
      <c r="D1" s="2" t="s">
        <v>1</v>
      </c>
      <c r="E1" s="3" t="s">
        <v>2</v>
      </c>
      <c r="F1" s="3" t="s">
        <v>3</v>
      </c>
      <c r="G1" s="3" t="s">
        <v>4</v>
      </c>
      <c r="H1" s="3" t="s">
        <v>5</v>
      </c>
      <c r="I1" s="3" t="s">
        <v>6</v>
      </c>
      <c r="J1" s="3" t="s">
        <v>7</v>
      </c>
      <c r="K1" s="2" t="s">
        <v>8</v>
      </c>
      <c r="L1" s="2" t="s">
        <v>9</v>
      </c>
      <c r="M1" s="3" t="s">
        <v>10</v>
      </c>
      <c r="N1" s="3" t="s">
        <v>11</v>
      </c>
      <c r="O1" s="3" t="s">
        <v>1085</v>
      </c>
      <c r="P1" s="3" t="s">
        <v>12</v>
      </c>
      <c r="Q1" s="3" t="s">
        <v>13</v>
      </c>
      <c r="R1" s="3" t="s">
        <v>14</v>
      </c>
      <c r="S1" s="3" t="s">
        <v>15</v>
      </c>
      <c r="T1" s="3" t="s">
        <v>16</v>
      </c>
      <c r="U1" s="2" t="s">
        <v>17</v>
      </c>
      <c r="V1" s="2" t="s">
        <v>18</v>
      </c>
      <c r="W1" s="2" t="s">
        <v>19</v>
      </c>
      <c r="X1" s="1"/>
      <c r="Y1" s="1" t="s">
        <v>20</v>
      </c>
      <c r="Z1" s="1" t="s">
        <v>1081</v>
      </c>
      <c r="AA1" s="1" t="s">
        <v>1084</v>
      </c>
      <c r="AB1" s="1" t="s">
        <v>21</v>
      </c>
      <c r="AC1" s="1" t="s">
        <v>22</v>
      </c>
      <c r="AD1" s="1" t="s">
        <v>23</v>
      </c>
      <c r="AE1" s="1" t="s">
        <v>1080</v>
      </c>
      <c r="AF1" s="1" t="s">
        <v>24</v>
      </c>
      <c r="AG1" s="1" t="s">
        <v>25</v>
      </c>
      <c r="AH1" s="1" t="s">
        <v>1083</v>
      </c>
      <c r="AI1" s="4" t="s">
        <v>26</v>
      </c>
      <c r="AJ1" s="1" t="s">
        <v>27</v>
      </c>
      <c r="AK1" s="1" t="s">
        <v>28</v>
      </c>
      <c r="AL1" s="1" t="s">
        <v>29</v>
      </c>
      <c r="AM1" s="1" t="s">
        <v>30</v>
      </c>
      <c r="AN1" s="1" t="s">
        <v>31</v>
      </c>
      <c r="AO1" s="1" t="s">
        <v>32</v>
      </c>
      <c r="AP1" s="4" t="s">
        <v>33</v>
      </c>
      <c r="AQ1" s="1" t="s">
        <v>34</v>
      </c>
      <c r="AR1" s="1" t="s">
        <v>35</v>
      </c>
      <c r="AS1" s="1" t="s">
        <v>36</v>
      </c>
      <c r="AT1" s="1" t="s">
        <v>37</v>
      </c>
      <c r="AU1" s="1" t="s">
        <v>38</v>
      </c>
      <c r="AV1" s="1" t="s">
        <v>39</v>
      </c>
      <c r="AW1" s="1" t="s">
        <v>40</v>
      </c>
      <c r="AX1" s="1" t="s">
        <v>41</v>
      </c>
      <c r="AY1" s="1" t="s">
        <v>42</v>
      </c>
      <c r="AZ1" s="1" t="s">
        <v>43</v>
      </c>
      <c r="BA1" s="1" t="s">
        <v>1086</v>
      </c>
      <c r="BB1" s="1" t="s">
        <v>44</v>
      </c>
      <c r="BC1" s="1" t="s">
        <v>45</v>
      </c>
      <c r="BD1" s="1" t="s">
        <v>46</v>
      </c>
      <c r="BE1" s="1" t="s">
        <v>47</v>
      </c>
      <c r="BF1" s="1" t="s">
        <v>1087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c r="BV1" s="1" t="s">
        <v>63</v>
      </c>
      <c r="BW1" s="1" t="s">
        <v>64</v>
      </c>
      <c r="BX1" s="5" t="s">
        <v>65</v>
      </c>
      <c r="BY1" s="6" t="s">
        <v>66</v>
      </c>
      <c r="BZ1" s="1" t="s">
        <v>67</v>
      </c>
      <c r="CA1" s="1" t="s">
        <v>68</v>
      </c>
      <c r="CB1" s="1" t="s">
        <v>69</v>
      </c>
      <c r="CC1" s="1" t="s">
        <v>70</v>
      </c>
      <c r="CD1" s="1" t="s">
        <v>71</v>
      </c>
      <c r="CE1" s="1" t="s">
        <v>72</v>
      </c>
      <c r="CF1" s="1" t="s">
        <v>73</v>
      </c>
      <c r="CG1" s="1" t="s">
        <v>74</v>
      </c>
      <c r="CH1" s="1" t="s">
        <v>75</v>
      </c>
      <c r="CI1" s="1" t="s">
        <v>76</v>
      </c>
      <c r="CJ1" s="1" t="s">
        <v>77</v>
      </c>
    </row>
    <row r="2" spans="1:88" ht="15.75" customHeight="1">
      <c r="A2" s="7" t="s">
        <v>78</v>
      </c>
      <c r="B2" s="7">
        <v>1</v>
      </c>
      <c r="C2" s="7" t="str">
        <f t="shared" ref="C2:C320" si="0">IF(B2=0,"Fast","Varierande")</f>
        <v>Varierande</v>
      </c>
      <c r="D2" s="7">
        <v>3</v>
      </c>
      <c r="E2" s="8">
        <v>0</v>
      </c>
      <c r="F2" s="8">
        <v>1.6</v>
      </c>
      <c r="G2" s="8">
        <f t="shared" ref="G2:G15" si="1">SUM(D2*E2)</f>
        <v>0</v>
      </c>
      <c r="H2" s="8">
        <f t="shared" ref="H2:H69" si="2">SUM(D2*F2)</f>
        <v>4.8000000000000007</v>
      </c>
      <c r="I2" s="8">
        <v>0</v>
      </c>
      <c r="J2" s="8">
        <v>79.41</v>
      </c>
      <c r="K2" s="7" t="s">
        <v>79</v>
      </c>
      <c r="M2" s="8">
        <f t="shared" ref="M2:M320" si="3">IF(K2="JA",((100-L2)/100)*I2,I2)</f>
        <v>0</v>
      </c>
      <c r="N2" s="8">
        <f t="shared" ref="N2:N320" si="4">IF(K2="JA",((100-L2)/100)*J2,J2)</f>
        <v>79.41</v>
      </c>
      <c r="O2" s="8">
        <f t="shared" ref="O2:O320" si="5">SUM(D2*I2)</f>
        <v>0</v>
      </c>
      <c r="P2" s="8">
        <f t="shared" ref="P2:P320" si="6">SUM(H2*J2)</f>
        <v>381.16800000000006</v>
      </c>
      <c r="Q2" s="8">
        <f t="shared" ref="Q2:Q320" si="7">SUM(D2*M2)</f>
        <v>0</v>
      </c>
      <c r="R2" s="8">
        <f t="shared" ref="R2:R320" si="8">SUM(H2*N2)</f>
        <v>381.16800000000006</v>
      </c>
      <c r="S2" s="8" t="e">
        <f t="shared" ref="S2:S320" si="9">IF(K2="JA",SUM(M2/E2),SUM(I2/E2))</f>
        <v>#DIV/0!</v>
      </c>
      <c r="T2" s="8">
        <f t="shared" ref="T2:T320" si="10">IF(B2=0,O2,P2)</f>
        <v>381.16800000000006</v>
      </c>
      <c r="U2" s="7">
        <f t="shared" ref="U2:U320" si="11">IF(B2=0,IF(K2="JA",Q2,0),IF(K2="JA",R2,0))</f>
        <v>0</v>
      </c>
      <c r="V2" s="9">
        <f t="shared" ref="V2:V320" si="12">IF(B2=0,G2,H2)</f>
        <v>4.8000000000000007</v>
      </c>
      <c r="W2" s="7" t="str">
        <f t="shared" ref="W2:W6" si="13">IF(B2=0,"Styckpris=" &amp; IF(K2="JA",M2,I2) &amp;" kr/st;Vikt per enhet=" &amp; E2 &amp;";Enheter per kolli=" &amp; D2 &amp;";Vikt=" &amp; G2 &amp; " kg;Jämförelsepris=" &amp; ROUND((S2),2) &amp;" kr/kg;Pris=" &amp; T2 &amp; " kr","Kilopris=" &amp; IF(K2="JA",N2,J2) &amp;" kr/kg;Vikt per enhet=" &amp; F2 &amp;";Enheter per kolli=" &amp; D2 &amp;";Vikt (ca)=" &amp; H2 &amp; "kg;Cirkapris per kolli=" &amp; ROUND((IF(K2="JA",R2,P2)),2) &amp;" kr")</f>
        <v>Kilopris=79,41 kr/kg;Vikt per enhet=1,6;Enheter per kolli=3;Vikt (ca)=4,8kg;Cirkapris per kolli=381,17 kr</v>
      </c>
      <c r="Z2" s="7" t="str">
        <f t="shared" ref="Z2:Z321" si="14">A2</f>
        <v>Färsk Hel Bjärekyckling</v>
      </c>
      <c r="AA2" s="7" t="s">
        <v>80</v>
      </c>
      <c r="AC2" s="10" t="s">
        <v>81</v>
      </c>
      <c r="AE2" s="7" t="s">
        <v>82</v>
      </c>
      <c r="AH2" s="7" t="s">
        <v>83</v>
      </c>
      <c r="AI2" s="8">
        <f t="shared" ref="AI2:AI320" si="15">T2</f>
        <v>381.16800000000006</v>
      </c>
      <c r="AJ2" s="7" t="s">
        <v>84</v>
      </c>
      <c r="AK2" s="7" t="s">
        <v>84</v>
      </c>
      <c r="AL2" s="7">
        <f t="shared" ref="AL2:AL320" si="16">SUM(U2*100)</f>
        <v>0</v>
      </c>
      <c r="AM2" s="7" t="s">
        <v>85</v>
      </c>
      <c r="AN2" s="7" t="s">
        <v>86</v>
      </c>
      <c r="AP2" s="8">
        <f t="shared" ref="AP2:AP320" si="17">V2</f>
        <v>4.8000000000000007</v>
      </c>
      <c r="AQ2" s="7" t="s">
        <v>85</v>
      </c>
      <c r="AR2" s="7" t="s">
        <v>85</v>
      </c>
      <c r="AS2" s="7" t="s">
        <v>85</v>
      </c>
      <c r="AT2" s="7" t="s">
        <v>87</v>
      </c>
      <c r="AU2" s="7" t="s">
        <v>87</v>
      </c>
      <c r="AX2" s="7">
        <v>500</v>
      </c>
      <c r="AY2" s="7">
        <v>0</v>
      </c>
      <c r="AZ2" s="7" t="s">
        <v>88</v>
      </c>
      <c r="BA2" s="7" t="s">
        <v>89</v>
      </c>
      <c r="BF2" s="7" t="s">
        <v>90</v>
      </c>
      <c r="BG2" s="7"/>
      <c r="BR2" s="7">
        <v>0</v>
      </c>
      <c r="BX2" s="11">
        <v>97350030552007</v>
      </c>
      <c r="BY2" s="10">
        <v>101</v>
      </c>
      <c r="CJ2" s="7" t="str">
        <f t="shared" ref="CJ2:CJ320" si="18">W2</f>
        <v>Kilopris=79,41 kr/kg;Vikt per enhet=1,6;Enheter per kolli=3;Vikt (ca)=4,8kg;Cirkapris per kolli=381,17 kr</v>
      </c>
    </row>
    <row r="3" spans="1:88" ht="15.75" customHeight="1">
      <c r="A3" s="12" t="s">
        <v>91</v>
      </c>
      <c r="B3" s="12">
        <v>1</v>
      </c>
      <c r="C3" s="12" t="str">
        <f t="shared" si="0"/>
        <v>Varierande</v>
      </c>
      <c r="D3" s="12">
        <v>4</v>
      </c>
      <c r="E3" s="13">
        <v>0</v>
      </c>
      <c r="F3" s="13">
        <v>0.4</v>
      </c>
      <c r="G3" s="13">
        <f t="shared" si="1"/>
        <v>0</v>
      </c>
      <c r="H3" s="13">
        <f t="shared" si="2"/>
        <v>1.6</v>
      </c>
      <c r="I3" s="13">
        <v>0</v>
      </c>
      <c r="J3" s="13">
        <v>208.1</v>
      </c>
      <c r="K3" s="12" t="s">
        <v>79</v>
      </c>
      <c r="L3" s="12"/>
      <c r="M3" s="13">
        <f t="shared" si="3"/>
        <v>0</v>
      </c>
      <c r="N3" s="13">
        <f t="shared" si="4"/>
        <v>208.1</v>
      </c>
      <c r="O3" s="13">
        <f t="shared" si="5"/>
        <v>0</v>
      </c>
      <c r="P3" s="13">
        <f t="shared" si="6"/>
        <v>332.96000000000004</v>
      </c>
      <c r="Q3" s="13">
        <f t="shared" si="7"/>
        <v>0</v>
      </c>
      <c r="R3" s="13">
        <f t="shared" si="8"/>
        <v>332.96000000000004</v>
      </c>
      <c r="S3" s="13" t="e">
        <f t="shared" si="9"/>
        <v>#DIV/0!</v>
      </c>
      <c r="T3" s="13">
        <f t="shared" si="10"/>
        <v>332.96000000000004</v>
      </c>
      <c r="U3" s="12">
        <f t="shared" si="11"/>
        <v>0</v>
      </c>
      <c r="V3" s="13">
        <f t="shared" si="12"/>
        <v>1.6</v>
      </c>
      <c r="W3" s="7" t="str">
        <f t="shared" si="13"/>
        <v>Kilopris=208,1 kr/kg;Vikt per enhet=0,4;Enheter per kolli=4;Vikt (ca)=1,6kg;Cirkapris per kolli=332,96 kr</v>
      </c>
      <c r="X3" s="12"/>
      <c r="Y3" s="12"/>
      <c r="Z3" s="12" t="str">
        <f t="shared" si="14"/>
        <v>Färska Bjärekycklingbröst, halv</v>
      </c>
      <c r="AA3" s="12" t="s">
        <v>80</v>
      </c>
      <c r="AB3" s="12"/>
      <c r="AC3" s="14" t="s">
        <v>92</v>
      </c>
      <c r="AD3" s="12"/>
      <c r="AE3" s="12" t="s">
        <v>82</v>
      </c>
      <c r="AF3" s="12"/>
      <c r="AG3" s="12"/>
      <c r="AH3" s="7" t="s">
        <v>93</v>
      </c>
      <c r="AI3" s="13">
        <f t="shared" si="15"/>
        <v>332.96000000000004</v>
      </c>
      <c r="AJ3" s="12" t="s">
        <v>84</v>
      </c>
      <c r="AK3" s="12" t="s">
        <v>84</v>
      </c>
      <c r="AL3" s="12">
        <f t="shared" si="16"/>
        <v>0</v>
      </c>
      <c r="AM3" s="12" t="s">
        <v>85</v>
      </c>
      <c r="AN3" s="12" t="s">
        <v>86</v>
      </c>
      <c r="AO3" s="12"/>
      <c r="AP3" s="13">
        <f t="shared" si="17"/>
        <v>1.6</v>
      </c>
      <c r="AQ3" s="12" t="s">
        <v>85</v>
      </c>
      <c r="AR3" s="12" t="s">
        <v>85</v>
      </c>
      <c r="AS3" s="12" t="s">
        <v>85</v>
      </c>
      <c r="AT3" s="12" t="s">
        <v>87</v>
      </c>
      <c r="AU3" s="12" t="s">
        <v>87</v>
      </c>
      <c r="AV3" s="12"/>
      <c r="AW3" s="12"/>
      <c r="AX3" s="12">
        <v>500</v>
      </c>
      <c r="AY3" s="12">
        <v>0</v>
      </c>
      <c r="AZ3" s="12" t="s">
        <v>94</v>
      </c>
      <c r="BA3" s="12" t="s">
        <v>95</v>
      </c>
      <c r="BB3" s="12"/>
      <c r="BC3" s="12"/>
      <c r="BD3" s="12"/>
      <c r="BE3" s="12"/>
      <c r="BF3" s="12" t="s">
        <v>96</v>
      </c>
      <c r="BG3" s="12"/>
      <c r="BH3" s="12"/>
      <c r="BI3" s="12"/>
      <c r="BJ3" s="12"/>
      <c r="BK3" s="12"/>
      <c r="BL3" s="12"/>
      <c r="BM3" s="12"/>
      <c r="BN3" s="12"/>
      <c r="BO3" s="12"/>
      <c r="BP3" s="12"/>
      <c r="BQ3" s="12"/>
      <c r="BR3" s="12">
        <v>0</v>
      </c>
      <c r="BS3" s="12"/>
      <c r="BT3" s="12"/>
      <c r="BU3" s="12"/>
      <c r="BV3" s="12"/>
      <c r="BW3" s="12"/>
      <c r="BX3" s="15">
        <v>97350030552052</v>
      </c>
      <c r="BY3" s="14">
        <v>201</v>
      </c>
      <c r="BZ3" s="12"/>
      <c r="CA3" s="12"/>
      <c r="CB3" s="12"/>
      <c r="CC3" s="12"/>
      <c r="CD3" s="12"/>
      <c r="CE3" s="12"/>
      <c r="CF3" s="12"/>
      <c r="CG3" s="12"/>
      <c r="CH3" s="12"/>
      <c r="CI3" s="12"/>
      <c r="CJ3" s="12" t="str">
        <f t="shared" si="18"/>
        <v>Kilopris=208,1 kr/kg;Vikt per enhet=0,4;Enheter per kolli=4;Vikt (ca)=1,6kg;Cirkapris per kolli=332,96 kr</v>
      </c>
    </row>
    <row r="4" spans="1:88" ht="15.75" customHeight="1">
      <c r="A4" s="7" t="s">
        <v>97</v>
      </c>
      <c r="B4" s="7">
        <v>0</v>
      </c>
      <c r="C4" s="7" t="str">
        <f t="shared" si="0"/>
        <v>Fast</v>
      </c>
      <c r="D4" s="7">
        <v>8</v>
      </c>
      <c r="E4" s="8">
        <v>0.36</v>
      </c>
      <c r="F4" s="8">
        <v>0</v>
      </c>
      <c r="G4" s="8">
        <f t="shared" si="1"/>
        <v>2.88</v>
      </c>
      <c r="H4" s="8">
        <f t="shared" si="2"/>
        <v>0</v>
      </c>
      <c r="I4" s="8">
        <v>29.64</v>
      </c>
      <c r="J4" s="8">
        <v>0</v>
      </c>
      <c r="K4" s="7" t="s">
        <v>79</v>
      </c>
      <c r="M4" s="8">
        <f t="shared" si="3"/>
        <v>29.64</v>
      </c>
      <c r="N4" s="8">
        <f t="shared" si="4"/>
        <v>0</v>
      </c>
      <c r="O4" s="8">
        <f t="shared" si="5"/>
        <v>237.12</v>
      </c>
      <c r="P4" s="8">
        <f t="shared" si="6"/>
        <v>0</v>
      </c>
      <c r="Q4" s="8">
        <f t="shared" si="7"/>
        <v>237.12</v>
      </c>
      <c r="R4" s="8">
        <f t="shared" si="8"/>
        <v>0</v>
      </c>
      <c r="S4" s="8">
        <f t="shared" si="9"/>
        <v>82.333333333333343</v>
      </c>
      <c r="T4" s="8">
        <f t="shared" si="10"/>
        <v>237.12</v>
      </c>
      <c r="U4" s="7">
        <f t="shared" si="11"/>
        <v>0</v>
      </c>
      <c r="V4" s="9">
        <f t="shared" si="12"/>
        <v>2.88</v>
      </c>
      <c r="W4" s="7" t="str">
        <f t="shared" si="13"/>
        <v>Styckpris=29,64 kr/st;Vikt per enhet=0,36;Enheter per kolli=8;Vikt=2,88 kg;Jämförelsepris=82,33 kr/kg;Pris=237,12 kr</v>
      </c>
      <c r="Z4" s="7" t="str">
        <f t="shared" si="14"/>
        <v>Kycklingköttbullar</v>
      </c>
      <c r="AA4" s="7" t="s">
        <v>80</v>
      </c>
      <c r="AC4" s="10" t="s">
        <v>98</v>
      </c>
      <c r="AE4" s="7" t="s">
        <v>82</v>
      </c>
      <c r="AH4" s="7" t="s">
        <v>99</v>
      </c>
      <c r="AI4" s="8">
        <f t="shared" si="15"/>
        <v>237.12</v>
      </c>
      <c r="AJ4" s="7" t="s">
        <v>84</v>
      </c>
      <c r="AK4" s="7" t="s">
        <v>84</v>
      </c>
      <c r="AL4" s="7">
        <f t="shared" si="16"/>
        <v>0</v>
      </c>
      <c r="AM4" s="7" t="s">
        <v>85</v>
      </c>
      <c r="AN4" s="7" t="s">
        <v>86</v>
      </c>
      <c r="AP4" s="8">
        <f t="shared" si="17"/>
        <v>2.88</v>
      </c>
      <c r="AQ4" s="7" t="s">
        <v>85</v>
      </c>
      <c r="AR4" s="7" t="s">
        <v>85</v>
      </c>
      <c r="AS4" s="7" t="s">
        <v>85</v>
      </c>
      <c r="AT4" s="7" t="s">
        <v>87</v>
      </c>
      <c r="AU4" s="7" t="s">
        <v>87</v>
      </c>
      <c r="AX4" s="7">
        <v>500</v>
      </c>
      <c r="AY4" s="7">
        <v>0</v>
      </c>
      <c r="AZ4" s="7" t="s">
        <v>100</v>
      </c>
      <c r="BA4" s="7" t="s">
        <v>101</v>
      </c>
      <c r="BF4" s="7"/>
      <c r="BG4" s="7"/>
      <c r="BR4" s="7">
        <v>0</v>
      </c>
      <c r="BX4" s="11">
        <v>77350030553895</v>
      </c>
      <c r="BY4" s="10">
        <v>30</v>
      </c>
      <c r="CJ4" s="7" t="str">
        <f t="shared" si="18"/>
        <v>Styckpris=29,64 kr/st;Vikt per enhet=0,36;Enheter per kolli=8;Vikt=2,88 kg;Jämförelsepris=82,33 kr/kg;Pris=237,12 kr</v>
      </c>
    </row>
    <row r="5" spans="1:88" ht="15.75" customHeight="1">
      <c r="A5" s="7" t="s">
        <v>102</v>
      </c>
      <c r="B5" s="7">
        <v>1</v>
      </c>
      <c r="C5" s="7" t="str">
        <f t="shared" si="0"/>
        <v>Varierande</v>
      </c>
      <c r="D5" s="7">
        <v>8</v>
      </c>
      <c r="E5" s="8">
        <v>0</v>
      </c>
      <c r="F5" s="8">
        <v>0.5</v>
      </c>
      <c r="G5" s="8">
        <f t="shared" si="1"/>
        <v>0</v>
      </c>
      <c r="H5" s="8">
        <f t="shared" si="2"/>
        <v>4</v>
      </c>
      <c r="I5" s="8">
        <v>0</v>
      </c>
      <c r="J5" s="8">
        <v>64.08</v>
      </c>
      <c r="K5" s="7" t="s">
        <v>79</v>
      </c>
      <c r="M5" s="8">
        <f t="shared" si="3"/>
        <v>0</v>
      </c>
      <c r="N5" s="8">
        <f t="shared" si="4"/>
        <v>64.08</v>
      </c>
      <c r="O5" s="8">
        <f t="shared" si="5"/>
        <v>0</v>
      </c>
      <c r="P5" s="8">
        <f t="shared" si="6"/>
        <v>256.32</v>
      </c>
      <c r="Q5" s="8">
        <f t="shared" si="7"/>
        <v>0</v>
      </c>
      <c r="R5" s="8">
        <f t="shared" si="8"/>
        <v>256.32</v>
      </c>
      <c r="S5" s="8" t="e">
        <f t="shared" si="9"/>
        <v>#DIV/0!</v>
      </c>
      <c r="T5" s="8">
        <f t="shared" si="10"/>
        <v>256.32</v>
      </c>
      <c r="U5" s="7">
        <f t="shared" si="11"/>
        <v>0</v>
      </c>
      <c r="V5" s="9">
        <f t="shared" si="12"/>
        <v>4</v>
      </c>
      <c r="W5" s="7" t="str">
        <f t="shared" si="13"/>
        <v>Kilopris=64,08 kr/kg;Vikt per enhet=0,5;Enheter per kolli=8;Vikt (ca)=4kg;Cirkapris per kolli=256,32 kr</v>
      </c>
      <c r="Z5" s="7" t="str">
        <f t="shared" si="14"/>
        <v>Färska Bjärekycklingklubbor</v>
      </c>
      <c r="AA5" s="7" t="s">
        <v>80</v>
      </c>
      <c r="AC5" s="10" t="s">
        <v>103</v>
      </c>
      <c r="AE5" s="7" t="s">
        <v>82</v>
      </c>
      <c r="AH5" s="7" t="s">
        <v>104</v>
      </c>
      <c r="AI5" s="8">
        <f t="shared" si="15"/>
        <v>256.32</v>
      </c>
      <c r="AJ5" s="7" t="s">
        <v>84</v>
      </c>
      <c r="AK5" s="7" t="s">
        <v>84</v>
      </c>
      <c r="AL5" s="7">
        <f t="shared" si="16"/>
        <v>0</v>
      </c>
      <c r="AM5" s="7" t="s">
        <v>85</v>
      </c>
      <c r="AN5" s="7" t="s">
        <v>86</v>
      </c>
      <c r="AP5" s="8">
        <f t="shared" si="17"/>
        <v>4</v>
      </c>
      <c r="AQ5" s="7" t="s">
        <v>85</v>
      </c>
      <c r="AR5" s="7" t="s">
        <v>85</v>
      </c>
      <c r="AS5" s="7" t="s">
        <v>85</v>
      </c>
      <c r="AT5" s="7" t="s">
        <v>87</v>
      </c>
      <c r="AU5" s="7" t="s">
        <v>87</v>
      </c>
      <c r="AX5" s="7">
        <v>500</v>
      </c>
      <c r="AY5" s="7">
        <v>0</v>
      </c>
      <c r="AZ5" s="7" t="s">
        <v>94</v>
      </c>
      <c r="BA5" s="7" t="s">
        <v>105</v>
      </c>
      <c r="BF5" s="7" t="s">
        <v>106</v>
      </c>
      <c r="BG5" s="7"/>
      <c r="BR5" s="7">
        <v>0</v>
      </c>
      <c r="BX5" s="11">
        <v>97350030552267</v>
      </c>
      <c r="BY5" s="10">
        <v>301</v>
      </c>
      <c r="CJ5" s="7" t="str">
        <f t="shared" si="18"/>
        <v>Kilopris=64,08 kr/kg;Vikt per enhet=0,5;Enheter per kolli=8;Vikt (ca)=4kg;Cirkapris per kolli=256,32 kr</v>
      </c>
    </row>
    <row r="6" spans="1:88" ht="15.75" customHeight="1">
      <c r="A6" s="7" t="s">
        <v>107</v>
      </c>
      <c r="B6" s="7">
        <v>1</v>
      </c>
      <c r="C6" s="7" t="str">
        <f t="shared" si="0"/>
        <v>Varierande</v>
      </c>
      <c r="D6" s="7">
        <v>8</v>
      </c>
      <c r="E6" s="8">
        <v>0</v>
      </c>
      <c r="F6" s="8">
        <v>0.5</v>
      </c>
      <c r="G6" s="8">
        <f t="shared" si="1"/>
        <v>0</v>
      </c>
      <c r="H6" s="8">
        <f t="shared" si="2"/>
        <v>4</v>
      </c>
      <c r="I6" s="8">
        <v>0</v>
      </c>
      <c r="J6" s="8">
        <v>111.45</v>
      </c>
      <c r="K6" s="7" t="s">
        <v>79</v>
      </c>
      <c r="M6" s="8">
        <f t="shared" si="3"/>
        <v>0</v>
      </c>
      <c r="N6" s="8">
        <f t="shared" si="4"/>
        <v>111.45</v>
      </c>
      <c r="O6" s="8">
        <f t="shared" si="5"/>
        <v>0</v>
      </c>
      <c r="P6" s="8">
        <f t="shared" si="6"/>
        <v>445.8</v>
      </c>
      <c r="Q6" s="8">
        <f t="shared" si="7"/>
        <v>0</v>
      </c>
      <c r="R6" s="8">
        <f t="shared" si="8"/>
        <v>445.8</v>
      </c>
      <c r="S6" s="8" t="e">
        <f t="shared" si="9"/>
        <v>#DIV/0!</v>
      </c>
      <c r="T6" s="8">
        <f t="shared" si="10"/>
        <v>445.8</v>
      </c>
      <c r="U6" s="7">
        <f t="shared" si="11"/>
        <v>0</v>
      </c>
      <c r="V6" s="9">
        <f t="shared" si="12"/>
        <v>4</v>
      </c>
      <c r="W6" s="7" t="str">
        <f t="shared" si="13"/>
        <v>Kilopris=111,45 kr/kg;Vikt per enhet=0,5;Enheter per kolli=8;Vikt (ca)=4kg;Cirkapris per kolli=445,8 kr</v>
      </c>
      <c r="Z6" s="7" t="str">
        <f t="shared" si="14"/>
        <v>Färska Bjärekycklingovanlår</v>
      </c>
      <c r="AA6" s="7" t="s">
        <v>80</v>
      </c>
      <c r="AC6" s="10" t="s">
        <v>108</v>
      </c>
      <c r="AE6" s="7" t="s">
        <v>82</v>
      </c>
      <c r="AH6" s="7" t="s">
        <v>109</v>
      </c>
      <c r="AI6" s="8">
        <f t="shared" si="15"/>
        <v>445.8</v>
      </c>
      <c r="AJ6" s="7" t="s">
        <v>84</v>
      </c>
      <c r="AK6" s="7" t="s">
        <v>84</v>
      </c>
      <c r="AL6" s="7">
        <f t="shared" si="16"/>
        <v>0</v>
      </c>
      <c r="AM6" s="7" t="s">
        <v>85</v>
      </c>
      <c r="AN6" s="7" t="s">
        <v>86</v>
      </c>
      <c r="AP6" s="8">
        <f t="shared" si="17"/>
        <v>4</v>
      </c>
      <c r="AQ6" s="7" t="s">
        <v>85</v>
      </c>
      <c r="AR6" s="7" t="s">
        <v>85</v>
      </c>
      <c r="AS6" s="7" t="s">
        <v>85</v>
      </c>
      <c r="AT6" s="7" t="s">
        <v>87</v>
      </c>
      <c r="AU6" s="7" t="s">
        <v>87</v>
      </c>
      <c r="AX6" s="7">
        <v>500</v>
      </c>
      <c r="AY6" s="7">
        <v>0</v>
      </c>
      <c r="AZ6" s="7" t="s">
        <v>94</v>
      </c>
      <c r="BA6" s="7" t="s">
        <v>110</v>
      </c>
      <c r="BF6" s="7" t="s">
        <v>111</v>
      </c>
      <c r="BG6" s="7"/>
      <c r="BR6" s="7">
        <v>0</v>
      </c>
      <c r="BX6" s="11">
        <v>97350030552281</v>
      </c>
      <c r="BY6" s="10">
        <v>303</v>
      </c>
      <c r="CJ6" s="7" t="str">
        <f t="shared" si="18"/>
        <v>Kilopris=111,45 kr/kg;Vikt per enhet=0,5;Enheter per kolli=8;Vikt (ca)=4kg;Cirkapris per kolli=445,8 kr</v>
      </c>
    </row>
    <row r="7" spans="1:88" ht="15.75" customHeight="1">
      <c r="A7" s="12" t="s">
        <v>112</v>
      </c>
      <c r="B7" s="12">
        <v>1</v>
      </c>
      <c r="C7" s="12" t="str">
        <f t="shared" si="0"/>
        <v>Varierande</v>
      </c>
      <c r="D7" s="12">
        <v>4</v>
      </c>
      <c r="E7" s="13">
        <v>0</v>
      </c>
      <c r="F7" s="13">
        <v>0.4</v>
      </c>
      <c r="G7" s="13">
        <f t="shared" si="1"/>
        <v>0</v>
      </c>
      <c r="H7" s="13">
        <f t="shared" si="2"/>
        <v>1.6</v>
      </c>
      <c r="I7" s="13">
        <v>0</v>
      </c>
      <c r="J7" s="13">
        <v>179.01</v>
      </c>
      <c r="K7" s="12" t="s">
        <v>79</v>
      </c>
      <c r="L7" s="12"/>
      <c r="M7" s="13">
        <f t="shared" si="3"/>
        <v>0</v>
      </c>
      <c r="N7" s="13">
        <f t="shared" si="4"/>
        <v>179.01</v>
      </c>
      <c r="O7" s="13">
        <f t="shared" si="5"/>
        <v>0</v>
      </c>
      <c r="P7" s="13">
        <f t="shared" si="6"/>
        <v>286.416</v>
      </c>
      <c r="Q7" s="13">
        <f t="shared" si="7"/>
        <v>0</v>
      </c>
      <c r="R7" s="13">
        <f t="shared" si="8"/>
        <v>286.416</v>
      </c>
      <c r="S7" s="13" t="e">
        <f t="shared" si="9"/>
        <v>#DIV/0!</v>
      </c>
      <c r="T7" s="13">
        <f t="shared" si="10"/>
        <v>286.416</v>
      </c>
      <c r="U7" s="12">
        <f t="shared" si="11"/>
        <v>0</v>
      </c>
      <c r="V7" s="13">
        <f t="shared" si="12"/>
        <v>1.6</v>
      </c>
      <c r="W7" s="12" t="str">
        <f>"Kilopris=" &amp; IF(K7="JA",N7,J7) &amp;" kr/kg;Vikt per enhet=" &amp; F7 &amp;";Enheter per helt kolli=" &amp; D7 &amp;";Vikt (ca)=" &amp; H7 &amp; "kg;Cirkapris per helt kolli=" &amp; ROUND((IF(K7="JA",R7,P7)),2) &amp;" kr"</f>
        <v>Kilopris=179,01 kr/kg;Vikt per enhet=0,4;Enheter per helt kolli=4;Vikt (ca)=1,6kg;Cirkapris per helt kolli=286,42 kr</v>
      </c>
      <c r="X7" s="12"/>
      <c r="Y7" s="12"/>
      <c r="Z7" s="12" t="str">
        <f t="shared" si="14"/>
        <v>Färska Bjärekycklinglårfiléer, halv</v>
      </c>
      <c r="AA7" s="12" t="s">
        <v>80</v>
      </c>
      <c r="AB7" s="12"/>
      <c r="AC7" s="14" t="s">
        <v>113</v>
      </c>
      <c r="AD7" s="12"/>
      <c r="AE7" s="12" t="s">
        <v>82</v>
      </c>
      <c r="AF7" s="12"/>
      <c r="AG7" s="12"/>
      <c r="AH7" s="7" t="s">
        <v>114</v>
      </c>
      <c r="AI7" s="13">
        <f t="shared" si="15"/>
        <v>286.416</v>
      </c>
      <c r="AJ7" s="12" t="s">
        <v>84</v>
      </c>
      <c r="AK7" s="12" t="s">
        <v>84</v>
      </c>
      <c r="AL7" s="12">
        <f t="shared" si="16"/>
        <v>0</v>
      </c>
      <c r="AM7" s="12" t="s">
        <v>85</v>
      </c>
      <c r="AN7" s="12" t="s">
        <v>86</v>
      </c>
      <c r="AO7" s="12"/>
      <c r="AP7" s="13">
        <f t="shared" si="17"/>
        <v>1.6</v>
      </c>
      <c r="AQ7" s="12" t="s">
        <v>85</v>
      </c>
      <c r="AR7" s="12" t="s">
        <v>85</v>
      </c>
      <c r="AS7" s="12" t="s">
        <v>85</v>
      </c>
      <c r="AT7" s="12" t="s">
        <v>87</v>
      </c>
      <c r="AU7" s="12" t="s">
        <v>87</v>
      </c>
      <c r="AV7" s="12"/>
      <c r="AW7" s="12"/>
      <c r="AX7" s="12">
        <v>500</v>
      </c>
      <c r="AY7" s="12">
        <v>0</v>
      </c>
      <c r="AZ7" s="12" t="s">
        <v>94</v>
      </c>
      <c r="BA7" s="12" t="s">
        <v>115</v>
      </c>
      <c r="BB7" s="12"/>
      <c r="BC7" s="12"/>
      <c r="BD7" s="12"/>
      <c r="BE7" s="12"/>
      <c r="BF7" s="12" t="s">
        <v>116</v>
      </c>
      <c r="BG7" s="12"/>
      <c r="BH7" s="12"/>
      <c r="BI7" s="12"/>
      <c r="BJ7" s="12"/>
      <c r="BK7" s="12"/>
      <c r="BL7" s="12"/>
      <c r="BM7" s="12"/>
      <c r="BN7" s="12"/>
      <c r="BO7" s="12"/>
      <c r="BP7" s="12"/>
      <c r="BQ7" s="12"/>
      <c r="BR7" s="12">
        <v>0</v>
      </c>
      <c r="BS7" s="12"/>
      <c r="BT7" s="12"/>
      <c r="BU7" s="12"/>
      <c r="BV7" s="12"/>
      <c r="BW7" s="12"/>
      <c r="BX7" s="15">
        <v>97350030553608</v>
      </c>
      <c r="BY7" s="14">
        <v>315</v>
      </c>
      <c r="BZ7" s="12"/>
      <c r="CA7" s="12"/>
      <c r="CB7" s="12"/>
      <c r="CC7" s="12"/>
      <c r="CD7" s="12"/>
      <c r="CE7" s="12"/>
      <c r="CF7" s="12"/>
      <c r="CG7" s="12"/>
      <c r="CH7" s="12"/>
      <c r="CI7" s="12"/>
      <c r="CJ7" s="12" t="str">
        <f t="shared" si="18"/>
        <v>Kilopris=179,01 kr/kg;Vikt per enhet=0,4;Enheter per helt kolli=4;Vikt (ca)=1,6kg;Cirkapris per helt kolli=286,42 kr</v>
      </c>
    </row>
    <row r="8" spans="1:88" ht="15.75" customHeight="1">
      <c r="A8" s="7" t="s">
        <v>117</v>
      </c>
      <c r="B8" s="7">
        <v>0</v>
      </c>
      <c r="C8" s="7" t="str">
        <f t="shared" si="0"/>
        <v>Fast</v>
      </c>
      <c r="D8" s="7">
        <v>8</v>
      </c>
      <c r="E8" s="8">
        <v>0.45</v>
      </c>
      <c r="F8" s="8">
        <v>0</v>
      </c>
      <c r="G8" s="8">
        <f t="shared" si="1"/>
        <v>3.6</v>
      </c>
      <c r="H8" s="8">
        <f t="shared" si="2"/>
        <v>0</v>
      </c>
      <c r="I8" s="8">
        <v>60.98</v>
      </c>
      <c r="J8" s="8">
        <v>0</v>
      </c>
      <c r="K8" s="7" t="s">
        <v>79</v>
      </c>
      <c r="M8" s="8">
        <f t="shared" si="3"/>
        <v>60.98</v>
      </c>
      <c r="N8" s="8">
        <f t="shared" si="4"/>
        <v>0</v>
      </c>
      <c r="O8" s="8">
        <f t="shared" si="5"/>
        <v>487.84</v>
      </c>
      <c r="P8" s="8">
        <f t="shared" si="6"/>
        <v>0</v>
      </c>
      <c r="Q8" s="8">
        <f t="shared" si="7"/>
        <v>487.84</v>
      </c>
      <c r="R8" s="8">
        <f t="shared" si="8"/>
        <v>0</v>
      </c>
      <c r="S8" s="8">
        <f t="shared" si="9"/>
        <v>135.51111111111109</v>
      </c>
      <c r="T8" s="8">
        <f t="shared" si="10"/>
        <v>487.84</v>
      </c>
      <c r="U8" s="7">
        <f t="shared" si="11"/>
        <v>0</v>
      </c>
      <c r="V8" s="9">
        <f t="shared" si="12"/>
        <v>3.6</v>
      </c>
      <c r="W8" s="7" t="str">
        <f t="shared" ref="W8:W51" si="19">IF(B8=0,"Styckpris=" &amp; IF(K8="JA",M8,I8) &amp;" kr/st;Vikt per enhet=" &amp; E8 &amp;";Enheter per kolli=" &amp; D8 &amp;";Vikt=" &amp; G8 &amp; " kg;Jämförelsepris=" &amp; ROUND((S8),2) &amp;" kr/kg;Pris=" &amp; T8 &amp; " kr","Kilopris=" &amp; IF(K8="JA",N8,J8) &amp;" kr/kg;Vikt per enhet=" &amp; F8 &amp;";Enheter per kolli=" &amp; D8 &amp;";Vikt (ca)=" &amp; H8 &amp; "kg;Cirkapris per kolli=" &amp; ROUND((IF(K8="JA",R8,P8)),2) &amp;" kr")</f>
        <v>Styckpris=60,98 kr/st;Vikt per enhet=0,45;Enheter per kolli=8;Vikt=3,6 kg;Jämförelsepris=135,51 kr/kg;Pris=487,84 kr</v>
      </c>
      <c r="Z8" s="7" t="str">
        <f t="shared" si="14"/>
        <v>Färska Bjärekyckling benfiléer</v>
      </c>
      <c r="AA8" s="7" t="s">
        <v>80</v>
      </c>
      <c r="AC8" s="10" t="s">
        <v>118</v>
      </c>
      <c r="AE8" s="7" t="s">
        <v>82</v>
      </c>
      <c r="AH8" s="7" t="s">
        <v>119</v>
      </c>
      <c r="AI8" s="8">
        <f t="shared" si="15"/>
        <v>487.84</v>
      </c>
      <c r="AJ8" s="7" t="s">
        <v>84</v>
      </c>
      <c r="AK8" s="7" t="s">
        <v>84</v>
      </c>
      <c r="AL8" s="7">
        <f t="shared" si="16"/>
        <v>0</v>
      </c>
      <c r="AM8" s="7" t="s">
        <v>85</v>
      </c>
      <c r="AN8" s="7" t="s">
        <v>86</v>
      </c>
      <c r="AP8" s="8">
        <f t="shared" si="17"/>
        <v>3.6</v>
      </c>
      <c r="AQ8" s="7" t="s">
        <v>85</v>
      </c>
      <c r="AR8" s="7" t="s">
        <v>85</v>
      </c>
      <c r="AS8" s="7" t="s">
        <v>85</v>
      </c>
      <c r="AT8" s="7" t="s">
        <v>87</v>
      </c>
      <c r="AU8" s="7" t="s">
        <v>87</v>
      </c>
      <c r="AX8" s="7">
        <v>500</v>
      </c>
      <c r="AY8" s="7">
        <v>0</v>
      </c>
      <c r="AZ8" s="7" t="s">
        <v>94</v>
      </c>
      <c r="BA8" s="7" t="s">
        <v>120</v>
      </c>
      <c r="BF8" s="7"/>
      <c r="BG8" s="7"/>
      <c r="BR8" s="7">
        <v>0</v>
      </c>
      <c r="BX8" s="11">
        <v>77350030554205</v>
      </c>
      <c r="BY8" s="10">
        <v>319</v>
      </c>
      <c r="CJ8" s="7" t="str">
        <f t="shared" si="18"/>
        <v>Styckpris=60,98 kr/st;Vikt per enhet=0,45;Enheter per kolli=8;Vikt=3,6 kg;Jämförelsepris=135,51 kr/kg;Pris=487,84 kr</v>
      </c>
    </row>
    <row r="9" spans="1:88" ht="15.75" customHeight="1">
      <c r="A9" s="7" t="s">
        <v>121</v>
      </c>
      <c r="B9" s="7">
        <v>0</v>
      </c>
      <c r="C9" s="7" t="str">
        <f t="shared" si="0"/>
        <v>Fast</v>
      </c>
      <c r="D9" s="7">
        <v>8</v>
      </c>
      <c r="E9" s="8">
        <v>0.45</v>
      </c>
      <c r="F9" s="8">
        <v>0</v>
      </c>
      <c r="G9" s="8">
        <f t="shared" si="1"/>
        <v>3.6</v>
      </c>
      <c r="H9" s="8">
        <f t="shared" si="2"/>
        <v>0</v>
      </c>
      <c r="I9" s="8">
        <v>39.65</v>
      </c>
      <c r="J9" s="8">
        <v>0</v>
      </c>
      <c r="K9" s="7" t="s">
        <v>79</v>
      </c>
      <c r="M9" s="8">
        <f t="shared" si="3"/>
        <v>39.65</v>
      </c>
      <c r="N9" s="8">
        <f t="shared" si="4"/>
        <v>0</v>
      </c>
      <c r="O9" s="8">
        <f t="shared" si="5"/>
        <v>317.2</v>
      </c>
      <c r="P9" s="8">
        <f t="shared" si="6"/>
        <v>0</v>
      </c>
      <c r="Q9" s="8">
        <f t="shared" si="7"/>
        <v>317.2</v>
      </c>
      <c r="R9" s="8">
        <f t="shared" si="8"/>
        <v>0</v>
      </c>
      <c r="S9" s="8">
        <f t="shared" si="9"/>
        <v>88.1111111111111</v>
      </c>
      <c r="T9" s="8">
        <f t="shared" si="10"/>
        <v>317.2</v>
      </c>
      <c r="U9" s="7">
        <f t="shared" si="11"/>
        <v>0</v>
      </c>
      <c r="V9" s="9">
        <f t="shared" si="12"/>
        <v>3.6</v>
      </c>
      <c r="W9" s="7" t="str">
        <f t="shared" si="19"/>
        <v>Styckpris=39,65 kr/st;Vikt per enhet=0,45;Enheter per kolli=8;Vikt=3,6 kg;Jämförelsepris=88,11 kr/kg;Pris=317,2 kr</v>
      </c>
      <c r="Z9" s="7" t="str">
        <f t="shared" si="14"/>
        <v>Färska Bjärekycklingben</v>
      </c>
      <c r="AA9" s="7" t="s">
        <v>80</v>
      </c>
      <c r="AC9" s="10" t="s">
        <v>122</v>
      </c>
      <c r="AE9" s="7" t="s">
        <v>82</v>
      </c>
      <c r="AH9" s="7" t="s">
        <v>123</v>
      </c>
      <c r="AI9" s="8">
        <f t="shared" si="15"/>
        <v>317.2</v>
      </c>
      <c r="AJ9" s="7" t="s">
        <v>84</v>
      </c>
      <c r="AK9" s="7" t="s">
        <v>84</v>
      </c>
      <c r="AL9" s="7">
        <f t="shared" si="16"/>
        <v>0</v>
      </c>
      <c r="AM9" s="7" t="s">
        <v>85</v>
      </c>
      <c r="AN9" s="7" t="s">
        <v>86</v>
      </c>
      <c r="AP9" s="8">
        <f t="shared" si="17"/>
        <v>3.6</v>
      </c>
      <c r="AQ9" s="7" t="s">
        <v>85</v>
      </c>
      <c r="AR9" s="7" t="s">
        <v>85</v>
      </c>
      <c r="AS9" s="7" t="s">
        <v>85</v>
      </c>
      <c r="AT9" s="7" t="s">
        <v>87</v>
      </c>
      <c r="AU9" s="7" t="s">
        <v>87</v>
      </c>
      <c r="AX9" s="7">
        <v>500</v>
      </c>
      <c r="AY9" s="7">
        <v>0</v>
      </c>
      <c r="AZ9" s="7" t="s">
        <v>94</v>
      </c>
      <c r="BA9" s="7" t="s">
        <v>124</v>
      </c>
      <c r="BF9" s="7"/>
      <c r="BG9" s="7"/>
      <c r="BR9" s="7">
        <v>0</v>
      </c>
      <c r="BX9" s="11">
        <v>77350030554311</v>
      </c>
      <c r="BY9" s="10">
        <v>337</v>
      </c>
      <c r="CJ9" s="7" t="str">
        <f t="shared" si="18"/>
        <v>Styckpris=39,65 kr/st;Vikt per enhet=0,45;Enheter per kolli=8;Vikt=3,6 kg;Jämförelsepris=88,11 kr/kg;Pris=317,2 kr</v>
      </c>
    </row>
    <row r="10" spans="1:88" ht="15.75" customHeight="1">
      <c r="A10" s="7" t="s">
        <v>125</v>
      </c>
      <c r="B10" s="7">
        <v>0</v>
      </c>
      <c r="C10" s="7" t="str">
        <f t="shared" si="0"/>
        <v>Fast</v>
      </c>
      <c r="D10" s="7">
        <v>8</v>
      </c>
      <c r="E10" s="8">
        <v>0.36</v>
      </c>
      <c r="F10" s="8">
        <v>0</v>
      </c>
      <c r="G10" s="8">
        <f t="shared" si="1"/>
        <v>2.88</v>
      </c>
      <c r="H10" s="8">
        <f t="shared" si="2"/>
        <v>0</v>
      </c>
      <c r="I10" s="8">
        <v>29.64</v>
      </c>
      <c r="J10" s="8">
        <v>0</v>
      </c>
      <c r="K10" s="7" t="s">
        <v>79</v>
      </c>
      <c r="M10" s="8">
        <f t="shared" si="3"/>
        <v>29.64</v>
      </c>
      <c r="N10" s="8">
        <f t="shared" si="4"/>
        <v>0</v>
      </c>
      <c r="O10" s="8">
        <f t="shared" si="5"/>
        <v>237.12</v>
      </c>
      <c r="P10" s="8">
        <f t="shared" si="6"/>
        <v>0</v>
      </c>
      <c r="Q10" s="8">
        <f t="shared" si="7"/>
        <v>237.12</v>
      </c>
      <c r="R10" s="8">
        <f t="shared" si="8"/>
        <v>0</v>
      </c>
      <c r="S10" s="8">
        <f t="shared" si="9"/>
        <v>82.333333333333343</v>
      </c>
      <c r="T10" s="8">
        <f t="shared" si="10"/>
        <v>237.12</v>
      </c>
      <c r="U10" s="7">
        <f t="shared" si="11"/>
        <v>0</v>
      </c>
      <c r="V10" s="9">
        <f t="shared" si="12"/>
        <v>2.88</v>
      </c>
      <c r="W10" s="7" t="str">
        <f t="shared" si="19"/>
        <v>Styckpris=29,64 kr/st;Vikt per enhet=0,36;Enheter per kolli=8;Vikt=2,88 kg;Jämförelsepris=82,33 kr/kg;Pris=237,12 kr</v>
      </c>
      <c r="Z10" s="7" t="str">
        <f t="shared" si="14"/>
        <v>Kycklingjärpar</v>
      </c>
      <c r="AA10" s="7" t="s">
        <v>80</v>
      </c>
      <c r="AC10" s="10" t="s">
        <v>126</v>
      </c>
      <c r="AE10" s="7" t="s">
        <v>82</v>
      </c>
      <c r="AH10" s="7" t="s">
        <v>127</v>
      </c>
      <c r="AI10" s="8">
        <f t="shared" si="15"/>
        <v>237.12</v>
      </c>
      <c r="AJ10" s="7" t="s">
        <v>84</v>
      </c>
      <c r="AK10" s="7" t="s">
        <v>84</v>
      </c>
      <c r="AL10" s="7">
        <f t="shared" si="16"/>
        <v>0</v>
      </c>
      <c r="AM10" s="7" t="s">
        <v>85</v>
      </c>
      <c r="AN10" s="7" t="s">
        <v>86</v>
      </c>
      <c r="AP10" s="8">
        <f t="shared" si="17"/>
        <v>2.88</v>
      </c>
      <c r="AQ10" s="7" t="s">
        <v>85</v>
      </c>
      <c r="AR10" s="7" t="s">
        <v>85</v>
      </c>
      <c r="AS10" s="7" t="s">
        <v>85</v>
      </c>
      <c r="AT10" s="7" t="s">
        <v>87</v>
      </c>
      <c r="AU10" s="7" t="s">
        <v>87</v>
      </c>
      <c r="AX10" s="7">
        <v>500</v>
      </c>
      <c r="AY10" s="7">
        <v>0</v>
      </c>
      <c r="AZ10" s="7" t="s">
        <v>100</v>
      </c>
      <c r="BA10" s="7" t="s">
        <v>128</v>
      </c>
      <c r="BF10" s="7"/>
      <c r="BG10" s="7"/>
      <c r="BR10" s="7">
        <v>0</v>
      </c>
      <c r="BX10" s="11">
        <v>77350030554397</v>
      </c>
      <c r="BY10" s="10">
        <v>40</v>
      </c>
      <c r="CJ10" s="7" t="str">
        <f t="shared" si="18"/>
        <v>Styckpris=29,64 kr/st;Vikt per enhet=0,36;Enheter per kolli=8;Vikt=2,88 kg;Jämförelsepris=82,33 kr/kg;Pris=237,12 kr</v>
      </c>
    </row>
    <row r="11" spans="1:88" ht="15.75" customHeight="1">
      <c r="A11" s="7" t="s">
        <v>129</v>
      </c>
      <c r="B11" s="7">
        <v>1</v>
      </c>
      <c r="C11" s="7" t="str">
        <f t="shared" si="0"/>
        <v>Varierande</v>
      </c>
      <c r="D11" s="7">
        <v>8</v>
      </c>
      <c r="E11" s="8">
        <v>0</v>
      </c>
      <c r="F11" s="8">
        <v>0.5</v>
      </c>
      <c r="G11" s="8">
        <f t="shared" si="1"/>
        <v>0</v>
      </c>
      <c r="H11" s="8">
        <f t="shared" si="2"/>
        <v>4</v>
      </c>
      <c r="I11" s="8">
        <v>0</v>
      </c>
      <c r="J11" s="8">
        <v>43.75</v>
      </c>
      <c r="K11" s="7" t="s">
        <v>79</v>
      </c>
      <c r="M11" s="8">
        <f t="shared" si="3"/>
        <v>0</v>
      </c>
      <c r="N11" s="8">
        <f t="shared" si="4"/>
        <v>43.75</v>
      </c>
      <c r="O11" s="8">
        <f t="shared" si="5"/>
        <v>0</v>
      </c>
      <c r="P11" s="8">
        <f t="shared" si="6"/>
        <v>175</v>
      </c>
      <c r="Q11" s="8">
        <f t="shared" si="7"/>
        <v>0</v>
      </c>
      <c r="R11" s="8">
        <f t="shared" si="8"/>
        <v>175</v>
      </c>
      <c r="S11" s="8" t="e">
        <f t="shared" si="9"/>
        <v>#DIV/0!</v>
      </c>
      <c r="T11" s="8">
        <f t="shared" si="10"/>
        <v>175</v>
      </c>
      <c r="U11" s="7">
        <f t="shared" si="11"/>
        <v>0</v>
      </c>
      <c r="V11" s="9">
        <f t="shared" si="12"/>
        <v>4</v>
      </c>
      <c r="W11" s="7" t="str">
        <f t="shared" si="19"/>
        <v>Kilopris=43,75 kr/kg;Vikt per enhet=0,5;Enheter per kolli=8;Vikt (ca)=4kg;Cirkapris per kolli=175 kr</v>
      </c>
      <c r="Z11" s="7" t="str">
        <f t="shared" si="14"/>
        <v>Färska Bjärekycklingvingar</v>
      </c>
      <c r="AA11" s="7" t="s">
        <v>80</v>
      </c>
      <c r="AC11" s="10" t="s">
        <v>130</v>
      </c>
      <c r="AE11" s="7" t="s">
        <v>82</v>
      </c>
      <c r="AH11" s="7" t="s">
        <v>131</v>
      </c>
      <c r="AI11" s="8">
        <f t="shared" si="15"/>
        <v>175</v>
      </c>
      <c r="AJ11" s="7" t="s">
        <v>84</v>
      </c>
      <c r="AK11" s="7" t="s">
        <v>84</v>
      </c>
      <c r="AL11" s="7">
        <f t="shared" si="16"/>
        <v>0</v>
      </c>
      <c r="AM11" s="7" t="s">
        <v>85</v>
      </c>
      <c r="AN11" s="7" t="s">
        <v>86</v>
      </c>
      <c r="AP11" s="8">
        <f t="shared" si="17"/>
        <v>4</v>
      </c>
      <c r="AQ11" s="7" t="s">
        <v>85</v>
      </c>
      <c r="AR11" s="7" t="s">
        <v>85</v>
      </c>
      <c r="AS11" s="7" t="s">
        <v>85</v>
      </c>
      <c r="AT11" s="7" t="s">
        <v>87</v>
      </c>
      <c r="AU11" s="7" t="s">
        <v>87</v>
      </c>
      <c r="AX11" s="7">
        <v>500</v>
      </c>
      <c r="AY11" s="7">
        <v>0</v>
      </c>
      <c r="AZ11" s="7" t="s">
        <v>94</v>
      </c>
      <c r="BA11" s="7" t="s">
        <v>132</v>
      </c>
      <c r="BF11" s="7"/>
      <c r="BG11" s="7"/>
      <c r="BR11" s="7">
        <v>0</v>
      </c>
      <c r="BX11" s="11">
        <v>97350030552427</v>
      </c>
      <c r="BY11" s="10">
        <v>401</v>
      </c>
      <c r="CJ11" s="7" t="str">
        <f t="shared" si="18"/>
        <v>Kilopris=43,75 kr/kg;Vikt per enhet=0,5;Enheter per kolli=8;Vikt (ca)=4kg;Cirkapris per kolli=175 kr</v>
      </c>
    </row>
    <row r="12" spans="1:88" ht="15.75" customHeight="1">
      <c r="A12" s="7" t="s">
        <v>133</v>
      </c>
      <c r="B12" s="7">
        <v>1</v>
      </c>
      <c r="C12" s="7" t="str">
        <f t="shared" si="0"/>
        <v>Varierande</v>
      </c>
      <c r="D12" s="7">
        <v>8</v>
      </c>
      <c r="E12" s="8">
        <v>0</v>
      </c>
      <c r="F12" s="8">
        <v>0.5</v>
      </c>
      <c r="G12" s="8">
        <f t="shared" si="1"/>
        <v>0</v>
      </c>
      <c r="H12" s="8">
        <f t="shared" si="2"/>
        <v>4</v>
      </c>
      <c r="I12" s="8">
        <v>0</v>
      </c>
      <c r="J12" s="8">
        <v>72.989999999999995</v>
      </c>
      <c r="K12" s="7" t="s">
        <v>79</v>
      </c>
      <c r="M12" s="8">
        <f t="shared" si="3"/>
        <v>0</v>
      </c>
      <c r="N12" s="8">
        <f t="shared" si="4"/>
        <v>72.989999999999995</v>
      </c>
      <c r="O12" s="8">
        <f t="shared" si="5"/>
        <v>0</v>
      </c>
      <c r="P12" s="8">
        <f t="shared" si="6"/>
        <v>291.95999999999998</v>
      </c>
      <c r="Q12" s="8">
        <f t="shared" si="7"/>
        <v>0</v>
      </c>
      <c r="R12" s="8">
        <f t="shared" si="8"/>
        <v>291.95999999999998</v>
      </c>
      <c r="S12" s="8" t="e">
        <f t="shared" si="9"/>
        <v>#DIV/0!</v>
      </c>
      <c r="T12" s="8">
        <f t="shared" si="10"/>
        <v>291.95999999999998</v>
      </c>
      <c r="U12" s="7">
        <f t="shared" si="11"/>
        <v>0</v>
      </c>
      <c r="V12" s="9">
        <f t="shared" si="12"/>
        <v>4</v>
      </c>
      <c r="W12" s="7" t="str">
        <f t="shared" si="19"/>
        <v>Kilopris=72,99 kr/kg;Vikt per enhet=0,5;Enheter per kolli=8;Vikt (ca)=4kg;Cirkapris per kolli=291,96 kr</v>
      </c>
      <c r="Z12" s="7" t="str">
        <f t="shared" si="14"/>
        <v>Färska Bjärekycklingminiklubbor 500g</v>
      </c>
      <c r="AA12" s="7" t="s">
        <v>80</v>
      </c>
      <c r="AC12" s="10" t="s">
        <v>134</v>
      </c>
      <c r="AE12" s="7" t="s">
        <v>82</v>
      </c>
      <c r="AH12" s="7" t="s">
        <v>135</v>
      </c>
      <c r="AI12" s="8">
        <f t="shared" si="15"/>
        <v>291.95999999999998</v>
      </c>
      <c r="AJ12" s="7" t="s">
        <v>84</v>
      </c>
      <c r="AK12" s="7" t="s">
        <v>84</v>
      </c>
      <c r="AL12" s="7">
        <f t="shared" si="16"/>
        <v>0</v>
      </c>
      <c r="AM12" s="7" t="s">
        <v>85</v>
      </c>
      <c r="AN12" s="7" t="s">
        <v>86</v>
      </c>
      <c r="AP12" s="8">
        <f t="shared" si="17"/>
        <v>4</v>
      </c>
      <c r="AQ12" s="7" t="s">
        <v>85</v>
      </c>
      <c r="AR12" s="7" t="s">
        <v>85</v>
      </c>
      <c r="AS12" s="7" t="s">
        <v>85</v>
      </c>
      <c r="AT12" s="7" t="s">
        <v>87</v>
      </c>
      <c r="AU12" s="7" t="s">
        <v>87</v>
      </c>
      <c r="AX12" s="7">
        <v>500</v>
      </c>
      <c r="AY12" s="7">
        <v>0</v>
      </c>
      <c r="AZ12" s="7" t="s">
        <v>94</v>
      </c>
      <c r="BA12" s="7" t="s">
        <v>136</v>
      </c>
      <c r="BF12" s="7"/>
      <c r="BG12" s="7"/>
      <c r="BR12" s="7">
        <v>0</v>
      </c>
      <c r="BX12" s="11">
        <v>97350030552441</v>
      </c>
      <c r="BY12" s="10">
        <v>403</v>
      </c>
      <c r="CJ12" s="7" t="str">
        <f t="shared" si="18"/>
        <v>Kilopris=72,99 kr/kg;Vikt per enhet=0,5;Enheter per kolli=8;Vikt (ca)=4kg;Cirkapris per kolli=291,96 kr</v>
      </c>
    </row>
    <row r="13" spans="1:88" ht="15.75" customHeight="1">
      <c r="A13" s="7" t="s">
        <v>137</v>
      </c>
      <c r="B13" s="7">
        <v>0</v>
      </c>
      <c r="C13" s="7" t="str">
        <f t="shared" si="0"/>
        <v>Fast</v>
      </c>
      <c r="D13" s="7">
        <v>8</v>
      </c>
      <c r="E13" s="8">
        <v>0.36</v>
      </c>
      <c r="F13" s="8">
        <v>0</v>
      </c>
      <c r="G13" s="8">
        <f t="shared" si="1"/>
        <v>2.88</v>
      </c>
      <c r="H13" s="8">
        <f t="shared" si="2"/>
        <v>0</v>
      </c>
      <c r="I13" s="8">
        <v>29.64</v>
      </c>
      <c r="J13" s="8">
        <v>0</v>
      </c>
      <c r="K13" s="7" t="s">
        <v>79</v>
      </c>
      <c r="M13" s="8">
        <f t="shared" si="3"/>
        <v>29.64</v>
      </c>
      <c r="N13" s="8">
        <f t="shared" si="4"/>
        <v>0</v>
      </c>
      <c r="O13" s="8">
        <f t="shared" si="5"/>
        <v>237.12</v>
      </c>
      <c r="P13" s="8">
        <f t="shared" si="6"/>
        <v>0</v>
      </c>
      <c r="Q13" s="8">
        <f t="shared" si="7"/>
        <v>237.12</v>
      </c>
      <c r="R13" s="8">
        <f t="shared" si="8"/>
        <v>0</v>
      </c>
      <c r="S13" s="8">
        <f t="shared" si="9"/>
        <v>82.333333333333343</v>
      </c>
      <c r="T13" s="8">
        <f t="shared" si="10"/>
        <v>237.12</v>
      </c>
      <c r="U13" s="7">
        <f t="shared" si="11"/>
        <v>0</v>
      </c>
      <c r="V13" s="9">
        <f t="shared" si="12"/>
        <v>2.88</v>
      </c>
      <c r="W13" s="7" t="str">
        <f t="shared" si="19"/>
        <v>Styckpris=29,64 kr/st;Vikt per enhet=0,36;Enheter per kolli=8;Vikt=2,88 kg;Jämförelsepris=82,33 kr/kg;Pris=237,12 kr</v>
      </c>
      <c r="Z13" s="7" t="str">
        <f t="shared" si="14"/>
        <v>Kycklingpannbiffar</v>
      </c>
      <c r="AA13" s="7" t="s">
        <v>80</v>
      </c>
      <c r="AC13" s="10" t="s">
        <v>138</v>
      </c>
      <c r="AE13" s="7" t="s">
        <v>82</v>
      </c>
      <c r="AH13" s="7" t="s">
        <v>139</v>
      </c>
      <c r="AI13" s="8">
        <f t="shared" si="15"/>
        <v>237.12</v>
      </c>
      <c r="AJ13" s="7" t="s">
        <v>84</v>
      </c>
      <c r="AK13" s="7" t="s">
        <v>84</v>
      </c>
      <c r="AL13" s="7">
        <f t="shared" si="16"/>
        <v>0</v>
      </c>
      <c r="AM13" s="7" t="s">
        <v>85</v>
      </c>
      <c r="AN13" s="7" t="s">
        <v>86</v>
      </c>
      <c r="AP13" s="8">
        <f t="shared" si="17"/>
        <v>2.88</v>
      </c>
      <c r="AQ13" s="7" t="s">
        <v>85</v>
      </c>
      <c r="AR13" s="7" t="s">
        <v>85</v>
      </c>
      <c r="AS13" s="7" t="s">
        <v>85</v>
      </c>
      <c r="AT13" s="7" t="s">
        <v>87</v>
      </c>
      <c r="AU13" s="7" t="s">
        <v>87</v>
      </c>
      <c r="AX13" s="7">
        <v>500</v>
      </c>
      <c r="AY13" s="7">
        <v>0</v>
      </c>
      <c r="AZ13" s="7" t="s">
        <v>100</v>
      </c>
      <c r="BA13" s="7" t="s">
        <v>140</v>
      </c>
      <c r="BF13" s="7"/>
      <c r="BG13" s="7"/>
      <c r="BR13" s="7">
        <v>0</v>
      </c>
      <c r="BX13" s="11">
        <v>77350030554434</v>
      </c>
      <c r="BY13" s="10">
        <v>45</v>
      </c>
      <c r="CJ13" s="7" t="str">
        <f t="shared" si="18"/>
        <v>Styckpris=29,64 kr/st;Vikt per enhet=0,36;Enheter per kolli=8;Vikt=2,88 kg;Jämförelsepris=82,33 kr/kg;Pris=237,12 kr</v>
      </c>
    </row>
    <row r="14" spans="1:88" ht="15.75" customHeight="1">
      <c r="A14" s="7" t="s">
        <v>141</v>
      </c>
      <c r="B14" s="7">
        <v>1</v>
      </c>
      <c r="C14" s="7" t="str">
        <f t="shared" si="0"/>
        <v>Varierande</v>
      </c>
      <c r="D14" s="7">
        <v>8</v>
      </c>
      <c r="E14" s="8">
        <v>0</v>
      </c>
      <c r="F14" s="8">
        <v>0.5</v>
      </c>
      <c r="G14" s="8">
        <f t="shared" si="1"/>
        <v>0</v>
      </c>
      <c r="H14" s="8">
        <f t="shared" si="2"/>
        <v>4</v>
      </c>
      <c r="I14" s="8">
        <v>0</v>
      </c>
      <c r="J14" s="8">
        <v>238.54</v>
      </c>
      <c r="K14" s="7" t="s">
        <v>79</v>
      </c>
      <c r="L14" s="7"/>
      <c r="M14" s="8">
        <f t="shared" si="3"/>
        <v>0</v>
      </c>
      <c r="N14" s="8">
        <f t="shared" si="4"/>
        <v>238.54</v>
      </c>
      <c r="O14" s="8">
        <f t="shared" si="5"/>
        <v>0</v>
      </c>
      <c r="P14" s="8">
        <f t="shared" si="6"/>
        <v>954.16</v>
      </c>
      <c r="Q14" s="8">
        <f t="shared" si="7"/>
        <v>0</v>
      </c>
      <c r="R14" s="8">
        <f t="shared" si="8"/>
        <v>954.16</v>
      </c>
      <c r="S14" s="8" t="e">
        <f t="shared" si="9"/>
        <v>#DIV/0!</v>
      </c>
      <c r="T14" s="8">
        <f t="shared" si="10"/>
        <v>954.16</v>
      </c>
      <c r="U14" s="7">
        <f t="shared" si="11"/>
        <v>0</v>
      </c>
      <c r="V14" s="9">
        <f t="shared" si="12"/>
        <v>4</v>
      </c>
      <c r="W14" s="7" t="str">
        <f t="shared" si="19"/>
        <v>Kilopris=238,54 kr/kg;Vikt per enhet=0,5;Enheter per kolli=8;Vikt (ca)=4kg;Cirkapris per kolli=954,16 kr</v>
      </c>
      <c r="X14" s="7"/>
      <c r="Y14" s="7"/>
      <c r="Z14" s="7" t="str">
        <f t="shared" si="14"/>
        <v>Lättrökta Bjärekycklingbröst</v>
      </c>
      <c r="AA14" s="7" t="s">
        <v>80</v>
      </c>
      <c r="AB14" s="7"/>
      <c r="AC14" s="10" t="s">
        <v>142</v>
      </c>
      <c r="AD14" s="7"/>
      <c r="AE14" s="7" t="s">
        <v>82</v>
      </c>
      <c r="AF14" s="7"/>
      <c r="AG14" s="7"/>
      <c r="AH14" s="7" t="s">
        <v>143</v>
      </c>
      <c r="AI14" s="8">
        <f t="shared" si="15"/>
        <v>954.16</v>
      </c>
      <c r="AJ14" s="7" t="s">
        <v>84</v>
      </c>
      <c r="AK14" s="7" t="s">
        <v>84</v>
      </c>
      <c r="AL14" s="7">
        <f t="shared" si="16"/>
        <v>0</v>
      </c>
      <c r="AM14" s="7" t="s">
        <v>85</v>
      </c>
      <c r="AN14" s="7" t="s">
        <v>86</v>
      </c>
      <c r="AO14" s="7"/>
      <c r="AP14" s="8">
        <f t="shared" si="17"/>
        <v>4</v>
      </c>
      <c r="AQ14" s="7" t="s">
        <v>85</v>
      </c>
      <c r="AR14" s="7" t="s">
        <v>85</v>
      </c>
      <c r="AS14" s="7" t="s">
        <v>85</v>
      </c>
      <c r="AT14" s="7" t="s">
        <v>87</v>
      </c>
      <c r="AU14" s="7" t="s">
        <v>87</v>
      </c>
      <c r="AV14" s="7"/>
      <c r="AW14" s="7"/>
      <c r="AX14" s="7">
        <v>500</v>
      </c>
      <c r="AY14" s="7">
        <v>0</v>
      </c>
      <c r="AZ14" s="7" t="s">
        <v>94</v>
      </c>
      <c r="BA14" s="7" t="s">
        <v>144</v>
      </c>
      <c r="BB14" s="7"/>
      <c r="BC14" s="7"/>
      <c r="BD14" s="7"/>
      <c r="BE14" s="7"/>
      <c r="BF14" s="7" t="s">
        <v>145</v>
      </c>
      <c r="BG14" s="7"/>
      <c r="BH14" s="7"/>
      <c r="BI14" s="7"/>
      <c r="BJ14" s="7"/>
      <c r="BK14" s="7"/>
      <c r="BL14" s="7"/>
      <c r="BM14" s="7"/>
      <c r="BN14" s="7"/>
      <c r="BO14" s="7"/>
      <c r="BP14" s="7"/>
      <c r="BQ14" s="7"/>
      <c r="BR14" s="7">
        <v>0</v>
      </c>
      <c r="BS14" s="7"/>
      <c r="BT14" s="7"/>
      <c r="BU14" s="7"/>
      <c r="BV14" s="7"/>
      <c r="BW14" s="7"/>
      <c r="BX14" s="11">
        <v>97350030552694</v>
      </c>
      <c r="BY14" s="10">
        <v>602</v>
      </c>
      <c r="BZ14" s="7"/>
      <c r="CA14" s="7"/>
      <c r="CB14" s="7"/>
      <c r="CC14" s="7"/>
      <c r="CD14" s="7"/>
      <c r="CE14" s="7"/>
      <c r="CF14" s="7"/>
      <c r="CG14" s="7"/>
      <c r="CH14" s="7"/>
      <c r="CI14" s="7"/>
      <c r="CJ14" s="7" t="str">
        <f t="shared" si="18"/>
        <v>Kilopris=238,54 kr/kg;Vikt per enhet=0,5;Enheter per kolli=8;Vikt (ca)=4kg;Cirkapris per kolli=954,16 kr</v>
      </c>
    </row>
    <row r="15" spans="1:88" ht="15.75" customHeight="1">
      <c r="A15" s="7" t="s">
        <v>146</v>
      </c>
      <c r="B15" s="7">
        <v>1</v>
      </c>
      <c r="C15" s="7" t="str">
        <f t="shared" si="0"/>
        <v>Varierande</v>
      </c>
      <c r="D15" s="7">
        <v>8</v>
      </c>
      <c r="E15" s="8">
        <v>0</v>
      </c>
      <c r="F15" s="8">
        <v>0.2</v>
      </c>
      <c r="G15" s="8">
        <f t="shared" si="1"/>
        <v>0</v>
      </c>
      <c r="H15" s="8">
        <f t="shared" si="2"/>
        <v>1.6</v>
      </c>
      <c r="I15" s="8">
        <v>0</v>
      </c>
      <c r="J15" s="8">
        <v>232.17</v>
      </c>
      <c r="K15" s="7" t="s">
        <v>79</v>
      </c>
      <c r="M15" s="8">
        <f t="shared" si="3"/>
        <v>0</v>
      </c>
      <c r="N15" s="8">
        <f t="shared" si="4"/>
        <v>232.17</v>
      </c>
      <c r="O15" s="8">
        <f t="shared" si="5"/>
        <v>0</v>
      </c>
      <c r="P15" s="8">
        <f t="shared" si="6"/>
        <v>371.47199999999998</v>
      </c>
      <c r="Q15" s="8">
        <f t="shared" si="7"/>
        <v>0</v>
      </c>
      <c r="R15" s="8">
        <f t="shared" si="8"/>
        <v>371.47199999999998</v>
      </c>
      <c r="S15" s="8" t="e">
        <f t="shared" si="9"/>
        <v>#DIV/0!</v>
      </c>
      <c r="T15" s="8">
        <f t="shared" si="10"/>
        <v>371.47199999999998</v>
      </c>
      <c r="U15" s="7">
        <f t="shared" si="11"/>
        <v>0</v>
      </c>
      <c r="V15" s="9">
        <f t="shared" si="12"/>
        <v>1.6</v>
      </c>
      <c r="W15" s="7" t="str">
        <f t="shared" si="19"/>
        <v>Kilopris=232,17 kr/kg;Vikt per enhet=0,2;Enheter per kolli=8;Vikt (ca)=1,6kg;Cirkapris per kolli=371,47 kr</v>
      </c>
      <c r="Z15" s="7" t="str">
        <f t="shared" si="14"/>
        <v>Lättrökt Bjärekyckling Pulled Chicken</v>
      </c>
      <c r="AA15" s="7" t="s">
        <v>80</v>
      </c>
      <c r="AC15" s="10" t="s">
        <v>147</v>
      </c>
      <c r="AE15" s="7" t="s">
        <v>82</v>
      </c>
      <c r="AH15" s="7" t="s">
        <v>148</v>
      </c>
      <c r="AI15" s="8">
        <f t="shared" si="15"/>
        <v>371.47199999999998</v>
      </c>
      <c r="AJ15" s="7" t="s">
        <v>84</v>
      </c>
      <c r="AK15" s="7" t="s">
        <v>84</v>
      </c>
      <c r="AL15" s="7">
        <f t="shared" si="16"/>
        <v>0</v>
      </c>
      <c r="AM15" s="7" t="s">
        <v>85</v>
      </c>
      <c r="AN15" s="7" t="s">
        <v>86</v>
      </c>
      <c r="AP15" s="8">
        <f t="shared" si="17"/>
        <v>1.6</v>
      </c>
      <c r="AQ15" s="7" t="s">
        <v>85</v>
      </c>
      <c r="AR15" s="7" t="s">
        <v>85</v>
      </c>
      <c r="AS15" s="7" t="s">
        <v>85</v>
      </c>
      <c r="AT15" s="7" t="s">
        <v>87</v>
      </c>
      <c r="AU15" s="7" t="s">
        <v>87</v>
      </c>
      <c r="AX15" s="7">
        <v>500</v>
      </c>
      <c r="AY15" s="7">
        <v>0</v>
      </c>
      <c r="AZ15" s="7" t="s">
        <v>94</v>
      </c>
      <c r="BA15" s="7" t="s">
        <v>149</v>
      </c>
      <c r="BF15" s="7" t="s">
        <v>150</v>
      </c>
      <c r="BG15" s="7"/>
      <c r="BR15" s="7">
        <v>0</v>
      </c>
      <c r="BX15" s="11">
        <v>97350030554261</v>
      </c>
      <c r="BY15" s="10">
        <v>622</v>
      </c>
      <c r="CJ15" s="7" t="str">
        <f t="shared" si="18"/>
        <v>Kilopris=232,17 kr/kg;Vikt per enhet=0,2;Enheter per kolli=8;Vikt (ca)=1,6kg;Cirkapris per kolli=371,47 kr</v>
      </c>
    </row>
    <row r="16" spans="1:88" ht="15.75" customHeight="1">
      <c r="A16" s="7" t="s">
        <v>151</v>
      </c>
      <c r="B16" s="7">
        <v>1</v>
      </c>
      <c r="C16" s="7" t="str">
        <f t="shared" si="0"/>
        <v>Varierande</v>
      </c>
      <c r="D16" s="7">
        <v>1</v>
      </c>
      <c r="E16" s="8"/>
      <c r="F16" s="8">
        <v>10</v>
      </c>
      <c r="G16" s="8"/>
      <c r="H16" s="8">
        <f t="shared" si="2"/>
        <v>10</v>
      </c>
      <c r="I16" s="8"/>
      <c r="J16" s="8">
        <v>182.13</v>
      </c>
      <c r="K16" s="7" t="s">
        <v>79</v>
      </c>
      <c r="M16" s="8">
        <f t="shared" si="3"/>
        <v>0</v>
      </c>
      <c r="N16" s="8">
        <f t="shared" si="4"/>
        <v>182.13</v>
      </c>
      <c r="O16" s="8">
        <f t="shared" si="5"/>
        <v>0</v>
      </c>
      <c r="P16" s="8">
        <f t="shared" si="6"/>
        <v>1821.3</v>
      </c>
      <c r="Q16" s="8">
        <f t="shared" si="7"/>
        <v>0</v>
      </c>
      <c r="R16" s="8">
        <f t="shared" si="8"/>
        <v>1821.3</v>
      </c>
      <c r="S16" s="8" t="e">
        <f t="shared" si="9"/>
        <v>#DIV/0!</v>
      </c>
      <c r="T16" s="8">
        <f t="shared" si="10"/>
        <v>1821.3</v>
      </c>
      <c r="U16" s="7">
        <f t="shared" si="11"/>
        <v>0</v>
      </c>
      <c r="V16" s="9">
        <f t="shared" si="12"/>
        <v>10</v>
      </c>
      <c r="W16" s="7" t="str">
        <f t="shared" si="19"/>
        <v>Kilopris=182,13 kr/kg;Vikt per enhet=10;Enheter per kolli=1;Vikt (ca)=10kg;Cirkapris per kolli=1821,3 kr</v>
      </c>
      <c r="Z16" s="7" t="str">
        <f t="shared" si="14"/>
        <v>Bjärekycklingbröst sous vide salt &amp; peppar, ca 10 kg</v>
      </c>
      <c r="AA16" s="7" t="s">
        <v>80</v>
      </c>
      <c r="AC16" s="10" t="s">
        <v>152</v>
      </c>
      <c r="AE16" s="7" t="s">
        <v>82</v>
      </c>
      <c r="AH16" s="7" t="s">
        <v>153</v>
      </c>
      <c r="AI16" s="8">
        <f t="shared" si="15"/>
        <v>1821.3</v>
      </c>
      <c r="AJ16" s="7" t="s">
        <v>84</v>
      </c>
      <c r="AK16" s="7" t="s">
        <v>84</v>
      </c>
      <c r="AL16" s="7">
        <f t="shared" si="16"/>
        <v>0</v>
      </c>
      <c r="AM16" s="7" t="s">
        <v>154</v>
      </c>
      <c r="AN16" s="7" t="s">
        <v>86</v>
      </c>
      <c r="AP16" s="8">
        <f t="shared" si="17"/>
        <v>10</v>
      </c>
      <c r="AQ16" s="7" t="s">
        <v>85</v>
      </c>
      <c r="AR16" s="7" t="s">
        <v>85</v>
      </c>
      <c r="AS16" s="7" t="s">
        <v>85</v>
      </c>
      <c r="AT16" s="7" t="s">
        <v>87</v>
      </c>
      <c r="AU16" s="7" t="s">
        <v>87</v>
      </c>
      <c r="AX16" s="7">
        <v>500</v>
      </c>
      <c r="AY16" s="7">
        <v>0</v>
      </c>
      <c r="AZ16" s="7" t="s">
        <v>155</v>
      </c>
      <c r="BA16" s="7" t="s">
        <v>156</v>
      </c>
      <c r="BR16" s="7">
        <v>0</v>
      </c>
      <c r="BX16" s="11">
        <v>97350030554254</v>
      </c>
      <c r="BY16" s="10">
        <v>651</v>
      </c>
      <c r="CJ16" s="7" t="str">
        <f t="shared" si="18"/>
        <v>Kilopris=182,13 kr/kg;Vikt per enhet=10;Enheter per kolli=1;Vikt (ca)=10kg;Cirkapris per kolli=1821,3 kr</v>
      </c>
    </row>
    <row r="17" spans="1:88" ht="15.75" customHeight="1">
      <c r="A17" s="7" t="s">
        <v>157</v>
      </c>
      <c r="B17" s="7">
        <v>1</v>
      </c>
      <c r="C17" s="7" t="str">
        <f t="shared" si="0"/>
        <v>Varierande</v>
      </c>
      <c r="D17" s="7">
        <v>8</v>
      </c>
      <c r="E17" s="8">
        <v>0</v>
      </c>
      <c r="F17" s="8">
        <v>0.5</v>
      </c>
      <c r="G17" s="8">
        <f t="shared" ref="G17:G25" si="20">SUM(D17*E17)</f>
        <v>0</v>
      </c>
      <c r="H17" s="8">
        <f t="shared" si="2"/>
        <v>4</v>
      </c>
      <c r="I17" s="8">
        <v>0</v>
      </c>
      <c r="J17" s="8">
        <v>66.569999999999993</v>
      </c>
      <c r="K17" s="7" t="s">
        <v>79</v>
      </c>
      <c r="L17" s="7"/>
      <c r="M17" s="8">
        <f t="shared" si="3"/>
        <v>0</v>
      </c>
      <c r="N17" s="8">
        <f t="shared" si="4"/>
        <v>66.569999999999993</v>
      </c>
      <c r="O17" s="8">
        <f t="shared" si="5"/>
        <v>0</v>
      </c>
      <c r="P17" s="8">
        <f t="shared" si="6"/>
        <v>266.27999999999997</v>
      </c>
      <c r="Q17" s="8">
        <f t="shared" si="7"/>
        <v>0</v>
      </c>
      <c r="R17" s="8">
        <f t="shared" si="8"/>
        <v>266.27999999999997</v>
      </c>
      <c r="S17" s="8" t="e">
        <f t="shared" si="9"/>
        <v>#DIV/0!</v>
      </c>
      <c r="T17" s="8">
        <f t="shared" si="10"/>
        <v>266.27999999999997</v>
      </c>
      <c r="U17" s="7">
        <f t="shared" si="11"/>
        <v>0</v>
      </c>
      <c r="V17" s="9">
        <f t="shared" si="12"/>
        <v>4</v>
      </c>
      <c r="W17" s="7" t="str">
        <f t="shared" si="19"/>
        <v>Kilopris=66,57 kr/kg;Vikt per enhet=0,5;Enheter per kolli=8;Vikt (ca)=4kg;Cirkapris per kolli=266,28 kr</v>
      </c>
      <c r="X17" s="7"/>
      <c r="Y17" s="7"/>
      <c r="Z17" s="7" t="str">
        <f t="shared" si="14"/>
        <v>Örtmarinerade Bjärekycklingklubbor 500g</v>
      </c>
      <c r="AA17" s="7" t="s">
        <v>80</v>
      </c>
      <c r="AB17" s="7"/>
      <c r="AC17" s="10" t="s">
        <v>158</v>
      </c>
      <c r="AD17" s="7"/>
      <c r="AE17" s="7" t="s">
        <v>82</v>
      </c>
      <c r="AF17" s="7"/>
      <c r="AG17" s="7"/>
      <c r="AH17" s="7" t="s">
        <v>159</v>
      </c>
      <c r="AI17" s="8">
        <f t="shared" si="15"/>
        <v>266.27999999999997</v>
      </c>
      <c r="AJ17" s="7" t="s">
        <v>84</v>
      </c>
      <c r="AK17" s="7" t="s">
        <v>84</v>
      </c>
      <c r="AL17" s="7">
        <f t="shared" si="16"/>
        <v>0</v>
      </c>
      <c r="AM17" s="7" t="s">
        <v>85</v>
      </c>
      <c r="AN17" s="7" t="s">
        <v>86</v>
      </c>
      <c r="AO17" s="7"/>
      <c r="AP17" s="8">
        <f t="shared" si="17"/>
        <v>4</v>
      </c>
      <c r="AQ17" s="7" t="s">
        <v>85</v>
      </c>
      <c r="AR17" s="7" t="s">
        <v>85</v>
      </c>
      <c r="AS17" s="7" t="s">
        <v>85</v>
      </c>
      <c r="AT17" s="7" t="s">
        <v>87</v>
      </c>
      <c r="AU17" s="7" t="s">
        <v>87</v>
      </c>
      <c r="AV17" s="7"/>
      <c r="AW17" s="7"/>
      <c r="AX17" s="7">
        <v>500</v>
      </c>
      <c r="AY17" s="7">
        <v>0</v>
      </c>
      <c r="AZ17" s="7" t="s">
        <v>94</v>
      </c>
      <c r="BA17" s="7" t="s">
        <v>160</v>
      </c>
      <c r="BB17" s="7"/>
      <c r="BC17" s="7"/>
      <c r="BD17" s="7"/>
      <c r="BE17" s="7"/>
      <c r="BF17" s="7"/>
      <c r="BG17" s="7"/>
      <c r="BH17" s="7"/>
      <c r="BI17" s="7"/>
      <c r="BJ17" s="7"/>
      <c r="BK17" s="7"/>
      <c r="BL17" s="7"/>
      <c r="BM17" s="7"/>
      <c r="BN17" s="7"/>
      <c r="BO17" s="7"/>
      <c r="BP17" s="7"/>
      <c r="BQ17" s="7"/>
      <c r="BR17" s="7">
        <v>0</v>
      </c>
      <c r="BS17" s="7"/>
      <c r="BT17" s="7"/>
      <c r="BU17" s="7"/>
      <c r="BV17" s="7"/>
      <c r="BW17" s="7"/>
      <c r="BX17" s="11">
        <v>97350030552762</v>
      </c>
      <c r="BY17" s="10">
        <v>701</v>
      </c>
      <c r="BZ17" s="7"/>
      <c r="CA17" s="7"/>
      <c r="CB17" s="7"/>
      <c r="CC17" s="7"/>
      <c r="CD17" s="7"/>
      <c r="CE17" s="7"/>
      <c r="CF17" s="7"/>
      <c r="CG17" s="7"/>
      <c r="CH17" s="7"/>
      <c r="CI17" s="7"/>
      <c r="CJ17" s="7" t="str">
        <f t="shared" si="18"/>
        <v>Kilopris=66,57 kr/kg;Vikt per enhet=0,5;Enheter per kolli=8;Vikt (ca)=4kg;Cirkapris per kolli=266,28 kr</v>
      </c>
    </row>
    <row r="18" spans="1:88" ht="15.75" customHeight="1">
      <c r="A18" s="7" t="s">
        <v>161</v>
      </c>
      <c r="B18" s="7">
        <v>1</v>
      </c>
      <c r="C18" s="7" t="str">
        <f t="shared" si="0"/>
        <v>Varierande</v>
      </c>
      <c r="D18" s="7">
        <v>3</v>
      </c>
      <c r="E18" s="8">
        <v>0</v>
      </c>
      <c r="F18" s="8">
        <v>2.5</v>
      </c>
      <c r="G18" s="8">
        <f t="shared" si="20"/>
        <v>0</v>
      </c>
      <c r="H18" s="8">
        <f t="shared" si="2"/>
        <v>7.5</v>
      </c>
      <c r="I18" s="8">
        <v>0</v>
      </c>
      <c r="J18" s="8">
        <v>55.88</v>
      </c>
      <c r="K18" s="7" t="s">
        <v>79</v>
      </c>
      <c r="M18" s="8">
        <f t="shared" si="3"/>
        <v>0</v>
      </c>
      <c r="N18" s="8">
        <f t="shared" si="4"/>
        <v>55.88</v>
      </c>
      <c r="O18" s="8">
        <f t="shared" si="5"/>
        <v>0</v>
      </c>
      <c r="P18" s="8">
        <f t="shared" si="6"/>
        <v>419.1</v>
      </c>
      <c r="Q18" s="8">
        <f t="shared" si="7"/>
        <v>0</v>
      </c>
      <c r="R18" s="8">
        <f t="shared" si="8"/>
        <v>419.1</v>
      </c>
      <c r="S18" s="8" t="e">
        <f t="shared" si="9"/>
        <v>#DIV/0!</v>
      </c>
      <c r="T18" s="8">
        <f t="shared" si="10"/>
        <v>419.1</v>
      </c>
      <c r="U18" s="7">
        <f t="shared" si="11"/>
        <v>0</v>
      </c>
      <c r="V18" s="9">
        <f t="shared" si="12"/>
        <v>7.5</v>
      </c>
      <c r="W18" s="7" t="str">
        <f t="shared" si="19"/>
        <v>Kilopris=55,88 kr/kg;Vikt per enhet=2,5;Enheter per kolli=3;Vikt (ca)=7,5kg;Cirkapris per kolli=419,1 kr</v>
      </c>
      <c r="Z18" s="7" t="str">
        <f t="shared" si="14"/>
        <v>Örtmarinerade Bjärekycklingklubbor 2500g</v>
      </c>
      <c r="AA18" s="7" t="s">
        <v>80</v>
      </c>
      <c r="AC18" s="10" t="s">
        <v>162</v>
      </c>
      <c r="AE18" s="7" t="s">
        <v>82</v>
      </c>
      <c r="AH18" s="7" t="s">
        <v>163</v>
      </c>
      <c r="AI18" s="8">
        <f t="shared" si="15"/>
        <v>419.1</v>
      </c>
      <c r="AJ18" s="7" t="s">
        <v>84</v>
      </c>
      <c r="AK18" s="7" t="s">
        <v>84</v>
      </c>
      <c r="AL18" s="7">
        <f t="shared" si="16"/>
        <v>0</v>
      </c>
      <c r="AM18" s="7" t="s">
        <v>85</v>
      </c>
      <c r="AN18" s="7" t="s">
        <v>86</v>
      </c>
      <c r="AP18" s="8">
        <f t="shared" si="17"/>
        <v>7.5</v>
      </c>
      <c r="AQ18" s="7" t="s">
        <v>85</v>
      </c>
      <c r="AR18" s="7" t="s">
        <v>85</v>
      </c>
      <c r="AS18" s="7" t="s">
        <v>85</v>
      </c>
      <c r="AT18" s="7" t="s">
        <v>87</v>
      </c>
      <c r="AU18" s="7" t="s">
        <v>87</v>
      </c>
      <c r="AX18" s="7">
        <v>500</v>
      </c>
      <c r="AY18" s="7">
        <v>0</v>
      </c>
      <c r="AZ18" s="7" t="s">
        <v>164</v>
      </c>
      <c r="BA18" s="7" t="s">
        <v>165</v>
      </c>
      <c r="BR18" s="7">
        <v>0</v>
      </c>
      <c r="BX18" s="11">
        <v>97350030552793</v>
      </c>
      <c r="BY18" s="10">
        <v>704</v>
      </c>
      <c r="CJ18" s="7" t="str">
        <f t="shared" si="18"/>
        <v>Kilopris=55,88 kr/kg;Vikt per enhet=2,5;Enheter per kolli=3;Vikt (ca)=7,5kg;Cirkapris per kolli=419,1 kr</v>
      </c>
    </row>
    <row r="19" spans="1:88" ht="15.75" customHeight="1">
      <c r="A19" s="7" t="s">
        <v>166</v>
      </c>
      <c r="B19" s="7">
        <v>1</v>
      </c>
      <c r="C19" s="7" t="str">
        <f t="shared" si="0"/>
        <v>Varierande</v>
      </c>
      <c r="D19" s="7">
        <v>3</v>
      </c>
      <c r="E19" s="8">
        <v>0</v>
      </c>
      <c r="F19" s="8">
        <v>2.5</v>
      </c>
      <c r="G19" s="8">
        <f t="shared" si="20"/>
        <v>0</v>
      </c>
      <c r="H19" s="8">
        <f t="shared" si="2"/>
        <v>7.5</v>
      </c>
      <c r="I19" s="8">
        <v>0</v>
      </c>
      <c r="J19" s="8">
        <v>62.12</v>
      </c>
      <c r="K19" s="7" t="s">
        <v>79</v>
      </c>
      <c r="M19" s="8">
        <f t="shared" si="3"/>
        <v>0</v>
      </c>
      <c r="N19" s="8">
        <f t="shared" si="4"/>
        <v>62.12</v>
      </c>
      <c r="O19" s="8">
        <f t="shared" si="5"/>
        <v>0</v>
      </c>
      <c r="P19" s="8">
        <f t="shared" si="6"/>
        <v>465.9</v>
      </c>
      <c r="Q19" s="8">
        <f t="shared" si="7"/>
        <v>0</v>
      </c>
      <c r="R19" s="8">
        <f t="shared" si="8"/>
        <v>465.9</v>
      </c>
      <c r="S19" s="8" t="e">
        <f t="shared" si="9"/>
        <v>#DIV/0!</v>
      </c>
      <c r="T19" s="8">
        <f t="shared" si="10"/>
        <v>465.9</v>
      </c>
      <c r="U19" s="7">
        <f t="shared" si="11"/>
        <v>0</v>
      </c>
      <c r="V19" s="9">
        <f t="shared" si="12"/>
        <v>7.5</v>
      </c>
      <c r="W19" s="7" t="str">
        <f t="shared" si="19"/>
        <v>Kilopris=62,12 kr/kg;Vikt per enhet=2,5;Enheter per kolli=3;Vikt (ca)=7,5kg;Cirkapris per kolli=465,9 kr</v>
      </c>
      <c r="Z19" s="7" t="str">
        <f t="shared" si="14"/>
        <v>Örtmarinerade Bjärekycklingminiklubbor 2500g</v>
      </c>
      <c r="AA19" s="7" t="s">
        <v>80</v>
      </c>
      <c r="AC19" s="10" t="s">
        <v>167</v>
      </c>
      <c r="AE19" s="7" t="s">
        <v>82</v>
      </c>
      <c r="AH19" s="7" t="s">
        <v>168</v>
      </c>
      <c r="AI19" s="8">
        <f t="shared" si="15"/>
        <v>465.9</v>
      </c>
      <c r="AJ19" s="7" t="s">
        <v>84</v>
      </c>
      <c r="AK19" s="7" t="s">
        <v>84</v>
      </c>
      <c r="AL19" s="7">
        <f t="shared" si="16"/>
        <v>0</v>
      </c>
      <c r="AM19" s="7" t="s">
        <v>85</v>
      </c>
      <c r="AN19" s="7" t="s">
        <v>86</v>
      </c>
      <c r="AP19" s="8">
        <f t="shared" si="17"/>
        <v>7.5</v>
      </c>
      <c r="AQ19" s="7" t="s">
        <v>85</v>
      </c>
      <c r="AR19" s="7" t="s">
        <v>85</v>
      </c>
      <c r="AS19" s="7" t="s">
        <v>85</v>
      </c>
      <c r="AT19" s="7" t="s">
        <v>87</v>
      </c>
      <c r="AU19" s="7" t="s">
        <v>87</v>
      </c>
      <c r="AX19" s="7">
        <v>500</v>
      </c>
      <c r="AY19" s="7">
        <v>0</v>
      </c>
      <c r="AZ19" s="7" t="s">
        <v>164</v>
      </c>
      <c r="BA19" s="7" t="s">
        <v>169</v>
      </c>
      <c r="BR19" s="7">
        <v>0</v>
      </c>
      <c r="BX19" s="11">
        <v>97350030552816</v>
      </c>
      <c r="BY19" s="10">
        <v>706</v>
      </c>
      <c r="CJ19" s="7" t="str">
        <f t="shared" si="18"/>
        <v>Kilopris=62,12 kr/kg;Vikt per enhet=2,5;Enheter per kolli=3;Vikt (ca)=7,5kg;Cirkapris per kolli=465,9 kr</v>
      </c>
    </row>
    <row r="20" spans="1:88" ht="15.75" customHeight="1">
      <c r="A20" s="7" t="s">
        <v>170</v>
      </c>
      <c r="B20" s="7">
        <v>1</v>
      </c>
      <c r="C20" s="7" t="str">
        <f t="shared" si="0"/>
        <v>Varierande</v>
      </c>
      <c r="D20" s="7">
        <v>5</v>
      </c>
      <c r="E20" s="8">
        <v>0</v>
      </c>
      <c r="F20" s="8">
        <v>1</v>
      </c>
      <c r="G20" s="8">
        <f t="shared" si="20"/>
        <v>0</v>
      </c>
      <c r="H20" s="8">
        <f t="shared" si="2"/>
        <v>5</v>
      </c>
      <c r="I20" s="8">
        <v>0</v>
      </c>
      <c r="J20" s="8">
        <v>70.44</v>
      </c>
      <c r="K20" s="7" t="s">
        <v>79</v>
      </c>
      <c r="M20" s="8">
        <f t="shared" si="3"/>
        <v>0</v>
      </c>
      <c r="N20" s="8">
        <f t="shared" si="4"/>
        <v>70.44</v>
      </c>
      <c r="O20" s="8">
        <f t="shared" si="5"/>
        <v>0</v>
      </c>
      <c r="P20" s="8">
        <f t="shared" si="6"/>
        <v>352.2</v>
      </c>
      <c r="Q20" s="8">
        <f t="shared" si="7"/>
        <v>0</v>
      </c>
      <c r="R20" s="8">
        <f t="shared" si="8"/>
        <v>352.2</v>
      </c>
      <c r="S20" s="8" t="e">
        <f t="shared" si="9"/>
        <v>#DIV/0!</v>
      </c>
      <c r="T20" s="8">
        <f t="shared" si="10"/>
        <v>352.2</v>
      </c>
      <c r="U20" s="7">
        <f t="shared" si="11"/>
        <v>0</v>
      </c>
      <c r="V20" s="9">
        <f t="shared" si="12"/>
        <v>5</v>
      </c>
      <c r="W20" s="7" t="str">
        <f t="shared" si="19"/>
        <v>Kilopris=70,44 kr/kg;Vikt per enhet=1;Enheter per kolli=5;Vikt (ca)=5kg;Cirkapris per kolli=352,2 kr</v>
      </c>
      <c r="Z20" s="7" t="str">
        <f t="shared" si="14"/>
        <v>Örtmarinerade Bjärekycklingminiklubbor 1000g</v>
      </c>
      <c r="AA20" s="7" t="s">
        <v>80</v>
      </c>
      <c r="AC20" s="10" t="s">
        <v>171</v>
      </c>
      <c r="AE20" s="7" t="s">
        <v>82</v>
      </c>
      <c r="AH20" s="7" t="s">
        <v>172</v>
      </c>
      <c r="AI20" s="8">
        <f t="shared" si="15"/>
        <v>352.2</v>
      </c>
      <c r="AJ20" s="7" t="s">
        <v>84</v>
      </c>
      <c r="AK20" s="7" t="s">
        <v>84</v>
      </c>
      <c r="AL20" s="7">
        <f t="shared" si="16"/>
        <v>0</v>
      </c>
      <c r="AM20" s="7" t="s">
        <v>85</v>
      </c>
      <c r="AN20" s="7" t="s">
        <v>86</v>
      </c>
      <c r="AP20" s="8">
        <f t="shared" si="17"/>
        <v>5</v>
      </c>
      <c r="AQ20" s="7" t="s">
        <v>85</v>
      </c>
      <c r="AR20" s="7" t="s">
        <v>85</v>
      </c>
      <c r="AS20" s="7" t="s">
        <v>85</v>
      </c>
      <c r="AT20" s="7" t="s">
        <v>87</v>
      </c>
      <c r="AU20" s="7" t="s">
        <v>87</v>
      </c>
      <c r="AX20" s="7">
        <v>500</v>
      </c>
      <c r="AY20" s="7">
        <v>0</v>
      </c>
      <c r="AZ20" s="7" t="s">
        <v>164</v>
      </c>
      <c r="BA20" s="7" t="s">
        <v>173</v>
      </c>
      <c r="BR20" s="7">
        <v>0</v>
      </c>
      <c r="BX20" s="11">
        <v>97350030552823</v>
      </c>
      <c r="BY20" s="10">
        <v>706</v>
      </c>
      <c r="CJ20" s="7" t="str">
        <f t="shared" si="18"/>
        <v>Kilopris=70,44 kr/kg;Vikt per enhet=1;Enheter per kolli=5;Vikt (ca)=5kg;Cirkapris per kolli=352,2 kr</v>
      </c>
    </row>
    <row r="21" spans="1:88" ht="15.75" customHeight="1">
      <c r="A21" s="7" t="s">
        <v>174</v>
      </c>
      <c r="B21" s="7">
        <v>1</v>
      </c>
      <c r="C21" s="7" t="str">
        <f t="shared" si="0"/>
        <v>Varierande</v>
      </c>
      <c r="D21" s="7">
        <v>3</v>
      </c>
      <c r="E21" s="8">
        <v>0</v>
      </c>
      <c r="F21" s="8">
        <v>2.5</v>
      </c>
      <c r="G21" s="8">
        <f t="shared" si="20"/>
        <v>0</v>
      </c>
      <c r="H21" s="8">
        <f t="shared" si="2"/>
        <v>7.5</v>
      </c>
      <c r="I21" s="8">
        <v>0</v>
      </c>
      <c r="J21" s="8">
        <v>49.45</v>
      </c>
      <c r="K21" s="7" t="s">
        <v>79</v>
      </c>
      <c r="M21" s="8">
        <f t="shared" si="3"/>
        <v>0</v>
      </c>
      <c r="N21" s="8">
        <f t="shared" si="4"/>
        <v>49.45</v>
      </c>
      <c r="O21" s="8">
        <f t="shared" si="5"/>
        <v>0</v>
      </c>
      <c r="P21" s="8">
        <f t="shared" si="6"/>
        <v>370.875</v>
      </c>
      <c r="Q21" s="8">
        <f t="shared" si="7"/>
        <v>0</v>
      </c>
      <c r="R21" s="8">
        <f t="shared" si="8"/>
        <v>370.875</v>
      </c>
      <c r="S21" s="8" t="e">
        <f t="shared" si="9"/>
        <v>#DIV/0!</v>
      </c>
      <c r="T21" s="8">
        <f t="shared" si="10"/>
        <v>370.875</v>
      </c>
      <c r="U21" s="7">
        <f t="shared" si="11"/>
        <v>0</v>
      </c>
      <c r="V21" s="9">
        <f t="shared" si="12"/>
        <v>7.5</v>
      </c>
      <c r="W21" s="7" t="str">
        <f t="shared" si="19"/>
        <v>Kilopris=49,45 kr/kg;Vikt per enhet=2,5;Enheter per kolli=3;Vikt (ca)=7,5kg;Cirkapris per kolli=370,88 kr</v>
      </c>
      <c r="Z21" s="7" t="str">
        <f t="shared" si="14"/>
        <v>Örtmarinerade Bjärekycklingben 2500g</v>
      </c>
      <c r="AA21" s="7" t="s">
        <v>80</v>
      </c>
      <c r="AC21" s="10" t="s">
        <v>175</v>
      </c>
      <c r="AE21" s="7" t="s">
        <v>82</v>
      </c>
      <c r="AH21" s="7" t="s">
        <v>176</v>
      </c>
      <c r="AI21" s="8">
        <f t="shared" si="15"/>
        <v>370.875</v>
      </c>
      <c r="AJ21" s="7" t="s">
        <v>84</v>
      </c>
      <c r="AK21" s="7" t="s">
        <v>84</v>
      </c>
      <c r="AL21" s="7">
        <f t="shared" si="16"/>
        <v>0</v>
      </c>
      <c r="AM21" s="7" t="s">
        <v>85</v>
      </c>
      <c r="AN21" s="7" t="s">
        <v>86</v>
      </c>
      <c r="AP21" s="8">
        <f t="shared" si="17"/>
        <v>7.5</v>
      </c>
      <c r="AQ21" s="7" t="s">
        <v>85</v>
      </c>
      <c r="AR21" s="7" t="s">
        <v>85</v>
      </c>
      <c r="AS21" s="7" t="s">
        <v>85</v>
      </c>
      <c r="AT21" s="7" t="s">
        <v>87</v>
      </c>
      <c r="AU21" s="7" t="s">
        <v>87</v>
      </c>
      <c r="AX21" s="7">
        <v>500</v>
      </c>
      <c r="AY21" s="7">
        <v>0</v>
      </c>
      <c r="AZ21" s="7" t="s">
        <v>164</v>
      </c>
      <c r="BA21" s="7" t="s">
        <v>177</v>
      </c>
      <c r="BR21" s="7">
        <v>0</v>
      </c>
      <c r="BX21" s="11">
        <v>97350030552915</v>
      </c>
      <c r="BY21" s="10">
        <v>716</v>
      </c>
      <c r="CJ21" s="7" t="str">
        <f t="shared" si="18"/>
        <v>Kilopris=49,45 kr/kg;Vikt per enhet=2,5;Enheter per kolli=3;Vikt (ca)=7,5kg;Cirkapris per kolli=370,88 kr</v>
      </c>
    </row>
    <row r="22" spans="1:88" ht="15.75" customHeight="1">
      <c r="A22" s="7" t="s">
        <v>178</v>
      </c>
      <c r="B22" s="7">
        <v>1</v>
      </c>
      <c r="C22" s="7" t="str">
        <f t="shared" si="0"/>
        <v>Varierande</v>
      </c>
      <c r="D22" s="7">
        <v>5</v>
      </c>
      <c r="E22" s="8">
        <v>0</v>
      </c>
      <c r="F22" s="8">
        <v>1</v>
      </c>
      <c r="G22" s="8">
        <f t="shared" si="20"/>
        <v>0</v>
      </c>
      <c r="H22" s="8">
        <f t="shared" si="2"/>
        <v>5</v>
      </c>
      <c r="I22" s="8">
        <v>0</v>
      </c>
      <c r="J22" s="8">
        <v>45.59</v>
      </c>
      <c r="K22" s="7" t="s">
        <v>79</v>
      </c>
      <c r="M22" s="8">
        <f t="shared" si="3"/>
        <v>0</v>
      </c>
      <c r="N22" s="8">
        <f t="shared" si="4"/>
        <v>45.59</v>
      </c>
      <c r="O22" s="8">
        <f t="shared" si="5"/>
        <v>0</v>
      </c>
      <c r="P22" s="8">
        <f t="shared" si="6"/>
        <v>227.95000000000002</v>
      </c>
      <c r="Q22" s="8">
        <f t="shared" si="7"/>
        <v>0</v>
      </c>
      <c r="R22" s="8">
        <f t="shared" si="8"/>
        <v>227.95000000000002</v>
      </c>
      <c r="S22" s="8" t="e">
        <f t="shared" si="9"/>
        <v>#DIV/0!</v>
      </c>
      <c r="T22" s="8">
        <f t="shared" si="10"/>
        <v>227.95000000000002</v>
      </c>
      <c r="U22" s="7">
        <f t="shared" si="11"/>
        <v>0</v>
      </c>
      <c r="V22" s="9">
        <f t="shared" si="12"/>
        <v>5</v>
      </c>
      <c r="W22" s="7" t="str">
        <f t="shared" si="19"/>
        <v>Kilopris=45,59 kr/kg;Vikt per enhet=1;Enheter per kolli=5;Vikt (ca)=5kg;Cirkapris per kolli=227,95 kr</v>
      </c>
      <c r="Z22" s="7" t="str">
        <f t="shared" si="14"/>
        <v>Örtmarinerad Bjärekyckling Grillbricka</v>
      </c>
      <c r="AA22" s="7" t="s">
        <v>80</v>
      </c>
      <c r="AC22" s="10" t="s">
        <v>179</v>
      </c>
      <c r="AE22" s="7" t="s">
        <v>82</v>
      </c>
      <c r="AH22" s="7" t="s">
        <v>180</v>
      </c>
      <c r="AI22" s="8">
        <f t="shared" si="15"/>
        <v>227.95000000000002</v>
      </c>
      <c r="AJ22" s="7" t="s">
        <v>84</v>
      </c>
      <c r="AK22" s="7" t="s">
        <v>84</v>
      </c>
      <c r="AL22" s="7">
        <f t="shared" si="16"/>
        <v>0</v>
      </c>
      <c r="AM22" s="7" t="s">
        <v>85</v>
      </c>
      <c r="AN22" s="7" t="s">
        <v>86</v>
      </c>
      <c r="AP22" s="8">
        <f t="shared" si="17"/>
        <v>5</v>
      </c>
      <c r="AQ22" s="7" t="s">
        <v>85</v>
      </c>
      <c r="AR22" s="7" t="s">
        <v>85</v>
      </c>
      <c r="AS22" s="7" t="s">
        <v>85</v>
      </c>
      <c r="AT22" s="7" t="s">
        <v>87</v>
      </c>
      <c r="AU22" s="7" t="s">
        <v>87</v>
      </c>
      <c r="AX22" s="7">
        <v>500</v>
      </c>
      <c r="AY22" s="7">
        <v>0</v>
      </c>
      <c r="AZ22" s="7" t="s">
        <v>94</v>
      </c>
      <c r="BA22" s="7" t="s">
        <v>181</v>
      </c>
      <c r="BR22" s="7">
        <v>0</v>
      </c>
      <c r="BX22" s="11">
        <v>97350030552939</v>
      </c>
      <c r="BY22" s="10">
        <v>718</v>
      </c>
      <c r="CJ22" s="7" t="str">
        <f t="shared" si="18"/>
        <v>Kilopris=45,59 kr/kg;Vikt per enhet=1;Enheter per kolli=5;Vikt (ca)=5kg;Cirkapris per kolli=227,95 kr</v>
      </c>
    </row>
    <row r="23" spans="1:88" ht="15.75" customHeight="1">
      <c r="A23" s="7" t="s">
        <v>182</v>
      </c>
      <c r="B23" s="7">
        <v>1</v>
      </c>
      <c r="C23" s="7" t="str">
        <f t="shared" si="0"/>
        <v>Varierande</v>
      </c>
      <c r="D23" s="7">
        <v>5</v>
      </c>
      <c r="E23" s="8">
        <v>0</v>
      </c>
      <c r="F23" s="8">
        <v>1</v>
      </c>
      <c r="G23" s="8">
        <f t="shared" si="20"/>
        <v>0</v>
      </c>
      <c r="H23" s="8">
        <f t="shared" si="2"/>
        <v>5</v>
      </c>
      <c r="I23" s="8">
        <v>0</v>
      </c>
      <c r="J23" s="8">
        <v>68.95</v>
      </c>
      <c r="K23" s="7" t="s">
        <v>79</v>
      </c>
      <c r="M23" s="8">
        <f t="shared" si="3"/>
        <v>0</v>
      </c>
      <c r="N23" s="8">
        <f t="shared" si="4"/>
        <v>68.95</v>
      </c>
      <c r="O23" s="8">
        <f t="shared" si="5"/>
        <v>0</v>
      </c>
      <c r="P23" s="8">
        <f t="shared" si="6"/>
        <v>344.75</v>
      </c>
      <c r="Q23" s="8">
        <f t="shared" si="7"/>
        <v>0</v>
      </c>
      <c r="R23" s="8">
        <f t="shared" si="8"/>
        <v>344.75</v>
      </c>
      <c r="S23" s="8" t="e">
        <f t="shared" si="9"/>
        <v>#DIV/0!</v>
      </c>
      <c r="T23" s="8">
        <f t="shared" si="10"/>
        <v>344.75</v>
      </c>
      <c r="U23" s="7">
        <f t="shared" si="11"/>
        <v>0</v>
      </c>
      <c r="V23" s="9">
        <f t="shared" si="12"/>
        <v>5</v>
      </c>
      <c r="W23" s="7" t="str">
        <f t="shared" si="19"/>
        <v>Kilopris=68,95 kr/kg;Vikt per enhet=1;Enheter per kolli=5;Vikt (ca)=5kg;Cirkapris per kolli=344,75 kr</v>
      </c>
      <c r="Z23" s="7" t="str">
        <f t="shared" si="14"/>
        <v>Örtmarinerade Bjärekycklingben 1000g</v>
      </c>
      <c r="AA23" s="7" t="s">
        <v>80</v>
      </c>
      <c r="AC23" s="10" t="s">
        <v>183</v>
      </c>
      <c r="AE23" s="7" t="s">
        <v>82</v>
      </c>
      <c r="AH23" s="7" t="s">
        <v>184</v>
      </c>
      <c r="AI23" s="8">
        <f t="shared" si="15"/>
        <v>344.75</v>
      </c>
      <c r="AJ23" s="7" t="s">
        <v>84</v>
      </c>
      <c r="AK23" s="7" t="s">
        <v>84</v>
      </c>
      <c r="AL23" s="7">
        <f t="shared" si="16"/>
        <v>0</v>
      </c>
      <c r="AM23" s="7" t="s">
        <v>85</v>
      </c>
      <c r="AN23" s="7" t="s">
        <v>86</v>
      </c>
      <c r="AP23" s="8">
        <f t="shared" si="17"/>
        <v>5</v>
      </c>
      <c r="AQ23" s="7" t="s">
        <v>85</v>
      </c>
      <c r="AR23" s="7" t="s">
        <v>85</v>
      </c>
      <c r="AS23" s="7" t="s">
        <v>85</v>
      </c>
      <c r="AT23" s="7" t="s">
        <v>87</v>
      </c>
      <c r="AU23" s="7" t="s">
        <v>87</v>
      </c>
      <c r="AX23" s="7">
        <v>500</v>
      </c>
      <c r="AY23" s="7">
        <v>0</v>
      </c>
      <c r="AZ23" s="7" t="s">
        <v>94</v>
      </c>
      <c r="BA23" s="7" t="s">
        <v>185</v>
      </c>
      <c r="BR23" s="7">
        <v>0</v>
      </c>
      <c r="BX23" s="11">
        <v>97350030553080</v>
      </c>
      <c r="BY23" s="10">
        <v>723</v>
      </c>
      <c r="CJ23" s="7" t="str">
        <f t="shared" si="18"/>
        <v>Kilopris=68,95 kr/kg;Vikt per enhet=1;Enheter per kolli=5;Vikt (ca)=5kg;Cirkapris per kolli=344,75 kr</v>
      </c>
    </row>
    <row r="24" spans="1:88" ht="15.75" customHeight="1">
      <c r="A24" s="7" t="s">
        <v>186</v>
      </c>
      <c r="B24" s="7">
        <v>0</v>
      </c>
      <c r="C24" s="7" t="str">
        <f t="shared" si="0"/>
        <v>Fast</v>
      </c>
      <c r="D24" s="7">
        <v>8</v>
      </c>
      <c r="E24" s="8">
        <v>0.45</v>
      </c>
      <c r="F24" s="8">
        <v>0</v>
      </c>
      <c r="G24" s="8">
        <f t="shared" si="20"/>
        <v>3.6</v>
      </c>
      <c r="H24" s="8">
        <f t="shared" si="2"/>
        <v>0</v>
      </c>
      <c r="I24" s="8">
        <v>36.26</v>
      </c>
      <c r="J24" s="8">
        <v>0</v>
      </c>
      <c r="K24" s="7" t="s">
        <v>79</v>
      </c>
      <c r="M24" s="8">
        <f t="shared" si="3"/>
        <v>36.26</v>
      </c>
      <c r="N24" s="8">
        <f t="shared" si="4"/>
        <v>0</v>
      </c>
      <c r="O24" s="8">
        <f t="shared" si="5"/>
        <v>290.08</v>
      </c>
      <c r="P24" s="8">
        <f t="shared" si="6"/>
        <v>0</v>
      </c>
      <c r="Q24" s="8">
        <f t="shared" si="7"/>
        <v>290.08</v>
      </c>
      <c r="R24" s="8">
        <f t="shared" si="8"/>
        <v>0</v>
      </c>
      <c r="S24" s="8">
        <f t="shared" si="9"/>
        <v>80.577777777777769</v>
      </c>
      <c r="T24" s="8">
        <f t="shared" si="10"/>
        <v>290.08</v>
      </c>
      <c r="U24" s="7">
        <f t="shared" si="11"/>
        <v>0</v>
      </c>
      <c r="V24" s="9">
        <f t="shared" si="12"/>
        <v>3.6</v>
      </c>
      <c r="W24" s="7" t="str">
        <f t="shared" si="19"/>
        <v>Styckpris=36,26 kr/st;Vikt per enhet=0,45;Enheter per kolli=8;Vikt=3,6 kg;Jämförelsepris=80,58 kr/kg;Pris=290,08 kr</v>
      </c>
      <c r="Z24" s="7" t="str">
        <f t="shared" si="14"/>
        <v>Örtmarinerade Bjärekycklingben 450g</v>
      </c>
      <c r="AA24" s="7" t="s">
        <v>80</v>
      </c>
      <c r="AC24" s="10" t="s">
        <v>187</v>
      </c>
      <c r="AE24" s="7" t="s">
        <v>82</v>
      </c>
      <c r="AH24" s="7" t="s">
        <v>188</v>
      </c>
      <c r="AI24" s="8">
        <f t="shared" si="15"/>
        <v>290.08</v>
      </c>
      <c r="AJ24" s="7" t="s">
        <v>84</v>
      </c>
      <c r="AK24" s="7" t="s">
        <v>84</v>
      </c>
      <c r="AL24" s="7">
        <f t="shared" si="16"/>
        <v>0</v>
      </c>
      <c r="AM24" s="7" t="s">
        <v>85</v>
      </c>
      <c r="AN24" s="7" t="s">
        <v>86</v>
      </c>
      <c r="AP24" s="8">
        <f t="shared" si="17"/>
        <v>3.6</v>
      </c>
      <c r="AQ24" s="7" t="s">
        <v>85</v>
      </c>
      <c r="AR24" s="7" t="s">
        <v>85</v>
      </c>
      <c r="AS24" s="7" t="s">
        <v>85</v>
      </c>
      <c r="AT24" s="7" t="s">
        <v>87</v>
      </c>
      <c r="AU24" s="7" t="s">
        <v>87</v>
      </c>
      <c r="AX24" s="7">
        <v>500</v>
      </c>
      <c r="AY24" s="7">
        <v>0</v>
      </c>
      <c r="AZ24" s="7" t="s">
        <v>94</v>
      </c>
      <c r="BA24" s="7" t="s">
        <v>189</v>
      </c>
      <c r="BF24" s="7"/>
      <c r="BG24" s="7"/>
      <c r="BR24" s="7">
        <v>0</v>
      </c>
      <c r="BX24" s="11">
        <v>77350030554298</v>
      </c>
      <c r="BY24" s="10">
        <v>74</v>
      </c>
      <c r="CJ24" s="7" t="str">
        <f t="shared" si="18"/>
        <v>Styckpris=36,26 kr/st;Vikt per enhet=0,45;Enheter per kolli=8;Vikt=3,6 kg;Jämförelsepris=80,58 kr/kg;Pris=290,08 kr</v>
      </c>
    </row>
    <row r="25" spans="1:88" ht="15.75" customHeight="1">
      <c r="A25" s="7" t="s">
        <v>190</v>
      </c>
      <c r="B25" s="7">
        <v>0</v>
      </c>
      <c r="C25" s="7" t="str">
        <f t="shared" si="0"/>
        <v>Fast</v>
      </c>
      <c r="D25" s="7">
        <v>8</v>
      </c>
      <c r="E25" s="8">
        <v>0.5</v>
      </c>
      <c r="F25" s="8">
        <v>0</v>
      </c>
      <c r="G25" s="8">
        <f t="shared" si="20"/>
        <v>4</v>
      </c>
      <c r="H25" s="8">
        <f t="shared" si="2"/>
        <v>0</v>
      </c>
      <c r="I25" s="8">
        <v>35.82</v>
      </c>
      <c r="J25" s="8">
        <v>0</v>
      </c>
      <c r="K25" s="7" t="s">
        <v>79</v>
      </c>
      <c r="M25" s="8">
        <f t="shared" si="3"/>
        <v>35.82</v>
      </c>
      <c r="N25" s="8">
        <f t="shared" si="4"/>
        <v>0</v>
      </c>
      <c r="O25" s="8">
        <f t="shared" si="5"/>
        <v>286.56</v>
      </c>
      <c r="P25" s="8">
        <f t="shared" si="6"/>
        <v>0</v>
      </c>
      <c r="Q25" s="8">
        <f t="shared" si="7"/>
        <v>286.56</v>
      </c>
      <c r="R25" s="8">
        <f t="shared" si="8"/>
        <v>0</v>
      </c>
      <c r="S25" s="8">
        <f t="shared" si="9"/>
        <v>71.64</v>
      </c>
      <c r="T25" s="8">
        <f t="shared" si="10"/>
        <v>286.56</v>
      </c>
      <c r="U25" s="7">
        <f t="shared" si="11"/>
        <v>0</v>
      </c>
      <c r="V25" s="9">
        <f t="shared" si="12"/>
        <v>4</v>
      </c>
      <c r="W25" s="7" t="str">
        <f t="shared" si="19"/>
        <v>Styckpris=35,82 kr/st;Vikt per enhet=0,5;Enheter per kolli=8;Vikt=4 kg;Jämförelsepris=71,64 kr/kg;Pris=286,56 kr</v>
      </c>
      <c r="Z25" s="7" t="str">
        <f t="shared" si="14"/>
        <v>Örtmarinerade Bjärekycklingminiklubbor 500g</v>
      </c>
      <c r="AA25" s="7" t="s">
        <v>80</v>
      </c>
      <c r="AC25" s="10" t="s">
        <v>191</v>
      </c>
      <c r="AE25" s="7" t="s">
        <v>82</v>
      </c>
      <c r="AH25" s="7" t="s">
        <v>192</v>
      </c>
      <c r="AI25" s="8">
        <f t="shared" si="15"/>
        <v>286.56</v>
      </c>
      <c r="AJ25" s="7" t="s">
        <v>84</v>
      </c>
      <c r="AK25" s="7" t="s">
        <v>84</v>
      </c>
      <c r="AL25" s="7">
        <f t="shared" si="16"/>
        <v>0</v>
      </c>
      <c r="AM25" s="7" t="s">
        <v>85</v>
      </c>
      <c r="AN25" s="7" t="s">
        <v>86</v>
      </c>
      <c r="AP25" s="8">
        <f t="shared" si="17"/>
        <v>4</v>
      </c>
      <c r="AQ25" s="7" t="s">
        <v>85</v>
      </c>
      <c r="AR25" s="7" t="s">
        <v>85</v>
      </c>
      <c r="AS25" s="7" t="s">
        <v>85</v>
      </c>
      <c r="AT25" s="7" t="s">
        <v>87</v>
      </c>
      <c r="AU25" s="7" t="s">
        <v>87</v>
      </c>
      <c r="AX25" s="7">
        <v>500</v>
      </c>
      <c r="AY25" s="7">
        <v>0</v>
      </c>
      <c r="AZ25" s="7" t="s">
        <v>94</v>
      </c>
      <c r="BA25" s="7" t="s">
        <v>193</v>
      </c>
      <c r="BF25" s="7"/>
      <c r="BG25" s="7"/>
      <c r="BR25" s="7">
        <v>0</v>
      </c>
      <c r="BX25" s="11">
        <v>77350030554281</v>
      </c>
      <c r="BY25" s="10">
        <v>75</v>
      </c>
      <c r="CJ25" s="7" t="str">
        <f t="shared" si="18"/>
        <v>Styckpris=35,82 kr/st;Vikt per enhet=0,5;Enheter per kolli=8;Vikt=4 kg;Jämförelsepris=71,64 kr/kg;Pris=286,56 kr</v>
      </c>
    </row>
    <row r="26" spans="1:88" ht="15.75" customHeight="1">
      <c r="A26" s="7" t="s">
        <v>194</v>
      </c>
      <c r="B26" s="7">
        <v>1</v>
      </c>
      <c r="C26" s="7" t="str">
        <f t="shared" si="0"/>
        <v>Varierande</v>
      </c>
      <c r="D26" s="7">
        <v>1</v>
      </c>
      <c r="E26" s="8"/>
      <c r="F26" s="8">
        <v>12</v>
      </c>
      <c r="G26" s="8"/>
      <c r="H26" s="8">
        <f t="shared" si="2"/>
        <v>12</v>
      </c>
      <c r="I26" s="8"/>
      <c r="J26" s="8">
        <v>68</v>
      </c>
      <c r="K26" s="7" t="s">
        <v>79</v>
      </c>
      <c r="M26" s="8">
        <f t="shared" si="3"/>
        <v>0</v>
      </c>
      <c r="N26" s="8">
        <f t="shared" si="4"/>
        <v>68</v>
      </c>
      <c r="O26" s="8">
        <f t="shared" si="5"/>
        <v>0</v>
      </c>
      <c r="P26" s="8">
        <f t="shared" si="6"/>
        <v>816</v>
      </c>
      <c r="Q26" s="8">
        <f t="shared" si="7"/>
        <v>0</v>
      </c>
      <c r="R26" s="8">
        <f t="shared" si="8"/>
        <v>816</v>
      </c>
      <c r="S26" s="8" t="e">
        <f t="shared" si="9"/>
        <v>#DIV/0!</v>
      </c>
      <c r="T26" s="8">
        <f t="shared" si="10"/>
        <v>816</v>
      </c>
      <c r="U26" s="7">
        <f t="shared" si="11"/>
        <v>0</v>
      </c>
      <c r="V26" s="9">
        <f t="shared" si="12"/>
        <v>12</v>
      </c>
      <c r="W26" s="7" t="str">
        <f t="shared" si="19"/>
        <v>Kilopris=68 kr/kg;Vikt per enhet=12;Enheter per kolli=1;Vikt (ca)=12kg;Cirkapris per kolli=816 kr</v>
      </c>
      <c r="Z26" s="7" t="str">
        <f t="shared" si="14"/>
        <v>Treparterad gris framdel - ekologisk</v>
      </c>
      <c r="AA26" s="16" t="s">
        <v>80</v>
      </c>
      <c r="AC26" s="10" t="s">
        <v>195</v>
      </c>
      <c r="AE26" s="16" t="s">
        <v>196</v>
      </c>
      <c r="AF26" s="16"/>
      <c r="AG26" s="16"/>
      <c r="AH26" s="16"/>
      <c r="AI26" s="17">
        <f t="shared" si="15"/>
        <v>816</v>
      </c>
      <c r="AJ26" s="16" t="s">
        <v>84</v>
      </c>
      <c r="AK26" s="16" t="s">
        <v>84</v>
      </c>
      <c r="AL26" s="16">
        <f t="shared" si="16"/>
        <v>0</v>
      </c>
      <c r="AM26" s="7" t="s">
        <v>85</v>
      </c>
      <c r="AN26" s="16" t="s">
        <v>86</v>
      </c>
      <c r="AO26" s="16"/>
      <c r="AP26" s="17">
        <f t="shared" si="17"/>
        <v>12</v>
      </c>
      <c r="AQ26" s="16" t="s">
        <v>85</v>
      </c>
      <c r="AR26" s="16" t="s">
        <v>85</v>
      </c>
      <c r="AS26" s="16" t="s">
        <v>85</v>
      </c>
      <c r="AT26" s="16" t="s">
        <v>87</v>
      </c>
      <c r="AU26" s="16" t="s">
        <v>87</v>
      </c>
      <c r="AV26" s="16"/>
      <c r="AW26" s="16"/>
      <c r="AX26" s="16">
        <v>500</v>
      </c>
      <c r="AY26" s="16">
        <v>0</v>
      </c>
      <c r="AZ26" s="16" t="s">
        <v>197</v>
      </c>
      <c r="BA26" s="16" t="s">
        <v>198</v>
      </c>
      <c r="BR26" s="7">
        <v>0</v>
      </c>
      <c r="BX26" s="11">
        <v>7350123000016</v>
      </c>
      <c r="BY26" s="10">
        <v>1</v>
      </c>
      <c r="CJ26" s="7" t="str">
        <f t="shared" si="18"/>
        <v>Kilopris=68 kr/kg;Vikt per enhet=12;Enheter per kolli=1;Vikt (ca)=12kg;Cirkapris per kolli=816 kr</v>
      </c>
    </row>
    <row r="27" spans="1:88" ht="15.75" customHeight="1">
      <c r="A27" s="7" t="s">
        <v>199</v>
      </c>
      <c r="B27" s="7">
        <v>1</v>
      </c>
      <c r="C27" s="7" t="str">
        <f t="shared" si="0"/>
        <v>Varierande</v>
      </c>
      <c r="D27" s="7">
        <v>1</v>
      </c>
      <c r="E27" s="8"/>
      <c r="F27" s="8">
        <v>12</v>
      </c>
      <c r="G27" s="8"/>
      <c r="H27" s="8">
        <f t="shared" si="2"/>
        <v>12</v>
      </c>
      <c r="I27" s="8"/>
      <c r="J27" s="8">
        <v>68</v>
      </c>
      <c r="K27" s="7" t="s">
        <v>79</v>
      </c>
      <c r="M27" s="8">
        <f t="shared" si="3"/>
        <v>0</v>
      </c>
      <c r="N27" s="8">
        <f t="shared" si="4"/>
        <v>68</v>
      </c>
      <c r="O27" s="8">
        <f t="shared" si="5"/>
        <v>0</v>
      </c>
      <c r="P27" s="8">
        <f t="shared" si="6"/>
        <v>816</v>
      </c>
      <c r="Q27" s="8">
        <f t="shared" si="7"/>
        <v>0</v>
      </c>
      <c r="R27" s="8">
        <f t="shared" si="8"/>
        <v>816</v>
      </c>
      <c r="S27" s="8" t="e">
        <f t="shared" si="9"/>
        <v>#DIV/0!</v>
      </c>
      <c r="T27" s="8">
        <f t="shared" si="10"/>
        <v>816</v>
      </c>
      <c r="U27" s="7">
        <f t="shared" si="11"/>
        <v>0</v>
      </c>
      <c r="V27" s="9">
        <f t="shared" si="12"/>
        <v>12</v>
      </c>
      <c r="W27" s="7" t="str">
        <f t="shared" si="19"/>
        <v>Kilopris=68 kr/kg;Vikt per enhet=12;Enheter per kolli=1;Vikt (ca)=12kg;Cirkapris per kolli=816 kr</v>
      </c>
      <c r="Z27" s="7" t="str">
        <f t="shared" si="14"/>
        <v>Treparterad gris mittendel - ekologisk</v>
      </c>
      <c r="AA27" s="16" t="s">
        <v>80</v>
      </c>
      <c r="AC27" s="10" t="s">
        <v>200</v>
      </c>
      <c r="AE27" s="16" t="s">
        <v>196</v>
      </c>
      <c r="AF27" s="16"/>
      <c r="AG27" s="16"/>
      <c r="AH27" s="16"/>
      <c r="AI27" s="17">
        <f t="shared" si="15"/>
        <v>816</v>
      </c>
      <c r="AJ27" s="16" t="s">
        <v>84</v>
      </c>
      <c r="AK27" s="16" t="s">
        <v>84</v>
      </c>
      <c r="AL27" s="16">
        <f t="shared" si="16"/>
        <v>0</v>
      </c>
      <c r="AM27" s="7" t="s">
        <v>85</v>
      </c>
      <c r="AN27" s="16" t="s">
        <v>86</v>
      </c>
      <c r="AO27" s="16"/>
      <c r="AP27" s="17">
        <f t="shared" si="17"/>
        <v>12</v>
      </c>
      <c r="AQ27" s="16" t="s">
        <v>85</v>
      </c>
      <c r="AR27" s="16" t="s">
        <v>85</v>
      </c>
      <c r="AS27" s="16" t="s">
        <v>85</v>
      </c>
      <c r="AT27" s="16" t="s">
        <v>87</v>
      </c>
      <c r="AU27" s="16" t="s">
        <v>87</v>
      </c>
      <c r="AV27" s="16"/>
      <c r="AW27" s="16"/>
      <c r="AX27" s="16">
        <v>500</v>
      </c>
      <c r="AY27" s="16">
        <v>0</v>
      </c>
      <c r="AZ27" s="16" t="s">
        <v>197</v>
      </c>
      <c r="BA27" s="16" t="s">
        <v>198</v>
      </c>
      <c r="BR27" s="7">
        <v>0</v>
      </c>
      <c r="BX27" s="11">
        <v>7350123000023</v>
      </c>
      <c r="BY27" s="10">
        <v>2</v>
      </c>
      <c r="CJ27" s="7" t="str">
        <f t="shared" si="18"/>
        <v>Kilopris=68 kr/kg;Vikt per enhet=12;Enheter per kolli=1;Vikt (ca)=12kg;Cirkapris per kolli=816 kr</v>
      </c>
    </row>
    <row r="28" spans="1:88" ht="15.75" customHeight="1">
      <c r="A28" s="7" t="s">
        <v>201</v>
      </c>
      <c r="B28" s="7">
        <v>1</v>
      </c>
      <c r="C28" s="7" t="str">
        <f t="shared" si="0"/>
        <v>Varierande</v>
      </c>
      <c r="D28" s="7">
        <v>1</v>
      </c>
      <c r="E28" s="8"/>
      <c r="F28" s="8">
        <v>12</v>
      </c>
      <c r="G28" s="8"/>
      <c r="H28" s="8">
        <f t="shared" si="2"/>
        <v>12</v>
      </c>
      <c r="I28" s="8"/>
      <c r="J28" s="8">
        <v>68</v>
      </c>
      <c r="K28" s="7" t="s">
        <v>79</v>
      </c>
      <c r="M28" s="8">
        <f t="shared" si="3"/>
        <v>0</v>
      </c>
      <c r="N28" s="8">
        <f t="shared" si="4"/>
        <v>68</v>
      </c>
      <c r="O28" s="8">
        <f t="shared" si="5"/>
        <v>0</v>
      </c>
      <c r="P28" s="8">
        <f t="shared" si="6"/>
        <v>816</v>
      </c>
      <c r="Q28" s="8">
        <f t="shared" si="7"/>
        <v>0</v>
      </c>
      <c r="R28" s="8">
        <f t="shared" si="8"/>
        <v>816</v>
      </c>
      <c r="S28" s="8" t="e">
        <f t="shared" si="9"/>
        <v>#DIV/0!</v>
      </c>
      <c r="T28" s="8">
        <f t="shared" si="10"/>
        <v>816</v>
      </c>
      <c r="U28" s="7">
        <f t="shared" si="11"/>
        <v>0</v>
      </c>
      <c r="V28" s="9">
        <f t="shared" si="12"/>
        <v>12</v>
      </c>
      <c r="W28" s="7" t="str">
        <f t="shared" si="19"/>
        <v>Kilopris=68 kr/kg;Vikt per enhet=12;Enheter per kolli=1;Vikt (ca)=12kg;Cirkapris per kolli=816 kr</v>
      </c>
      <c r="Z28" s="7" t="str">
        <f t="shared" si="14"/>
        <v>Treparterad gris bakdel - ekologisk</v>
      </c>
      <c r="AA28" s="16" t="s">
        <v>80</v>
      </c>
      <c r="AC28" s="10" t="s">
        <v>202</v>
      </c>
      <c r="AE28" s="16" t="s">
        <v>196</v>
      </c>
      <c r="AF28" s="16"/>
      <c r="AG28" s="16"/>
      <c r="AH28" s="16"/>
      <c r="AI28" s="17">
        <f t="shared" si="15"/>
        <v>816</v>
      </c>
      <c r="AJ28" s="16" t="s">
        <v>84</v>
      </c>
      <c r="AK28" s="16" t="s">
        <v>84</v>
      </c>
      <c r="AL28" s="16">
        <f t="shared" si="16"/>
        <v>0</v>
      </c>
      <c r="AM28" s="7" t="s">
        <v>85</v>
      </c>
      <c r="AN28" s="16" t="s">
        <v>86</v>
      </c>
      <c r="AO28" s="16"/>
      <c r="AP28" s="17">
        <f t="shared" si="17"/>
        <v>12</v>
      </c>
      <c r="AQ28" s="16" t="s">
        <v>85</v>
      </c>
      <c r="AR28" s="16" t="s">
        <v>85</v>
      </c>
      <c r="AS28" s="16" t="s">
        <v>85</v>
      </c>
      <c r="AT28" s="16" t="s">
        <v>87</v>
      </c>
      <c r="AU28" s="16" t="s">
        <v>87</v>
      </c>
      <c r="AV28" s="16"/>
      <c r="AW28" s="16"/>
      <c r="AX28" s="16">
        <v>500</v>
      </c>
      <c r="AY28" s="16">
        <v>0</v>
      </c>
      <c r="AZ28" s="16" t="s">
        <v>197</v>
      </c>
      <c r="BA28" s="16" t="s">
        <v>198</v>
      </c>
      <c r="BR28" s="7">
        <v>0</v>
      </c>
      <c r="BX28" s="11">
        <v>7350123000030</v>
      </c>
      <c r="BY28" s="10">
        <v>3</v>
      </c>
      <c r="CJ28" s="7" t="str">
        <f t="shared" si="18"/>
        <v>Kilopris=68 kr/kg;Vikt per enhet=12;Enheter per kolli=1;Vikt (ca)=12kg;Cirkapris per kolli=816 kr</v>
      </c>
    </row>
    <row r="29" spans="1:88" ht="15.75" customHeight="1">
      <c r="A29" s="7" t="s">
        <v>203</v>
      </c>
      <c r="B29" s="7">
        <v>1</v>
      </c>
      <c r="C29" s="7" t="str">
        <f t="shared" si="0"/>
        <v>Varierande</v>
      </c>
      <c r="D29" s="7">
        <v>1</v>
      </c>
      <c r="E29" s="8"/>
      <c r="F29" s="8">
        <v>12</v>
      </c>
      <c r="G29" s="8"/>
      <c r="H29" s="8">
        <f t="shared" si="2"/>
        <v>12</v>
      </c>
      <c r="I29" s="8"/>
      <c r="J29" s="8">
        <v>88</v>
      </c>
      <c r="K29" s="7" t="s">
        <v>79</v>
      </c>
      <c r="M29" s="8">
        <f t="shared" si="3"/>
        <v>0</v>
      </c>
      <c r="N29" s="8">
        <f t="shared" si="4"/>
        <v>88</v>
      </c>
      <c r="O29" s="8">
        <f t="shared" si="5"/>
        <v>0</v>
      </c>
      <c r="P29" s="8">
        <f t="shared" si="6"/>
        <v>1056</v>
      </c>
      <c r="Q29" s="8">
        <f t="shared" si="7"/>
        <v>0</v>
      </c>
      <c r="R29" s="8">
        <f t="shared" si="8"/>
        <v>1056</v>
      </c>
      <c r="S29" s="8" t="e">
        <f t="shared" si="9"/>
        <v>#DIV/0!</v>
      </c>
      <c r="T29" s="8">
        <f t="shared" si="10"/>
        <v>1056</v>
      </c>
      <c r="U29" s="7">
        <f t="shared" si="11"/>
        <v>0</v>
      </c>
      <c r="V29" s="9">
        <f t="shared" si="12"/>
        <v>12</v>
      </c>
      <c r="W29" s="7" t="str">
        <f t="shared" si="19"/>
        <v>Kilopris=88 kr/kg;Vikt per enhet=12;Enheter per kolli=1;Vikt (ca)=12kg;Cirkapris per kolli=1056 kr</v>
      </c>
      <c r="Z29" s="7" t="str">
        <f t="shared" si="14"/>
        <v>Treparterad gris framdel grovstyckat  - ekologisk</v>
      </c>
      <c r="AA29" s="16" t="s">
        <v>80</v>
      </c>
      <c r="AC29" s="10" t="s">
        <v>204</v>
      </c>
      <c r="AE29" s="16" t="s">
        <v>196</v>
      </c>
      <c r="AF29" s="16"/>
      <c r="AG29" s="16"/>
      <c r="AH29" s="16"/>
      <c r="AI29" s="17">
        <f t="shared" si="15"/>
        <v>1056</v>
      </c>
      <c r="AJ29" s="16" t="s">
        <v>84</v>
      </c>
      <c r="AK29" s="16" t="s">
        <v>84</v>
      </c>
      <c r="AL29" s="16">
        <f t="shared" si="16"/>
        <v>0</v>
      </c>
      <c r="AM29" s="7" t="s">
        <v>85</v>
      </c>
      <c r="AN29" s="16" t="s">
        <v>86</v>
      </c>
      <c r="AO29" s="16"/>
      <c r="AP29" s="17">
        <f t="shared" si="17"/>
        <v>12</v>
      </c>
      <c r="AQ29" s="16" t="s">
        <v>85</v>
      </c>
      <c r="AR29" s="16" t="s">
        <v>85</v>
      </c>
      <c r="AS29" s="16" t="s">
        <v>85</v>
      </c>
      <c r="AT29" s="16" t="s">
        <v>87</v>
      </c>
      <c r="AU29" s="16" t="s">
        <v>87</v>
      </c>
      <c r="AV29" s="16"/>
      <c r="AW29" s="16"/>
      <c r="AX29" s="16">
        <v>500</v>
      </c>
      <c r="AY29" s="16">
        <v>0</v>
      </c>
      <c r="AZ29" s="16" t="s">
        <v>197</v>
      </c>
      <c r="BA29" s="16" t="s">
        <v>198</v>
      </c>
      <c r="BR29" s="7">
        <v>0</v>
      </c>
      <c r="BX29" s="11">
        <v>7350123000047</v>
      </c>
      <c r="BY29" s="10">
        <v>4</v>
      </c>
      <c r="CJ29" s="7" t="str">
        <f t="shared" si="18"/>
        <v>Kilopris=88 kr/kg;Vikt per enhet=12;Enheter per kolli=1;Vikt (ca)=12kg;Cirkapris per kolli=1056 kr</v>
      </c>
    </row>
    <row r="30" spans="1:88" ht="15.75" customHeight="1">
      <c r="A30" s="7" t="s">
        <v>205</v>
      </c>
      <c r="B30" s="7">
        <v>1</v>
      </c>
      <c r="C30" s="7" t="str">
        <f t="shared" si="0"/>
        <v>Varierande</v>
      </c>
      <c r="D30" s="7">
        <v>1</v>
      </c>
      <c r="E30" s="8"/>
      <c r="F30" s="8">
        <v>12</v>
      </c>
      <c r="G30" s="8"/>
      <c r="H30" s="8">
        <f t="shared" si="2"/>
        <v>12</v>
      </c>
      <c r="I30" s="8"/>
      <c r="J30" s="8">
        <v>88</v>
      </c>
      <c r="K30" s="7" t="s">
        <v>79</v>
      </c>
      <c r="M30" s="8">
        <f t="shared" si="3"/>
        <v>0</v>
      </c>
      <c r="N30" s="8">
        <f t="shared" si="4"/>
        <v>88</v>
      </c>
      <c r="O30" s="8">
        <f t="shared" si="5"/>
        <v>0</v>
      </c>
      <c r="P30" s="8">
        <f t="shared" si="6"/>
        <v>1056</v>
      </c>
      <c r="Q30" s="8">
        <f t="shared" si="7"/>
        <v>0</v>
      </c>
      <c r="R30" s="8">
        <f t="shared" si="8"/>
        <v>1056</v>
      </c>
      <c r="S30" s="8" t="e">
        <f t="shared" si="9"/>
        <v>#DIV/0!</v>
      </c>
      <c r="T30" s="8">
        <f t="shared" si="10"/>
        <v>1056</v>
      </c>
      <c r="U30" s="7">
        <f t="shared" si="11"/>
        <v>0</v>
      </c>
      <c r="V30" s="9">
        <f t="shared" si="12"/>
        <v>12</v>
      </c>
      <c r="W30" s="7" t="str">
        <f t="shared" si="19"/>
        <v>Kilopris=88 kr/kg;Vikt per enhet=12;Enheter per kolli=1;Vikt (ca)=12kg;Cirkapris per kolli=1056 kr</v>
      </c>
      <c r="Z30" s="7" t="str">
        <f t="shared" si="14"/>
        <v>Treparterad gris mittdel grovstyckat - ekologisk</v>
      </c>
      <c r="AA30" s="16" t="s">
        <v>80</v>
      </c>
      <c r="AC30" s="10" t="s">
        <v>206</v>
      </c>
      <c r="AE30" s="16" t="s">
        <v>196</v>
      </c>
      <c r="AF30" s="16"/>
      <c r="AG30" s="16"/>
      <c r="AH30" s="16"/>
      <c r="AI30" s="17">
        <f t="shared" si="15"/>
        <v>1056</v>
      </c>
      <c r="AJ30" s="16" t="s">
        <v>84</v>
      </c>
      <c r="AK30" s="16" t="s">
        <v>84</v>
      </c>
      <c r="AL30" s="16">
        <f t="shared" si="16"/>
        <v>0</v>
      </c>
      <c r="AM30" s="7" t="s">
        <v>85</v>
      </c>
      <c r="AN30" s="16" t="s">
        <v>86</v>
      </c>
      <c r="AO30" s="16"/>
      <c r="AP30" s="17">
        <f t="shared" si="17"/>
        <v>12</v>
      </c>
      <c r="AQ30" s="16" t="s">
        <v>85</v>
      </c>
      <c r="AR30" s="16" t="s">
        <v>85</v>
      </c>
      <c r="AS30" s="16" t="s">
        <v>85</v>
      </c>
      <c r="AT30" s="16" t="s">
        <v>87</v>
      </c>
      <c r="AU30" s="16" t="s">
        <v>87</v>
      </c>
      <c r="AV30" s="16"/>
      <c r="AW30" s="16"/>
      <c r="AX30" s="16">
        <v>500</v>
      </c>
      <c r="AY30" s="16">
        <v>0</v>
      </c>
      <c r="AZ30" s="16" t="s">
        <v>197</v>
      </c>
      <c r="BA30" s="16" t="s">
        <v>198</v>
      </c>
      <c r="BR30" s="7">
        <v>0</v>
      </c>
      <c r="BX30" s="11">
        <v>7350123000054</v>
      </c>
      <c r="BY30" s="10">
        <v>5</v>
      </c>
      <c r="CJ30" s="7" t="str">
        <f t="shared" si="18"/>
        <v>Kilopris=88 kr/kg;Vikt per enhet=12;Enheter per kolli=1;Vikt (ca)=12kg;Cirkapris per kolli=1056 kr</v>
      </c>
    </row>
    <row r="31" spans="1:88" ht="15.75" customHeight="1">
      <c r="A31" s="7" t="s">
        <v>207</v>
      </c>
      <c r="B31" s="7">
        <v>1</v>
      </c>
      <c r="C31" s="7" t="str">
        <f t="shared" si="0"/>
        <v>Varierande</v>
      </c>
      <c r="D31" s="7">
        <v>1</v>
      </c>
      <c r="E31" s="8"/>
      <c r="F31" s="8">
        <v>12</v>
      </c>
      <c r="G31" s="8"/>
      <c r="H31" s="8">
        <f t="shared" si="2"/>
        <v>12</v>
      </c>
      <c r="I31" s="8"/>
      <c r="J31" s="8">
        <v>88</v>
      </c>
      <c r="K31" s="7" t="s">
        <v>79</v>
      </c>
      <c r="M31" s="8">
        <f t="shared" si="3"/>
        <v>0</v>
      </c>
      <c r="N31" s="8">
        <f t="shared" si="4"/>
        <v>88</v>
      </c>
      <c r="O31" s="8">
        <f t="shared" si="5"/>
        <v>0</v>
      </c>
      <c r="P31" s="8">
        <f t="shared" si="6"/>
        <v>1056</v>
      </c>
      <c r="Q31" s="8">
        <f t="shared" si="7"/>
        <v>0</v>
      </c>
      <c r="R31" s="8">
        <f t="shared" si="8"/>
        <v>1056</v>
      </c>
      <c r="S31" s="8" t="e">
        <f t="shared" si="9"/>
        <v>#DIV/0!</v>
      </c>
      <c r="T31" s="8">
        <f t="shared" si="10"/>
        <v>1056</v>
      </c>
      <c r="U31" s="7">
        <f t="shared" si="11"/>
        <v>0</v>
      </c>
      <c r="V31" s="9">
        <f t="shared" si="12"/>
        <v>12</v>
      </c>
      <c r="W31" s="7" t="str">
        <f t="shared" si="19"/>
        <v>Kilopris=88 kr/kg;Vikt per enhet=12;Enheter per kolli=1;Vikt (ca)=12kg;Cirkapris per kolli=1056 kr</v>
      </c>
      <c r="Z31" s="7" t="str">
        <f t="shared" si="14"/>
        <v>Treparterad gris bakdel grovstyckat - ekologisk</v>
      </c>
      <c r="AA31" s="16" t="s">
        <v>80</v>
      </c>
      <c r="AC31" s="10" t="s">
        <v>208</v>
      </c>
      <c r="AE31" s="16" t="s">
        <v>196</v>
      </c>
      <c r="AF31" s="16"/>
      <c r="AG31" s="16"/>
      <c r="AH31" s="16"/>
      <c r="AI31" s="17">
        <f t="shared" si="15"/>
        <v>1056</v>
      </c>
      <c r="AJ31" s="16" t="s">
        <v>84</v>
      </c>
      <c r="AK31" s="16" t="s">
        <v>84</v>
      </c>
      <c r="AL31" s="16">
        <f t="shared" si="16"/>
        <v>0</v>
      </c>
      <c r="AM31" s="7" t="s">
        <v>85</v>
      </c>
      <c r="AN31" s="16" t="s">
        <v>86</v>
      </c>
      <c r="AO31" s="16"/>
      <c r="AP31" s="17">
        <f t="shared" si="17"/>
        <v>12</v>
      </c>
      <c r="AQ31" s="16" t="s">
        <v>85</v>
      </c>
      <c r="AR31" s="16" t="s">
        <v>85</v>
      </c>
      <c r="AS31" s="16" t="s">
        <v>85</v>
      </c>
      <c r="AT31" s="16" t="s">
        <v>87</v>
      </c>
      <c r="AU31" s="16" t="s">
        <v>87</v>
      </c>
      <c r="AV31" s="16"/>
      <c r="AW31" s="16"/>
      <c r="AX31" s="16">
        <v>500</v>
      </c>
      <c r="AY31" s="16">
        <v>0</v>
      </c>
      <c r="AZ31" s="16" t="s">
        <v>197</v>
      </c>
      <c r="BA31" s="16" t="s">
        <v>198</v>
      </c>
      <c r="BR31" s="7">
        <v>0</v>
      </c>
      <c r="BX31" s="11">
        <v>7350123000061</v>
      </c>
      <c r="BY31" s="10">
        <v>6</v>
      </c>
      <c r="CJ31" s="7" t="str">
        <f t="shared" si="18"/>
        <v>Kilopris=88 kr/kg;Vikt per enhet=12;Enheter per kolli=1;Vikt (ca)=12kg;Cirkapris per kolli=1056 kr</v>
      </c>
    </row>
    <row r="32" spans="1:88" ht="15.75" customHeight="1">
      <c r="A32" s="16" t="s">
        <v>209</v>
      </c>
      <c r="B32" s="16">
        <v>1</v>
      </c>
      <c r="C32" s="16" t="str">
        <f t="shared" si="0"/>
        <v>Varierande</v>
      </c>
      <c r="D32" s="16">
        <v>2</v>
      </c>
      <c r="E32" s="17">
        <v>0</v>
      </c>
      <c r="F32" s="17">
        <v>3.5</v>
      </c>
      <c r="G32" s="17">
        <f t="shared" ref="G32:G49" si="21">SUM(D32*E32)</f>
        <v>0</v>
      </c>
      <c r="H32" s="17">
        <f t="shared" si="2"/>
        <v>7</v>
      </c>
      <c r="I32" s="17">
        <v>0</v>
      </c>
      <c r="J32" s="17">
        <v>89</v>
      </c>
      <c r="K32" s="16" t="s">
        <v>79</v>
      </c>
      <c r="L32" s="16"/>
      <c r="M32" s="17">
        <f t="shared" si="3"/>
        <v>0</v>
      </c>
      <c r="N32" s="17">
        <f t="shared" si="4"/>
        <v>89</v>
      </c>
      <c r="O32" s="17">
        <f t="shared" si="5"/>
        <v>0</v>
      </c>
      <c r="P32" s="17">
        <f t="shared" si="6"/>
        <v>623</v>
      </c>
      <c r="Q32" s="17">
        <f t="shared" si="7"/>
        <v>0</v>
      </c>
      <c r="R32" s="17">
        <f t="shared" si="8"/>
        <v>623</v>
      </c>
      <c r="S32" s="17" t="e">
        <f t="shared" si="9"/>
        <v>#DIV/0!</v>
      </c>
      <c r="T32" s="17">
        <f t="shared" si="10"/>
        <v>623</v>
      </c>
      <c r="U32" s="16">
        <f t="shared" si="11"/>
        <v>0</v>
      </c>
      <c r="V32" s="17">
        <f t="shared" si="12"/>
        <v>7</v>
      </c>
      <c r="W32" s="16" t="str">
        <f t="shared" si="19"/>
        <v>Kilopris=89 kr/kg;Vikt per enhet=3,5;Enheter per kolli=2;Vikt (ca)=7kg;Cirkapris per kolli=623 kr</v>
      </c>
      <c r="X32" s="16"/>
      <c r="Y32" s="16"/>
      <c r="Z32" s="7" t="str">
        <f t="shared" si="14"/>
        <v>Karré med ben hel - ekologisk</v>
      </c>
      <c r="AA32" s="16" t="s">
        <v>80</v>
      </c>
      <c r="AB32" s="16"/>
      <c r="AC32" s="18" t="s">
        <v>210</v>
      </c>
      <c r="AD32" s="16"/>
      <c r="AE32" s="16" t="s">
        <v>196</v>
      </c>
      <c r="AF32" s="16"/>
      <c r="AG32" s="16"/>
      <c r="AH32" s="16"/>
      <c r="AI32" s="17">
        <f t="shared" si="15"/>
        <v>623</v>
      </c>
      <c r="AJ32" s="16" t="s">
        <v>84</v>
      </c>
      <c r="AK32" s="16" t="s">
        <v>84</v>
      </c>
      <c r="AL32" s="16">
        <f t="shared" si="16"/>
        <v>0</v>
      </c>
      <c r="AM32" s="7" t="s">
        <v>85</v>
      </c>
      <c r="AN32" s="16" t="s">
        <v>86</v>
      </c>
      <c r="AO32" s="16"/>
      <c r="AP32" s="17">
        <f t="shared" si="17"/>
        <v>7</v>
      </c>
      <c r="AQ32" s="16" t="s">
        <v>85</v>
      </c>
      <c r="AR32" s="16" t="s">
        <v>85</v>
      </c>
      <c r="AS32" s="16" t="s">
        <v>85</v>
      </c>
      <c r="AT32" s="16" t="s">
        <v>87</v>
      </c>
      <c r="AU32" s="16" t="s">
        <v>87</v>
      </c>
      <c r="AV32" s="16"/>
      <c r="AW32" s="16"/>
      <c r="AX32" s="16">
        <v>500</v>
      </c>
      <c r="AY32" s="16">
        <v>0</v>
      </c>
      <c r="AZ32" s="16" t="s">
        <v>197</v>
      </c>
      <c r="BA32" s="16" t="s">
        <v>211</v>
      </c>
      <c r="BB32" s="16"/>
      <c r="BC32" s="16"/>
      <c r="BD32" s="16"/>
      <c r="BE32" s="16"/>
      <c r="BF32" s="16"/>
      <c r="BG32" s="16"/>
      <c r="BH32" s="16"/>
      <c r="BI32" s="16"/>
      <c r="BJ32" s="16"/>
      <c r="BK32" s="16"/>
      <c r="BL32" s="16"/>
      <c r="BM32" s="16"/>
      <c r="BN32" s="16"/>
      <c r="BO32" s="16"/>
      <c r="BP32" s="16"/>
      <c r="BQ32" s="16"/>
      <c r="BR32" s="16">
        <v>0</v>
      </c>
      <c r="BS32" s="16"/>
      <c r="BT32" s="16"/>
      <c r="BU32" s="16"/>
      <c r="BV32" s="16"/>
      <c r="BW32" s="16"/>
      <c r="BX32" s="19">
        <v>7350123000085</v>
      </c>
      <c r="BY32" s="18">
        <v>9</v>
      </c>
      <c r="BZ32" s="16"/>
      <c r="CA32" s="16"/>
      <c r="CB32" s="16"/>
      <c r="CC32" s="16"/>
      <c r="CD32" s="16"/>
      <c r="CE32" s="16"/>
      <c r="CF32" s="16"/>
      <c r="CG32" s="16"/>
      <c r="CH32" s="16"/>
      <c r="CI32" s="16"/>
      <c r="CJ32" s="16" t="str">
        <f t="shared" si="18"/>
        <v>Kilopris=89 kr/kg;Vikt per enhet=3,5;Enheter per kolli=2;Vikt (ca)=7kg;Cirkapris per kolli=623 kr</v>
      </c>
    </row>
    <row r="33" spans="1:88" ht="15.75" customHeight="1">
      <c r="A33" s="16" t="s">
        <v>212</v>
      </c>
      <c r="B33" s="16">
        <v>1</v>
      </c>
      <c r="C33" s="16" t="str">
        <f t="shared" si="0"/>
        <v>Varierande</v>
      </c>
      <c r="D33" s="16">
        <v>2</v>
      </c>
      <c r="E33" s="17">
        <v>0</v>
      </c>
      <c r="F33" s="17">
        <v>2</v>
      </c>
      <c r="G33" s="17">
        <f t="shared" si="21"/>
        <v>0</v>
      </c>
      <c r="H33" s="17">
        <f t="shared" si="2"/>
        <v>4</v>
      </c>
      <c r="I33" s="17">
        <v>0</v>
      </c>
      <c r="J33" s="17">
        <v>129</v>
      </c>
      <c r="K33" s="16" t="s">
        <v>79</v>
      </c>
      <c r="L33" s="16"/>
      <c r="M33" s="17">
        <f t="shared" si="3"/>
        <v>0</v>
      </c>
      <c r="N33" s="17">
        <f t="shared" si="4"/>
        <v>129</v>
      </c>
      <c r="O33" s="17">
        <f t="shared" si="5"/>
        <v>0</v>
      </c>
      <c r="P33" s="17">
        <f t="shared" si="6"/>
        <v>516</v>
      </c>
      <c r="Q33" s="17">
        <f t="shared" si="7"/>
        <v>0</v>
      </c>
      <c r="R33" s="17">
        <f t="shared" si="8"/>
        <v>516</v>
      </c>
      <c r="S33" s="17" t="e">
        <f t="shared" si="9"/>
        <v>#DIV/0!</v>
      </c>
      <c r="T33" s="17">
        <f t="shared" si="10"/>
        <v>516</v>
      </c>
      <c r="U33" s="16">
        <f t="shared" si="11"/>
        <v>0</v>
      </c>
      <c r="V33" s="17">
        <f t="shared" si="12"/>
        <v>4</v>
      </c>
      <c r="W33" s="16" t="str">
        <f t="shared" si="19"/>
        <v>Kilopris=129 kr/kg;Vikt per enhet=2;Enheter per kolli=2;Vikt (ca)=4kg;Cirkapris per kolli=516 kr</v>
      </c>
      <c r="X33" s="16"/>
      <c r="Y33" s="16"/>
      <c r="Z33" s="7" t="str">
        <f t="shared" si="14"/>
        <v>Karré benfri hel - ekologisk</v>
      </c>
      <c r="AA33" s="16" t="s">
        <v>80</v>
      </c>
      <c r="AB33" s="16"/>
      <c r="AC33" s="18" t="s">
        <v>213</v>
      </c>
      <c r="AD33" s="16"/>
      <c r="AE33" s="16" t="s">
        <v>196</v>
      </c>
      <c r="AF33" s="16"/>
      <c r="AG33" s="16"/>
      <c r="AH33" s="16"/>
      <c r="AI33" s="17">
        <f t="shared" si="15"/>
        <v>516</v>
      </c>
      <c r="AJ33" s="16" t="s">
        <v>84</v>
      </c>
      <c r="AK33" s="16" t="s">
        <v>84</v>
      </c>
      <c r="AL33" s="16">
        <f t="shared" si="16"/>
        <v>0</v>
      </c>
      <c r="AM33" s="7" t="s">
        <v>85</v>
      </c>
      <c r="AN33" s="16" t="s">
        <v>86</v>
      </c>
      <c r="AO33" s="16"/>
      <c r="AP33" s="17">
        <f t="shared" si="17"/>
        <v>4</v>
      </c>
      <c r="AQ33" s="16" t="s">
        <v>85</v>
      </c>
      <c r="AR33" s="16" t="s">
        <v>85</v>
      </c>
      <c r="AS33" s="16" t="s">
        <v>85</v>
      </c>
      <c r="AT33" s="16" t="s">
        <v>87</v>
      </c>
      <c r="AU33" s="16" t="s">
        <v>87</v>
      </c>
      <c r="AV33" s="16"/>
      <c r="AW33" s="16"/>
      <c r="AX33" s="16">
        <v>500</v>
      </c>
      <c r="AY33" s="16">
        <v>0</v>
      </c>
      <c r="AZ33" s="16" t="s">
        <v>197</v>
      </c>
      <c r="BA33" s="16" t="s">
        <v>214</v>
      </c>
      <c r="BB33" s="16"/>
      <c r="BC33" s="16"/>
      <c r="BD33" s="16"/>
      <c r="BE33" s="16"/>
      <c r="BF33" s="16"/>
      <c r="BG33" s="16"/>
      <c r="BH33" s="16"/>
      <c r="BI33" s="16"/>
      <c r="BJ33" s="16"/>
      <c r="BK33" s="16"/>
      <c r="BL33" s="16"/>
      <c r="BM33" s="16"/>
      <c r="BN33" s="16"/>
      <c r="BO33" s="16"/>
      <c r="BP33" s="16"/>
      <c r="BQ33" s="16"/>
      <c r="BR33" s="16">
        <v>0</v>
      </c>
      <c r="BS33" s="16"/>
      <c r="BT33" s="16"/>
      <c r="BU33" s="16"/>
      <c r="BV33" s="16"/>
      <c r="BW33" s="16"/>
      <c r="BX33" s="19">
        <v>7350123000078</v>
      </c>
      <c r="BY33" s="18">
        <v>8</v>
      </c>
      <c r="BZ33" s="16"/>
      <c r="CA33" s="16"/>
      <c r="CB33" s="16"/>
      <c r="CC33" s="16"/>
      <c r="CD33" s="16"/>
      <c r="CE33" s="16"/>
      <c r="CF33" s="16"/>
      <c r="CG33" s="16"/>
      <c r="CH33" s="16"/>
      <c r="CI33" s="16"/>
      <c r="CJ33" s="16" t="str">
        <f t="shared" si="18"/>
        <v>Kilopris=129 kr/kg;Vikt per enhet=2;Enheter per kolli=2;Vikt (ca)=4kg;Cirkapris per kolli=516 kr</v>
      </c>
    </row>
    <row r="34" spans="1:88" ht="15.75" customHeight="1">
      <c r="A34" s="16" t="s">
        <v>215</v>
      </c>
      <c r="B34" s="16">
        <v>1</v>
      </c>
      <c r="C34" s="16" t="str">
        <f t="shared" si="0"/>
        <v>Varierande</v>
      </c>
      <c r="D34" s="16">
        <v>1</v>
      </c>
      <c r="E34" s="17">
        <v>0</v>
      </c>
      <c r="F34" s="17">
        <v>7.5</v>
      </c>
      <c r="G34" s="17">
        <f t="shared" si="21"/>
        <v>0</v>
      </c>
      <c r="H34" s="17">
        <f t="shared" si="2"/>
        <v>7.5</v>
      </c>
      <c r="I34" s="17">
        <v>0</v>
      </c>
      <c r="J34" s="17">
        <v>82</v>
      </c>
      <c r="K34" s="16" t="s">
        <v>79</v>
      </c>
      <c r="L34" s="16"/>
      <c r="M34" s="17">
        <f t="shared" si="3"/>
        <v>0</v>
      </c>
      <c r="N34" s="17">
        <f t="shared" si="4"/>
        <v>82</v>
      </c>
      <c r="O34" s="17">
        <f t="shared" si="5"/>
        <v>0</v>
      </c>
      <c r="P34" s="17">
        <f t="shared" si="6"/>
        <v>615</v>
      </c>
      <c r="Q34" s="17">
        <f t="shared" si="7"/>
        <v>0</v>
      </c>
      <c r="R34" s="17">
        <f t="shared" si="8"/>
        <v>615</v>
      </c>
      <c r="S34" s="17" t="e">
        <f t="shared" si="9"/>
        <v>#DIV/0!</v>
      </c>
      <c r="T34" s="17">
        <f t="shared" si="10"/>
        <v>615</v>
      </c>
      <c r="U34" s="16">
        <f t="shared" si="11"/>
        <v>0</v>
      </c>
      <c r="V34" s="17">
        <f t="shared" si="12"/>
        <v>7.5</v>
      </c>
      <c r="W34" s="16" t="str">
        <f t="shared" si="19"/>
        <v>Kilopris=82 kr/kg;Vikt per enhet=7,5;Enheter per kolli=1;Vikt (ca)=7,5kg;Cirkapris per kolli=615 kr</v>
      </c>
      <c r="X34" s="16"/>
      <c r="Y34" s="16"/>
      <c r="Z34" s="7" t="str">
        <f t="shared" si="14"/>
        <v>Kotlettrad hel med ben och svål - ekologisk</v>
      </c>
      <c r="AA34" s="16" t="s">
        <v>80</v>
      </c>
      <c r="AB34" s="16"/>
      <c r="AC34" s="18" t="s">
        <v>216</v>
      </c>
      <c r="AD34" s="16"/>
      <c r="AE34" s="16" t="s">
        <v>196</v>
      </c>
      <c r="AF34" s="16"/>
      <c r="AG34" s="16"/>
      <c r="AH34" s="16"/>
      <c r="AI34" s="17">
        <f t="shared" si="15"/>
        <v>615</v>
      </c>
      <c r="AJ34" s="16" t="s">
        <v>84</v>
      </c>
      <c r="AK34" s="16" t="s">
        <v>84</v>
      </c>
      <c r="AL34" s="16">
        <f t="shared" si="16"/>
        <v>0</v>
      </c>
      <c r="AM34" s="16" t="s">
        <v>85</v>
      </c>
      <c r="AN34" s="16" t="s">
        <v>86</v>
      </c>
      <c r="AO34" s="16"/>
      <c r="AP34" s="17">
        <f t="shared" si="17"/>
        <v>7.5</v>
      </c>
      <c r="AQ34" s="16" t="s">
        <v>85</v>
      </c>
      <c r="AR34" s="16" t="s">
        <v>85</v>
      </c>
      <c r="AS34" s="16" t="s">
        <v>85</v>
      </c>
      <c r="AT34" s="16" t="s">
        <v>87</v>
      </c>
      <c r="AU34" s="16" t="s">
        <v>87</v>
      </c>
      <c r="AV34" s="16"/>
      <c r="AW34" s="16"/>
      <c r="AX34" s="16">
        <v>500</v>
      </c>
      <c r="AY34" s="16">
        <v>0</v>
      </c>
      <c r="AZ34" s="16" t="s">
        <v>197</v>
      </c>
      <c r="BA34" s="16" t="s">
        <v>217</v>
      </c>
      <c r="BB34" s="16"/>
      <c r="BC34" s="16"/>
      <c r="BD34" s="16"/>
      <c r="BE34" s="16"/>
      <c r="BF34" s="16"/>
      <c r="BG34" s="16"/>
      <c r="BH34" s="16"/>
      <c r="BI34" s="16"/>
      <c r="BJ34" s="16"/>
      <c r="BK34" s="16"/>
      <c r="BL34" s="16"/>
      <c r="BM34" s="16"/>
      <c r="BN34" s="16"/>
      <c r="BO34" s="16"/>
      <c r="BP34" s="16"/>
      <c r="BQ34" s="16"/>
      <c r="BR34" s="16">
        <v>0</v>
      </c>
      <c r="BS34" s="16"/>
      <c r="BT34" s="16"/>
      <c r="BU34" s="16"/>
      <c r="BV34" s="16"/>
      <c r="BW34" s="16"/>
      <c r="BX34" s="19">
        <v>7350123000092</v>
      </c>
      <c r="BY34" s="18">
        <v>10</v>
      </c>
      <c r="BZ34" s="16"/>
      <c r="CA34" s="16"/>
      <c r="CB34" s="16"/>
      <c r="CC34" s="16"/>
      <c r="CD34" s="16"/>
      <c r="CE34" s="16"/>
      <c r="CF34" s="16"/>
      <c r="CG34" s="16"/>
      <c r="CH34" s="16"/>
      <c r="CI34" s="16"/>
      <c r="CJ34" s="16" t="str">
        <f t="shared" si="18"/>
        <v>Kilopris=82 kr/kg;Vikt per enhet=7,5;Enheter per kolli=1;Vikt (ca)=7,5kg;Cirkapris per kolli=615 kr</v>
      </c>
    </row>
    <row r="35" spans="1:88" ht="15.75" customHeight="1">
      <c r="A35" s="16" t="s">
        <v>218</v>
      </c>
      <c r="B35" s="16">
        <v>1</v>
      </c>
      <c r="C35" s="16" t="str">
        <f t="shared" si="0"/>
        <v>Varierande</v>
      </c>
      <c r="D35" s="16">
        <v>2</v>
      </c>
      <c r="E35" s="17">
        <v>0</v>
      </c>
      <c r="F35" s="17">
        <v>5</v>
      </c>
      <c r="G35" s="17">
        <f t="shared" si="21"/>
        <v>0</v>
      </c>
      <c r="H35" s="17">
        <f t="shared" si="2"/>
        <v>10</v>
      </c>
      <c r="I35" s="17">
        <v>0</v>
      </c>
      <c r="J35" s="17">
        <v>105</v>
      </c>
      <c r="K35" s="16" t="s">
        <v>79</v>
      </c>
      <c r="L35" s="16"/>
      <c r="M35" s="17">
        <f t="shared" si="3"/>
        <v>0</v>
      </c>
      <c r="N35" s="17">
        <f t="shared" si="4"/>
        <v>105</v>
      </c>
      <c r="O35" s="17">
        <f t="shared" si="5"/>
        <v>0</v>
      </c>
      <c r="P35" s="17">
        <f t="shared" si="6"/>
        <v>1050</v>
      </c>
      <c r="Q35" s="17">
        <f t="shared" si="7"/>
        <v>0</v>
      </c>
      <c r="R35" s="17">
        <f t="shared" si="8"/>
        <v>1050</v>
      </c>
      <c r="S35" s="17" t="e">
        <f t="shared" si="9"/>
        <v>#DIV/0!</v>
      </c>
      <c r="T35" s="17">
        <f t="shared" si="10"/>
        <v>1050</v>
      </c>
      <c r="U35" s="16">
        <f t="shared" si="11"/>
        <v>0</v>
      </c>
      <c r="V35" s="17">
        <f t="shared" si="12"/>
        <v>10</v>
      </c>
      <c r="W35" s="16" t="str">
        <f t="shared" si="19"/>
        <v>Kilopris=105 kr/kg;Vikt per enhet=5;Enheter per kolli=2;Vikt (ca)=10kg;Cirkapris per kolli=1050 kr</v>
      </c>
      <c r="X35" s="16"/>
      <c r="Y35" s="16"/>
      <c r="Z35" s="7" t="str">
        <f t="shared" si="14"/>
        <v>Kotlettrad hel utan ben med svål - ekologisk</v>
      </c>
      <c r="AA35" s="16" t="s">
        <v>80</v>
      </c>
      <c r="AB35" s="16"/>
      <c r="AC35" s="18" t="s">
        <v>219</v>
      </c>
      <c r="AD35" s="16"/>
      <c r="AE35" s="16" t="s">
        <v>196</v>
      </c>
      <c r="AF35" s="16"/>
      <c r="AG35" s="16"/>
      <c r="AH35" s="16"/>
      <c r="AI35" s="17">
        <f t="shared" si="15"/>
        <v>1050</v>
      </c>
      <c r="AJ35" s="16" t="s">
        <v>84</v>
      </c>
      <c r="AK35" s="16" t="s">
        <v>84</v>
      </c>
      <c r="AL35" s="16">
        <f t="shared" si="16"/>
        <v>0</v>
      </c>
      <c r="AM35" s="16" t="s">
        <v>85</v>
      </c>
      <c r="AN35" s="16" t="s">
        <v>86</v>
      </c>
      <c r="AO35" s="16"/>
      <c r="AP35" s="17">
        <f t="shared" si="17"/>
        <v>10</v>
      </c>
      <c r="AQ35" s="16" t="s">
        <v>85</v>
      </c>
      <c r="AR35" s="16" t="s">
        <v>85</v>
      </c>
      <c r="AS35" s="16" t="s">
        <v>85</v>
      </c>
      <c r="AT35" s="16" t="s">
        <v>87</v>
      </c>
      <c r="AU35" s="16" t="s">
        <v>87</v>
      </c>
      <c r="AV35" s="16"/>
      <c r="AW35" s="16"/>
      <c r="AX35" s="16">
        <v>500</v>
      </c>
      <c r="AY35" s="16">
        <v>0</v>
      </c>
      <c r="AZ35" s="16" t="s">
        <v>197</v>
      </c>
      <c r="BA35" s="16" t="s">
        <v>220</v>
      </c>
      <c r="BB35" s="16"/>
      <c r="BC35" s="16"/>
      <c r="BD35" s="16"/>
      <c r="BE35" s="16"/>
      <c r="BF35" s="16"/>
      <c r="BG35" s="16"/>
      <c r="BH35" s="16"/>
      <c r="BI35" s="16"/>
      <c r="BJ35" s="16"/>
      <c r="BK35" s="16"/>
      <c r="BL35" s="16"/>
      <c r="BM35" s="16"/>
      <c r="BN35" s="16"/>
      <c r="BO35" s="16"/>
      <c r="BP35" s="16"/>
      <c r="BQ35" s="16"/>
      <c r="BR35" s="16">
        <v>0</v>
      </c>
      <c r="BS35" s="16"/>
      <c r="BT35" s="16"/>
      <c r="BU35" s="16"/>
      <c r="BV35" s="16"/>
      <c r="BW35" s="16"/>
      <c r="BX35" s="19">
        <v>7350123000108</v>
      </c>
      <c r="BY35" s="18">
        <v>11</v>
      </c>
      <c r="BZ35" s="16"/>
      <c r="CA35" s="16"/>
      <c r="CB35" s="16"/>
      <c r="CC35" s="16"/>
      <c r="CD35" s="16"/>
      <c r="CE35" s="16"/>
      <c r="CF35" s="16"/>
      <c r="CG35" s="16"/>
      <c r="CH35" s="16"/>
      <c r="CI35" s="16"/>
      <c r="CJ35" s="16" t="str">
        <f t="shared" si="18"/>
        <v>Kilopris=105 kr/kg;Vikt per enhet=5;Enheter per kolli=2;Vikt (ca)=10kg;Cirkapris per kolli=1050 kr</v>
      </c>
    </row>
    <row r="36" spans="1:88" ht="15.75" customHeight="1">
      <c r="A36" s="16" t="s">
        <v>221</v>
      </c>
      <c r="B36" s="16">
        <v>1</v>
      </c>
      <c r="C36" s="16" t="str">
        <f t="shared" si="0"/>
        <v>Varierande</v>
      </c>
      <c r="D36" s="16">
        <v>1</v>
      </c>
      <c r="E36" s="17">
        <v>0</v>
      </c>
      <c r="F36" s="17">
        <v>2.5</v>
      </c>
      <c r="G36" s="17">
        <f t="shared" si="21"/>
        <v>0</v>
      </c>
      <c r="H36" s="17">
        <f t="shared" si="2"/>
        <v>2.5</v>
      </c>
      <c r="I36" s="17">
        <v>0</v>
      </c>
      <c r="J36" s="17">
        <v>149</v>
      </c>
      <c r="K36" s="16" t="s">
        <v>79</v>
      </c>
      <c r="L36" s="16"/>
      <c r="M36" s="17">
        <f t="shared" si="3"/>
        <v>0</v>
      </c>
      <c r="N36" s="17">
        <f t="shared" si="4"/>
        <v>149</v>
      </c>
      <c r="O36" s="17">
        <f t="shared" si="5"/>
        <v>0</v>
      </c>
      <c r="P36" s="17">
        <f t="shared" si="6"/>
        <v>372.5</v>
      </c>
      <c r="Q36" s="17">
        <f t="shared" si="7"/>
        <v>0</v>
      </c>
      <c r="R36" s="17">
        <f t="shared" si="8"/>
        <v>372.5</v>
      </c>
      <c r="S36" s="17" t="e">
        <f t="shared" si="9"/>
        <v>#DIV/0!</v>
      </c>
      <c r="T36" s="17">
        <f t="shared" si="10"/>
        <v>372.5</v>
      </c>
      <c r="U36" s="16">
        <f t="shared" si="11"/>
        <v>0</v>
      </c>
      <c r="V36" s="17">
        <f t="shared" si="12"/>
        <v>2.5</v>
      </c>
      <c r="W36" s="16" t="str">
        <f t="shared" si="19"/>
        <v>Kilopris=149 kr/kg;Vikt per enhet=2,5;Enheter per kolli=1;Vikt (ca)=2,5kg;Cirkapris per kolli=372,5 kr</v>
      </c>
      <c r="X36" s="16"/>
      <c r="Y36" s="16"/>
      <c r="Z36" s="7" t="str">
        <f t="shared" si="14"/>
        <v>Fläskytterfilé - ekologisk</v>
      </c>
      <c r="AA36" s="16" t="s">
        <v>80</v>
      </c>
      <c r="AB36" s="16"/>
      <c r="AC36" s="18" t="s">
        <v>222</v>
      </c>
      <c r="AD36" s="16"/>
      <c r="AE36" s="16" t="s">
        <v>196</v>
      </c>
      <c r="AF36" s="16"/>
      <c r="AG36" s="16"/>
      <c r="AH36" s="16"/>
      <c r="AI36" s="17">
        <f t="shared" si="15"/>
        <v>372.5</v>
      </c>
      <c r="AJ36" s="16" t="s">
        <v>84</v>
      </c>
      <c r="AK36" s="16" t="s">
        <v>84</v>
      </c>
      <c r="AL36" s="16">
        <f t="shared" si="16"/>
        <v>0</v>
      </c>
      <c r="AM36" s="16" t="s">
        <v>85</v>
      </c>
      <c r="AN36" s="16" t="s">
        <v>86</v>
      </c>
      <c r="AO36" s="16"/>
      <c r="AP36" s="17">
        <f t="shared" si="17"/>
        <v>2.5</v>
      </c>
      <c r="AQ36" s="16" t="s">
        <v>85</v>
      </c>
      <c r="AR36" s="16" t="s">
        <v>85</v>
      </c>
      <c r="AS36" s="16" t="s">
        <v>85</v>
      </c>
      <c r="AT36" s="16" t="s">
        <v>87</v>
      </c>
      <c r="AU36" s="16" t="s">
        <v>87</v>
      </c>
      <c r="AV36" s="16"/>
      <c r="AW36" s="16"/>
      <c r="AX36" s="16">
        <v>500</v>
      </c>
      <c r="AY36" s="16">
        <v>0</v>
      </c>
      <c r="AZ36" s="16" t="s">
        <v>197</v>
      </c>
      <c r="BA36" s="16" t="s">
        <v>223</v>
      </c>
      <c r="BB36" s="16"/>
      <c r="BC36" s="16"/>
      <c r="BD36" s="16"/>
      <c r="BE36" s="16"/>
      <c r="BF36" s="16"/>
      <c r="BG36" s="16"/>
      <c r="BH36" s="16"/>
      <c r="BI36" s="16"/>
      <c r="BJ36" s="16"/>
      <c r="BK36" s="16"/>
      <c r="BL36" s="16"/>
      <c r="BM36" s="16"/>
      <c r="BN36" s="16"/>
      <c r="BO36" s="16"/>
      <c r="BP36" s="16"/>
      <c r="BQ36" s="16"/>
      <c r="BR36" s="16">
        <v>0</v>
      </c>
      <c r="BS36" s="16"/>
      <c r="BT36" s="16"/>
      <c r="BU36" s="16"/>
      <c r="BV36" s="16"/>
      <c r="BW36" s="16"/>
      <c r="BX36" s="19">
        <v>7350123000122</v>
      </c>
      <c r="BY36" s="18">
        <v>13</v>
      </c>
      <c r="BZ36" s="16"/>
      <c r="CA36" s="16"/>
      <c r="CB36" s="16"/>
      <c r="CC36" s="16"/>
      <c r="CD36" s="16"/>
      <c r="CE36" s="16"/>
      <c r="CF36" s="16"/>
      <c r="CG36" s="16"/>
      <c r="CH36" s="16"/>
      <c r="CI36" s="16"/>
      <c r="CJ36" s="16" t="str">
        <f t="shared" si="18"/>
        <v>Kilopris=149 kr/kg;Vikt per enhet=2,5;Enheter per kolli=1;Vikt (ca)=2,5kg;Cirkapris per kolli=372,5 kr</v>
      </c>
    </row>
    <row r="37" spans="1:88" ht="15.75" customHeight="1">
      <c r="A37" s="16" t="s">
        <v>224</v>
      </c>
      <c r="B37" s="16">
        <v>1</v>
      </c>
      <c r="C37" s="16" t="str">
        <f t="shared" si="0"/>
        <v>Varierande</v>
      </c>
      <c r="D37" s="16">
        <v>4</v>
      </c>
      <c r="E37" s="17">
        <v>0</v>
      </c>
      <c r="F37" s="17">
        <v>4</v>
      </c>
      <c r="G37" s="17">
        <f t="shared" si="21"/>
        <v>0</v>
      </c>
      <c r="H37" s="17">
        <f t="shared" si="2"/>
        <v>16</v>
      </c>
      <c r="I37" s="17">
        <v>0</v>
      </c>
      <c r="J37" s="17">
        <v>85</v>
      </c>
      <c r="K37" s="16" t="s">
        <v>79</v>
      </c>
      <c r="L37" s="16"/>
      <c r="M37" s="17">
        <f t="shared" si="3"/>
        <v>0</v>
      </c>
      <c r="N37" s="17">
        <f t="shared" si="4"/>
        <v>85</v>
      </c>
      <c r="O37" s="17">
        <f t="shared" si="5"/>
        <v>0</v>
      </c>
      <c r="P37" s="17">
        <f t="shared" si="6"/>
        <v>1360</v>
      </c>
      <c r="Q37" s="17">
        <f t="shared" si="7"/>
        <v>0</v>
      </c>
      <c r="R37" s="17">
        <f t="shared" si="8"/>
        <v>1360</v>
      </c>
      <c r="S37" s="17" t="e">
        <f t="shared" si="9"/>
        <v>#DIV/0!</v>
      </c>
      <c r="T37" s="17">
        <f t="shared" si="10"/>
        <v>1360</v>
      </c>
      <c r="U37" s="16">
        <f t="shared" si="11"/>
        <v>0</v>
      </c>
      <c r="V37" s="17">
        <f t="shared" si="12"/>
        <v>16</v>
      </c>
      <c r="W37" s="16" t="str">
        <f t="shared" si="19"/>
        <v>Kilopris=85 kr/kg;Vikt per enhet=4;Enheter per kolli=4;Vikt (ca)=16kg;Cirkapris per kolli=1360 kr</v>
      </c>
      <c r="X37" s="16"/>
      <c r="Y37" s="16"/>
      <c r="Z37" s="7" t="str">
        <f t="shared" si="14"/>
        <v>Sida benfri med svål - ekologisk</v>
      </c>
      <c r="AA37" s="16" t="s">
        <v>80</v>
      </c>
      <c r="AB37" s="16"/>
      <c r="AC37" s="18" t="s">
        <v>225</v>
      </c>
      <c r="AD37" s="16"/>
      <c r="AE37" s="16" t="s">
        <v>196</v>
      </c>
      <c r="AF37" s="16"/>
      <c r="AG37" s="16"/>
      <c r="AH37" s="16"/>
      <c r="AI37" s="17">
        <f t="shared" si="15"/>
        <v>1360</v>
      </c>
      <c r="AJ37" s="16" t="s">
        <v>84</v>
      </c>
      <c r="AK37" s="16" t="s">
        <v>84</v>
      </c>
      <c r="AL37" s="16">
        <f t="shared" si="16"/>
        <v>0</v>
      </c>
      <c r="AM37" s="16" t="s">
        <v>85</v>
      </c>
      <c r="AN37" s="16" t="s">
        <v>86</v>
      </c>
      <c r="AO37" s="16"/>
      <c r="AP37" s="17">
        <f t="shared" si="17"/>
        <v>16</v>
      </c>
      <c r="AQ37" s="16" t="s">
        <v>85</v>
      </c>
      <c r="AR37" s="16" t="s">
        <v>85</v>
      </c>
      <c r="AS37" s="16" t="s">
        <v>85</v>
      </c>
      <c r="AT37" s="16" t="s">
        <v>87</v>
      </c>
      <c r="AU37" s="16" t="s">
        <v>87</v>
      </c>
      <c r="AV37" s="16"/>
      <c r="AW37" s="16"/>
      <c r="AX37" s="16">
        <v>500</v>
      </c>
      <c r="AY37" s="16">
        <v>0</v>
      </c>
      <c r="AZ37" s="16" t="s">
        <v>197</v>
      </c>
      <c r="BA37" s="16" t="s">
        <v>226</v>
      </c>
      <c r="BB37" s="16"/>
      <c r="BC37" s="16"/>
      <c r="BD37" s="16"/>
      <c r="BE37" s="16"/>
      <c r="BF37" s="16" t="s">
        <v>227</v>
      </c>
      <c r="BG37" s="16"/>
      <c r="BH37" s="16"/>
      <c r="BI37" s="16"/>
      <c r="BJ37" s="16"/>
      <c r="BK37" s="16"/>
      <c r="BL37" s="16"/>
      <c r="BM37" s="16"/>
      <c r="BN37" s="16"/>
      <c r="BO37" s="16"/>
      <c r="BP37" s="16"/>
      <c r="BQ37" s="16"/>
      <c r="BR37" s="16">
        <v>0</v>
      </c>
      <c r="BS37" s="16"/>
      <c r="BT37" s="16"/>
      <c r="BU37" s="16"/>
      <c r="BV37" s="16"/>
      <c r="BW37" s="16"/>
      <c r="BX37" s="19">
        <v>7350123000146</v>
      </c>
      <c r="BY37" s="18">
        <v>15</v>
      </c>
      <c r="BZ37" s="16"/>
      <c r="CA37" s="16"/>
      <c r="CB37" s="16"/>
      <c r="CC37" s="16"/>
      <c r="CD37" s="16"/>
      <c r="CE37" s="16"/>
      <c r="CF37" s="16"/>
      <c r="CG37" s="16"/>
      <c r="CH37" s="16"/>
      <c r="CI37" s="16"/>
      <c r="CJ37" s="16" t="str">
        <f t="shared" si="18"/>
        <v>Kilopris=85 kr/kg;Vikt per enhet=4;Enheter per kolli=4;Vikt (ca)=16kg;Cirkapris per kolli=1360 kr</v>
      </c>
    </row>
    <row r="38" spans="1:88" ht="15.75" customHeight="1">
      <c r="A38" s="16" t="s">
        <v>228</v>
      </c>
      <c r="B38" s="16">
        <v>1</v>
      </c>
      <c r="C38" s="16" t="str">
        <f t="shared" si="0"/>
        <v>Varierande</v>
      </c>
      <c r="D38" s="16">
        <v>2</v>
      </c>
      <c r="E38" s="17">
        <v>0</v>
      </c>
      <c r="F38" s="17">
        <v>1.1000000000000001</v>
      </c>
      <c r="G38" s="17">
        <f t="shared" si="21"/>
        <v>0</v>
      </c>
      <c r="H38" s="17">
        <f t="shared" si="2"/>
        <v>2.2000000000000002</v>
      </c>
      <c r="I38" s="17">
        <v>0</v>
      </c>
      <c r="J38" s="17">
        <v>72</v>
      </c>
      <c r="K38" s="16" t="s">
        <v>79</v>
      </c>
      <c r="L38" s="16"/>
      <c r="M38" s="17">
        <f t="shared" si="3"/>
        <v>0</v>
      </c>
      <c r="N38" s="17">
        <f t="shared" si="4"/>
        <v>72</v>
      </c>
      <c r="O38" s="17">
        <f t="shared" si="5"/>
        <v>0</v>
      </c>
      <c r="P38" s="17">
        <f t="shared" si="6"/>
        <v>158.4</v>
      </c>
      <c r="Q38" s="17">
        <f t="shared" si="7"/>
        <v>0</v>
      </c>
      <c r="R38" s="17">
        <f t="shared" si="8"/>
        <v>158.4</v>
      </c>
      <c r="S38" s="17" t="e">
        <f t="shared" si="9"/>
        <v>#DIV/0!</v>
      </c>
      <c r="T38" s="17">
        <f t="shared" si="10"/>
        <v>158.4</v>
      </c>
      <c r="U38" s="16">
        <f t="shared" si="11"/>
        <v>0</v>
      </c>
      <c r="V38" s="17">
        <f t="shared" si="12"/>
        <v>2.2000000000000002</v>
      </c>
      <c r="W38" s="16" t="str">
        <f t="shared" si="19"/>
        <v>Kilopris=72 kr/kg;Vikt per enhet=1,1;Enheter per kolli=2;Vikt (ca)=2,2kg;Cirkapris per kolli=158,4 kr</v>
      </c>
      <c r="X38" s="16"/>
      <c r="Y38" s="16"/>
      <c r="Z38" s="7" t="str">
        <f t="shared" si="14"/>
        <v>Bogrevben hel - ekologisk</v>
      </c>
      <c r="AA38" s="16" t="s">
        <v>80</v>
      </c>
      <c r="AB38" s="16"/>
      <c r="AC38" s="18" t="s">
        <v>229</v>
      </c>
      <c r="AD38" s="16"/>
      <c r="AE38" s="16" t="s">
        <v>196</v>
      </c>
      <c r="AF38" s="16"/>
      <c r="AG38" s="16"/>
      <c r="AH38" s="16"/>
      <c r="AI38" s="17">
        <f t="shared" si="15"/>
        <v>158.4</v>
      </c>
      <c r="AJ38" s="16" t="s">
        <v>84</v>
      </c>
      <c r="AK38" s="16" t="s">
        <v>84</v>
      </c>
      <c r="AL38" s="16">
        <f t="shared" si="16"/>
        <v>0</v>
      </c>
      <c r="AM38" s="16" t="s">
        <v>85</v>
      </c>
      <c r="AN38" s="16" t="s">
        <v>86</v>
      </c>
      <c r="AO38" s="16"/>
      <c r="AP38" s="17">
        <f t="shared" si="17"/>
        <v>2.2000000000000002</v>
      </c>
      <c r="AQ38" s="16" t="s">
        <v>85</v>
      </c>
      <c r="AR38" s="16" t="s">
        <v>85</v>
      </c>
      <c r="AS38" s="16" t="s">
        <v>85</v>
      </c>
      <c r="AT38" s="16" t="s">
        <v>87</v>
      </c>
      <c r="AU38" s="16" t="s">
        <v>87</v>
      </c>
      <c r="AV38" s="16"/>
      <c r="AW38" s="16"/>
      <c r="AX38" s="16">
        <v>500</v>
      </c>
      <c r="AY38" s="16">
        <v>0</v>
      </c>
      <c r="AZ38" s="16" t="s">
        <v>197</v>
      </c>
      <c r="BA38" s="16" t="s">
        <v>230</v>
      </c>
      <c r="BB38" s="16"/>
      <c r="BC38" s="16"/>
      <c r="BD38" s="16"/>
      <c r="BE38" s="16"/>
      <c r="BF38" s="16"/>
      <c r="BG38" s="16"/>
      <c r="BH38" s="16"/>
      <c r="BI38" s="16"/>
      <c r="BJ38" s="16"/>
      <c r="BK38" s="16"/>
      <c r="BL38" s="16"/>
      <c r="BM38" s="16"/>
      <c r="BN38" s="16"/>
      <c r="BO38" s="16"/>
      <c r="BP38" s="16"/>
      <c r="BQ38" s="16"/>
      <c r="BR38" s="16">
        <v>0</v>
      </c>
      <c r="BS38" s="16"/>
      <c r="BT38" s="16"/>
      <c r="BU38" s="16"/>
      <c r="BV38" s="16"/>
      <c r="BW38" s="16"/>
      <c r="BX38" s="19">
        <v>7350123000191</v>
      </c>
      <c r="BY38" s="18">
        <v>27</v>
      </c>
      <c r="BZ38" s="16"/>
      <c r="CA38" s="16"/>
      <c r="CB38" s="16"/>
      <c r="CC38" s="16"/>
      <c r="CD38" s="16"/>
      <c r="CE38" s="16"/>
      <c r="CF38" s="16"/>
      <c r="CG38" s="16"/>
      <c r="CH38" s="16"/>
      <c r="CI38" s="16"/>
      <c r="CJ38" s="16" t="str">
        <f t="shared" si="18"/>
        <v>Kilopris=72 kr/kg;Vikt per enhet=1,1;Enheter per kolli=2;Vikt (ca)=2,2kg;Cirkapris per kolli=158,4 kr</v>
      </c>
    </row>
    <row r="39" spans="1:88" ht="15.75" customHeight="1">
      <c r="A39" s="16" t="s">
        <v>231</v>
      </c>
      <c r="B39" s="16">
        <v>1</v>
      </c>
      <c r="C39" s="16" t="str">
        <f t="shared" si="0"/>
        <v>Varierande</v>
      </c>
      <c r="D39" s="16">
        <v>1</v>
      </c>
      <c r="E39" s="17">
        <v>0</v>
      </c>
      <c r="F39" s="17">
        <v>8</v>
      </c>
      <c r="G39" s="17">
        <f t="shared" si="21"/>
        <v>0</v>
      </c>
      <c r="H39" s="17">
        <f t="shared" si="2"/>
        <v>8</v>
      </c>
      <c r="I39" s="17">
        <v>0</v>
      </c>
      <c r="J39" s="17">
        <v>89</v>
      </c>
      <c r="K39" s="16" t="s">
        <v>79</v>
      </c>
      <c r="L39" s="16"/>
      <c r="M39" s="17">
        <f t="shared" si="3"/>
        <v>0</v>
      </c>
      <c r="N39" s="17">
        <f t="shared" si="4"/>
        <v>89</v>
      </c>
      <c r="O39" s="17">
        <f t="shared" si="5"/>
        <v>0</v>
      </c>
      <c r="P39" s="17">
        <f t="shared" si="6"/>
        <v>712</v>
      </c>
      <c r="Q39" s="17">
        <f t="shared" si="7"/>
        <v>0</v>
      </c>
      <c r="R39" s="17">
        <f t="shared" si="8"/>
        <v>712</v>
      </c>
      <c r="S39" s="17" t="e">
        <f t="shared" si="9"/>
        <v>#DIV/0!</v>
      </c>
      <c r="T39" s="17">
        <f t="shared" si="10"/>
        <v>712</v>
      </c>
      <c r="U39" s="16">
        <f t="shared" si="11"/>
        <v>0</v>
      </c>
      <c r="V39" s="17">
        <f t="shared" si="12"/>
        <v>8</v>
      </c>
      <c r="W39" s="16" t="str">
        <f t="shared" si="19"/>
        <v>Kilopris=89 kr/kg;Vikt per enhet=8;Enheter per kolli=1;Vikt (ca)=8kg;Cirkapris per kolli=712 kr</v>
      </c>
      <c r="X39" s="16"/>
      <c r="Y39" s="16"/>
      <c r="Z39" s="7" t="str">
        <f t="shared" si="14"/>
        <v>Hel skinka bf med svål - ekologisk</v>
      </c>
      <c r="AA39" s="16" t="s">
        <v>80</v>
      </c>
      <c r="AB39" s="16"/>
      <c r="AC39" s="18" t="s">
        <v>232</v>
      </c>
      <c r="AD39" s="16"/>
      <c r="AE39" s="16" t="s">
        <v>196</v>
      </c>
      <c r="AF39" s="16"/>
      <c r="AG39" s="16"/>
      <c r="AH39" s="16"/>
      <c r="AI39" s="17">
        <f t="shared" si="15"/>
        <v>712</v>
      </c>
      <c r="AJ39" s="16" t="s">
        <v>84</v>
      </c>
      <c r="AK39" s="16" t="s">
        <v>84</v>
      </c>
      <c r="AL39" s="16">
        <f t="shared" si="16"/>
        <v>0</v>
      </c>
      <c r="AM39" s="16" t="s">
        <v>85</v>
      </c>
      <c r="AN39" s="16" t="s">
        <v>86</v>
      </c>
      <c r="AO39" s="16"/>
      <c r="AP39" s="17">
        <f t="shared" si="17"/>
        <v>8</v>
      </c>
      <c r="AQ39" s="16" t="s">
        <v>85</v>
      </c>
      <c r="AR39" s="16" t="s">
        <v>85</v>
      </c>
      <c r="AS39" s="16" t="s">
        <v>85</v>
      </c>
      <c r="AT39" s="16" t="s">
        <v>87</v>
      </c>
      <c r="AU39" s="16" t="s">
        <v>87</v>
      </c>
      <c r="AV39" s="16"/>
      <c r="AW39" s="16"/>
      <c r="AX39" s="16">
        <v>500</v>
      </c>
      <c r="AY39" s="16">
        <v>0</v>
      </c>
      <c r="AZ39" s="16" t="s">
        <v>197</v>
      </c>
      <c r="BA39" s="16" t="s">
        <v>233</v>
      </c>
      <c r="BB39" s="16"/>
      <c r="BC39" s="16"/>
      <c r="BD39" s="16"/>
      <c r="BE39" s="16"/>
      <c r="BF39" s="16"/>
      <c r="BG39" s="16"/>
      <c r="BH39" s="16"/>
      <c r="BI39" s="16"/>
      <c r="BJ39" s="16"/>
      <c r="BK39" s="16"/>
      <c r="BL39" s="16"/>
      <c r="BM39" s="16"/>
      <c r="BN39" s="16"/>
      <c r="BO39" s="16"/>
      <c r="BP39" s="16"/>
      <c r="BQ39" s="16"/>
      <c r="BR39" s="16">
        <v>0</v>
      </c>
      <c r="BS39" s="16"/>
      <c r="BT39" s="16"/>
      <c r="BU39" s="16"/>
      <c r="BV39" s="16"/>
      <c r="BW39" s="16"/>
      <c r="BX39" s="19">
        <v>7350123000153</v>
      </c>
      <c r="BY39" s="18">
        <v>18</v>
      </c>
      <c r="BZ39" s="16"/>
      <c r="CA39" s="16"/>
      <c r="CB39" s="16"/>
      <c r="CC39" s="16"/>
      <c r="CD39" s="16"/>
      <c r="CE39" s="16"/>
      <c r="CF39" s="16"/>
      <c r="CG39" s="16"/>
      <c r="CH39" s="16"/>
      <c r="CI39" s="16"/>
      <c r="CJ39" s="16" t="str">
        <f t="shared" si="18"/>
        <v>Kilopris=89 kr/kg;Vikt per enhet=8;Enheter per kolli=1;Vikt (ca)=8kg;Cirkapris per kolli=712 kr</v>
      </c>
    </row>
    <row r="40" spans="1:88" ht="15.75" customHeight="1">
      <c r="A40" s="16" t="s">
        <v>234</v>
      </c>
      <c r="B40" s="16">
        <v>1</v>
      </c>
      <c r="C40" s="16" t="str">
        <f t="shared" si="0"/>
        <v>Varierande</v>
      </c>
      <c r="D40" s="16">
        <v>2</v>
      </c>
      <c r="E40" s="17">
        <v>0</v>
      </c>
      <c r="F40" s="17">
        <v>1</v>
      </c>
      <c r="G40" s="17">
        <f t="shared" si="21"/>
        <v>0</v>
      </c>
      <c r="H40" s="17">
        <f t="shared" si="2"/>
        <v>2</v>
      </c>
      <c r="I40" s="17">
        <v>0</v>
      </c>
      <c r="J40" s="17">
        <v>55</v>
      </c>
      <c r="K40" s="16" t="s">
        <v>79</v>
      </c>
      <c r="L40" s="16"/>
      <c r="M40" s="17">
        <f t="shared" si="3"/>
        <v>0</v>
      </c>
      <c r="N40" s="17">
        <f t="shared" si="4"/>
        <v>55</v>
      </c>
      <c r="O40" s="17">
        <f t="shared" si="5"/>
        <v>0</v>
      </c>
      <c r="P40" s="17">
        <f t="shared" si="6"/>
        <v>110</v>
      </c>
      <c r="Q40" s="17">
        <f t="shared" si="7"/>
        <v>0</v>
      </c>
      <c r="R40" s="17">
        <f t="shared" si="8"/>
        <v>110</v>
      </c>
      <c r="S40" s="17" t="e">
        <f t="shared" si="9"/>
        <v>#DIV/0!</v>
      </c>
      <c r="T40" s="17">
        <f t="shared" si="10"/>
        <v>110</v>
      </c>
      <c r="U40" s="16">
        <f t="shared" si="11"/>
        <v>0</v>
      </c>
      <c r="V40" s="17">
        <f t="shared" si="12"/>
        <v>2</v>
      </c>
      <c r="W40" s="16" t="str">
        <f t="shared" si="19"/>
        <v>Kilopris=55 kr/kg;Vikt per enhet=1;Enheter per kolli=2;Vikt (ca)=2kg;Cirkapris per kolli=110 kr</v>
      </c>
      <c r="X40" s="16"/>
      <c r="Y40" s="16"/>
      <c r="Z40" s="7" t="str">
        <f t="shared" si="14"/>
        <v>Fläsklägg - ekologisk</v>
      </c>
      <c r="AA40" s="16" t="s">
        <v>80</v>
      </c>
      <c r="AB40" s="16"/>
      <c r="AC40" s="18" t="s">
        <v>235</v>
      </c>
      <c r="AD40" s="16"/>
      <c r="AE40" s="16" t="s">
        <v>196</v>
      </c>
      <c r="AF40" s="16"/>
      <c r="AG40" s="16"/>
      <c r="AH40" s="16"/>
      <c r="AI40" s="17">
        <f t="shared" si="15"/>
        <v>110</v>
      </c>
      <c r="AJ40" s="16" t="s">
        <v>84</v>
      </c>
      <c r="AK40" s="16" t="s">
        <v>84</v>
      </c>
      <c r="AL40" s="16">
        <f t="shared" si="16"/>
        <v>0</v>
      </c>
      <c r="AM40" s="16" t="s">
        <v>85</v>
      </c>
      <c r="AN40" s="16" t="s">
        <v>86</v>
      </c>
      <c r="AO40" s="16"/>
      <c r="AP40" s="17">
        <f t="shared" si="17"/>
        <v>2</v>
      </c>
      <c r="AQ40" s="16" t="s">
        <v>85</v>
      </c>
      <c r="AR40" s="16" t="s">
        <v>85</v>
      </c>
      <c r="AS40" s="16" t="s">
        <v>85</v>
      </c>
      <c r="AT40" s="16" t="s">
        <v>87</v>
      </c>
      <c r="AU40" s="16" t="s">
        <v>87</v>
      </c>
      <c r="AV40" s="16"/>
      <c r="AW40" s="16"/>
      <c r="AX40" s="16">
        <v>500</v>
      </c>
      <c r="AY40" s="16">
        <v>0</v>
      </c>
      <c r="AZ40" s="16" t="s">
        <v>197</v>
      </c>
      <c r="BA40" s="16" t="s">
        <v>236</v>
      </c>
      <c r="BB40" s="16"/>
      <c r="BC40" s="16"/>
      <c r="BD40" s="16"/>
      <c r="BE40" s="16"/>
      <c r="BF40" s="16"/>
      <c r="BG40" s="16"/>
      <c r="BH40" s="16"/>
      <c r="BI40" s="16"/>
      <c r="BJ40" s="16"/>
      <c r="BK40" s="16"/>
      <c r="BL40" s="16"/>
      <c r="BM40" s="16"/>
      <c r="BN40" s="16"/>
      <c r="BO40" s="16"/>
      <c r="BP40" s="16"/>
      <c r="BQ40" s="16"/>
      <c r="BR40" s="16">
        <v>0</v>
      </c>
      <c r="BS40" s="16"/>
      <c r="BT40" s="16"/>
      <c r="BU40" s="16"/>
      <c r="BV40" s="16"/>
      <c r="BW40" s="16"/>
      <c r="BX40" s="19">
        <v>7350123000184</v>
      </c>
      <c r="BY40" s="18">
        <v>24</v>
      </c>
      <c r="BZ40" s="16"/>
      <c r="CA40" s="16"/>
      <c r="CB40" s="16"/>
      <c r="CC40" s="16"/>
      <c r="CD40" s="16"/>
      <c r="CE40" s="16"/>
      <c r="CF40" s="16"/>
      <c r="CG40" s="16"/>
      <c r="CH40" s="16"/>
      <c r="CI40" s="16"/>
      <c r="CJ40" s="16" t="str">
        <f t="shared" si="18"/>
        <v>Kilopris=55 kr/kg;Vikt per enhet=1;Enheter per kolli=2;Vikt (ca)=2kg;Cirkapris per kolli=110 kr</v>
      </c>
    </row>
    <row r="41" spans="1:88" ht="15.75" customHeight="1">
      <c r="A41" s="16" t="s">
        <v>237</v>
      </c>
      <c r="B41" s="16">
        <v>1</v>
      </c>
      <c r="C41" s="16" t="str">
        <f t="shared" si="0"/>
        <v>Varierande</v>
      </c>
      <c r="D41" s="16">
        <v>4</v>
      </c>
      <c r="E41" s="17">
        <v>0</v>
      </c>
      <c r="F41" s="17">
        <v>1</v>
      </c>
      <c r="G41" s="17">
        <f t="shared" si="21"/>
        <v>0</v>
      </c>
      <c r="H41" s="17">
        <f t="shared" si="2"/>
        <v>4</v>
      </c>
      <c r="I41" s="17">
        <v>0</v>
      </c>
      <c r="J41" s="17">
        <v>95</v>
      </c>
      <c r="K41" s="16" t="s">
        <v>79</v>
      </c>
      <c r="L41" s="16"/>
      <c r="M41" s="17">
        <f t="shared" si="3"/>
        <v>0</v>
      </c>
      <c r="N41" s="17">
        <f t="shared" si="4"/>
        <v>95</v>
      </c>
      <c r="O41" s="17">
        <f t="shared" si="5"/>
        <v>0</v>
      </c>
      <c r="P41" s="17">
        <f t="shared" si="6"/>
        <v>380</v>
      </c>
      <c r="Q41" s="17">
        <f t="shared" si="7"/>
        <v>0</v>
      </c>
      <c r="R41" s="17">
        <f t="shared" si="8"/>
        <v>380</v>
      </c>
      <c r="S41" s="17" t="e">
        <f t="shared" si="9"/>
        <v>#DIV/0!</v>
      </c>
      <c r="T41" s="17">
        <f t="shared" si="10"/>
        <v>380</v>
      </c>
      <c r="U41" s="16">
        <f t="shared" si="11"/>
        <v>0</v>
      </c>
      <c r="V41" s="17">
        <f t="shared" si="12"/>
        <v>4</v>
      </c>
      <c r="W41" s="16" t="str">
        <f t="shared" si="19"/>
        <v>Kilopris=95 kr/kg;Vikt per enhet=1;Enheter per kolli=4;Vikt (ca)=4kg;Cirkapris per kolli=380 kr</v>
      </c>
      <c r="X41" s="16"/>
      <c r="Y41" s="16"/>
      <c r="Z41" s="7" t="str">
        <f t="shared" si="14"/>
        <v>Skinkstek - ekologisk</v>
      </c>
      <c r="AA41" s="16" t="s">
        <v>80</v>
      </c>
      <c r="AB41" s="16"/>
      <c r="AC41" s="18" t="s">
        <v>238</v>
      </c>
      <c r="AD41" s="16"/>
      <c r="AE41" s="16" t="s">
        <v>196</v>
      </c>
      <c r="AF41" s="16"/>
      <c r="AG41" s="16"/>
      <c r="AH41" s="16"/>
      <c r="AI41" s="17">
        <f t="shared" si="15"/>
        <v>380</v>
      </c>
      <c r="AJ41" s="16" t="s">
        <v>84</v>
      </c>
      <c r="AK41" s="16" t="s">
        <v>84</v>
      </c>
      <c r="AL41" s="16">
        <f t="shared" si="16"/>
        <v>0</v>
      </c>
      <c r="AM41" s="16" t="s">
        <v>85</v>
      </c>
      <c r="AN41" s="16" t="s">
        <v>86</v>
      </c>
      <c r="AO41" s="16"/>
      <c r="AP41" s="17">
        <f t="shared" si="17"/>
        <v>4</v>
      </c>
      <c r="AQ41" s="16" t="s">
        <v>85</v>
      </c>
      <c r="AR41" s="16" t="s">
        <v>85</v>
      </c>
      <c r="AS41" s="16" t="s">
        <v>85</v>
      </c>
      <c r="AT41" s="16" t="s">
        <v>87</v>
      </c>
      <c r="AU41" s="16" t="s">
        <v>87</v>
      </c>
      <c r="AV41" s="16"/>
      <c r="AW41" s="16"/>
      <c r="AX41" s="16">
        <v>500</v>
      </c>
      <c r="AY41" s="16">
        <v>0</v>
      </c>
      <c r="AZ41" s="16" t="s">
        <v>197</v>
      </c>
      <c r="BA41" s="16" t="s">
        <v>198</v>
      </c>
      <c r="BB41" s="16"/>
      <c r="BC41" s="16"/>
      <c r="BD41" s="16"/>
      <c r="BE41" s="16"/>
      <c r="BF41" s="16"/>
      <c r="BG41" s="16"/>
      <c r="BH41" s="16"/>
      <c r="BI41" s="16"/>
      <c r="BJ41" s="16"/>
      <c r="BK41" s="16"/>
      <c r="BL41" s="16"/>
      <c r="BM41" s="16"/>
      <c r="BN41" s="16"/>
      <c r="BO41" s="16"/>
      <c r="BP41" s="16"/>
      <c r="BQ41" s="16"/>
      <c r="BR41" s="16">
        <v>0</v>
      </c>
      <c r="BS41" s="16"/>
      <c r="BT41" s="16"/>
      <c r="BU41" s="16"/>
      <c r="BV41" s="16"/>
      <c r="BW41" s="16"/>
      <c r="BX41" s="19">
        <v>7350123000160</v>
      </c>
      <c r="BY41" s="18">
        <v>21</v>
      </c>
      <c r="BZ41" s="16"/>
      <c r="CA41" s="16"/>
      <c r="CB41" s="16"/>
      <c r="CC41" s="16"/>
      <c r="CD41" s="16"/>
      <c r="CE41" s="16"/>
      <c r="CF41" s="16"/>
      <c r="CG41" s="16"/>
      <c r="CH41" s="16"/>
      <c r="CI41" s="16"/>
      <c r="CJ41" s="16" t="str">
        <f t="shared" si="18"/>
        <v>Kilopris=95 kr/kg;Vikt per enhet=1;Enheter per kolli=4;Vikt (ca)=4kg;Cirkapris per kolli=380 kr</v>
      </c>
    </row>
    <row r="42" spans="1:88" ht="15.75" customHeight="1">
      <c r="A42" s="16" t="s">
        <v>239</v>
      </c>
      <c r="B42" s="16">
        <v>1</v>
      </c>
      <c r="C42" s="16" t="str">
        <f t="shared" si="0"/>
        <v>Varierande</v>
      </c>
      <c r="D42" s="16">
        <v>4</v>
      </c>
      <c r="E42" s="17">
        <v>0</v>
      </c>
      <c r="F42" s="17">
        <v>1.5</v>
      </c>
      <c r="G42" s="17">
        <f t="shared" si="21"/>
        <v>0</v>
      </c>
      <c r="H42" s="17">
        <f t="shared" si="2"/>
        <v>6</v>
      </c>
      <c r="I42" s="17">
        <v>0</v>
      </c>
      <c r="J42" s="17">
        <v>79</v>
      </c>
      <c r="K42" s="16" t="s">
        <v>79</v>
      </c>
      <c r="L42" s="16"/>
      <c r="M42" s="17">
        <f t="shared" si="3"/>
        <v>0</v>
      </c>
      <c r="N42" s="17">
        <f t="shared" si="4"/>
        <v>79</v>
      </c>
      <c r="O42" s="17">
        <f t="shared" si="5"/>
        <v>0</v>
      </c>
      <c r="P42" s="17">
        <f t="shared" si="6"/>
        <v>474</v>
      </c>
      <c r="Q42" s="17">
        <f t="shared" si="7"/>
        <v>0</v>
      </c>
      <c r="R42" s="17">
        <f t="shared" si="8"/>
        <v>474</v>
      </c>
      <c r="S42" s="17" t="e">
        <f t="shared" si="9"/>
        <v>#DIV/0!</v>
      </c>
      <c r="T42" s="17">
        <f t="shared" si="10"/>
        <v>474</v>
      </c>
      <c r="U42" s="16">
        <f t="shared" si="11"/>
        <v>0</v>
      </c>
      <c r="V42" s="17">
        <f t="shared" si="12"/>
        <v>6</v>
      </c>
      <c r="W42" s="16" t="str">
        <f t="shared" si="19"/>
        <v>Kilopris=79 kr/kg;Vikt per enhet=1,5;Enheter per kolli=4;Vikt (ca)=6kg;Cirkapris per kolli=474 kr</v>
      </c>
      <c r="X42" s="16"/>
      <c r="Y42" s="16"/>
      <c r="Z42" s="7" t="str">
        <f t="shared" si="14"/>
        <v>Flintastek, okryddad - ekologisk</v>
      </c>
      <c r="AA42" s="16" t="s">
        <v>80</v>
      </c>
      <c r="AB42" s="16"/>
      <c r="AC42" s="18" t="s">
        <v>240</v>
      </c>
      <c r="AD42" s="16"/>
      <c r="AE42" s="16" t="s">
        <v>196</v>
      </c>
      <c r="AF42" s="16"/>
      <c r="AG42" s="16"/>
      <c r="AH42" s="16"/>
      <c r="AI42" s="17">
        <f t="shared" si="15"/>
        <v>474</v>
      </c>
      <c r="AJ42" s="16" t="s">
        <v>84</v>
      </c>
      <c r="AK42" s="16" t="s">
        <v>84</v>
      </c>
      <c r="AL42" s="16">
        <f t="shared" si="16"/>
        <v>0</v>
      </c>
      <c r="AM42" s="16" t="s">
        <v>85</v>
      </c>
      <c r="AN42" s="16" t="s">
        <v>86</v>
      </c>
      <c r="AO42" s="16"/>
      <c r="AP42" s="17">
        <f t="shared" si="17"/>
        <v>6</v>
      </c>
      <c r="AQ42" s="16" t="s">
        <v>85</v>
      </c>
      <c r="AR42" s="16" t="s">
        <v>85</v>
      </c>
      <c r="AS42" s="16" t="s">
        <v>85</v>
      </c>
      <c r="AT42" s="16" t="s">
        <v>87</v>
      </c>
      <c r="AU42" s="16" t="s">
        <v>87</v>
      </c>
      <c r="AV42" s="16"/>
      <c r="AW42" s="16"/>
      <c r="AX42" s="16">
        <v>500</v>
      </c>
      <c r="AY42" s="16">
        <v>0</v>
      </c>
      <c r="AZ42" s="16" t="s">
        <v>197</v>
      </c>
      <c r="BA42" s="16" t="s">
        <v>198</v>
      </c>
      <c r="BB42" s="16"/>
      <c r="BC42" s="16"/>
      <c r="BD42" s="16"/>
      <c r="BE42" s="16"/>
      <c r="BF42" s="16"/>
      <c r="BG42" s="16"/>
      <c r="BH42" s="16"/>
      <c r="BI42" s="16"/>
      <c r="BJ42" s="16"/>
      <c r="BK42" s="16"/>
      <c r="BL42" s="16"/>
      <c r="BM42" s="16"/>
      <c r="BN42" s="16"/>
      <c r="BO42" s="16"/>
      <c r="BP42" s="16"/>
      <c r="BQ42" s="16"/>
      <c r="BR42" s="16">
        <v>0</v>
      </c>
      <c r="BS42" s="16"/>
      <c r="BT42" s="16"/>
      <c r="BU42" s="16"/>
      <c r="BV42" s="16"/>
      <c r="BW42" s="16"/>
      <c r="BX42" s="19">
        <v>7350123000177</v>
      </c>
      <c r="BY42" s="18">
        <v>23</v>
      </c>
      <c r="BZ42" s="16"/>
      <c r="CA42" s="16"/>
      <c r="CB42" s="16"/>
      <c r="CC42" s="16"/>
      <c r="CD42" s="16"/>
      <c r="CE42" s="16"/>
      <c r="CF42" s="16"/>
      <c r="CG42" s="16"/>
      <c r="CH42" s="16"/>
      <c r="CI42" s="16"/>
      <c r="CJ42" s="16" t="str">
        <f t="shared" si="18"/>
        <v>Kilopris=79 kr/kg;Vikt per enhet=1,5;Enheter per kolli=4;Vikt (ca)=6kg;Cirkapris per kolli=474 kr</v>
      </c>
    </row>
    <row r="43" spans="1:88" ht="15.75" customHeight="1">
      <c r="A43" s="16" t="s">
        <v>241</v>
      </c>
      <c r="B43" s="16">
        <v>1</v>
      </c>
      <c r="C43" s="16" t="str">
        <f t="shared" si="0"/>
        <v>Varierande</v>
      </c>
      <c r="D43" s="16">
        <v>4</v>
      </c>
      <c r="E43" s="17">
        <v>0</v>
      </c>
      <c r="F43" s="17">
        <v>0.6</v>
      </c>
      <c r="G43" s="17">
        <f t="shared" si="21"/>
        <v>0</v>
      </c>
      <c r="H43" s="17">
        <f t="shared" si="2"/>
        <v>2.4</v>
      </c>
      <c r="I43" s="17">
        <v>0</v>
      </c>
      <c r="J43" s="17">
        <v>79</v>
      </c>
      <c r="K43" s="16" t="s">
        <v>79</v>
      </c>
      <c r="L43" s="16"/>
      <c r="M43" s="17">
        <f t="shared" si="3"/>
        <v>0</v>
      </c>
      <c r="N43" s="17">
        <f t="shared" si="4"/>
        <v>79</v>
      </c>
      <c r="O43" s="17">
        <f t="shared" si="5"/>
        <v>0</v>
      </c>
      <c r="P43" s="17">
        <f t="shared" si="6"/>
        <v>189.6</v>
      </c>
      <c r="Q43" s="17">
        <f t="shared" si="7"/>
        <v>0</v>
      </c>
      <c r="R43" s="17">
        <f t="shared" si="8"/>
        <v>189.6</v>
      </c>
      <c r="S43" s="17" t="e">
        <f t="shared" si="9"/>
        <v>#DIV/0!</v>
      </c>
      <c r="T43" s="17">
        <f t="shared" si="10"/>
        <v>189.6</v>
      </c>
      <c r="U43" s="16">
        <f t="shared" si="11"/>
        <v>0</v>
      </c>
      <c r="V43" s="17">
        <f t="shared" si="12"/>
        <v>2.4</v>
      </c>
      <c r="W43" s="16" t="str">
        <f t="shared" si="19"/>
        <v>Kilopris=79 kr/kg;Vikt per enhet=0,6;Enheter per kolli=4;Vikt (ca)=2,4kg;Cirkapris per kolli=189,6 kr</v>
      </c>
      <c r="X43" s="16"/>
      <c r="Y43" s="16"/>
      <c r="Z43" s="7" t="str">
        <f t="shared" si="14"/>
        <v>Revben (Spareribs) hel bit - ekologisk</v>
      </c>
      <c r="AA43" s="16" t="s">
        <v>80</v>
      </c>
      <c r="AB43" s="16"/>
      <c r="AC43" s="18" t="s">
        <v>242</v>
      </c>
      <c r="AD43" s="16"/>
      <c r="AE43" s="16" t="s">
        <v>196</v>
      </c>
      <c r="AF43" s="16"/>
      <c r="AG43" s="16"/>
      <c r="AH43" s="16"/>
      <c r="AI43" s="17">
        <f t="shared" si="15"/>
        <v>189.6</v>
      </c>
      <c r="AJ43" s="16" t="s">
        <v>84</v>
      </c>
      <c r="AK43" s="16" t="s">
        <v>84</v>
      </c>
      <c r="AL43" s="16">
        <f t="shared" si="16"/>
        <v>0</v>
      </c>
      <c r="AM43" s="16" t="s">
        <v>85</v>
      </c>
      <c r="AN43" s="16" t="s">
        <v>86</v>
      </c>
      <c r="AO43" s="16"/>
      <c r="AP43" s="17">
        <f t="shared" si="17"/>
        <v>2.4</v>
      </c>
      <c r="AQ43" s="16" t="s">
        <v>85</v>
      </c>
      <c r="AR43" s="16" t="s">
        <v>85</v>
      </c>
      <c r="AS43" s="16" t="s">
        <v>85</v>
      </c>
      <c r="AT43" s="16" t="s">
        <v>87</v>
      </c>
      <c r="AU43" s="16" t="s">
        <v>87</v>
      </c>
      <c r="AV43" s="16"/>
      <c r="AW43" s="16"/>
      <c r="AX43" s="16">
        <v>500</v>
      </c>
      <c r="AY43" s="16">
        <v>0</v>
      </c>
      <c r="AZ43" s="16" t="s">
        <v>197</v>
      </c>
      <c r="BA43" s="16" t="s">
        <v>243</v>
      </c>
      <c r="BB43" s="16"/>
      <c r="BC43" s="16"/>
      <c r="BD43" s="16"/>
      <c r="BE43" s="16"/>
      <c r="BF43" s="16"/>
      <c r="BG43" s="16"/>
      <c r="BH43" s="16"/>
      <c r="BI43" s="16"/>
      <c r="BJ43" s="16"/>
      <c r="BK43" s="16"/>
      <c r="BL43" s="16"/>
      <c r="BM43" s="16"/>
      <c r="BN43" s="16"/>
      <c r="BO43" s="16"/>
      <c r="BP43" s="16"/>
      <c r="BQ43" s="16"/>
      <c r="BR43" s="16">
        <v>0</v>
      </c>
      <c r="BS43" s="16"/>
      <c r="BT43" s="16"/>
      <c r="BU43" s="16"/>
      <c r="BV43" s="16"/>
      <c r="BW43" s="16"/>
      <c r="BX43" s="19">
        <v>7350123000207</v>
      </c>
      <c r="BY43" s="18">
        <v>28</v>
      </c>
      <c r="BZ43" s="16"/>
      <c r="CA43" s="16"/>
      <c r="CB43" s="16"/>
      <c r="CC43" s="16"/>
      <c r="CD43" s="16"/>
      <c r="CE43" s="16"/>
      <c r="CF43" s="16"/>
      <c r="CG43" s="16"/>
      <c r="CH43" s="16"/>
      <c r="CI43" s="16"/>
      <c r="CJ43" s="16" t="str">
        <f t="shared" si="18"/>
        <v>Kilopris=79 kr/kg;Vikt per enhet=0,6;Enheter per kolli=4;Vikt (ca)=2,4kg;Cirkapris per kolli=189,6 kr</v>
      </c>
    </row>
    <row r="44" spans="1:88" ht="15.75" customHeight="1">
      <c r="A44" s="16" t="s">
        <v>244</v>
      </c>
      <c r="B44" s="16">
        <v>1</v>
      </c>
      <c r="C44" s="16" t="str">
        <f t="shared" si="0"/>
        <v>Varierande</v>
      </c>
      <c r="D44" s="16">
        <v>4</v>
      </c>
      <c r="E44" s="17">
        <v>0</v>
      </c>
      <c r="F44" s="17">
        <v>0.4</v>
      </c>
      <c r="G44" s="17">
        <f t="shared" si="21"/>
        <v>0</v>
      </c>
      <c r="H44" s="17">
        <f t="shared" si="2"/>
        <v>1.6</v>
      </c>
      <c r="I44" s="17">
        <v>0</v>
      </c>
      <c r="J44" s="17">
        <v>229</v>
      </c>
      <c r="K44" s="16" t="s">
        <v>79</v>
      </c>
      <c r="L44" s="16"/>
      <c r="M44" s="17">
        <f t="shared" si="3"/>
        <v>0</v>
      </c>
      <c r="N44" s="17">
        <f t="shared" si="4"/>
        <v>229</v>
      </c>
      <c r="O44" s="17">
        <f t="shared" si="5"/>
        <v>0</v>
      </c>
      <c r="P44" s="17">
        <f t="shared" si="6"/>
        <v>366.40000000000003</v>
      </c>
      <c r="Q44" s="17">
        <f t="shared" si="7"/>
        <v>0</v>
      </c>
      <c r="R44" s="17">
        <f t="shared" si="8"/>
        <v>366.40000000000003</v>
      </c>
      <c r="S44" s="17" t="e">
        <f t="shared" si="9"/>
        <v>#DIV/0!</v>
      </c>
      <c r="T44" s="17">
        <f t="shared" si="10"/>
        <v>366.40000000000003</v>
      </c>
      <c r="U44" s="16">
        <f t="shared" si="11"/>
        <v>0</v>
      </c>
      <c r="V44" s="17">
        <f t="shared" si="12"/>
        <v>1.6</v>
      </c>
      <c r="W44" s="16" t="str">
        <f t="shared" si="19"/>
        <v>Kilopris=229 kr/kg;Vikt per enhet=0,4;Enheter per kolli=4;Vikt (ca)=1,6kg;Cirkapris per kolli=366,4 kr</v>
      </c>
      <c r="X44" s="16"/>
      <c r="Y44" s="16"/>
      <c r="Z44" s="7" t="str">
        <f t="shared" si="14"/>
        <v>Sekreto - ekologisk</v>
      </c>
      <c r="AA44" s="16" t="s">
        <v>80</v>
      </c>
      <c r="AB44" s="16"/>
      <c r="AC44" s="18" t="s">
        <v>245</v>
      </c>
      <c r="AD44" s="16"/>
      <c r="AE44" s="16" t="s">
        <v>196</v>
      </c>
      <c r="AF44" s="16"/>
      <c r="AG44" s="16"/>
      <c r="AH44" s="16"/>
      <c r="AI44" s="17">
        <f t="shared" si="15"/>
        <v>366.40000000000003</v>
      </c>
      <c r="AJ44" s="16" t="s">
        <v>84</v>
      </c>
      <c r="AK44" s="16" t="s">
        <v>84</v>
      </c>
      <c r="AL44" s="16">
        <f t="shared" si="16"/>
        <v>0</v>
      </c>
      <c r="AM44" s="16" t="s">
        <v>85</v>
      </c>
      <c r="AN44" s="16" t="s">
        <v>86</v>
      </c>
      <c r="AO44" s="16"/>
      <c r="AP44" s="17">
        <f t="shared" si="17"/>
        <v>1.6</v>
      </c>
      <c r="AQ44" s="16" t="s">
        <v>85</v>
      </c>
      <c r="AR44" s="16" t="s">
        <v>85</v>
      </c>
      <c r="AS44" s="16" t="s">
        <v>85</v>
      </c>
      <c r="AT44" s="16" t="s">
        <v>87</v>
      </c>
      <c r="AU44" s="16" t="s">
        <v>87</v>
      </c>
      <c r="AV44" s="16"/>
      <c r="AW44" s="16"/>
      <c r="AX44" s="16">
        <v>500</v>
      </c>
      <c r="AY44" s="16">
        <v>0</v>
      </c>
      <c r="AZ44" s="16" t="s">
        <v>197</v>
      </c>
      <c r="BA44" s="16" t="s">
        <v>198</v>
      </c>
      <c r="BB44" s="16"/>
      <c r="BC44" s="16"/>
      <c r="BD44" s="16"/>
      <c r="BE44" s="16"/>
      <c r="BF44" s="16"/>
      <c r="BG44" s="16"/>
      <c r="BH44" s="16"/>
      <c r="BI44" s="16"/>
      <c r="BJ44" s="16"/>
      <c r="BK44" s="16"/>
      <c r="BL44" s="16"/>
      <c r="BM44" s="16"/>
      <c r="BN44" s="16"/>
      <c r="BO44" s="16"/>
      <c r="BP44" s="16"/>
      <c r="BQ44" s="16"/>
      <c r="BR44" s="16">
        <v>0</v>
      </c>
      <c r="BS44" s="16"/>
      <c r="BT44" s="16"/>
      <c r="BU44" s="16"/>
      <c r="BV44" s="16"/>
      <c r="BW44" s="16"/>
      <c r="BX44" s="19">
        <v>7350123000221</v>
      </c>
      <c r="BY44" s="18">
        <v>31</v>
      </c>
      <c r="BZ44" s="16"/>
      <c r="CA44" s="16"/>
      <c r="CB44" s="16"/>
      <c r="CC44" s="16"/>
      <c r="CD44" s="16"/>
      <c r="CE44" s="16"/>
      <c r="CF44" s="16"/>
      <c r="CG44" s="16"/>
      <c r="CH44" s="16"/>
      <c r="CI44" s="16"/>
      <c r="CJ44" s="16" t="str">
        <f t="shared" si="18"/>
        <v>Kilopris=229 kr/kg;Vikt per enhet=0,4;Enheter per kolli=4;Vikt (ca)=1,6kg;Cirkapris per kolli=366,4 kr</v>
      </c>
    </row>
    <row r="45" spans="1:88" ht="15.75" customHeight="1">
      <c r="A45" s="16" t="s">
        <v>246</v>
      </c>
      <c r="B45" s="16">
        <v>1</v>
      </c>
      <c r="C45" s="16" t="str">
        <f t="shared" si="0"/>
        <v>Varierande</v>
      </c>
      <c r="D45" s="16">
        <v>5</v>
      </c>
      <c r="E45" s="17">
        <v>0</v>
      </c>
      <c r="F45" s="17">
        <v>5</v>
      </c>
      <c r="G45" s="17">
        <f t="shared" si="21"/>
        <v>0</v>
      </c>
      <c r="H45" s="17">
        <f t="shared" si="2"/>
        <v>25</v>
      </c>
      <c r="I45" s="17">
        <v>0</v>
      </c>
      <c r="J45" s="17">
        <v>19</v>
      </c>
      <c r="K45" s="16" t="s">
        <v>79</v>
      </c>
      <c r="L45" s="16"/>
      <c r="M45" s="17">
        <f t="shared" si="3"/>
        <v>0</v>
      </c>
      <c r="N45" s="17">
        <f t="shared" si="4"/>
        <v>19</v>
      </c>
      <c r="O45" s="17">
        <f t="shared" si="5"/>
        <v>0</v>
      </c>
      <c r="P45" s="17">
        <f t="shared" si="6"/>
        <v>475</v>
      </c>
      <c r="Q45" s="17">
        <f t="shared" si="7"/>
        <v>0</v>
      </c>
      <c r="R45" s="17">
        <f t="shared" si="8"/>
        <v>475</v>
      </c>
      <c r="S45" s="17" t="e">
        <f t="shared" si="9"/>
        <v>#DIV/0!</v>
      </c>
      <c r="T45" s="17">
        <f t="shared" si="10"/>
        <v>475</v>
      </c>
      <c r="U45" s="16">
        <f t="shared" si="11"/>
        <v>0</v>
      </c>
      <c r="V45" s="17">
        <f t="shared" si="12"/>
        <v>25</v>
      </c>
      <c r="W45" s="16" t="str">
        <f t="shared" si="19"/>
        <v>Kilopris=19 kr/kg;Vikt per enhet=5;Enheter per kolli=5;Vikt (ca)=25kg;Cirkapris per kolli=475 kr</v>
      </c>
      <c r="X45" s="16"/>
      <c r="Y45" s="16"/>
      <c r="Z45" s="7" t="str">
        <f t="shared" si="14"/>
        <v>Ryggspäck - Ej ekologisk</v>
      </c>
      <c r="AA45" s="16" t="s">
        <v>80</v>
      </c>
      <c r="AB45" s="16"/>
      <c r="AC45" s="18" t="s">
        <v>247</v>
      </c>
      <c r="AD45" s="16"/>
      <c r="AE45" s="16" t="s">
        <v>196</v>
      </c>
      <c r="AF45" s="16"/>
      <c r="AG45" s="16"/>
      <c r="AH45" s="16"/>
      <c r="AI45" s="17">
        <f t="shared" si="15"/>
        <v>475</v>
      </c>
      <c r="AJ45" s="16" t="s">
        <v>84</v>
      </c>
      <c r="AK45" s="16" t="s">
        <v>84</v>
      </c>
      <c r="AL45" s="16">
        <f t="shared" si="16"/>
        <v>0</v>
      </c>
      <c r="AM45" s="16" t="s">
        <v>85</v>
      </c>
      <c r="AN45" s="16" t="s">
        <v>86</v>
      </c>
      <c r="AO45" s="16"/>
      <c r="AP45" s="17">
        <f t="shared" si="17"/>
        <v>25</v>
      </c>
      <c r="AQ45" s="16" t="s">
        <v>85</v>
      </c>
      <c r="AR45" s="16" t="s">
        <v>85</v>
      </c>
      <c r="AS45" s="16" t="s">
        <v>85</v>
      </c>
      <c r="AT45" s="16" t="s">
        <v>87</v>
      </c>
      <c r="AU45" s="16" t="s">
        <v>87</v>
      </c>
      <c r="AV45" s="16"/>
      <c r="AW45" s="16"/>
      <c r="AX45" s="16">
        <v>500</v>
      </c>
      <c r="AY45" s="16">
        <v>0</v>
      </c>
      <c r="AZ45" s="16" t="s">
        <v>197</v>
      </c>
      <c r="BA45" s="16" t="s">
        <v>198</v>
      </c>
      <c r="BB45" s="16"/>
      <c r="BC45" s="16"/>
      <c r="BD45" s="16"/>
      <c r="BE45" s="16"/>
      <c r="BF45" s="16"/>
      <c r="BG45" s="16"/>
      <c r="BH45" s="16"/>
      <c r="BI45" s="16"/>
      <c r="BJ45" s="16"/>
      <c r="BK45" s="16"/>
      <c r="BL45" s="16"/>
      <c r="BM45" s="16"/>
      <c r="BN45" s="16"/>
      <c r="BO45" s="16"/>
      <c r="BP45" s="16"/>
      <c r="BQ45" s="16"/>
      <c r="BR45" s="16">
        <v>0</v>
      </c>
      <c r="BS45" s="16"/>
      <c r="BT45" s="16"/>
      <c r="BU45" s="16"/>
      <c r="BV45" s="16"/>
      <c r="BW45" s="16"/>
      <c r="BX45" s="19">
        <v>7350123000825</v>
      </c>
      <c r="BY45" s="18">
        <v>110</v>
      </c>
      <c r="BZ45" s="16"/>
      <c r="CA45" s="16"/>
      <c r="CB45" s="16"/>
      <c r="CC45" s="16"/>
      <c r="CD45" s="16"/>
      <c r="CE45" s="16"/>
      <c r="CF45" s="16"/>
      <c r="CG45" s="16"/>
      <c r="CH45" s="16"/>
      <c r="CI45" s="16"/>
      <c r="CJ45" s="16" t="str">
        <f t="shared" si="18"/>
        <v>Kilopris=19 kr/kg;Vikt per enhet=5;Enheter per kolli=5;Vikt (ca)=25kg;Cirkapris per kolli=475 kr</v>
      </c>
    </row>
    <row r="46" spans="1:88" ht="15.75" customHeight="1">
      <c r="A46" s="16" t="s">
        <v>248</v>
      </c>
      <c r="B46" s="16">
        <v>1</v>
      </c>
      <c r="C46" s="16" t="str">
        <f t="shared" si="0"/>
        <v>Varierande</v>
      </c>
      <c r="D46" s="16">
        <v>1</v>
      </c>
      <c r="E46" s="17">
        <v>0</v>
      </c>
      <c r="F46" s="17">
        <v>10</v>
      </c>
      <c r="G46" s="17">
        <f t="shared" si="21"/>
        <v>0</v>
      </c>
      <c r="H46" s="17">
        <f t="shared" si="2"/>
        <v>10</v>
      </c>
      <c r="I46" s="17">
        <v>0</v>
      </c>
      <c r="J46" s="17">
        <v>57</v>
      </c>
      <c r="K46" s="16" t="s">
        <v>79</v>
      </c>
      <c r="L46" s="16"/>
      <c r="M46" s="17">
        <f t="shared" si="3"/>
        <v>0</v>
      </c>
      <c r="N46" s="17">
        <f t="shared" si="4"/>
        <v>57</v>
      </c>
      <c r="O46" s="17">
        <f t="shared" si="5"/>
        <v>0</v>
      </c>
      <c r="P46" s="17">
        <f t="shared" si="6"/>
        <v>570</v>
      </c>
      <c r="Q46" s="17">
        <f t="shared" si="7"/>
        <v>0</v>
      </c>
      <c r="R46" s="17">
        <f t="shared" si="8"/>
        <v>570</v>
      </c>
      <c r="S46" s="17" t="e">
        <f t="shared" si="9"/>
        <v>#DIV/0!</v>
      </c>
      <c r="T46" s="17">
        <f t="shared" si="10"/>
        <v>570</v>
      </c>
      <c r="U46" s="16">
        <f t="shared" si="11"/>
        <v>0</v>
      </c>
      <c r="V46" s="17">
        <f t="shared" si="12"/>
        <v>10</v>
      </c>
      <c r="W46" s="16" t="str">
        <f t="shared" si="19"/>
        <v>Kilopris=57 kr/kg;Vikt per enhet=10;Enheter per kolli=1;Vikt (ca)=10kg;Cirkapris per kolli=570 kr</v>
      </c>
      <c r="X46" s="16"/>
      <c r="Y46" s="16"/>
      <c r="Z46" s="7" t="str">
        <f t="shared" si="14"/>
        <v>Fläsk II - ekologisk</v>
      </c>
      <c r="AA46" s="16" t="s">
        <v>80</v>
      </c>
      <c r="AB46" s="16"/>
      <c r="AC46" s="18" t="s">
        <v>249</v>
      </c>
      <c r="AD46" s="16"/>
      <c r="AE46" s="16" t="s">
        <v>196</v>
      </c>
      <c r="AF46" s="16"/>
      <c r="AG46" s="16"/>
      <c r="AH46" s="16"/>
      <c r="AI46" s="17">
        <f t="shared" si="15"/>
        <v>570</v>
      </c>
      <c r="AJ46" s="16" t="s">
        <v>84</v>
      </c>
      <c r="AK46" s="16" t="s">
        <v>84</v>
      </c>
      <c r="AL46" s="16">
        <f t="shared" si="16"/>
        <v>0</v>
      </c>
      <c r="AM46" s="16" t="s">
        <v>85</v>
      </c>
      <c r="AN46" s="16" t="s">
        <v>86</v>
      </c>
      <c r="AO46" s="16"/>
      <c r="AP46" s="17">
        <f t="shared" si="17"/>
        <v>10</v>
      </c>
      <c r="AQ46" s="16" t="s">
        <v>85</v>
      </c>
      <c r="AR46" s="16" t="s">
        <v>85</v>
      </c>
      <c r="AS46" s="16" t="s">
        <v>85</v>
      </c>
      <c r="AT46" s="16" t="s">
        <v>87</v>
      </c>
      <c r="AU46" s="16" t="s">
        <v>87</v>
      </c>
      <c r="AV46" s="16"/>
      <c r="AW46" s="16"/>
      <c r="AX46" s="16">
        <v>500</v>
      </c>
      <c r="AY46" s="16">
        <v>0</v>
      </c>
      <c r="AZ46" s="16" t="s">
        <v>197</v>
      </c>
      <c r="BA46" s="16" t="s">
        <v>250</v>
      </c>
      <c r="BB46" s="16"/>
      <c r="BC46" s="16"/>
      <c r="BD46" s="16"/>
      <c r="BE46" s="16"/>
      <c r="BF46" s="16"/>
      <c r="BG46" s="16"/>
      <c r="BH46" s="16"/>
      <c r="BI46" s="16"/>
      <c r="BJ46" s="16"/>
      <c r="BK46" s="16"/>
      <c r="BL46" s="16"/>
      <c r="BM46" s="16"/>
      <c r="BN46" s="16"/>
      <c r="BO46" s="16"/>
      <c r="BP46" s="16"/>
      <c r="BQ46" s="16"/>
      <c r="BR46" s="16">
        <v>0</v>
      </c>
      <c r="BS46" s="16"/>
      <c r="BT46" s="16"/>
      <c r="BU46" s="16"/>
      <c r="BV46" s="16"/>
      <c r="BW46" s="16"/>
      <c r="BX46" s="19">
        <v>7350123000238</v>
      </c>
      <c r="BY46" s="18">
        <v>32</v>
      </c>
      <c r="BZ46" s="16"/>
      <c r="CA46" s="16"/>
      <c r="CB46" s="16"/>
      <c r="CC46" s="16"/>
      <c r="CD46" s="16"/>
      <c r="CE46" s="16"/>
      <c r="CF46" s="16"/>
      <c r="CG46" s="16"/>
      <c r="CH46" s="16"/>
      <c r="CI46" s="16"/>
      <c r="CJ46" s="16" t="str">
        <f t="shared" si="18"/>
        <v>Kilopris=57 kr/kg;Vikt per enhet=10;Enheter per kolli=1;Vikt (ca)=10kg;Cirkapris per kolli=570 kr</v>
      </c>
    </row>
    <row r="47" spans="1:88" ht="15.75" customHeight="1">
      <c r="A47" s="16" t="s">
        <v>251</v>
      </c>
      <c r="B47" s="16">
        <v>1</v>
      </c>
      <c r="C47" s="16" t="str">
        <f t="shared" si="0"/>
        <v>Varierande</v>
      </c>
      <c r="D47" s="16">
        <v>2</v>
      </c>
      <c r="E47" s="17">
        <v>0</v>
      </c>
      <c r="F47" s="17">
        <v>1</v>
      </c>
      <c r="G47" s="17">
        <f t="shared" si="21"/>
        <v>0</v>
      </c>
      <c r="H47" s="17">
        <f t="shared" si="2"/>
        <v>2</v>
      </c>
      <c r="I47" s="17">
        <v>0</v>
      </c>
      <c r="J47" s="17">
        <v>29</v>
      </c>
      <c r="K47" s="16" t="s">
        <v>79</v>
      </c>
      <c r="L47" s="16"/>
      <c r="M47" s="17">
        <f t="shared" si="3"/>
        <v>0</v>
      </c>
      <c r="N47" s="17">
        <f t="shared" si="4"/>
        <v>29</v>
      </c>
      <c r="O47" s="17">
        <f t="shared" si="5"/>
        <v>0</v>
      </c>
      <c r="P47" s="17">
        <f t="shared" si="6"/>
        <v>58</v>
      </c>
      <c r="Q47" s="17">
        <f t="shared" si="7"/>
        <v>0</v>
      </c>
      <c r="R47" s="17">
        <f t="shared" si="8"/>
        <v>58</v>
      </c>
      <c r="S47" s="17" t="e">
        <f t="shared" si="9"/>
        <v>#DIV/0!</v>
      </c>
      <c r="T47" s="17">
        <f t="shared" si="10"/>
        <v>58</v>
      </c>
      <c r="U47" s="16">
        <f t="shared" si="11"/>
        <v>0</v>
      </c>
      <c r="V47" s="17">
        <f t="shared" si="12"/>
        <v>2</v>
      </c>
      <c r="W47" s="16" t="str">
        <f t="shared" si="19"/>
        <v>Kilopris=29 kr/kg;Vikt per enhet=1;Enheter per kolli=2;Vikt (ca)=2kg;Cirkapris per kolli=58 kr</v>
      </c>
      <c r="X47" s="16"/>
      <c r="Y47" s="16"/>
      <c r="Z47" s="7" t="str">
        <f t="shared" si="14"/>
        <v>Grisatassar - ekologisk</v>
      </c>
      <c r="AA47" s="16" t="s">
        <v>80</v>
      </c>
      <c r="AB47" s="16"/>
      <c r="AC47" s="18" t="s">
        <v>252</v>
      </c>
      <c r="AD47" s="16"/>
      <c r="AE47" s="16" t="s">
        <v>196</v>
      </c>
      <c r="AF47" s="16"/>
      <c r="AG47" s="16"/>
      <c r="AH47" s="16"/>
      <c r="AI47" s="17">
        <f t="shared" si="15"/>
        <v>58</v>
      </c>
      <c r="AJ47" s="16" t="s">
        <v>84</v>
      </c>
      <c r="AK47" s="16" t="s">
        <v>84</v>
      </c>
      <c r="AL47" s="16">
        <f t="shared" si="16"/>
        <v>0</v>
      </c>
      <c r="AM47" s="16" t="s">
        <v>85</v>
      </c>
      <c r="AN47" s="16" t="s">
        <v>86</v>
      </c>
      <c r="AO47" s="16"/>
      <c r="AP47" s="17">
        <f t="shared" si="17"/>
        <v>2</v>
      </c>
      <c r="AQ47" s="16" t="s">
        <v>85</v>
      </c>
      <c r="AR47" s="16" t="s">
        <v>85</v>
      </c>
      <c r="AS47" s="16" t="s">
        <v>85</v>
      </c>
      <c r="AT47" s="16" t="s">
        <v>87</v>
      </c>
      <c r="AU47" s="16" t="s">
        <v>87</v>
      </c>
      <c r="AV47" s="16"/>
      <c r="AW47" s="16"/>
      <c r="AX47" s="16">
        <v>500</v>
      </c>
      <c r="AY47" s="16">
        <v>0</v>
      </c>
      <c r="AZ47" s="16" t="s">
        <v>197</v>
      </c>
      <c r="BA47" s="16" t="s">
        <v>198</v>
      </c>
      <c r="BB47" s="16"/>
      <c r="BC47" s="16"/>
      <c r="BD47" s="16"/>
      <c r="BE47" s="16"/>
      <c r="BF47" s="16"/>
      <c r="BG47" s="16"/>
      <c r="BH47" s="16"/>
      <c r="BI47" s="16"/>
      <c r="BJ47" s="16"/>
      <c r="BK47" s="16"/>
      <c r="BL47" s="16"/>
      <c r="BM47" s="16"/>
      <c r="BN47" s="16"/>
      <c r="BO47" s="16"/>
      <c r="BP47" s="16"/>
      <c r="BQ47" s="16"/>
      <c r="BR47" s="16">
        <v>0</v>
      </c>
      <c r="BS47" s="16"/>
      <c r="BT47" s="16"/>
      <c r="BU47" s="16"/>
      <c r="BV47" s="16"/>
      <c r="BW47" s="16"/>
      <c r="BX47" s="19">
        <v>7350123000276</v>
      </c>
      <c r="BY47" s="18">
        <v>39</v>
      </c>
      <c r="BZ47" s="16"/>
      <c r="CA47" s="16"/>
      <c r="CB47" s="16"/>
      <c r="CC47" s="16"/>
      <c r="CD47" s="16"/>
      <c r="CE47" s="16"/>
      <c r="CF47" s="16"/>
      <c r="CG47" s="16"/>
      <c r="CH47" s="16"/>
      <c r="CI47" s="16"/>
      <c r="CJ47" s="16" t="str">
        <f t="shared" si="18"/>
        <v>Kilopris=29 kr/kg;Vikt per enhet=1;Enheter per kolli=2;Vikt (ca)=2kg;Cirkapris per kolli=58 kr</v>
      </c>
    </row>
    <row r="48" spans="1:88" ht="15.75" customHeight="1">
      <c r="A48" s="16" t="s">
        <v>253</v>
      </c>
      <c r="B48" s="16">
        <v>1</v>
      </c>
      <c r="C48" s="16" t="str">
        <f t="shared" si="0"/>
        <v>Varierande</v>
      </c>
      <c r="D48" s="16">
        <v>1</v>
      </c>
      <c r="E48" s="17">
        <v>0</v>
      </c>
      <c r="F48" s="17">
        <v>5</v>
      </c>
      <c r="G48" s="17">
        <f t="shared" si="21"/>
        <v>0</v>
      </c>
      <c r="H48" s="17">
        <f t="shared" si="2"/>
        <v>5</v>
      </c>
      <c r="I48" s="17">
        <v>0</v>
      </c>
      <c r="J48" s="17">
        <v>75</v>
      </c>
      <c r="K48" s="16" t="s">
        <v>79</v>
      </c>
      <c r="L48" s="16"/>
      <c r="M48" s="17">
        <f t="shared" si="3"/>
        <v>0</v>
      </c>
      <c r="N48" s="17">
        <f t="shared" si="4"/>
        <v>75</v>
      </c>
      <c r="O48" s="17">
        <f t="shared" si="5"/>
        <v>0</v>
      </c>
      <c r="P48" s="17">
        <f t="shared" si="6"/>
        <v>375</v>
      </c>
      <c r="Q48" s="17">
        <f t="shared" si="7"/>
        <v>0</v>
      </c>
      <c r="R48" s="17">
        <f t="shared" si="8"/>
        <v>375</v>
      </c>
      <c r="S48" s="17" t="e">
        <f t="shared" si="9"/>
        <v>#DIV/0!</v>
      </c>
      <c r="T48" s="17">
        <f t="shared" si="10"/>
        <v>375</v>
      </c>
      <c r="U48" s="16">
        <f t="shared" si="11"/>
        <v>0</v>
      </c>
      <c r="V48" s="17">
        <f t="shared" si="12"/>
        <v>5</v>
      </c>
      <c r="W48" s="16" t="str">
        <f t="shared" si="19"/>
        <v>Kilopris=75 kr/kg;Vikt per enhet=5;Enheter per kolli=1;Vikt (ca)=5kg;Cirkapris per kolli=375 kr</v>
      </c>
      <c r="X48" s="16"/>
      <c r="Y48" s="16"/>
      <c r="Z48" s="7" t="str">
        <f t="shared" si="14"/>
        <v>Grytbitar - ekologisk</v>
      </c>
      <c r="AA48" s="16" t="s">
        <v>80</v>
      </c>
      <c r="AB48" s="16"/>
      <c r="AC48" s="18" t="s">
        <v>254</v>
      </c>
      <c r="AD48" s="16"/>
      <c r="AE48" s="16" t="s">
        <v>196</v>
      </c>
      <c r="AF48" s="16"/>
      <c r="AG48" s="16"/>
      <c r="AH48" s="16"/>
      <c r="AI48" s="17">
        <f t="shared" si="15"/>
        <v>375</v>
      </c>
      <c r="AJ48" s="16" t="s">
        <v>84</v>
      </c>
      <c r="AK48" s="16" t="s">
        <v>84</v>
      </c>
      <c r="AL48" s="16">
        <f t="shared" si="16"/>
        <v>0</v>
      </c>
      <c r="AM48" s="16" t="s">
        <v>85</v>
      </c>
      <c r="AN48" s="16" t="s">
        <v>86</v>
      </c>
      <c r="AO48" s="16"/>
      <c r="AP48" s="17">
        <f t="shared" si="17"/>
        <v>5</v>
      </c>
      <c r="AQ48" s="16" t="s">
        <v>85</v>
      </c>
      <c r="AR48" s="16" t="s">
        <v>85</v>
      </c>
      <c r="AS48" s="16" t="s">
        <v>85</v>
      </c>
      <c r="AT48" s="16" t="s">
        <v>87</v>
      </c>
      <c r="AU48" s="16" t="s">
        <v>87</v>
      </c>
      <c r="AV48" s="16"/>
      <c r="AW48" s="16"/>
      <c r="AX48" s="16">
        <v>500</v>
      </c>
      <c r="AY48" s="16">
        <v>0</v>
      </c>
      <c r="AZ48" s="16" t="s">
        <v>197</v>
      </c>
      <c r="BA48" s="16" t="s">
        <v>198</v>
      </c>
      <c r="BB48" s="16"/>
      <c r="BC48" s="16"/>
      <c r="BD48" s="16"/>
      <c r="BE48" s="16"/>
      <c r="BF48" s="16"/>
      <c r="BG48" s="16"/>
      <c r="BH48" s="16"/>
      <c r="BI48" s="16"/>
      <c r="BJ48" s="16"/>
      <c r="BK48" s="16"/>
      <c r="BL48" s="16"/>
      <c r="BM48" s="16"/>
      <c r="BN48" s="16"/>
      <c r="BO48" s="16"/>
      <c r="BP48" s="16"/>
      <c r="BQ48" s="16"/>
      <c r="BR48" s="16">
        <v>0</v>
      </c>
      <c r="BS48" s="16"/>
      <c r="BT48" s="16"/>
      <c r="BU48" s="16"/>
      <c r="BV48" s="16"/>
      <c r="BW48" s="16"/>
      <c r="BX48" s="19">
        <v>7350123000252</v>
      </c>
      <c r="BY48" s="18">
        <v>35</v>
      </c>
      <c r="BZ48" s="16"/>
      <c r="CA48" s="16"/>
      <c r="CB48" s="16"/>
      <c r="CC48" s="16"/>
      <c r="CD48" s="16"/>
      <c r="CE48" s="16"/>
      <c r="CF48" s="16"/>
      <c r="CG48" s="16"/>
      <c r="CH48" s="16"/>
      <c r="CI48" s="16"/>
      <c r="CJ48" s="16" t="str">
        <f t="shared" si="18"/>
        <v>Kilopris=75 kr/kg;Vikt per enhet=5;Enheter per kolli=1;Vikt (ca)=5kg;Cirkapris per kolli=375 kr</v>
      </c>
    </row>
    <row r="49" spans="1:88" ht="15.75" customHeight="1">
      <c r="A49" s="16" t="s">
        <v>255</v>
      </c>
      <c r="B49" s="16">
        <v>1</v>
      </c>
      <c r="C49" s="16" t="str">
        <f t="shared" si="0"/>
        <v>Varierande</v>
      </c>
      <c r="D49" s="16">
        <v>1</v>
      </c>
      <c r="E49" s="17">
        <v>0</v>
      </c>
      <c r="F49" s="17">
        <v>5</v>
      </c>
      <c r="G49" s="17">
        <f t="shared" si="21"/>
        <v>0</v>
      </c>
      <c r="H49" s="17">
        <f t="shared" si="2"/>
        <v>5</v>
      </c>
      <c r="I49" s="17">
        <v>0</v>
      </c>
      <c r="J49" s="17">
        <v>75</v>
      </c>
      <c r="K49" s="16" t="s">
        <v>79</v>
      </c>
      <c r="L49" s="16"/>
      <c r="M49" s="17">
        <f t="shared" si="3"/>
        <v>0</v>
      </c>
      <c r="N49" s="17">
        <f t="shared" si="4"/>
        <v>75</v>
      </c>
      <c r="O49" s="17">
        <f t="shared" si="5"/>
        <v>0</v>
      </c>
      <c r="P49" s="17">
        <f t="shared" si="6"/>
        <v>375</v>
      </c>
      <c r="Q49" s="17">
        <f t="shared" si="7"/>
        <v>0</v>
      </c>
      <c r="R49" s="17">
        <f t="shared" si="8"/>
        <v>375</v>
      </c>
      <c r="S49" s="17" t="e">
        <f t="shared" si="9"/>
        <v>#DIV/0!</v>
      </c>
      <c r="T49" s="17">
        <f t="shared" si="10"/>
        <v>375</v>
      </c>
      <c r="U49" s="16">
        <f t="shared" si="11"/>
        <v>0</v>
      </c>
      <c r="V49" s="17">
        <f t="shared" si="12"/>
        <v>5</v>
      </c>
      <c r="W49" s="16" t="str">
        <f t="shared" si="19"/>
        <v>Kilopris=75 kr/kg;Vikt per enhet=5;Enheter per kolli=1;Vikt (ca)=5kg;Cirkapris per kolli=375 kr</v>
      </c>
      <c r="X49" s="16"/>
      <c r="Y49" s="16"/>
      <c r="Z49" s="7" t="str">
        <f t="shared" si="14"/>
        <v>Fläskfärs - ekologisk</v>
      </c>
      <c r="AA49" s="16" t="s">
        <v>80</v>
      </c>
      <c r="AB49" s="16"/>
      <c r="AC49" s="18" t="s">
        <v>256</v>
      </c>
      <c r="AD49" s="16"/>
      <c r="AE49" s="16" t="s">
        <v>196</v>
      </c>
      <c r="AF49" s="16"/>
      <c r="AG49" s="16"/>
      <c r="AH49" s="16"/>
      <c r="AI49" s="17">
        <f t="shared" si="15"/>
        <v>375</v>
      </c>
      <c r="AJ49" s="16" t="s">
        <v>84</v>
      </c>
      <c r="AK49" s="16" t="s">
        <v>84</v>
      </c>
      <c r="AL49" s="16">
        <f t="shared" si="16"/>
        <v>0</v>
      </c>
      <c r="AM49" s="16" t="s">
        <v>85</v>
      </c>
      <c r="AN49" s="16" t="s">
        <v>86</v>
      </c>
      <c r="AO49" s="16"/>
      <c r="AP49" s="17">
        <f t="shared" si="17"/>
        <v>5</v>
      </c>
      <c r="AQ49" s="16" t="s">
        <v>85</v>
      </c>
      <c r="AR49" s="16" t="s">
        <v>85</v>
      </c>
      <c r="AS49" s="16" t="s">
        <v>85</v>
      </c>
      <c r="AT49" s="16" t="s">
        <v>87</v>
      </c>
      <c r="AU49" s="16" t="s">
        <v>87</v>
      </c>
      <c r="AV49" s="16"/>
      <c r="AW49" s="16"/>
      <c r="AX49" s="16">
        <v>500</v>
      </c>
      <c r="AY49" s="16">
        <v>0</v>
      </c>
      <c r="AZ49" s="16" t="s">
        <v>197</v>
      </c>
      <c r="BA49" s="16" t="s">
        <v>198</v>
      </c>
      <c r="BB49" s="16"/>
      <c r="BC49" s="16"/>
      <c r="BD49" s="16"/>
      <c r="BE49" s="16"/>
      <c r="BF49" s="16"/>
      <c r="BG49" s="16"/>
      <c r="BH49" s="16"/>
      <c r="BI49" s="16"/>
      <c r="BJ49" s="16"/>
      <c r="BK49" s="16"/>
      <c r="BL49" s="16"/>
      <c r="BM49" s="16"/>
      <c r="BN49" s="16"/>
      <c r="BO49" s="16"/>
      <c r="BP49" s="16"/>
      <c r="BQ49" s="16"/>
      <c r="BR49" s="16">
        <v>0</v>
      </c>
      <c r="BS49" s="16"/>
      <c r="BT49" s="16"/>
      <c r="BU49" s="16"/>
      <c r="BV49" s="16"/>
      <c r="BW49" s="16"/>
      <c r="BX49" s="19">
        <v>7350123000856</v>
      </c>
      <c r="BY49" s="18">
        <v>38</v>
      </c>
      <c r="BZ49" s="16"/>
      <c r="CA49" s="16"/>
      <c r="CB49" s="16"/>
      <c r="CC49" s="16"/>
      <c r="CD49" s="16"/>
      <c r="CE49" s="16"/>
      <c r="CF49" s="16"/>
      <c r="CG49" s="16"/>
      <c r="CH49" s="16"/>
      <c r="CI49" s="16"/>
      <c r="CJ49" s="16" t="str">
        <f t="shared" si="18"/>
        <v>Kilopris=75 kr/kg;Vikt per enhet=5;Enheter per kolli=1;Vikt (ca)=5kg;Cirkapris per kolli=375 kr</v>
      </c>
    </row>
    <row r="50" spans="1:88" ht="15.75" customHeight="1">
      <c r="A50" s="16" t="s">
        <v>257</v>
      </c>
      <c r="B50" s="16">
        <v>1</v>
      </c>
      <c r="C50" s="16" t="str">
        <f t="shared" si="0"/>
        <v>Varierande</v>
      </c>
      <c r="D50" s="16">
        <v>3</v>
      </c>
      <c r="E50" s="17"/>
      <c r="F50" s="17">
        <v>1.5</v>
      </c>
      <c r="G50" s="17"/>
      <c r="H50" s="17">
        <f t="shared" si="2"/>
        <v>4.5</v>
      </c>
      <c r="I50" s="17"/>
      <c r="J50" s="17">
        <v>92</v>
      </c>
      <c r="K50" s="16" t="s">
        <v>79</v>
      </c>
      <c r="L50" s="16"/>
      <c r="M50" s="17">
        <f t="shared" si="3"/>
        <v>0</v>
      </c>
      <c r="N50" s="17">
        <f t="shared" si="4"/>
        <v>92</v>
      </c>
      <c r="O50" s="17">
        <f t="shared" si="5"/>
        <v>0</v>
      </c>
      <c r="P50" s="17">
        <f t="shared" si="6"/>
        <v>414</v>
      </c>
      <c r="Q50" s="17">
        <f t="shared" si="7"/>
        <v>0</v>
      </c>
      <c r="R50" s="17">
        <f t="shared" si="8"/>
        <v>414</v>
      </c>
      <c r="S50" s="17" t="e">
        <f t="shared" si="9"/>
        <v>#DIV/0!</v>
      </c>
      <c r="T50" s="17">
        <f t="shared" si="10"/>
        <v>414</v>
      </c>
      <c r="U50" s="16">
        <f t="shared" si="11"/>
        <v>0</v>
      </c>
      <c r="V50" s="17">
        <f t="shared" si="12"/>
        <v>4.5</v>
      </c>
      <c r="W50" s="16" t="str">
        <f t="shared" si="19"/>
        <v>Kilopris=92 kr/kg;Vikt per enhet=1,5;Enheter per kolli=3;Vikt (ca)=4,5kg;Cirkapris per kolli=414 kr</v>
      </c>
      <c r="X50" s="16"/>
      <c r="Y50" s="16"/>
      <c r="Z50" s="7" t="str">
        <f t="shared" si="14"/>
        <v>St Luis Cut (Revben med mer kött på) - ekologisk</v>
      </c>
      <c r="AA50" s="16" t="s">
        <v>80</v>
      </c>
      <c r="AB50" s="16"/>
      <c r="AC50" s="18" t="s">
        <v>258</v>
      </c>
      <c r="AD50" s="16"/>
      <c r="AE50" s="16" t="s">
        <v>196</v>
      </c>
      <c r="AF50" s="16"/>
      <c r="AG50" s="16"/>
      <c r="AH50" s="16"/>
      <c r="AI50" s="17">
        <f t="shared" si="15"/>
        <v>414</v>
      </c>
      <c r="AJ50" s="16" t="s">
        <v>84</v>
      </c>
      <c r="AK50" s="16" t="s">
        <v>84</v>
      </c>
      <c r="AL50" s="16">
        <f t="shared" si="16"/>
        <v>0</v>
      </c>
      <c r="AM50" s="16" t="s">
        <v>154</v>
      </c>
      <c r="AN50" s="16" t="s">
        <v>86</v>
      </c>
      <c r="AO50" s="16"/>
      <c r="AP50" s="17">
        <f t="shared" si="17"/>
        <v>4.5</v>
      </c>
      <c r="AQ50" s="16" t="s">
        <v>85</v>
      </c>
      <c r="AR50" s="16" t="s">
        <v>85</v>
      </c>
      <c r="AS50" s="16" t="s">
        <v>85</v>
      </c>
      <c r="AT50" s="16" t="s">
        <v>87</v>
      </c>
      <c r="AU50" s="16" t="s">
        <v>87</v>
      </c>
      <c r="AV50" s="16"/>
      <c r="AW50" s="16"/>
      <c r="AX50" s="16">
        <v>500</v>
      </c>
      <c r="AY50" s="16">
        <v>0</v>
      </c>
      <c r="AZ50" s="16" t="s">
        <v>197</v>
      </c>
      <c r="BA50" s="16" t="s">
        <v>198</v>
      </c>
      <c r="BB50" s="16"/>
      <c r="BC50" s="16"/>
      <c r="BD50" s="16"/>
      <c r="BE50" s="16"/>
      <c r="BF50" s="16"/>
      <c r="BG50" s="16"/>
      <c r="BH50" s="16"/>
      <c r="BI50" s="16"/>
      <c r="BJ50" s="16"/>
      <c r="BK50" s="16"/>
      <c r="BL50" s="16"/>
      <c r="BM50" s="16"/>
      <c r="BN50" s="16"/>
      <c r="BO50" s="16"/>
      <c r="BP50" s="16"/>
      <c r="BQ50" s="16"/>
      <c r="BR50" s="16">
        <v>0</v>
      </c>
      <c r="BS50" s="16"/>
      <c r="BT50" s="16"/>
      <c r="BU50" s="16"/>
      <c r="BV50" s="16"/>
      <c r="BW50" s="16"/>
      <c r="BX50" s="19">
        <v>7350123000214</v>
      </c>
      <c r="BY50" s="18">
        <v>30</v>
      </c>
      <c r="BZ50" s="16"/>
      <c r="CA50" s="16"/>
      <c r="CB50" s="16"/>
      <c r="CC50" s="16"/>
      <c r="CD50" s="16"/>
      <c r="CE50" s="16"/>
      <c r="CF50" s="16"/>
      <c r="CG50" s="16"/>
      <c r="CH50" s="16"/>
      <c r="CI50" s="16"/>
      <c r="CJ50" s="16" t="str">
        <f t="shared" si="18"/>
        <v>Kilopris=92 kr/kg;Vikt per enhet=1,5;Enheter per kolli=3;Vikt (ca)=4,5kg;Cirkapris per kolli=414 kr</v>
      </c>
    </row>
    <row r="51" spans="1:88" ht="15.75" customHeight="1">
      <c r="A51" s="16" t="s">
        <v>259</v>
      </c>
      <c r="B51" s="16">
        <v>1</v>
      </c>
      <c r="C51" s="16" t="str">
        <f t="shared" si="0"/>
        <v>Varierande</v>
      </c>
      <c r="D51" s="16">
        <v>4</v>
      </c>
      <c r="E51" s="17">
        <v>0</v>
      </c>
      <c r="F51" s="17">
        <v>0.8</v>
      </c>
      <c r="G51" s="17">
        <f t="shared" ref="G51:G71" si="22">SUM(D51*E51)</f>
        <v>0</v>
      </c>
      <c r="H51" s="17">
        <f t="shared" si="2"/>
        <v>3.2</v>
      </c>
      <c r="I51" s="17">
        <v>0</v>
      </c>
      <c r="J51" s="17">
        <v>135</v>
      </c>
      <c r="K51" s="16" t="s">
        <v>79</v>
      </c>
      <c r="L51" s="16"/>
      <c r="M51" s="17">
        <f t="shared" si="3"/>
        <v>0</v>
      </c>
      <c r="N51" s="17">
        <f t="shared" si="4"/>
        <v>135</v>
      </c>
      <c r="O51" s="17">
        <f t="shared" si="5"/>
        <v>0</v>
      </c>
      <c r="P51" s="17">
        <f t="shared" si="6"/>
        <v>432</v>
      </c>
      <c r="Q51" s="17">
        <f t="shared" si="7"/>
        <v>0</v>
      </c>
      <c r="R51" s="17">
        <f t="shared" si="8"/>
        <v>432</v>
      </c>
      <c r="S51" s="17" t="e">
        <f t="shared" si="9"/>
        <v>#DIV/0!</v>
      </c>
      <c r="T51" s="17">
        <f t="shared" si="10"/>
        <v>432</v>
      </c>
      <c r="U51" s="16">
        <f t="shared" si="11"/>
        <v>0</v>
      </c>
      <c r="V51" s="17">
        <f t="shared" si="12"/>
        <v>3.2</v>
      </c>
      <c r="W51" s="16" t="str">
        <f t="shared" si="19"/>
        <v>Kilopris=135 kr/kg;Vikt per enhet=0,8;Enheter per kolli=4;Vikt (ca)=3,2kg;Cirkapris per kolli=432 kr</v>
      </c>
      <c r="X51" s="16"/>
      <c r="Y51" s="16"/>
      <c r="Z51" s="7" t="str">
        <f t="shared" si="14"/>
        <v>Karré i bit benfri - ekologisk</v>
      </c>
      <c r="AA51" s="16" t="s">
        <v>80</v>
      </c>
      <c r="AB51" s="16"/>
      <c r="AC51" s="18" t="s">
        <v>260</v>
      </c>
      <c r="AD51" s="16"/>
      <c r="AE51" s="16" t="s">
        <v>196</v>
      </c>
      <c r="AF51" s="16"/>
      <c r="AG51" s="16"/>
      <c r="AH51" s="16"/>
      <c r="AI51" s="17">
        <f t="shared" si="15"/>
        <v>432</v>
      </c>
      <c r="AJ51" s="16" t="s">
        <v>84</v>
      </c>
      <c r="AK51" s="16" t="s">
        <v>84</v>
      </c>
      <c r="AL51" s="16">
        <f t="shared" si="16"/>
        <v>0</v>
      </c>
      <c r="AM51" s="16" t="s">
        <v>85</v>
      </c>
      <c r="AN51" s="16" t="s">
        <v>86</v>
      </c>
      <c r="AO51" s="16"/>
      <c r="AP51" s="17">
        <f t="shared" si="17"/>
        <v>3.2</v>
      </c>
      <c r="AQ51" s="16" t="s">
        <v>85</v>
      </c>
      <c r="AR51" s="16" t="s">
        <v>85</v>
      </c>
      <c r="AS51" s="16" t="s">
        <v>85</v>
      </c>
      <c r="AT51" s="16" t="s">
        <v>87</v>
      </c>
      <c r="AU51" s="16" t="s">
        <v>87</v>
      </c>
      <c r="AV51" s="16"/>
      <c r="AW51" s="16"/>
      <c r="AX51" s="16">
        <v>500</v>
      </c>
      <c r="AY51" s="16">
        <v>0</v>
      </c>
      <c r="AZ51" s="16" t="s">
        <v>261</v>
      </c>
      <c r="BA51" s="16" t="s">
        <v>262</v>
      </c>
      <c r="BB51" s="16"/>
      <c r="BC51" s="16"/>
      <c r="BD51" s="16"/>
      <c r="BE51" s="16"/>
      <c r="BF51" s="16"/>
      <c r="BG51" s="16"/>
      <c r="BH51" s="16"/>
      <c r="BI51" s="16"/>
      <c r="BJ51" s="16"/>
      <c r="BK51" s="16"/>
      <c r="BL51" s="16"/>
      <c r="BM51" s="16"/>
      <c r="BN51" s="16"/>
      <c r="BO51" s="16"/>
      <c r="BP51" s="16"/>
      <c r="BQ51" s="16"/>
      <c r="BR51" s="16">
        <v>0</v>
      </c>
      <c r="BS51" s="16"/>
      <c r="BT51" s="16"/>
      <c r="BU51" s="16"/>
      <c r="BV51" s="16"/>
      <c r="BW51" s="16"/>
      <c r="BX51" s="19">
        <v>7350123000283</v>
      </c>
      <c r="BY51" s="18">
        <v>44</v>
      </c>
      <c r="BZ51" s="16"/>
      <c r="CA51" s="16"/>
      <c r="CB51" s="16"/>
      <c r="CC51" s="16"/>
      <c r="CD51" s="16"/>
      <c r="CE51" s="16"/>
      <c r="CF51" s="16"/>
      <c r="CG51" s="16"/>
      <c r="CH51" s="16"/>
      <c r="CI51" s="16"/>
      <c r="CJ51" s="16" t="str">
        <f t="shared" si="18"/>
        <v>Kilopris=135 kr/kg;Vikt per enhet=0,8;Enheter per kolli=4;Vikt (ca)=3,2kg;Cirkapris per kolli=432 kr</v>
      </c>
    </row>
    <row r="52" spans="1:88" ht="15.75" customHeight="1">
      <c r="A52" s="20" t="s">
        <v>263</v>
      </c>
      <c r="B52" s="20">
        <v>1</v>
      </c>
      <c r="C52" s="20" t="str">
        <f t="shared" si="0"/>
        <v>Varierande</v>
      </c>
      <c r="D52" s="20">
        <v>4</v>
      </c>
      <c r="E52" s="21">
        <v>0</v>
      </c>
      <c r="F52" s="21">
        <v>0.45</v>
      </c>
      <c r="G52" s="21">
        <f t="shared" si="22"/>
        <v>0</v>
      </c>
      <c r="H52" s="21">
        <f t="shared" si="2"/>
        <v>1.8</v>
      </c>
      <c r="I52" s="21">
        <v>0</v>
      </c>
      <c r="J52" s="21">
        <v>139</v>
      </c>
      <c r="K52" s="20" t="s">
        <v>79</v>
      </c>
      <c r="L52" s="20"/>
      <c r="M52" s="21">
        <f t="shared" si="3"/>
        <v>0</v>
      </c>
      <c r="N52" s="21">
        <f t="shared" si="4"/>
        <v>139</v>
      </c>
      <c r="O52" s="21">
        <f t="shared" si="5"/>
        <v>0</v>
      </c>
      <c r="P52" s="21">
        <f t="shared" si="6"/>
        <v>250.20000000000002</v>
      </c>
      <c r="Q52" s="21">
        <f t="shared" si="7"/>
        <v>0</v>
      </c>
      <c r="R52" s="21">
        <f t="shared" si="8"/>
        <v>250.20000000000002</v>
      </c>
      <c r="S52" s="21" t="e">
        <f t="shared" si="9"/>
        <v>#DIV/0!</v>
      </c>
      <c r="T52" s="21">
        <f t="shared" si="10"/>
        <v>250.20000000000002</v>
      </c>
      <c r="U52" s="20">
        <f t="shared" si="11"/>
        <v>0</v>
      </c>
      <c r="V52" s="21">
        <f t="shared" si="12"/>
        <v>1.8</v>
      </c>
      <c r="W52" s="20" t="str">
        <f>IF(B52=0,"Styckpris=" &amp; IF(K52="JA",M52,I52) &amp;" kr/st;Vikt per enhet=" &amp; E52 &amp;";Enheter per helt kolli=" &amp; D52 &amp;";Vikt=" &amp; G52 &amp; " kg;Jämförelsepris=" &amp; ROUND((S52),2) &amp;" kr/kg;Pris=" &amp; T52 &amp; " kr","Kilopris=" &amp; IF(K52="JA",N52,J52) &amp;" kr/kg;Vikt per enhet=" &amp; F52 &amp;";Enheter per helt kolli=" &amp; D52 &amp;";Vikt (ca)=" &amp; H52 &amp; "kg;Cirkapris per kolli=" &amp; ROUND((IF(K52="JA",R52,P52)),2) &amp;" kr")</f>
        <v>Kilopris=139 kr/kg;Vikt per enhet=0,45;Enheter per helt kolli=4;Vikt (ca)=1,8kg;Cirkapris per kolli=250,2 kr</v>
      </c>
      <c r="X52" s="20"/>
      <c r="Y52" s="20"/>
      <c r="Z52" s="7" t="str">
        <f t="shared" si="14"/>
        <v>Karré benfri skivad 4-pack - ekologisk</v>
      </c>
      <c r="AA52" s="20" t="s">
        <v>80</v>
      </c>
      <c r="AB52" s="20"/>
      <c r="AC52" s="22" t="s">
        <v>264</v>
      </c>
      <c r="AD52" s="20"/>
      <c r="AE52" s="20" t="s">
        <v>196</v>
      </c>
      <c r="AF52" s="20"/>
      <c r="AG52" s="20"/>
      <c r="AH52" s="20"/>
      <c r="AI52" s="21">
        <f t="shared" si="15"/>
        <v>250.20000000000002</v>
      </c>
      <c r="AJ52" s="20" t="s">
        <v>84</v>
      </c>
      <c r="AK52" s="20" t="s">
        <v>84</v>
      </c>
      <c r="AL52" s="20">
        <f t="shared" si="16"/>
        <v>0</v>
      </c>
      <c r="AM52" s="20" t="s">
        <v>85</v>
      </c>
      <c r="AN52" s="20" t="s">
        <v>86</v>
      </c>
      <c r="AO52" s="20"/>
      <c r="AP52" s="21">
        <f t="shared" si="17"/>
        <v>1.8</v>
      </c>
      <c r="AQ52" s="20" t="s">
        <v>85</v>
      </c>
      <c r="AR52" s="20" t="s">
        <v>85</v>
      </c>
      <c r="AS52" s="20" t="s">
        <v>85</v>
      </c>
      <c r="AT52" s="20" t="s">
        <v>87</v>
      </c>
      <c r="AU52" s="20" t="s">
        <v>87</v>
      </c>
      <c r="AV52" s="20"/>
      <c r="AW52" s="20"/>
      <c r="AX52" s="20">
        <v>500</v>
      </c>
      <c r="AY52" s="20">
        <v>0</v>
      </c>
      <c r="AZ52" s="20" t="s">
        <v>261</v>
      </c>
      <c r="BA52" s="20" t="s">
        <v>265</v>
      </c>
      <c r="BB52" s="20"/>
      <c r="BC52" s="20"/>
      <c r="BD52" s="20"/>
      <c r="BE52" s="20"/>
      <c r="BF52" s="20"/>
      <c r="BG52" s="20"/>
      <c r="BH52" s="20"/>
      <c r="BI52" s="20"/>
      <c r="BJ52" s="20"/>
      <c r="BK52" s="20"/>
      <c r="BL52" s="20"/>
      <c r="BM52" s="20"/>
      <c r="BN52" s="20"/>
      <c r="BO52" s="20"/>
      <c r="BP52" s="20"/>
      <c r="BQ52" s="20"/>
      <c r="BR52" s="20">
        <v>0</v>
      </c>
      <c r="BS52" s="20"/>
      <c r="BT52" s="20"/>
      <c r="BU52" s="20"/>
      <c r="BV52" s="20"/>
      <c r="BW52" s="20"/>
      <c r="BX52" s="23">
        <v>7350123000290</v>
      </c>
      <c r="BY52" s="22">
        <v>45</v>
      </c>
      <c r="BZ52" s="20"/>
      <c r="CA52" s="20"/>
      <c r="CB52" s="20"/>
      <c r="CC52" s="20"/>
      <c r="CD52" s="20"/>
      <c r="CE52" s="20"/>
      <c r="CF52" s="20"/>
      <c r="CG52" s="20"/>
      <c r="CH52" s="20"/>
      <c r="CI52" s="20"/>
      <c r="CJ52" s="20" t="str">
        <f t="shared" si="18"/>
        <v>Kilopris=139 kr/kg;Vikt per enhet=0,45;Enheter per helt kolli=4;Vikt (ca)=1,8kg;Cirkapris per kolli=250,2 kr</v>
      </c>
    </row>
    <row r="53" spans="1:88" ht="15.75" customHeight="1">
      <c r="A53" s="16" t="s">
        <v>266</v>
      </c>
      <c r="B53" s="16">
        <v>1</v>
      </c>
      <c r="C53" s="16" t="str">
        <f t="shared" si="0"/>
        <v>Varierande</v>
      </c>
      <c r="D53" s="16">
        <v>4</v>
      </c>
      <c r="E53" s="17">
        <v>0</v>
      </c>
      <c r="F53" s="17">
        <v>1.2</v>
      </c>
      <c r="G53" s="17">
        <f t="shared" si="22"/>
        <v>0</v>
      </c>
      <c r="H53" s="17">
        <f t="shared" si="2"/>
        <v>4.8</v>
      </c>
      <c r="I53" s="17">
        <v>0</v>
      </c>
      <c r="J53" s="17">
        <v>99</v>
      </c>
      <c r="K53" s="16" t="s">
        <v>79</v>
      </c>
      <c r="L53" s="16"/>
      <c r="M53" s="17">
        <f t="shared" si="3"/>
        <v>0</v>
      </c>
      <c r="N53" s="17">
        <f t="shared" si="4"/>
        <v>99</v>
      </c>
      <c r="O53" s="17">
        <f t="shared" si="5"/>
        <v>0</v>
      </c>
      <c r="P53" s="17">
        <f t="shared" si="6"/>
        <v>475.2</v>
      </c>
      <c r="Q53" s="17">
        <f t="shared" si="7"/>
        <v>0</v>
      </c>
      <c r="R53" s="17">
        <f t="shared" si="8"/>
        <v>475.2</v>
      </c>
      <c r="S53" s="17" t="e">
        <f t="shared" si="9"/>
        <v>#DIV/0!</v>
      </c>
      <c r="T53" s="17">
        <f t="shared" si="10"/>
        <v>475.2</v>
      </c>
      <c r="U53" s="16">
        <f t="shared" si="11"/>
        <v>0</v>
      </c>
      <c r="V53" s="17">
        <f t="shared" si="12"/>
        <v>4.8</v>
      </c>
      <c r="W53" s="16" t="str">
        <f t="shared" ref="W53:W54" si="23">IF(B53=0,"Styckpris=" &amp; IF(K53="JA",M53,I53) &amp;" kr/st;Vikt per enhet=" &amp; E53 &amp;";Enheter per kolli=" &amp; D53 &amp;";Vikt=" &amp; G53 &amp; " kg;Jämförelsepris=" &amp; ROUND((S53),2) &amp;" kr/kg;Pris=" &amp; T53 &amp; " kr","Kilopris=" &amp; IF(K53="JA",N53,J53) &amp;" kr/kg;Vikt per enhet=" &amp; F53 &amp;";Enheter per kolli=" &amp; D53 &amp;";Vikt (ca)=" &amp; H53 &amp; "kg;Cirkapris per kolli=" &amp; ROUND((IF(K53="JA",R53,P53)),2) &amp;" kr")</f>
        <v>Kilopris=99 kr/kg;Vikt per enhet=1,2;Enheter per kolli=4;Vikt (ca)=4,8kg;Cirkapris per kolli=475,2 kr</v>
      </c>
      <c r="X53" s="16"/>
      <c r="Y53" s="16"/>
      <c r="Z53" s="7" t="str">
        <f t="shared" si="14"/>
        <v>Kotlett benfri med svål i bit skårad (Fläskesteg) - ekologisk</v>
      </c>
      <c r="AA53" s="16" t="s">
        <v>80</v>
      </c>
      <c r="AB53" s="16"/>
      <c r="AC53" s="18" t="s">
        <v>267</v>
      </c>
      <c r="AD53" s="16"/>
      <c r="AE53" s="16" t="s">
        <v>196</v>
      </c>
      <c r="AF53" s="16"/>
      <c r="AG53" s="16"/>
      <c r="AH53" s="16"/>
      <c r="AI53" s="17">
        <f t="shared" si="15"/>
        <v>475.2</v>
      </c>
      <c r="AJ53" s="16" t="s">
        <v>84</v>
      </c>
      <c r="AK53" s="16" t="s">
        <v>84</v>
      </c>
      <c r="AL53" s="16">
        <f t="shared" si="16"/>
        <v>0</v>
      </c>
      <c r="AM53" s="16" t="s">
        <v>85</v>
      </c>
      <c r="AN53" s="16" t="s">
        <v>86</v>
      </c>
      <c r="AO53" s="16"/>
      <c r="AP53" s="17">
        <f t="shared" si="17"/>
        <v>4.8</v>
      </c>
      <c r="AQ53" s="16" t="s">
        <v>85</v>
      </c>
      <c r="AR53" s="16" t="s">
        <v>85</v>
      </c>
      <c r="AS53" s="16" t="s">
        <v>85</v>
      </c>
      <c r="AT53" s="16" t="s">
        <v>87</v>
      </c>
      <c r="AU53" s="16" t="s">
        <v>87</v>
      </c>
      <c r="AV53" s="16"/>
      <c r="AW53" s="16"/>
      <c r="AX53" s="16">
        <v>500</v>
      </c>
      <c r="AY53" s="16">
        <v>0</v>
      </c>
      <c r="AZ53" s="16" t="s">
        <v>261</v>
      </c>
      <c r="BA53" s="16" t="s">
        <v>268</v>
      </c>
      <c r="BB53" s="16"/>
      <c r="BC53" s="16"/>
      <c r="BD53" s="16"/>
      <c r="BE53" s="16"/>
      <c r="BF53" s="16"/>
      <c r="BG53" s="16"/>
      <c r="BH53" s="16"/>
      <c r="BI53" s="16"/>
      <c r="BJ53" s="16"/>
      <c r="BK53" s="16"/>
      <c r="BL53" s="16"/>
      <c r="BM53" s="16"/>
      <c r="BN53" s="16"/>
      <c r="BO53" s="16"/>
      <c r="BP53" s="16"/>
      <c r="BQ53" s="16"/>
      <c r="BR53" s="16">
        <v>0</v>
      </c>
      <c r="BS53" s="16"/>
      <c r="BT53" s="16"/>
      <c r="BU53" s="16"/>
      <c r="BV53" s="16"/>
      <c r="BW53" s="16"/>
      <c r="BX53" s="19">
        <v>7350123000344</v>
      </c>
      <c r="BY53" s="18">
        <v>50</v>
      </c>
      <c r="BZ53" s="16"/>
      <c r="CA53" s="16"/>
      <c r="CB53" s="16"/>
      <c r="CC53" s="16"/>
      <c r="CD53" s="16"/>
      <c r="CE53" s="16"/>
      <c r="CF53" s="16"/>
      <c r="CG53" s="16"/>
      <c r="CH53" s="16"/>
      <c r="CI53" s="16"/>
      <c r="CJ53" s="16" t="str">
        <f t="shared" si="18"/>
        <v>Kilopris=99 kr/kg;Vikt per enhet=1,2;Enheter per kolli=4;Vikt (ca)=4,8kg;Cirkapris per kolli=475,2 kr</v>
      </c>
    </row>
    <row r="54" spans="1:88" ht="15.75" customHeight="1">
      <c r="A54" s="16" t="s">
        <v>269</v>
      </c>
      <c r="B54" s="16">
        <v>1</v>
      </c>
      <c r="C54" s="16" t="str">
        <f t="shared" si="0"/>
        <v>Varierande</v>
      </c>
      <c r="D54" s="16">
        <v>4</v>
      </c>
      <c r="E54" s="17">
        <v>0</v>
      </c>
      <c r="F54" s="17">
        <v>0.5</v>
      </c>
      <c r="G54" s="17">
        <f t="shared" si="22"/>
        <v>0</v>
      </c>
      <c r="H54" s="17">
        <f t="shared" si="2"/>
        <v>2</v>
      </c>
      <c r="I54" s="17">
        <v>0</v>
      </c>
      <c r="J54" s="17">
        <v>95</v>
      </c>
      <c r="K54" s="16" t="s">
        <v>79</v>
      </c>
      <c r="L54" s="16"/>
      <c r="M54" s="17">
        <f t="shared" si="3"/>
        <v>0</v>
      </c>
      <c r="N54" s="17">
        <f t="shared" si="4"/>
        <v>95</v>
      </c>
      <c r="O54" s="17">
        <f t="shared" si="5"/>
        <v>0</v>
      </c>
      <c r="P54" s="17">
        <f t="shared" si="6"/>
        <v>190</v>
      </c>
      <c r="Q54" s="17">
        <f t="shared" si="7"/>
        <v>0</v>
      </c>
      <c r="R54" s="17">
        <f t="shared" si="8"/>
        <v>190</v>
      </c>
      <c r="S54" s="17" t="e">
        <f t="shared" si="9"/>
        <v>#DIV/0!</v>
      </c>
      <c r="T54" s="17">
        <f t="shared" si="10"/>
        <v>190</v>
      </c>
      <c r="U54" s="16">
        <f t="shared" si="11"/>
        <v>0</v>
      </c>
      <c r="V54" s="17">
        <f t="shared" si="12"/>
        <v>2</v>
      </c>
      <c r="W54" s="16" t="str">
        <f t="shared" si="23"/>
        <v>Kilopris=95 kr/kg;Vikt per enhet=0,5;Enheter per kolli=4;Vikt (ca)=2kg;Cirkapris per kolli=190 kr</v>
      </c>
      <c r="X54" s="16"/>
      <c r="Y54" s="16"/>
      <c r="Z54" s="7" t="str">
        <f t="shared" si="14"/>
        <v>Kotlett med ben och svål skivad i 2-pack - ekologisk</v>
      </c>
      <c r="AA54" s="16" t="s">
        <v>80</v>
      </c>
      <c r="AB54" s="16"/>
      <c r="AC54" s="18" t="s">
        <v>270</v>
      </c>
      <c r="AD54" s="16"/>
      <c r="AE54" s="16" t="s">
        <v>196</v>
      </c>
      <c r="AF54" s="16"/>
      <c r="AG54" s="16"/>
      <c r="AH54" s="16"/>
      <c r="AI54" s="17">
        <f t="shared" si="15"/>
        <v>190</v>
      </c>
      <c r="AJ54" s="16" t="s">
        <v>84</v>
      </c>
      <c r="AK54" s="16" t="s">
        <v>84</v>
      </c>
      <c r="AL54" s="16">
        <f t="shared" si="16"/>
        <v>0</v>
      </c>
      <c r="AM54" s="16" t="s">
        <v>85</v>
      </c>
      <c r="AN54" s="16" t="s">
        <v>86</v>
      </c>
      <c r="AO54" s="16"/>
      <c r="AP54" s="17">
        <f t="shared" si="17"/>
        <v>2</v>
      </c>
      <c r="AQ54" s="16" t="s">
        <v>85</v>
      </c>
      <c r="AR54" s="16" t="s">
        <v>85</v>
      </c>
      <c r="AS54" s="16" t="s">
        <v>85</v>
      </c>
      <c r="AT54" s="16" t="s">
        <v>87</v>
      </c>
      <c r="AU54" s="16" t="s">
        <v>87</v>
      </c>
      <c r="AV54" s="16"/>
      <c r="AW54" s="16"/>
      <c r="AX54" s="16">
        <v>500</v>
      </c>
      <c r="AY54" s="16">
        <v>0</v>
      </c>
      <c r="AZ54" s="16" t="s">
        <v>261</v>
      </c>
      <c r="BA54" s="16" t="s">
        <v>271</v>
      </c>
      <c r="BB54" s="16"/>
      <c r="BC54" s="16"/>
      <c r="BD54" s="16"/>
      <c r="BE54" s="16"/>
      <c r="BF54" s="16" t="s">
        <v>272</v>
      </c>
      <c r="BG54" s="16"/>
      <c r="BH54" s="16"/>
      <c r="BI54" s="16"/>
      <c r="BJ54" s="16"/>
      <c r="BK54" s="16"/>
      <c r="BL54" s="16"/>
      <c r="BM54" s="16"/>
      <c r="BN54" s="16"/>
      <c r="BO54" s="16"/>
      <c r="BP54" s="16"/>
      <c r="BQ54" s="16"/>
      <c r="BR54" s="16">
        <v>0</v>
      </c>
      <c r="BS54" s="16"/>
      <c r="BT54" s="16"/>
      <c r="BU54" s="16"/>
      <c r="BV54" s="16"/>
      <c r="BW54" s="16"/>
      <c r="BX54" s="19">
        <v>7350123000351</v>
      </c>
      <c r="BY54" s="18">
        <v>51</v>
      </c>
      <c r="BZ54" s="16"/>
      <c r="CA54" s="16"/>
      <c r="CB54" s="16"/>
      <c r="CC54" s="16"/>
      <c r="CD54" s="16"/>
      <c r="CE54" s="16"/>
      <c r="CF54" s="16"/>
      <c r="CG54" s="16"/>
      <c r="CH54" s="16"/>
      <c r="CI54" s="16"/>
      <c r="CJ54" s="16" t="str">
        <f t="shared" si="18"/>
        <v>Kilopris=95 kr/kg;Vikt per enhet=0,5;Enheter per kolli=4;Vikt (ca)=2kg;Cirkapris per kolli=190 kr</v>
      </c>
    </row>
    <row r="55" spans="1:88" ht="15.75" customHeight="1">
      <c r="A55" s="20" t="s">
        <v>273</v>
      </c>
      <c r="B55" s="20">
        <v>1</v>
      </c>
      <c r="C55" s="20" t="str">
        <f t="shared" si="0"/>
        <v>Varierande</v>
      </c>
      <c r="D55" s="20">
        <v>4</v>
      </c>
      <c r="E55" s="21">
        <v>0</v>
      </c>
      <c r="F55" s="21">
        <v>0.4</v>
      </c>
      <c r="G55" s="21">
        <f t="shared" si="22"/>
        <v>0</v>
      </c>
      <c r="H55" s="21">
        <f t="shared" si="2"/>
        <v>1.6</v>
      </c>
      <c r="I55" s="21">
        <v>0</v>
      </c>
      <c r="J55" s="21">
        <v>105</v>
      </c>
      <c r="K55" s="20" t="s">
        <v>79</v>
      </c>
      <c r="L55" s="20"/>
      <c r="M55" s="21">
        <f t="shared" si="3"/>
        <v>0</v>
      </c>
      <c r="N55" s="21">
        <f t="shared" si="4"/>
        <v>105</v>
      </c>
      <c r="O55" s="21">
        <f t="shared" si="5"/>
        <v>0</v>
      </c>
      <c r="P55" s="21">
        <f t="shared" si="6"/>
        <v>168</v>
      </c>
      <c r="Q55" s="21">
        <f t="shared" si="7"/>
        <v>0</v>
      </c>
      <c r="R55" s="21">
        <f t="shared" si="8"/>
        <v>168</v>
      </c>
      <c r="S55" s="21" t="e">
        <f t="shared" si="9"/>
        <v>#DIV/0!</v>
      </c>
      <c r="T55" s="21">
        <f t="shared" si="10"/>
        <v>168</v>
      </c>
      <c r="U55" s="20">
        <f t="shared" si="11"/>
        <v>0</v>
      </c>
      <c r="V55" s="21">
        <f t="shared" si="12"/>
        <v>1.6</v>
      </c>
      <c r="W55" s="20" t="str">
        <f>IF(B55=0,"Styckpris=" &amp; IF(K55="JA",M55,I55) &amp;" kr/st;Vikt per enhet=" &amp; E55 &amp;";Enheter per helt kolli=" &amp; D55 &amp;";Vikt=" &amp; G55 &amp; " kg;Jämförelsepris=" &amp; ROUND((S55),2) &amp;" kr/kg;Pris=" &amp; T55 &amp; " kr","Kilopris=" &amp; IF(K55="JA",N55,J55) &amp;" kr/kg;Vikt per enhet=" &amp; F55 &amp;";Enheter per helt kolli=" &amp; D55 &amp;";Vikt (ca)=" &amp; H55 &amp; "kg;Cirkapris per kolli=" &amp; ROUND((IF(K55="JA",R55,P55)),2) &amp;" kr")</f>
        <v>Kilopris=105 kr/kg;Vikt per enhet=0,4;Enheter per helt kolli=4;Vikt (ca)=1,6kg;Cirkapris per kolli=168 kr</v>
      </c>
      <c r="X55" s="20"/>
      <c r="Y55" s="20"/>
      <c r="Z55" s="7" t="str">
        <f t="shared" si="14"/>
        <v>Kotlett med svål utan ben skivad i 2- pack - ekologisk</v>
      </c>
      <c r="AA55" s="20" t="s">
        <v>80</v>
      </c>
      <c r="AB55" s="20"/>
      <c r="AC55" s="22" t="s">
        <v>274</v>
      </c>
      <c r="AD55" s="20"/>
      <c r="AE55" s="20" t="s">
        <v>196</v>
      </c>
      <c r="AF55" s="20"/>
      <c r="AG55" s="20"/>
      <c r="AH55" s="20"/>
      <c r="AI55" s="21">
        <f t="shared" si="15"/>
        <v>168</v>
      </c>
      <c r="AJ55" s="20" t="s">
        <v>84</v>
      </c>
      <c r="AK55" s="20" t="s">
        <v>84</v>
      </c>
      <c r="AL55" s="20">
        <f t="shared" si="16"/>
        <v>0</v>
      </c>
      <c r="AM55" s="20" t="s">
        <v>85</v>
      </c>
      <c r="AN55" s="20" t="s">
        <v>86</v>
      </c>
      <c r="AO55" s="20"/>
      <c r="AP55" s="21">
        <f t="shared" si="17"/>
        <v>1.6</v>
      </c>
      <c r="AQ55" s="20" t="s">
        <v>85</v>
      </c>
      <c r="AR55" s="20" t="s">
        <v>85</v>
      </c>
      <c r="AS55" s="20" t="s">
        <v>85</v>
      </c>
      <c r="AT55" s="20" t="s">
        <v>87</v>
      </c>
      <c r="AU55" s="20" t="s">
        <v>87</v>
      </c>
      <c r="AV55" s="20"/>
      <c r="AW55" s="20"/>
      <c r="AX55" s="20">
        <v>500</v>
      </c>
      <c r="AY55" s="20">
        <v>0</v>
      </c>
      <c r="AZ55" s="20" t="s">
        <v>261</v>
      </c>
      <c r="BA55" s="20" t="s">
        <v>275</v>
      </c>
      <c r="BB55" s="20"/>
      <c r="BC55" s="20"/>
      <c r="BD55" s="20"/>
      <c r="BE55" s="20"/>
      <c r="BF55" s="20" t="s">
        <v>276</v>
      </c>
      <c r="BG55" s="20"/>
      <c r="BH55" s="20"/>
      <c r="BI55" s="20"/>
      <c r="BJ55" s="20"/>
      <c r="BK55" s="20"/>
      <c r="BL55" s="20"/>
      <c r="BM55" s="20"/>
      <c r="BN55" s="20"/>
      <c r="BO55" s="20"/>
      <c r="BP55" s="20"/>
      <c r="BQ55" s="20"/>
      <c r="BR55" s="20">
        <v>0</v>
      </c>
      <c r="BS55" s="20"/>
      <c r="BT55" s="20"/>
      <c r="BU55" s="20"/>
      <c r="BV55" s="20"/>
      <c r="BW55" s="20"/>
      <c r="BX55" s="23">
        <v>7350123000368</v>
      </c>
      <c r="BY55" s="22">
        <v>52</v>
      </c>
      <c r="BZ55" s="20"/>
      <c r="CA55" s="20"/>
      <c r="CB55" s="20"/>
      <c r="CC55" s="20"/>
      <c r="CD55" s="20"/>
      <c r="CE55" s="20"/>
      <c r="CF55" s="20"/>
      <c r="CG55" s="20"/>
      <c r="CH55" s="20"/>
      <c r="CI55" s="20"/>
      <c r="CJ55" s="20" t="str">
        <f t="shared" si="18"/>
        <v>Kilopris=105 kr/kg;Vikt per enhet=0,4;Enheter per helt kolli=4;Vikt (ca)=1,6kg;Cirkapris per kolli=168 kr</v>
      </c>
    </row>
    <row r="56" spans="1:88" ht="15.75" customHeight="1">
      <c r="A56" s="16" t="s">
        <v>277</v>
      </c>
      <c r="B56" s="16">
        <v>1</v>
      </c>
      <c r="C56" s="16" t="str">
        <f t="shared" si="0"/>
        <v>Varierande</v>
      </c>
      <c r="D56" s="16">
        <v>4</v>
      </c>
      <c r="E56" s="17">
        <v>0</v>
      </c>
      <c r="F56" s="17">
        <v>0.7</v>
      </c>
      <c r="G56" s="17">
        <f t="shared" si="22"/>
        <v>0</v>
      </c>
      <c r="H56" s="17">
        <f t="shared" si="2"/>
        <v>2.8</v>
      </c>
      <c r="I56" s="17">
        <v>0</v>
      </c>
      <c r="J56" s="17">
        <v>109</v>
      </c>
      <c r="K56" s="16" t="s">
        <v>79</v>
      </c>
      <c r="L56" s="16"/>
      <c r="M56" s="17">
        <f t="shared" si="3"/>
        <v>0</v>
      </c>
      <c r="N56" s="17">
        <f t="shared" si="4"/>
        <v>109</v>
      </c>
      <c r="O56" s="17">
        <f t="shared" si="5"/>
        <v>0</v>
      </c>
      <c r="P56" s="17">
        <f t="shared" si="6"/>
        <v>305.2</v>
      </c>
      <c r="Q56" s="17">
        <f t="shared" si="7"/>
        <v>0</v>
      </c>
      <c r="R56" s="17">
        <f t="shared" si="8"/>
        <v>305.2</v>
      </c>
      <c r="S56" s="17" t="e">
        <f t="shared" si="9"/>
        <v>#DIV/0!</v>
      </c>
      <c r="T56" s="17">
        <f t="shared" si="10"/>
        <v>305.2</v>
      </c>
      <c r="U56" s="16">
        <f t="shared" si="11"/>
        <v>0</v>
      </c>
      <c r="V56" s="17">
        <f t="shared" si="12"/>
        <v>2.8</v>
      </c>
      <c r="W56" s="16" t="str">
        <f t="shared" ref="W56:W65" si="24">IF(B56=0,"Styckpris=" &amp; IF(K56="JA",M56,I56) &amp;" kr/st;Vikt per enhet=" &amp; E56 &amp;";Enheter per kolli=" &amp; D56 &amp;";Vikt=" &amp; G56 &amp; " kg;Jämförelsepris=" &amp; ROUND((S56),2) &amp;" kr/kg;Pris=" &amp; T56 &amp; " kr","Kilopris=" &amp; IF(K56="JA",N56,J56) &amp;" kr/kg;Vikt per enhet=" &amp; F56 &amp;";Enheter per kolli=" &amp; D56 &amp;";Vikt (ca)=" &amp; H56 &amp; "kg;Cirkapris per kolli=" &amp; ROUND((IF(K56="JA",R56,P56)),2) &amp;" kr")</f>
        <v>Kilopris=109 kr/kg;Vikt per enhet=0,7;Enheter per kolli=4;Vikt (ca)=2,8kg;Cirkapris per kolli=305,2 kr</v>
      </c>
      <c r="X56" s="16"/>
      <c r="Y56" s="16"/>
      <c r="Z56" s="7" t="str">
        <f t="shared" si="14"/>
        <v>Kotlett rack utan svål med ben 2- pack - ekologisk</v>
      </c>
      <c r="AA56" s="16" t="s">
        <v>80</v>
      </c>
      <c r="AB56" s="16"/>
      <c r="AC56" s="18" t="s">
        <v>278</v>
      </c>
      <c r="AD56" s="16"/>
      <c r="AE56" s="16" t="s">
        <v>196</v>
      </c>
      <c r="AF56" s="16"/>
      <c r="AG56" s="16"/>
      <c r="AH56" s="16"/>
      <c r="AI56" s="17">
        <f t="shared" si="15"/>
        <v>305.2</v>
      </c>
      <c r="AJ56" s="16" t="s">
        <v>84</v>
      </c>
      <c r="AK56" s="16" t="s">
        <v>84</v>
      </c>
      <c r="AL56" s="16">
        <f t="shared" si="16"/>
        <v>0</v>
      </c>
      <c r="AM56" s="16" t="s">
        <v>85</v>
      </c>
      <c r="AN56" s="16" t="s">
        <v>86</v>
      </c>
      <c r="AO56" s="16"/>
      <c r="AP56" s="17">
        <f t="shared" si="17"/>
        <v>2.8</v>
      </c>
      <c r="AQ56" s="16" t="s">
        <v>85</v>
      </c>
      <c r="AR56" s="16" t="s">
        <v>85</v>
      </c>
      <c r="AS56" s="16" t="s">
        <v>85</v>
      </c>
      <c r="AT56" s="16" t="s">
        <v>87</v>
      </c>
      <c r="AU56" s="16" t="s">
        <v>87</v>
      </c>
      <c r="AV56" s="16"/>
      <c r="AW56" s="16"/>
      <c r="AX56" s="16">
        <v>500</v>
      </c>
      <c r="AY56" s="16">
        <v>0</v>
      </c>
      <c r="AZ56" s="16" t="s">
        <v>261</v>
      </c>
      <c r="BA56" s="16" t="s">
        <v>279</v>
      </c>
      <c r="BB56" s="16"/>
      <c r="BC56" s="16"/>
      <c r="BD56" s="16"/>
      <c r="BE56" s="16"/>
      <c r="BF56" s="16" t="s">
        <v>280</v>
      </c>
      <c r="BG56" s="16"/>
      <c r="BH56" s="16"/>
      <c r="BI56" s="16"/>
      <c r="BJ56" s="16"/>
      <c r="BK56" s="16"/>
      <c r="BL56" s="16"/>
      <c r="BM56" s="16"/>
      <c r="BN56" s="16"/>
      <c r="BO56" s="16"/>
      <c r="BP56" s="16"/>
      <c r="BQ56" s="16"/>
      <c r="BR56" s="16">
        <v>0</v>
      </c>
      <c r="BS56" s="16"/>
      <c r="BT56" s="16"/>
      <c r="BU56" s="16"/>
      <c r="BV56" s="16"/>
      <c r="BW56" s="16"/>
      <c r="BX56" s="19">
        <v>7350123000306</v>
      </c>
      <c r="BY56" s="18">
        <v>46</v>
      </c>
      <c r="BZ56" s="16"/>
      <c r="CA56" s="16"/>
      <c r="CB56" s="16"/>
      <c r="CC56" s="16"/>
      <c r="CD56" s="16"/>
      <c r="CE56" s="16"/>
      <c r="CF56" s="16"/>
      <c r="CG56" s="16"/>
      <c r="CH56" s="16"/>
      <c r="CI56" s="16"/>
      <c r="CJ56" s="16" t="str">
        <f t="shared" si="18"/>
        <v>Kilopris=109 kr/kg;Vikt per enhet=0,7;Enheter per kolli=4;Vikt (ca)=2,8kg;Cirkapris per kolli=305,2 kr</v>
      </c>
    </row>
    <row r="57" spans="1:88" ht="15.75" customHeight="1">
      <c r="A57" s="16" t="s">
        <v>281</v>
      </c>
      <c r="B57" s="16">
        <v>1</v>
      </c>
      <c r="C57" s="16" t="str">
        <f t="shared" si="0"/>
        <v>Varierande</v>
      </c>
      <c r="D57" s="16">
        <v>4</v>
      </c>
      <c r="E57" s="17">
        <v>0</v>
      </c>
      <c r="F57" s="17">
        <v>0.5</v>
      </c>
      <c r="G57" s="17">
        <f t="shared" si="22"/>
        <v>0</v>
      </c>
      <c r="H57" s="17">
        <f t="shared" si="2"/>
        <v>2</v>
      </c>
      <c r="I57" s="17">
        <v>0</v>
      </c>
      <c r="J57" s="17">
        <v>159</v>
      </c>
      <c r="K57" s="16" t="s">
        <v>79</v>
      </c>
      <c r="L57" s="16"/>
      <c r="M57" s="17">
        <f t="shared" si="3"/>
        <v>0</v>
      </c>
      <c r="N57" s="17">
        <f t="shared" si="4"/>
        <v>159</v>
      </c>
      <c r="O57" s="17">
        <f t="shared" si="5"/>
        <v>0</v>
      </c>
      <c r="P57" s="17">
        <f t="shared" si="6"/>
        <v>318</v>
      </c>
      <c r="Q57" s="17">
        <f t="shared" si="7"/>
        <v>0</v>
      </c>
      <c r="R57" s="17">
        <f t="shared" si="8"/>
        <v>318</v>
      </c>
      <c r="S57" s="17" t="e">
        <f t="shared" si="9"/>
        <v>#DIV/0!</v>
      </c>
      <c r="T57" s="17">
        <f t="shared" si="10"/>
        <v>318</v>
      </c>
      <c r="U57" s="16">
        <f t="shared" si="11"/>
        <v>0</v>
      </c>
      <c r="V57" s="17">
        <f t="shared" si="12"/>
        <v>2</v>
      </c>
      <c r="W57" s="16" t="str">
        <f t="shared" si="24"/>
        <v>Kilopris=159 kr/kg;Vikt per enhet=0,5;Enheter per kolli=4;Vikt (ca)=2kg;Cirkapris per kolli=318 kr</v>
      </c>
      <c r="X57" s="16"/>
      <c r="Y57" s="16"/>
      <c r="Z57" s="7" t="str">
        <f t="shared" si="14"/>
        <v>Kotlett skivad 6-pack - ekologisk</v>
      </c>
      <c r="AA57" s="16" t="s">
        <v>80</v>
      </c>
      <c r="AB57" s="16"/>
      <c r="AC57" s="18" t="s">
        <v>282</v>
      </c>
      <c r="AD57" s="16"/>
      <c r="AE57" s="16" t="s">
        <v>196</v>
      </c>
      <c r="AF57" s="16"/>
      <c r="AG57" s="16"/>
      <c r="AH57" s="16"/>
      <c r="AI57" s="17">
        <f t="shared" si="15"/>
        <v>318</v>
      </c>
      <c r="AJ57" s="16" t="s">
        <v>283</v>
      </c>
      <c r="AK57" s="16" t="s">
        <v>84</v>
      </c>
      <c r="AL57" s="16">
        <f t="shared" si="16"/>
        <v>0</v>
      </c>
      <c r="AM57" s="16" t="s">
        <v>85</v>
      </c>
      <c r="AN57" s="16" t="s">
        <v>86</v>
      </c>
      <c r="AO57" s="16"/>
      <c r="AP57" s="17">
        <f t="shared" si="17"/>
        <v>2</v>
      </c>
      <c r="AQ57" s="16" t="s">
        <v>85</v>
      </c>
      <c r="AR57" s="16" t="s">
        <v>85</v>
      </c>
      <c r="AS57" s="16" t="s">
        <v>85</v>
      </c>
      <c r="AT57" s="16" t="s">
        <v>87</v>
      </c>
      <c r="AU57" s="16" t="s">
        <v>87</v>
      </c>
      <c r="AV57" s="16"/>
      <c r="AW57" s="16"/>
      <c r="AX57" s="16">
        <v>500</v>
      </c>
      <c r="AY57" s="16">
        <v>0</v>
      </c>
      <c r="AZ57" s="16" t="s">
        <v>261</v>
      </c>
      <c r="BA57" s="16" t="s">
        <v>284</v>
      </c>
      <c r="BB57" s="16"/>
      <c r="BC57" s="16"/>
      <c r="BD57" s="16"/>
      <c r="BE57" s="16"/>
      <c r="BF57" s="16"/>
      <c r="BG57" s="16"/>
      <c r="BH57" s="16"/>
      <c r="BI57" s="16"/>
      <c r="BJ57" s="16"/>
      <c r="BK57" s="16"/>
      <c r="BL57" s="16"/>
      <c r="BM57" s="16"/>
      <c r="BN57" s="16"/>
      <c r="BO57" s="16"/>
      <c r="BP57" s="16"/>
      <c r="BQ57" s="16"/>
      <c r="BR57" s="16">
        <v>0</v>
      </c>
      <c r="BS57" s="16"/>
      <c r="BT57" s="16"/>
      <c r="BU57" s="16"/>
      <c r="BV57" s="16"/>
      <c r="BW57" s="16"/>
      <c r="BX57" s="19">
        <v>7350123000337</v>
      </c>
      <c r="BY57" s="18">
        <v>49</v>
      </c>
      <c r="BZ57" s="16"/>
      <c r="CA57" s="16"/>
      <c r="CB57" s="16"/>
      <c r="CC57" s="16"/>
      <c r="CD57" s="16"/>
      <c r="CE57" s="16"/>
      <c r="CF57" s="16"/>
      <c r="CG57" s="16"/>
      <c r="CH57" s="16"/>
      <c r="CI57" s="16"/>
      <c r="CJ57" s="16" t="str">
        <f t="shared" si="18"/>
        <v>Kilopris=159 kr/kg;Vikt per enhet=0,5;Enheter per kolli=4;Vikt (ca)=2kg;Cirkapris per kolli=318 kr</v>
      </c>
    </row>
    <row r="58" spans="1:88" ht="15.75" customHeight="1">
      <c r="A58" s="16" t="s">
        <v>224</v>
      </c>
      <c r="B58" s="16">
        <v>1</v>
      </c>
      <c r="C58" s="16" t="str">
        <f t="shared" si="0"/>
        <v>Varierande</v>
      </c>
      <c r="D58" s="16">
        <v>4</v>
      </c>
      <c r="E58" s="17">
        <v>0</v>
      </c>
      <c r="F58" s="17">
        <v>1</v>
      </c>
      <c r="G58" s="17">
        <f t="shared" si="22"/>
        <v>0</v>
      </c>
      <c r="H58" s="17">
        <f t="shared" si="2"/>
        <v>4</v>
      </c>
      <c r="I58" s="17">
        <v>0</v>
      </c>
      <c r="J58" s="17">
        <v>89</v>
      </c>
      <c r="K58" s="16" t="s">
        <v>79</v>
      </c>
      <c r="L58" s="16"/>
      <c r="M58" s="17">
        <f t="shared" si="3"/>
        <v>0</v>
      </c>
      <c r="N58" s="17">
        <f t="shared" si="4"/>
        <v>89</v>
      </c>
      <c r="O58" s="17">
        <f t="shared" si="5"/>
        <v>0</v>
      </c>
      <c r="P58" s="17">
        <f t="shared" si="6"/>
        <v>356</v>
      </c>
      <c r="Q58" s="17">
        <f t="shared" si="7"/>
        <v>0</v>
      </c>
      <c r="R58" s="17">
        <f t="shared" si="8"/>
        <v>356</v>
      </c>
      <c r="S58" s="17" t="e">
        <f t="shared" si="9"/>
        <v>#DIV/0!</v>
      </c>
      <c r="T58" s="17">
        <f t="shared" si="10"/>
        <v>356</v>
      </c>
      <c r="U58" s="16">
        <f t="shared" si="11"/>
        <v>0</v>
      </c>
      <c r="V58" s="17">
        <f t="shared" si="12"/>
        <v>4</v>
      </c>
      <c r="W58" s="16" t="str">
        <f t="shared" si="24"/>
        <v>Kilopris=89 kr/kg;Vikt per enhet=1;Enheter per kolli=4;Vikt (ca)=4kg;Cirkapris per kolli=356 kr</v>
      </c>
      <c r="X58" s="16"/>
      <c r="Y58" s="16"/>
      <c r="Z58" s="7" t="str">
        <f t="shared" si="14"/>
        <v>Sida benfri med svål - ekologisk</v>
      </c>
      <c r="AA58" s="16" t="s">
        <v>80</v>
      </c>
      <c r="AB58" s="16"/>
      <c r="AC58" s="18" t="s">
        <v>285</v>
      </c>
      <c r="AD58" s="16"/>
      <c r="AE58" s="16" t="s">
        <v>196</v>
      </c>
      <c r="AF58" s="16"/>
      <c r="AG58" s="16"/>
      <c r="AH58" s="16"/>
      <c r="AI58" s="17">
        <f t="shared" si="15"/>
        <v>356</v>
      </c>
      <c r="AJ58" s="16" t="s">
        <v>84</v>
      </c>
      <c r="AK58" s="16" t="s">
        <v>84</v>
      </c>
      <c r="AL58" s="16">
        <f t="shared" si="16"/>
        <v>0</v>
      </c>
      <c r="AM58" s="16" t="s">
        <v>85</v>
      </c>
      <c r="AN58" s="16" t="s">
        <v>86</v>
      </c>
      <c r="AO58" s="16"/>
      <c r="AP58" s="17">
        <f t="shared" si="17"/>
        <v>4</v>
      </c>
      <c r="AQ58" s="16" t="s">
        <v>85</v>
      </c>
      <c r="AR58" s="16" t="s">
        <v>85</v>
      </c>
      <c r="AS58" s="16" t="s">
        <v>85</v>
      </c>
      <c r="AT58" s="16" t="s">
        <v>87</v>
      </c>
      <c r="AU58" s="16" t="s">
        <v>87</v>
      </c>
      <c r="AV58" s="16"/>
      <c r="AW58" s="16"/>
      <c r="AX58" s="16">
        <v>500</v>
      </c>
      <c r="AY58" s="16">
        <v>0</v>
      </c>
      <c r="AZ58" s="16" t="s">
        <v>261</v>
      </c>
      <c r="BA58" s="16" t="s">
        <v>198</v>
      </c>
      <c r="BB58" s="16"/>
      <c r="BC58" s="16"/>
      <c r="BD58" s="16"/>
      <c r="BE58" s="16"/>
      <c r="BF58" s="16"/>
      <c r="BG58" s="16"/>
      <c r="BH58" s="16"/>
      <c r="BI58" s="16"/>
      <c r="BJ58" s="16"/>
      <c r="BK58" s="16"/>
      <c r="BL58" s="16"/>
      <c r="BM58" s="16"/>
      <c r="BN58" s="16"/>
      <c r="BO58" s="16"/>
      <c r="BP58" s="16"/>
      <c r="BQ58" s="16"/>
      <c r="BR58" s="16">
        <v>0</v>
      </c>
      <c r="BS58" s="16"/>
      <c r="BT58" s="16"/>
      <c r="BU58" s="16"/>
      <c r="BV58" s="16"/>
      <c r="BW58" s="16"/>
      <c r="BX58" s="19">
        <v>7350123000375</v>
      </c>
      <c r="BY58" s="18">
        <v>53</v>
      </c>
      <c r="BZ58" s="16"/>
      <c r="CA58" s="16"/>
      <c r="CB58" s="16"/>
      <c r="CC58" s="16"/>
      <c r="CD58" s="16"/>
      <c r="CE58" s="16"/>
      <c r="CF58" s="16"/>
      <c r="CG58" s="16"/>
      <c r="CH58" s="16"/>
      <c r="CI58" s="16"/>
      <c r="CJ58" s="16" t="str">
        <f t="shared" si="18"/>
        <v>Kilopris=89 kr/kg;Vikt per enhet=1;Enheter per kolli=4;Vikt (ca)=4kg;Cirkapris per kolli=356 kr</v>
      </c>
    </row>
    <row r="59" spans="1:88" ht="15.75" customHeight="1">
      <c r="A59" s="16" t="s">
        <v>286</v>
      </c>
      <c r="B59" s="16">
        <v>1</v>
      </c>
      <c r="C59" s="16" t="str">
        <f t="shared" si="0"/>
        <v>Varierande</v>
      </c>
      <c r="D59" s="16">
        <v>4</v>
      </c>
      <c r="E59" s="17">
        <v>0</v>
      </c>
      <c r="F59" s="17">
        <v>0.7</v>
      </c>
      <c r="G59" s="17">
        <f t="shared" si="22"/>
        <v>0</v>
      </c>
      <c r="H59" s="17">
        <f t="shared" si="2"/>
        <v>2.8</v>
      </c>
      <c r="I59" s="17">
        <v>0</v>
      </c>
      <c r="J59" s="17">
        <v>99</v>
      </c>
      <c r="K59" s="16" t="s">
        <v>79</v>
      </c>
      <c r="L59" s="16"/>
      <c r="M59" s="17">
        <f t="shared" si="3"/>
        <v>0</v>
      </c>
      <c r="N59" s="17">
        <f t="shared" si="4"/>
        <v>99</v>
      </c>
      <c r="O59" s="17">
        <f t="shared" si="5"/>
        <v>0</v>
      </c>
      <c r="P59" s="17">
        <f t="shared" si="6"/>
        <v>277.2</v>
      </c>
      <c r="Q59" s="17">
        <f t="shared" si="7"/>
        <v>0</v>
      </c>
      <c r="R59" s="17">
        <f t="shared" si="8"/>
        <v>277.2</v>
      </c>
      <c r="S59" s="17" t="e">
        <f t="shared" si="9"/>
        <v>#DIV/0!</v>
      </c>
      <c r="T59" s="17">
        <f t="shared" si="10"/>
        <v>277.2</v>
      </c>
      <c r="U59" s="16">
        <f t="shared" si="11"/>
        <v>0</v>
      </c>
      <c r="V59" s="17">
        <f t="shared" si="12"/>
        <v>2.8</v>
      </c>
      <c r="W59" s="16" t="str">
        <f t="shared" si="24"/>
        <v>Kilopris=99 kr/kg;Vikt per enhet=0,7;Enheter per kolli=4;Vikt (ca)=2,8kg;Cirkapris per kolli=277,2 kr</v>
      </c>
      <c r="X59" s="16"/>
      <c r="Y59" s="16"/>
      <c r="Z59" s="7" t="str">
        <f t="shared" si="14"/>
        <v>Snitzel av Innanlår 8-pack - ekologisk</v>
      </c>
      <c r="AA59" s="16" t="s">
        <v>80</v>
      </c>
      <c r="AB59" s="16"/>
      <c r="AC59" s="18" t="s">
        <v>287</v>
      </c>
      <c r="AD59" s="16"/>
      <c r="AE59" s="16" t="s">
        <v>196</v>
      </c>
      <c r="AF59" s="16"/>
      <c r="AG59" s="16"/>
      <c r="AH59" s="16"/>
      <c r="AI59" s="17">
        <f t="shared" si="15"/>
        <v>277.2</v>
      </c>
      <c r="AJ59" s="16" t="s">
        <v>84</v>
      </c>
      <c r="AK59" s="16" t="s">
        <v>84</v>
      </c>
      <c r="AL59" s="16">
        <f t="shared" si="16"/>
        <v>0</v>
      </c>
      <c r="AM59" s="16" t="s">
        <v>85</v>
      </c>
      <c r="AN59" s="16" t="s">
        <v>86</v>
      </c>
      <c r="AO59" s="16"/>
      <c r="AP59" s="17">
        <f t="shared" si="17"/>
        <v>2.8</v>
      </c>
      <c r="AQ59" s="16" t="s">
        <v>85</v>
      </c>
      <c r="AR59" s="16" t="s">
        <v>85</v>
      </c>
      <c r="AS59" s="16" t="s">
        <v>85</v>
      </c>
      <c r="AT59" s="16" t="s">
        <v>87</v>
      </c>
      <c r="AU59" s="16" t="s">
        <v>87</v>
      </c>
      <c r="AV59" s="16"/>
      <c r="AW59" s="16"/>
      <c r="AX59" s="16">
        <v>500</v>
      </c>
      <c r="AY59" s="16">
        <v>0</v>
      </c>
      <c r="AZ59" s="16" t="s">
        <v>261</v>
      </c>
      <c r="BA59" s="16" t="s">
        <v>198</v>
      </c>
      <c r="BB59" s="16"/>
      <c r="BC59" s="16"/>
      <c r="BD59" s="16"/>
      <c r="BE59" s="16"/>
      <c r="BF59" s="16"/>
      <c r="BG59" s="16"/>
      <c r="BH59" s="16"/>
      <c r="BI59" s="16"/>
      <c r="BJ59" s="16"/>
      <c r="BK59" s="16"/>
      <c r="BL59" s="16"/>
      <c r="BM59" s="16"/>
      <c r="BN59" s="16"/>
      <c r="BO59" s="16"/>
      <c r="BP59" s="16"/>
      <c r="BQ59" s="16"/>
      <c r="BR59" s="16">
        <v>0</v>
      </c>
      <c r="BS59" s="16"/>
      <c r="BT59" s="16"/>
      <c r="BU59" s="16"/>
      <c r="BV59" s="16"/>
      <c r="BW59" s="16"/>
      <c r="BX59" s="19">
        <v>7350123000313</v>
      </c>
      <c r="BY59" s="18">
        <v>47</v>
      </c>
      <c r="BZ59" s="16"/>
      <c r="CA59" s="16"/>
      <c r="CB59" s="16"/>
      <c r="CC59" s="16"/>
      <c r="CD59" s="16"/>
      <c r="CE59" s="16"/>
      <c r="CF59" s="16"/>
      <c r="CG59" s="16"/>
      <c r="CH59" s="16"/>
      <c r="CI59" s="16"/>
      <c r="CJ59" s="16" t="str">
        <f t="shared" si="18"/>
        <v>Kilopris=99 kr/kg;Vikt per enhet=0,7;Enheter per kolli=4;Vikt (ca)=2,8kg;Cirkapris per kolli=277,2 kr</v>
      </c>
    </row>
    <row r="60" spans="1:88" ht="15.75" customHeight="1">
      <c r="A60" s="16" t="s">
        <v>288</v>
      </c>
      <c r="B60" s="16">
        <v>1</v>
      </c>
      <c r="C60" s="16" t="str">
        <f t="shared" si="0"/>
        <v>Varierande</v>
      </c>
      <c r="D60" s="16">
        <v>4</v>
      </c>
      <c r="E60" s="17">
        <v>0</v>
      </c>
      <c r="F60" s="17">
        <v>0.8</v>
      </c>
      <c r="G60" s="17">
        <f t="shared" si="22"/>
        <v>0</v>
      </c>
      <c r="H60" s="17">
        <f t="shared" si="2"/>
        <v>3.2</v>
      </c>
      <c r="I60" s="17">
        <v>0</v>
      </c>
      <c r="J60" s="17">
        <v>75</v>
      </c>
      <c r="K60" s="16" t="s">
        <v>79</v>
      </c>
      <c r="L60" s="16"/>
      <c r="M60" s="17">
        <f t="shared" si="3"/>
        <v>0</v>
      </c>
      <c r="N60" s="17">
        <f t="shared" si="4"/>
        <v>75</v>
      </c>
      <c r="O60" s="17">
        <f t="shared" si="5"/>
        <v>0</v>
      </c>
      <c r="P60" s="17">
        <f t="shared" si="6"/>
        <v>240</v>
      </c>
      <c r="Q60" s="17">
        <f t="shared" si="7"/>
        <v>0</v>
      </c>
      <c r="R60" s="17">
        <f t="shared" si="8"/>
        <v>240</v>
      </c>
      <c r="S60" s="17" t="e">
        <f t="shared" si="9"/>
        <v>#DIV/0!</v>
      </c>
      <c r="T60" s="17">
        <f t="shared" si="10"/>
        <v>240</v>
      </c>
      <c r="U60" s="16">
        <f t="shared" si="11"/>
        <v>0</v>
      </c>
      <c r="V60" s="17">
        <f t="shared" si="12"/>
        <v>3.2</v>
      </c>
      <c r="W60" s="16" t="str">
        <f t="shared" si="24"/>
        <v>Kilopris=75 kr/kg;Vikt per enhet=0,8;Enheter per kolli=4;Vikt (ca)=3,2kg;Cirkapris per kolli=240 kr</v>
      </c>
      <c r="X60" s="16"/>
      <c r="Y60" s="16"/>
      <c r="Z60" s="7" t="str">
        <f t="shared" si="14"/>
        <v>Bogrevben i bit - ekologisk</v>
      </c>
      <c r="AA60" s="16" t="s">
        <v>80</v>
      </c>
      <c r="AB60" s="16"/>
      <c r="AC60" s="18" t="s">
        <v>289</v>
      </c>
      <c r="AD60" s="16"/>
      <c r="AE60" s="16" t="s">
        <v>196</v>
      </c>
      <c r="AF60" s="16"/>
      <c r="AG60" s="16"/>
      <c r="AH60" s="16"/>
      <c r="AI60" s="17">
        <f t="shared" si="15"/>
        <v>240</v>
      </c>
      <c r="AJ60" s="16" t="s">
        <v>84</v>
      </c>
      <c r="AK60" s="16" t="s">
        <v>84</v>
      </c>
      <c r="AL60" s="16">
        <f t="shared" si="16"/>
        <v>0</v>
      </c>
      <c r="AM60" s="16" t="s">
        <v>85</v>
      </c>
      <c r="AN60" s="16" t="s">
        <v>86</v>
      </c>
      <c r="AO60" s="16"/>
      <c r="AP60" s="17">
        <f t="shared" si="17"/>
        <v>3.2</v>
      </c>
      <c r="AQ60" s="16" t="s">
        <v>85</v>
      </c>
      <c r="AR60" s="16" t="s">
        <v>85</v>
      </c>
      <c r="AS60" s="16" t="s">
        <v>85</v>
      </c>
      <c r="AT60" s="16" t="s">
        <v>87</v>
      </c>
      <c r="AU60" s="16" t="s">
        <v>87</v>
      </c>
      <c r="AV60" s="16"/>
      <c r="AW60" s="16"/>
      <c r="AX60" s="16">
        <v>500</v>
      </c>
      <c r="AY60" s="16">
        <v>0</v>
      </c>
      <c r="AZ60" s="16" t="s">
        <v>261</v>
      </c>
      <c r="BA60" s="16" t="s">
        <v>198</v>
      </c>
      <c r="BB60" s="16"/>
      <c r="BC60" s="16"/>
      <c r="BD60" s="16"/>
      <c r="BE60" s="16"/>
      <c r="BF60" s="16"/>
      <c r="BG60" s="16"/>
      <c r="BH60" s="16"/>
      <c r="BI60" s="16"/>
      <c r="BJ60" s="16"/>
      <c r="BK60" s="16"/>
      <c r="BL60" s="16"/>
      <c r="BM60" s="16"/>
      <c r="BN60" s="16"/>
      <c r="BO60" s="16"/>
      <c r="BP60" s="16"/>
      <c r="BQ60" s="16"/>
      <c r="BR60" s="16">
        <v>0</v>
      </c>
      <c r="BS60" s="16"/>
      <c r="BT60" s="16"/>
      <c r="BU60" s="16"/>
      <c r="BV60" s="16"/>
      <c r="BW60" s="16"/>
      <c r="BX60" s="19">
        <v>7350123000832</v>
      </c>
      <c r="BY60" s="18">
        <v>55</v>
      </c>
      <c r="BZ60" s="16"/>
      <c r="CA60" s="16"/>
      <c r="CB60" s="16"/>
      <c r="CC60" s="16"/>
      <c r="CD60" s="16"/>
      <c r="CE60" s="16"/>
      <c r="CF60" s="16"/>
      <c r="CG60" s="16"/>
      <c r="CH60" s="16"/>
      <c r="CI60" s="16"/>
      <c r="CJ60" s="16" t="str">
        <f t="shared" si="18"/>
        <v>Kilopris=75 kr/kg;Vikt per enhet=0,8;Enheter per kolli=4;Vikt (ca)=3,2kg;Cirkapris per kolli=240 kr</v>
      </c>
    </row>
    <row r="61" spans="1:88" ht="15.75" customHeight="1">
      <c r="A61" s="16" t="s">
        <v>241</v>
      </c>
      <c r="B61" s="16">
        <v>1</v>
      </c>
      <c r="C61" s="16" t="str">
        <f t="shared" si="0"/>
        <v>Varierande</v>
      </c>
      <c r="D61" s="16">
        <v>4</v>
      </c>
      <c r="E61" s="17">
        <v>0</v>
      </c>
      <c r="F61" s="17">
        <v>1</v>
      </c>
      <c r="G61" s="17">
        <f t="shared" si="22"/>
        <v>0</v>
      </c>
      <c r="H61" s="17">
        <f t="shared" si="2"/>
        <v>4</v>
      </c>
      <c r="I61" s="17">
        <v>0</v>
      </c>
      <c r="J61" s="17">
        <v>85</v>
      </c>
      <c r="K61" s="16" t="s">
        <v>79</v>
      </c>
      <c r="L61" s="16"/>
      <c r="M61" s="17">
        <f t="shared" si="3"/>
        <v>0</v>
      </c>
      <c r="N61" s="17">
        <f t="shared" si="4"/>
        <v>85</v>
      </c>
      <c r="O61" s="17">
        <f t="shared" si="5"/>
        <v>0</v>
      </c>
      <c r="P61" s="17">
        <f t="shared" si="6"/>
        <v>340</v>
      </c>
      <c r="Q61" s="17">
        <f t="shared" si="7"/>
        <v>0</v>
      </c>
      <c r="R61" s="17">
        <f t="shared" si="8"/>
        <v>340</v>
      </c>
      <c r="S61" s="17" t="e">
        <f t="shared" si="9"/>
        <v>#DIV/0!</v>
      </c>
      <c r="T61" s="17">
        <f t="shared" si="10"/>
        <v>340</v>
      </c>
      <c r="U61" s="16">
        <f t="shared" si="11"/>
        <v>0</v>
      </c>
      <c r="V61" s="17">
        <f t="shared" si="12"/>
        <v>4</v>
      </c>
      <c r="W61" s="16" t="str">
        <f t="shared" si="24"/>
        <v>Kilopris=85 kr/kg;Vikt per enhet=1;Enheter per kolli=4;Vikt (ca)=4kg;Cirkapris per kolli=340 kr</v>
      </c>
      <c r="X61" s="16"/>
      <c r="Y61" s="16"/>
      <c r="Z61" s="7" t="str">
        <f t="shared" si="14"/>
        <v>Revben (Spareribs) hel bit - ekologisk</v>
      </c>
      <c r="AA61" s="16" t="s">
        <v>80</v>
      </c>
      <c r="AB61" s="16"/>
      <c r="AC61" s="18" t="s">
        <v>290</v>
      </c>
      <c r="AD61" s="16"/>
      <c r="AE61" s="16" t="s">
        <v>196</v>
      </c>
      <c r="AF61" s="16"/>
      <c r="AG61" s="16"/>
      <c r="AH61" s="16"/>
      <c r="AI61" s="17">
        <f t="shared" si="15"/>
        <v>340</v>
      </c>
      <c r="AJ61" s="16" t="s">
        <v>84</v>
      </c>
      <c r="AK61" s="16" t="s">
        <v>84</v>
      </c>
      <c r="AL61" s="16">
        <f t="shared" si="16"/>
        <v>0</v>
      </c>
      <c r="AM61" s="16" t="s">
        <v>85</v>
      </c>
      <c r="AN61" s="16" t="s">
        <v>86</v>
      </c>
      <c r="AO61" s="16"/>
      <c r="AP61" s="17">
        <f t="shared" si="17"/>
        <v>4</v>
      </c>
      <c r="AQ61" s="16" t="s">
        <v>85</v>
      </c>
      <c r="AR61" s="16" t="s">
        <v>85</v>
      </c>
      <c r="AS61" s="16" t="s">
        <v>85</v>
      </c>
      <c r="AT61" s="16" t="s">
        <v>87</v>
      </c>
      <c r="AU61" s="16" t="s">
        <v>87</v>
      </c>
      <c r="AV61" s="16"/>
      <c r="AW61" s="16"/>
      <c r="AX61" s="16">
        <v>500</v>
      </c>
      <c r="AY61" s="16">
        <v>0</v>
      </c>
      <c r="AZ61" s="16" t="s">
        <v>261</v>
      </c>
      <c r="BA61" s="16" t="s">
        <v>198</v>
      </c>
      <c r="BB61" s="16"/>
      <c r="BC61" s="16"/>
      <c r="BD61" s="16"/>
      <c r="BE61" s="16"/>
      <c r="BF61" s="16"/>
      <c r="BG61" s="16"/>
      <c r="BH61" s="16"/>
      <c r="BI61" s="16"/>
      <c r="BJ61" s="16"/>
      <c r="BK61" s="16"/>
      <c r="BL61" s="16"/>
      <c r="BM61" s="16"/>
      <c r="BN61" s="16"/>
      <c r="BO61" s="16"/>
      <c r="BP61" s="16"/>
      <c r="BQ61" s="16"/>
      <c r="BR61" s="16">
        <v>0</v>
      </c>
      <c r="BS61" s="16"/>
      <c r="BT61" s="16"/>
      <c r="BU61" s="16"/>
      <c r="BV61" s="16"/>
      <c r="BW61" s="16"/>
      <c r="BX61" s="19">
        <v>7350123000399</v>
      </c>
      <c r="BY61" s="18">
        <v>54</v>
      </c>
      <c r="BZ61" s="16"/>
      <c r="CA61" s="16"/>
      <c r="CB61" s="16"/>
      <c r="CC61" s="16"/>
      <c r="CD61" s="16"/>
      <c r="CE61" s="16"/>
      <c r="CF61" s="16"/>
      <c r="CG61" s="16"/>
      <c r="CH61" s="16"/>
      <c r="CI61" s="16"/>
      <c r="CJ61" s="16" t="str">
        <f t="shared" si="18"/>
        <v>Kilopris=85 kr/kg;Vikt per enhet=1;Enheter per kolli=4;Vikt (ca)=4kg;Cirkapris per kolli=340 kr</v>
      </c>
    </row>
    <row r="62" spans="1:88" ht="15.75" customHeight="1">
      <c r="A62" s="16" t="s">
        <v>291</v>
      </c>
      <c r="B62" s="16">
        <v>1</v>
      </c>
      <c r="C62" s="16" t="str">
        <f t="shared" si="0"/>
        <v>Varierande</v>
      </c>
      <c r="D62" s="16">
        <v>4</v>
      </c>
      <c r="E62" s="17">
        <v>0</v>
      </c>
      <c r="F62" s="17">
        <v>0.7</v>
      </c>
      <c r="G62" s="17">
        <f t="shared" si="22"/>
        <v>0</v>
      </c>
      <c r="H62" s="17">
        <f t="shared" si="2"/>
        <v>2.8</v>
      </c>
      <c r="I62" s="17">
        <v>0</v>
      </c>
      <c r="J62" s="17">
        <v>155</v>
      </c>
      <c r="K62" s="16" t="s">
        <v>79</v>
      </c>
      <c r="L62" s="16"/>
      <c r="M62" s="17">
        <f t="shared" si="3"/>
        <v>0</v>
      </c>
      <c r="N62" s="17">
        <f t="shared" si="4"/>
        <v>155</v>
      </c>
      <c r="O62" s="17">
        <f t="shared" si="5"/>
        <v>0</v>
      </c>
      <c r="P62" s="17">
        <f t="shared" si="6"/>
        <v>434</v>
      </c>
      <c r="Q62" s="17">
        <f t="shared" si="7"/>
        <v>0</v>
      </c>
      <c r="R62" s="17">
        <f t="shared" si="8"/>
        <v>434</v>
      </c>
      <c r="S62" s="17" t="e">
        <f t="shared" si="9"/>
        <v>#DIV/0!</v>
      </c>
      <c r="T62" s="17">
        <f t="shared" si="10"/>
        <v>434</v>
      </c>
      <c r="U62" s="16">
        <f t="shared" si="11"/>
        <v>0</v>
      </c>
      <c r="V62" s="17">
        <f t="shared" si="12"/>
        <v>2.8</v>
      </c>
      <c r="W62" s="16" t="str">
        <f t="shared" si="24"/>
        <v>Kilopris=155 kr/kg;Vikt per enhet=0,7;Enheter per kolli=4;Vikt (ca)=2,8kg;Cirkapris per kolli=434 kr</v>
      </c>
      <c r="X62" s="16"/>
      <c r="Y62" s="16"/>
      <c r="Z62" s="7" t="str">
        <f t="shared" si="14"/>
        <v>Fläskytterfilé i bit - ekologisk</v>
      </c>
      <c r="AA62" s="16" t="s">
        <v>80</v>
      </c>
      <c r="AB62" s="16"/>
      <c r="AC62" s="18" t="s">
        <v>292</v>
      </c>
      <c r="AD62" s="16"/>
      <c r="AE62" s="16" t="s">
        <v>196</v>
      </c>
      <c r="AF62" s="16"/>
      <c r="AG62" s="16"/>
      <c r="AH62" s="16"/>
      <c r="AI62" s="17">
        <f t="shared" si="15"/>
        <v>434</v>
      </c>
      <c r="AJ62" s="16" t="s">
        <v>84</v>
      </c>
      <c r="AK62" s="16" t="s">
        <v>84</v>
      </c>
      <c r="AL62" s="16">
        <f t="shared" si="16"/>
        <v>0</v>
      </c>
      <c r="AM62" s="16" t="s">
        <v>85</v>
      </c>
      <c r="AN62" s="16" t="s">
        <v>86</v>
      </c>
      <c r="AO62" s="16"/>
      <c r="AP62" s="17">
        <f t="shared" si="17"/>
        <v>2.8</v>
      </c>
      <c r="AQ62" s="16" t="s">
        <v>85</v>
      </c>
      <c r="AR62" s="16" t="s">
        <v>85</v>
      </c>
      <c r="AS62" s="16" t="s">
        <v>85</v>
      </c>
      <c r="AT62" s="16" t="s">
        <v>87</v>
      </c>
      <c r="AU62" s="16" t="s">
        <v>87</v>
      </c>
      <c r="AV62" s="16"/>
      <c r="AW62" s="16"/>
      <c r="AX62" s="16">
        <v>500</v>
      </c>
      <c r="AY62" s="16">
        <v>0</v>
      </c>
      <c r="AZ62" s="16" t="s">
        <v>261</v>
      </c>
      <c r="BA62" s="16" t="s">
        <v>223</v>
      </c>
      <c r="BB62" s="16"/>
      <c r="BC62" s="16"/>
      <c r="BD62" s="16"/>
      <c r="BE62" s="16"/>
      <c r="BF62" s="16"/>
      <c r="BG62" s="16"/>
      <c r="BH62" s="16"/>
      <c r="BI62" s="16"/>
      <c r="BJ62" s="16"/>
      <c r="BK62" s="16"/>
      <c r="BL62" s="16"/>
      <c r="BM62" s="16"/>
      <c r="BN62" s="16"/>
      <c r="BO62" s="16"/>
      <c r="BP62" s="16"/>
      <c r="BQ62" s="16"/>
      <c r="BR62" s="16">
        <v>0</v>
      </c>
      <c r="BS62" s="16"/>
      <c r="BT62" s="16"/>
      <c r="BU62" s="16"/>
      <c r="BV62" s="16"/>
      <c r="BW62" s="16"/>
      <c r="BX62" s="19">
        <v>7350123000320</v>
      </c>
      <c r="BY62" s="18">
        <v>48</v>
      </c>
      <c r="BZ62" s="16"/>
      <c r="CA62" s="16"/>
      <c r="CB62" s="16"/>
      <c r="CC62" s="16"/>
      <c r="CD62" s="16"/>
      <c r="CE62" s="16"/>
      <c r="CF62" s="16"/>
      <c r="CG62" s="16"/>
      <c r="CH62" s="16"/>
      <c r="CI62" s="16"/>
      <c r="CJ62" s="16" t="str">
        <f t="shared" si="18"/>
        <v>Kilopris=155 kr/kg;Vikt per enhet=0,7;Enheter per kolli=4;Vikt (ca)=2,8kg;Cirkapris per kolli=434 kr</v>
      </c>
    </row>
    <row r="63" spans="1:88" ht="15.75" customHeight="1">
      <c r="A63" s="16" t="s">
        <v>244</v>
      </c>
      <c r="B63" s="16">
        <v>1</v>
      </c>
      <c r="C63" s="16" t="str">
        <f t="shared" si="0"/>
        <v>Varierande</v>
      </c>
      <c r="D63" s="16">
        <v>4</v>
      </c>
      <c r="E63" s="17">
        <v>0</v>
      </c>
      <c r="F63" s="17">
        <v>0.4</v>
      </c>
      <c r="G63" s="17">
        <f t="shared" si="22"/>
        <v>0</v>
      </c>
      <c r="H63" s="17">
        <f t="shared" si="2"/>
        <v>1.6</v>
      </c>
      <c r="I63" s="17">
        <v>0</v>
      </c>
      <c r="J63" s="17">
        <v>249</v>
      </c>
      <c r="K63" s="16" t="s">
        <v>79</v>
      </c>
      <c r="L63" s="16"/>
      <c r="M63" s="17">
        <f t="shared" si="3"/>
        <v>0</v>
      </c>
      <c r="N63" s="17">
        <f t="shared" si="4"/>
        <v>249</v>
      </c>
      <c r="O63" s="17">
        <f t="shared" si="5"/>
        <v>0</v>
      </c>
      <c r="P63" s="17">
        <f t="shared" si="6"/>
        <v>398.40000000000003</v>
      </c>
      <c r="Q63" s="17">
        <f t="shared" si="7"/>
        <v>0</v>
      </c>
      <c r="R63" s="17">
        <f t="shared" si="8"/>
        <v>398.40000000000003</v>
      </c>
      <c r="S63" s="17" t="e">
        <f t="shared" si="9"/>
        <v>#DIV/0!</v>
      </c>
      <c r="T63" s="17">
        <f t="shared" si="10"/>
        <v>398.40000000000003</v>
      </c>
      <c r="U63" s="16">
        <f t="shared" si="11"/>
        <v>0</v>
      </c>
      <c r="V63" s="17">
        <f t="shared" si="12"/>
        <v>1.6</v>
      </c>
      <c r="W63" s="16" t="str">
        <f t="shared" si="24"/>
        <v>Kilopris=249 kr/kg;Vikt per enhet=0,4;Enheter per kolli=4;Vikt (ca)=1,6kg;Cirkapris per kolli=398,4 kr</v>
      </c>
      <c r="X63" s="16"/>
      <c r="Y63" s="16"/>
      <c r="Z63" s="7" t="str">
        <f t="shared" si="14"/>
        <v>Sekreto - ekologisk</v>
      </c>
      <c r="AA63" s="16" t="s">
        <v>80</v>
      </c>
      <c r="AB63" s="16"/>
      <c r="AC63" s="18" t="s">
        <v>293</v>
      </c>
      <c r="AD63" s="16"/>
      <c r="AE63" s="16" t="s">
        <v>196</v>
      </c>
      <c r="AF63" s="16"/>
      <c r="AG63" s="16"/>
      <c r="AH63" s="16"/>
      <c r="AI63" s="17">
        <f t="shared" si="15"/>
        <v>398.40000000000003</v>
      </c>
      <c r="AJ63" s="16" t="s">
        <v>84</v>
      </c>
      <c r="AK63" s="16" t="s">
        <v>84</v>
      </c>
      <c r="AL63" s="16">
        <f t="shared" si="16"/>
        <v>0</v>
      </c>
      <c r="AM63" s="16" t="s">
        <v>85</v>
      </c>
      <c r="AN63" s="16" t="s">
        <v>86</v>
      </c>
      <c r="AO63" s="16"/>
      <c r="AP63" s="17">
        <f t="shared" si="17"/>
        <v>1.6</v>
      </c>
      <c r="AQ63" s="16" t="s">
        <v>85</v>
      </c>
      <c r="AR63" s="16" t="s">
        <v>85</v>
      </c>
      <c r="AS63" s="16" t="s">
        <v>85</v>
      </c>
      <c r="AT63" s="16" t="s">
        <v>87</v>
      </c>
      <c r="AU63" s="16" t="s">
        <v>87</v>
      </c>
      <c r="AV63" s="16"/>
      <c r="AW63" s="16"/>
      <c r="AX63" s="16">
        <v>500</v>
      </c>
      <c r="AY63" s="16">
        <v>0</v>
      </c>
      <c r="AZ63" s="16" t="s">
        <v>261</v>
      </c>
      <c r="BA63" s="16" t="s">
        <v>294</v>
      </c>
      <c r="BB63" s="16"/>
      <c r="BC63" s="16"/>
      <c r="BD63" s="16"/>
      <c r="BE63" s="16"/>
      <c r="BF63" s="16"/>
      <c r="BG63" s="16"/>
      <c r="BH63" s="16"/>
      <c r="BI63" s="16"/>
      <c r="BJ63" s="16"/>
      <c r="BK63" s="16"/>
      <c r="BL63" s="16"/>
      <c r="BM63" s="16"/>
      <c r="BN63" s="16"/>
      <c r="BO63" s="16"/>
      <c r="BP63" s="16"/>
      <c r="BQ63" s="16"/>
      <c r="BR63" s="16">
        <v>0</v>
      </c>
      <c r="BS63" s="16"/>
      <c r="BT63" s="16"/>
      <c r="BU63" s="16"/>
      <c r="BV63" s="16"/>
      <c r="BW63" s="16"/>
      <c r="BX63" s="19">
        <v>7350123000429</v>
      </c>
      <c r="BY63" s="18">
        <v>58</v>
      </c>
      <c r="BZ63" s="16"/>
      <c r="CA63" s="16"/>
      <c r="CB63" s="16"/>
      <c r="CC63" s="16"/>
      <c r="CD63" s="16"/>
      <c r="CE63" s="16"/>
      <c r="CF63" s="16"/>
      <c r="CG63" s="16"/>
      <c r="CH63" s="16"/>
      <c r="CI63" s="16"/>
      <c r="CJ63" s="16" t="str">
        <f t="shared" si="18"/>
        <v>Kilopris=249 kr/kg;Vikt per enhet=0,4;Enheter per kolli=4;Vikt (ca)=1,6kg;Cirkapris per kolli=398,4 kr</v>
      </c>
    </row>
    <row r="64" spans="1:88" ht="15.75" customHeight="1">
      <c r="A64" s="16" t="s">
        <v>237</v>
      </c>
      <c r="B64" s="16">
        <v>1</v>
      </c>
      <c r="C64" s="16" t="str">
        <f t="shared" si="0"/>
        <v>Varierande</v>
      </c>
      <c r="D64" s="16">
        <v>4</v>
      </c>
      <c r="E64" s="17">
        <v>0</v>
      </c>
      <c r="F64" s="17">
        <v>1</v>
      </c>
      <c r="G64" s="17">
        <f t="shared" si="22"/>
        <v>0</v>
      </c>
      <c r="H64" s="17">
        <f t="shared" si="2"/>
        <v>4</v>
      </c>
      <c r="I64" s="17">
        <v>0</v>
      </c>
      <c r="J64" s="17">
        <v>95</v>
      </c>
      <c r="K64" s="16" t="s">
        <v>79</v>
      </c>
      <c r="L64" s="16"/>
      <c r="M64" s="17">
        <f t="shared" si="3"/>
        <v>0</v>
      </c>
      <c r="N64" s="17">
        <f t="shared" si="4"/>
        <v>95</v>
      </c>
      <c r="O64" s="17">
        <f t="shared" si="5"/>
        <v>0</v>
      </c>
      <c r="P64" s="17">
        <f t="shared" si="6"/>
        <v>380</v>
      </c>
      <c r="Q64" s="17">
        <f t="shared" si="7"/>
        <v>0</v>
      </c>
      <c r="R64" s="17">
        <f t="shared" si="8"/>
        <v>380</v>
      </c>
      <c r="S64" s="17" t="e">
        <f t="shared" si="9"/>
        <v>#DIV/0!</v>
      </c>
      <c r="T64" s="17">
        <f t="shared" si="10"/>
        <v>380</v>
      </c>
      <c r="U64" s="16">
        <f t="shared" si="11"/>
        <v>0</v>
      </c>
      <c r="V64" s="17">
        <f t="shared" si="12"/>
        <v>4</v>
      </c>
      <c r="W64" s="16" t="str">
        <f t="shared" si="24"/>
        <v>Kilopris=95 kr/kg;Vikt per enhet=1;Enheter per kolli=4;Vikt (ca)=4kg;Cirkapris per kolli=380 kr</v>
      </c>
      <c r="X64" s="16"/>
      <c r="Y64" s="16"/>
      <c r="Z64" s="7" t="str">
        <f t="shared" si="14"/>
        <v>Skinkstek - ekologisk</v>
      </c>
      <c r="AA64" s="16" t="s">
        <v>80</v>
      </c>
      <c r="AB64" s="16"/>
      <c r="AC64" s="18" t="s">
        <v>295</v>
      </c>
      <c r="AD64" s="16"/>
      <c r="AE64" s="16" t="s">
        <v>196</v>
      </c>
      <c r="AF64" s="16"/>
      <c r="AG64" s="16"/>
      <c r="AH64" s="16"/>
      <c r="AI64" s="17">
        <f t="shared" si="15"/>
        <v>380</v>
      </c>
      <c r="AJ64" s="16" t="s">
        <v>84</v>
      </c>
      <c r="AK64" s="16" t="s">
        <v>84</v>
      </c>
      <c r="AL64" s="16">
        <f t="shared" si="16"/>
        <v>0</v>
      </c>
      <c r="AM64" s="16" t="s">
        <v>85</v>
      </c>
      <c r="AN64" s="16" t="s">
        <v>86</v>
      </c>
      <c r="AO64" s="16"/>
      <c r="AP64" s="17">
        <f t="shared" si="17"/>
        <v>4</v>
      </c>
      <c r="AQ64" s="16" t="s">
        <v>85</v>
      </c>
      <c r="AR64" s="16" t="s">
        <v>85</v>
      </c>
      <c r="AS64" s="16" t="s">
        <v>85</v>
      </c>
      <c r="AT64" s="16" t="s">
        <v>87</v>
      </c>
      <c r="AU64" s="16" t="s">
        <v>87</v>
      </c>
      <c r="AV64" s="16"/>
      <c r="AW64" s="16"/>
      <c r="AX64" s="16">
        <v>500</v>
      </c>
      <c r="AY64" s="16">
        <v>0</v>
      </c>
      <c r="AZ64" s="16" t="s">
        <v>261</v>
      </c>
      <c r="BA64" s="16" t="s">
        <v>296</v>
      </c>
      <c r="BB64" s="16"/>
      <c r="BC64" s="16"/>
      <c r="BD64" s="16"/>
      <c r="BE64" s="16"/>
      <c r="BF64" s="16" t="s">
        <v>297</v>
      </c>
      <c r="BG64" s="16"/>
      <c r="BH64" s="16"/>
      <c r="BI64" s="16"/>
      <c r="BJ64" s="16"/>
      <c r="BK64" s="16"/>
      <c r="BL64" s="16"/>
      <c r="BM64" s="16"/>
      <c r="BN64" s="16"/>
      <c r="BO64" s="16"/>
      <c r="BP64" s="16"/>
      <c r="BQ64" s="16"/>
      <c r="BR64" s="16">
        <v>0</v>
      </c>
      <c r="BS64" s="16"/>
      <c r="BT64" s="16"/>
      <c r="BU64" s="16"/>
      <c r="BV64" s="16"/>
      <c r="BW64" s="16"/>
      <c r="BX64" s="19">
        <v>7350123000405</v>
      </c>
      <c r="BY64" s="18">
        <v>56</v>
      </c>
      <c r="BZ64" s="16"/>
      <c r="CA64" s="16"/>
      <c r="CB64" s="16"/>
      <c r="CC64" s="16"/>
      <c r="CD64" s="16"/>
      <c r="CE64" s="16"/>
      <c r="CF64" s="16"/>
      <c r="CG64" s="16"/>
      <c r="CH64" s="16"/>
      <c r="CI64" s="16"/>
      <c r="CJ64" s="16" t="str">
        <f t="shared" si="18"/>
        <v>Kilopris=95 kr/kg;Vikt per enhet=1;Enheter per kolli=4;Vikt (ca)=4kg;Cirkapris per kolli=380 kr</v>
      </c>
    </row>
    <row r="65" spans="1:88" ht="15.75" customHeight="1">
      <c r="A65" s="16" t="s">
        <v>253</v>
      </c>
      <c r="B65" s="16">
        <v>1</v>
      </c>
      <c r="C65" s="16" t="str">
        <f t="shared" si="0"/>
        <v>Varierande</v>
      </c>
      <c r="D65" s="16">
        <v>10</v>
      </c>
      <c r="E65" s="17">
        <v>0</v>
      </c>
      <c r="F65" s="17">
        <v>0.5</v>
      </c>
      <c r="G65" s="17">
        <f t="shared" si="22"/>
        <v>0</v>
      </c>
      <c r="H65" s="17">
        <f t="shared" si="2"/>
        <v>5</v>
      </c>
      <c r="I65" s="17">
        <v>0</v>
      </c>
      <c r="J65" s="17">
        <v>79</v>
      </c>
      <c r="K65" s="16" t="s">
        <v>79</v>
      </c>
      <c r="L65" s="16"/>
      <c r="M65" s="17">
        <f t="shared" si="3"/>
        <v>0</v>
      </c>
      <c r="N65" s="17">
        <f t="shared" si="4"/>
        <v>79</v>
      </c>
      <c r="O65" s="17">
        <f t="shared" si="5"/>
        <v>0</v>
      </c>
      <c r="P65" s="17">
        <f t="shared" si="6"/>
        <v>395</v>
      </c>
      <c r="Q65" s="17">
        <f t="shared" si="7"/>
        <v>0</v>
      </c>
      <c r="R65" s="17">
        <f t="shared" si="8"/>
        <v>395</v>
      </c>
      <c r="S65" s="17" t="e">
        <f t="shared" si="9"/>
        <v>#DIV/0!</v>
      </c>
      <c r="T65" s="17">
        <f t="shared" si="10"/>
        <v>395</v>
      </c>
      <c r="U65" s="16">
        <f t="shared" si="11"/>
        <v>0</v>
      </c>
      <c r="V65" s="17">
        <f t="shared" si="12"/>
        <v>5</v>
      </c>
      <c r="W65" s="16" t="str">
        <f t="shared" si="24"/>
        <v>Kilopris=79 kr/kg;Vikt per enhet=0,5;Enheter per kolli=10;Vikt (ca)=5kg;Cirkapris per kolli=395 kr</v>
      </c>
      <c r="X65" s="16"/>
      <c r="Y65" s="16"/>
      <c r="Z65" s="7" t="str">
        <f t="shared" si="14"/>
        <v>Grytbitar - ekologisk</v>
      </c>
      <c r="AA65" s="16" t="s">
        <v>80</v>
      </c>
      <c r="AB65" s="16"/>
      <c r="AC65" s="18" t="s">
        <v>298</v>
      </c>
      <c r="AD65" s="16"/>
      <c r="AE65" s="16" t="s">
        <v>196</v>
      </c>
      <c r="AF65" s="16"/>
      <c r="AG65" s="16"/>
      <c r="AH65" s="16"/>
      <c r="AI65" s="17">
        <f t="shared" si="15"/>
        <v>395</v>
      </c>
      <c r="AJ65" s="16" t="s">
        <v>84</v>
      </c>
      <c r="AK65" s="16" t="s">
        <v>84</v>
      </c>
      <c r="AL65" s="16">
        <f t="shared" si="16"/>
        <v>0</v>
      </c>
      <c r="AM65" s="16" t="s">
        <v>85</v>
      </c>
      <c r="AN65" s="16" t="s">
        <v>86</v>
      </c>
      <c r="AO65" s="16"/>
      <c r="AP65" s="17">
        <f t="shared" si="17"/>
        <v>5</v>
      </c>
      <c r="AQ65" s="16" t="s">
        <v>85</v>
      </c>
      <c r="AR65" s="16" t="s">
        <v>85</v>
      </c>
      <c r="AS65" s="16" t="s">
        <v>85</v>
      </c>
      <c r="AT65" s="16" t="s">
        <v>87</v>
      </c>
      <c r="AU65" s="16" t="s">
        <v>87</v>
      </c>
      <c r="AV65" s="16"/>
      <c r="AW65" s="16"/>
      <c r="AX65" s="16">
        <v>500</v>
      </c>
      <c r="AY65" s="16">
        <v>0</v>
      </c>
      <c r="AZ65" s="16" t="s">
        <v>261</v>
      </c>
      <c r="BA65" s="16" t="s">
        <v>198</v>
      </c>
      <c r="BB65" s="16"/>
      <c r="BC65" s="16"/>
      <c r="BD65" s="16"/>
      <c r="BE65" s="16"/>
      <c r="BF65" s="16"/>
      <c r="BG65" s="16"/>
      <c r="BH65" s="16"/>
      <c r="BI65" s="16"/>
      <c r="BJ65" s="16"/>
      <c r="BK65" s="16"/>
      <c r="BL65" s="16"/>
      <c r="BM65" s="16"/>
      <c r="BN65" s="16"/>
      <c r="BO65" s="16"/>
      <c r="BP65" s="16"/>
      <c r="BQ65" s="16"/>
      <c r="BR65" s="16">
        <v>0</v>
      </c>
      <c r="BS65" s="16"/>
      <c r="BT65" s="16"/>
      <c r="BU65" s="16"/>
      <c r="BV65" s="16"/>
      <c r="BW65" s="16"/>
      <c r="BX65" s="19">
        <v>7350123000436</v>
      </c>
      <c r="BY65" s="18">
        <v>60</v>
      </c>
      <c r="BZ65" s="16"/>
      <c r="CA65" s="16"/>
      <c r="CB65" s="16"/>
      <c r="CC65" s="16"/>
      <c r="CD65" s="16"/>
      <c r="CE65" s="16"/>
      <c r="CF65" s="16"/>
      <c r="CG65" s="16"/>
      <c r="CH65" s="16"/>
      <c r="CI65" s="16"/>
      <c r="CJ65" s="16" t="str">
        <f t="shared" si="18"/>
        <v>Kilopris=79 kr/kg;Vikt per enhet=0,5;Enheter per kolli=10;Vikt (ca)=5kg;Cirkapris per kolli=395 kr</v>
      </c>
    </row>
    <row r="66" spans="1:88" ht="15.75" customHeight="1">
      <c r="A66" s="20" t="s">
        <v>255</v>
      </c>
      <c r="B66" s="20">
        <v>1</v>
      </c>
      <c r="C66" s="20" t="str">
        <f t="shared" si="0"/>
        <v>Varierande</v>
      </c>
      <c r="D66" s="20">
        <v>5</v>
      </c>
      <c r="E66" s="21">
        <v>0</v>
      </c>
      <c r="F66" s="21">
        <v>0.5</v>
      </c>
      <c r="G66" s="21">
        <f t="shared" si="22"/>
        <v>0</v>
      </c>
      <c r="H66" s="21">
        <f t="shared" si="2"/>
        <v>2.5</v>
      </c>
      <c r="I66" s="21">
        <v>0</v>
      </c>
      <c r="J66" s="21">
        <v>79</v>
      </c>
      <c r="K66" s="20" t="s">
        <v>79</v>
      </c>
      <c r="L66" s="20"/>
      <c r="M66" s="21">
        <f t="shared" si="3"/>
        <v>0</v>
      </c>
      <c r="N66" s="21">
        <f t="shared" si="4"/>
        <v>79</v>
      </c>
      <c r="O66" s="21">
        <f t="shared" si="5"/>
        <v>0</v>
      </c>
      <c r="P66" s="21">
        <f t="shared" si="6"/>
        <v>197.5</v>
      </c>
      <c r="Q66" s="21">
        <f t="shared" si="7"/>
        <v>0</v>
      </c>
      <c r="R66" s="21">
        <f t="shared" si="8"/>
        <v>197.5</v>
      </c>
      <c r="S66" s="21" t="e">
        <f t="shared" si="9"/>
        <v>#DIV/0!</v>
      </c>
      <c r="T66" s="21">
        <f t="shared" si="10"/>
        <v>197.5</v>
      </c>
      <c r="U66" s="20">
        <f t="shared" si="11"/>
        <v>0</v>
      </c>
      <c r="V66" s="21">
        <f t="shared" si="12"/>
        <v>2.5</v>
      </c>
      <c r="W66" s="20" t="str">
        <f>IF(B66=0,"Styckpris=" &amp; IF(K66="JA",M66,I66) &amp;" kr/st;Vikt per enhet=" &amp; E66 &amp;";Enheter per helt kolli=" &amp; D66 &amp;";Vikt=" &amp; G66 &amp; " kg;Jämförelsepris=" &amp; ROUND((S66),2) &amp;" kr/kg;Pris=" &amp; T66 &amp; " kr","Kilopris=" &amp; IF(K66="JA",N66,J66) &amp;" kr/kg;Vikt per enhet=" &amp; F66 &amp;";Enheter per helt kolli=" &amp; D66 &amp;";Vikt (ca)=" &amp; H66 &amp; "kg;Cirkapris per kolli=" &amp; ROUND((IF(K66="JA",R66,P66)),2) &amp;" kr")</f>
        <v>Kilopris=79 kr/kg;Vikt per enhet=0,5;Enheter per helt kolli=5;Vikt (ca)=2,5kg;Cirkapris per kolli=197,5 kr</v>
      </c>
      <c r="X66" s="20"/>
      <c r="Y66" s="20"/>
      <c r="Z66" s="7" t="str">
        <f t="shared" si="14"/>
        <v>Fläskfärs - ekologisk</v>
      </c>
      <c r="AA66" s="20" t="s">
        <v>80</v>
      </c>
      <c r="AB66" s="20"/>
      <c r="AC66" s="22" t="s">
        <v>299</v>
      </c>
      <c r="AD66" s="20"/>
      <c r="AE66" s="20" t="s">
        <v>196</v>
      </c>
      <c r="AF66" s="20"/>
      <c r="AG66" s="20"/>
      <c r="AH66" s="20"/>
      <c r="AI66" s="21">
        <f t="shared" si="15"/>
        <v>197.5</v>
      </c>
      <c r="AJ66" s="20" t="s">
        <v>84</v>
      </c>
      <c r="AK66" s="20" t="s">
        <v>84</v>
      </c>
      <c r="AL66" s="20">
        <f t="shared" si="16"/>
        <v>0</v>
      </c>
      <c r="AM66" s="20" t="s">
        <v>85</v>
      </c>
      <c r="AN66" s="20" t="s">
        <v>86</v>
      </c>
      <c r="AO66" s="20"/>
      <c r="AP66" s="21">
        <f t="shared" si="17"/>
        <v>2.5</v>
      </c>
      <c r="AQ66" s="20" t="s">
        <v>85</v>
      </c>
      <c r="AR66" s="20" t="s">
        <v>85</v>
      </c>
      <c r="AS66" s="20" t="s">
        <v>85</v>
      </c>
      <c r="AT66" s="20" t="s">
        <v>87</v>
      </c>
      <c r="AU66" s="20" t="s">
        <v>87</v>
      </c>
      <c r="AV66" s="20"/>
      <c r="AW66" s="20"/>
      <c r="AX66" s="20">
        <v>500</v>
      </c>
      <c r="AY66" s="20">
        <v>0</v>
      </c>
      <c r="AZ66" s="20" t="s">
        <v>300</v>
      </c>
      <c r="BA66" s="20" t="s">
        <v>198</v>
      </c>
      <c r="BB66" s="20"/>
      <c r="BC66" s="20"/>
      <c r="BD66" s="20"/>
      <c r="BE66" s="20"/>
      <c r="BF66" s="20"/>
      <c r="BG66" s="20"/>
      <c r="BH66" s="20"/>
      <c r="BI66" s="20"/>
      <c r="BJ66" s="20"/>
      <c r="BK66" s="20"/>
      <c r="BL66" s="20"/>
      <c r="BM66" s="20"/>
      <c r="BN66" s="20"/>
      <c r="BO66" s="20"/>
      <c r="BP66" s="20"/>
      <c r="BQ66" s="20"/>
      <c r="BR66" s="20">
        <v>0</v>
      </c>
      <c r="BS66" s="20"/>
      <c r="BT66" s="20"/>
      <c r="BU66" s="20"/>
      <c r="BV66" s="20"/>
      <c r="BW66" s="20"/>
      <c r="BX66" s="23">
        <v>7350123000443</v>
      </c>
      <c r="BY66" s="22">
        <v>61</v>
      </c>
      <c r="BZ66" s="20"/>
      <c r="CA66" s="20"/>
      <c r="CB66" s="20"/>
      <c r="CC66" s="20"/>
      <c r="CD66" s="20"/>
      <c r="CE66" s="20"/>
      <c r="CF66" s="20"/>
      <c r="CG66" s="20"/>
      <c r="CH66" s="20"/>
      <c r="CI66" s="20"/>
      <c r="CJ66" s="20" t="str">
        <f t="shared" si="18"/>
        <v>Kilopris=79 kr/kg;Vikt per enhet=0,5;Enheter per helt kolli=5;Vikt (ca)=2,5kg;Cirkapris per kolli=197,5 kr</v>
      </c>
    </row>
    <row r="67" spans="1:88" ht="15.75" customHeight="1">
      <c r="A67" s="16" t="s">
        <v>301</v>
      </c>
      <c r="B67" s="16">
        <v>1</v>
      </c>
      <c r="C67" s="16" t="str">
        <f t="shared" si="0"/>
        <v>Varierande</v>
      </c>
      <c r="D67" s="16">
        <v>5</v>
      </c>
      <c r="E67" s="17">
        <v>0</v>
      </c>
      <c r="F67" s="17">
        <v>0.5</v>
      </c>
      <c r="G67" s="17">
        <f t="shared" si="22"/>
        <v>0</v>
      </c>
      <c r="H67" s="17">
        <f t="shared" si="2"/>
        <v>2.5</v>
      </c>
      <c r="I67" s="17">
        <v>0</v>
      </c>
      <c r="J67" s="17">
        <v>75</v>
      </c>
      <c r="K67" s="16" t="s">
        <v>79</v>
      </c>
      <c r="L67" s="16"/>
      <c r="M67" s="17">
        <f t="shared" si="3"/>
        <v>0</v>
      </c>
      <c r="N67" s="17">
        <f t="shared" si="4"/>
        <v>75</v>
      </c>
      <c r="O67" s="17">
        <f t="shared" si="5"/>
        <v>0</v>
      </c>
      <c r="P67" s="17">
        <f t="shared" si="6"/>
        <v>187.5</v>
      </c>
      <c r="Q67" s="17">
        <f t="shared" si="7"/>
        <v>0</v>
      </c>
      <c r="R67" s="17">
        <f t="shared" si="8"/>
        <v>187.5</v>
      </c>
      <c r="S67" s="17" t="e">
        <f t="shared" si="9"/>
        <v>#DIV/0!</v>
      </c>
      <c r="T67" s="17">
        <f t="shared" si="10"/>
        <v>187.5</v>
      </c>
      <c r="U67" s="16">
        <f t="shared" si="11"/>
        <v>0</v>
      </c>
      <c r="V67" s="17">
        <f t="shared" si="12"/>
        <v>2.5</v>
      </c>
      <c r="W67" s="16" t="str">
        <f>IF(B67=0,"Styckpris=" &amp; IF(K67="JA",M67,I67) &amp;" kr/st;Vikt per enhet=" &amp; E67 &amp;";Enheter per kolli=" &amp; D67 &amp;";Vikt=" &amp; G67 &amp; " kg;Jämförelsepris=" &amp; ROUND((S67),2) &amp;" kr/kg;Pris=" &amp; T67 &amp; " kr","Kilopris=" &amp; IF(K67="JA",N67,J67) &amp;" kr/kg;Vikt per enhet=" &amp; F67 &amp;";Enheter per kolli=" &amp; D67 &amp;";Vikt (ca)=" &amp; H67 &amp; "kg;Cirkapris per kolli=" &amp; ROUND((IF(K67="JA",R67,P67)),2) &amp;" kr")</f>
        <v>Kilopris=75 kr/kg;Vikt per enhet=0,5;Enheter per kolli=5;Vikt (ca)=2,5kg;Cirkapris per kolli=187,5 kr</v>
      </c>
      <c r="X67" s="16"/>
      <c r="Y67" s="16"/>
      <c r="Z67" s="7" t="str">
        <f t="shared" si="14"/>
        <v>Skinkfärs - ekologisk</v>
      </c>
      <c r="AA67" s="16" t="s">
        <v>80</v>
      </c>
      <c r="AB67" s="16"/>
      <c r="AC67" s="18" t="s">
        <v>302</v>
      </c>
      <c r="AD67" s="16"/>
      <c r="AE67" s="16" t="s">
        <v>196</v>
      </c>
      <c r="AF67" s="16"/>
      <c r="AG67" s="16"/>
      <c r="AH67" s="16"/>
      <c r="AI67" s="17">
        <f t="shared" si="15"/>
        <v>187.5</v>
      </c>
      <c r="AJ67" s="16" t="s">
        <v>84</v>
      </c>
      <c r="AK67" s="16" t="s">
        <v>84</v>
      </c>
      <c r="AL67" s="16">
        <f t="shared" si="16"/>
        <v>0</v>
      </c>
      <c r="AM67" s="16" t="s">
        <v>85</v>
      </c>
      <c r="AN67" s="16" t="s">
        <v>86</v>
      </c>
      <c r="AO67" s="16"/>
      <c r="AP67" s="17">
        <f t="shared" si="17"/>
        <v>2.5</v>
      </c>
      <c r="AQ67" s="16" t="s">
        <v>85</v>
      </c>
      <c r="AR67" s="16" t="s">
        <v>85</v>
      </c>
      <c r="AS67" s="16" t="s">
        <v>85</v>
      </c>
      <c r="AT67" s="16" t="s">
        <v>87</v>
      </c>
      <c r="AU67" s="16" t="s">
        <v>87</v>
      </c>
      <c r="AV67" s="16"/>
      <c r="AW67" s="16"/>
      <c r="AX67" s="16">
        <v>500</v>
      </c>
      <c r="AY67" s="16">
        <v>0</v>
      </c>
      <c r="AZ67" s="16" t="s">
        <v>300</v>
      </c>
      <c r="BA67" s="16" t="s">
        <v>198</v>
      </c>
      <c r="BB67" s="16"/>
      <c r="BC67" s="16"/>
      <c r="BD67" s="16"/>
      <c r="BE67" s="16"/>
      <c r="BF67" s="16"/>
      <c r="BG67" s="16"/>
      <c r="BH67" s="16"/>
      <c r="BI67" s="16"/>
      <c r="BJ67" s="16"/>
      <c r="BK67" s="16"/>
      <c r="BL67" s="16"/>
      <c r="BM67" s="16"/>
      <c r="BN67" s="16"/>
      <c r="BO67" s="16"/>
      <c r="BP67" s="16"/>
      <c r="BQ67" s="16"/>
      <c r="BR67" s="16">
        <v>0</v>
      </c>
      <c r="BS67" s="16"/>
      <c r="BT67" s="16"/>
      <c r="BU67" s="16"/>
      <c r="BV67" s="16"/>
      <c r="BW67" s="16"/>
      <c r="BX67" s="19">
        <v>7350123000245</v>
      </c>
      <c r="BY67" s="18">
        <v>62</v>
      </c>
      <c r="BZ67" s="16"/>
      <c r="CA67" s="16"/>
      <c r="CB67" s="16"/>
      <c r="CC67" s="16"/>
      <c r="CD67" s="16"/>
      <c r="CE67" s="16"/>
      <c r="CF67" s="16"/>
      <c r="CG67" s="16"/>
      <c r="CH67" s="16"/>
      <c r="CI67" s="16"/>
      <c r="CJ67" s="16" t="str">
        <f t="shared" si="18"/>
        <v>Kilopris=75 kr/kg;Vikt per enhet=0,5;Enheter per kolli=5;Vikt (ca)=2,5kg;Cirkapris per kolli=187,5 kr</v>
      </c>
    </row>
    <row r="68" spans="1:88" ht="15.75" customHeight="1">
      <c r="A68" s="20" t="s">
        <v>303</v>
      </c>
      <c r="B68" s="20">
        <v>1</v>
      </c>
      <c r="C68" s="20" t="str">
        <f t="shared" si="0"/>
        <v>Varierande</v>
      </c>
      <c r="D68" s="20">
        <v>5</v>
      </c>
      <c r="E68" s="21">
        <v>0</v>
      </c>
      <c r="F68" s="21">
        <v>0.5</v>
      </c>
      <c r="G68" s="21">
        <f t="shared" si="22"/>
        <v>0</v>
      </c>
      <c r="H68" s="21">
        <f t="shared" si="2"/>
        <v>2.5</v>
      </c>
      <c r="I68" s="21">
        <v>0</v>
      </c>
      <c r="J68" s="21">
        <v>72</v>
      </c>
      <c r="K68" s="20" t="s">
        <v>79</v>
      </c>
      <c r="L68" s="20"/>
      <c r="M68" s="21">
        <f t="shared" si="3"/>
        <v>0</v>
      </c>
      <c r="N68" s="21">
        <f t="shared" si="4"/>
        <v>72</v>
      </c>
      <c r="O68" s="21">
        <f t="shared" si="5"/>
        <v>0</v>
      </c>
      <c r="P68" s="21">
        <f t="shared" si="6"/>
        <v>180</v>
      </c>
      <c r="Q68" s="21">
        <f t="shared" si="7"/>
        <v>0</v>
      </c>
      <c r="R68" s="21">
        <f t="shared" si="8"/>
        <v>180</v>
      </c>
      <c r="S68" s="21" t="e">
        <f t="shared" si="9"/>
        <v>#DIV/0!</v>
      </c>
      <c r="T68" s="21">
        <f t="shared" si="10"/>
        <v>180</v>
      </c>
      <c r="U68" s="20">
        <f t="shared" si="11"/>
        <v>0</v>
      </c>
      <c r="V68" s="21">
        <f t="shared" si="12"/>
        <v>2.5</v>
      </c>
      <c r="W68" s="20" t="str">
        <f t="shared" ref="W68:W69" si="25">IF(B68=0,"Styckpris=" &amp; IF(K68="JA",M68,I68) &amp;" kr/st;Vikt per enhet=" &amp; E68 &amp;";Enheter per helt kolli=" &amp; D68 &amp;";Vikt=" &amp; G68 &amp; " kg;Jämförelsepris=" &amp; ROUND((S68),2) &amp;" kr/kg;Pris=" &amp; T68 &amp; " kr","Kilopris=" &amp; IF(K68="JA",N68,J68) &amp;" kr/kg;Vikt per enhet=" &amp; F68 &amp;";Enheter per helt kolli=" &amp; D68 &amp;";Vikt (ca)=" &amp; H68 &amp; "kg;Cirkapris per kolli=" &amp; ROUND((IF(K68="JA",R68,P68)),2) &amp;" kr")</f>
        <v>Kilopris=72 kr/kg;Vikt per enhet=0,5;Enheter per helt kolli=5;Vikt (ca)=2,5kg;Cirkapris per kolli=180 kr</v>
      </c>
      <c r="X68" s="20"/>
      <c r="Y68" s="20"/>
      <c r="Z68" s="7" t="str">
        <f t="shared" si="14"/>
        <v>Blandfärs - ekologisk</v>
      </c>
      <c r="AA68" s="20" t="s">
        <v>80</v>
      </c>
      <c r="AB68" s="20"/>
      <c r="AC68" s="19" t="s">
        <v>304</v>
      </c>
      <c r="AD68" s="16"/>
      <c r="AE68" s="16" t="s">
        <v>196</v>
      </c>
      <c r="AF68" s="16"/>
      <c r="AG68" s="16"/>
      <c r="AH68" s="16"/>
      <c r="AI68" s="17">
        <f t="shared" si="15"/>
        <v>180</v>
      </c>
      <c r="AJ68" s="16" t="s">
        <v>84</v>
      </c>
      <c r="AK68" s="16" t="s">
        <v>84</v>
      </c>
      <c r="AL68" s="16">
        <f t="shared" si="16"/>
        <v>0</v>
      </c>
      <c r="AM68" s="16" t="s">
        <v>85</v>
      </c>
      <c r="AN68" s="16" t="s">
        <v>86</v>
      </c>
      <c r="AO68" s="16"/>
      <c r="AP68" s="17">
        <f t="shared" si="17"/>
        <v>2.5</v>
      </c>
      <c r="AQ68" s="16" t="s">
        <v>85</v>
      </c>
      <c r="AR68" s="16" t="s">
        <v>85</v>
      </c>
      <c r="AS68" s="16" t="s">
        <v>85</v>
      </c>
      <c r="AT68" s="16" t="s">
        <v>87</v>
      </c>
      <c r="AU68" s="16" t="s">
        <v>87</v>
      </c>
      <c r="AV68" s="16"/>
      <c r="AW68" s="16"/>
      <c r="AX68" s="16">
        <v>500</v>
      </c>
      <c r="AY68" s="16">
        <v>0</v>
      </c>
      <c r="AZ68" s="16" t="s">
        <v>300</v>
      </c>
      <c r="BA68" s="16" t="s">
        <v>198</v>
      </c>
      <c r="BB68" s="16"/>
      <c r="BC68" s="16"/>
      <c r="BD68" s="16"/>
      <c r="BE68" s="16"/>
      <c r="BF68" s="16"/>
      <c r="BG68" s="16"/>
      <c r="BH68" s="16"/>
      <c r="BI68" s="16"/>
      <c r="BJ68" s="16"/>
      <c r="BK68" s="16"/>
      <c r="BL68" s="16"/>
      <c r="BM68" s="16"/>
      <c r="BN68" s="16"/>
      <c r="BO68" s="16"/>
      <c r="BP68" s="16"/>
      <c r="BQ68" s="16"/>
      <c r="BR68" s="16">
        <v>0</v>
      </c>
      <c r="BS68" s="16"/>
      <c r="BT68" s="16"/>
      <c r="BU68" s="16"/>
      <c r="BV68" s="16"/>
      <c r="BW68" s="16"/>
      <c r="BX68" s="19">
        <v>7350123000795</v>
      </c>
      <c r="BY68" s="19">
        <v>108</v>
      </c>
      <c r="BZ68" s="20"/>
      <c r="CA68" s="20"/>
      <c r="CB68" s="20"/>
      <c r="CC68" s="20"/>
      <c r="CD68" s="20"/>
      <c r="CE68" s="20"/>
      <c r="CF68" s="20"/>
      <c r="CG68" s="20"/>
      <c r="CH68" s="20"/>
      <c r="CI68" s="20"/>
      <c r="CJ68" s="20" t="str">
        <f t="shared" si="18"/>
        <v>Kilopris=72 kr/kg;Vikt per enhet=0,5;Enheter per helt kolli=5;Vikt (ca)=2,5kg;Cirkapris per kolli=180 kr</v>
      </c>
    </row>
    <row r="69" spans="1:88" ht="15.75" customHeight="1">
      <c r="A69" s="20" t="s">
        <v>305</v>
      </c>
      <c r="B69" s="20">
        <v>1</v>
      </c>
      <c r="C69" s="20" t="str">
        <f t="shared" si="0"/>
        <v>Varierande</v>
      </c>
      <c r="D69" s="20">
        <v>5</v>
      </c>
      <c r="E69" s="21">
        <v>0</v>
      </c>
      <c r="F69" s="21">
        <v>0.5</v>
      </c>
      <c r="G69" s="21">
        <f t="shared" si="22"/>
        <v>0</v>
      </c>
      <c r="H69" s="21">
        <f t="shared" si="2"/>
        <v>2.5</v>
      </c>
      <c r="I69" s="21">
        <v>0</v>
      </c>
      <c r="J69" s="21">
        <v>79</v>
      </c>
      <c r="K69" s="20" t="s">
        <v>79</v>
      </c>
      <c r="L69" s="20"/>
      <c r="M69" s="21">
        <f t="shared" si="3"/>
        <v>0</v>
      </c>
      <c r="N69" s="21">
        <f t="shared" si="4"/>
        <v>79</v>
      </c>
      <c r="O69" s="21">
        <f t="shared" si="5"/>
        <v>0</v>
      </c>
      <c r="P69" s="21">
        <f t="shared" si="6"/>
        <v>197.5</v>
      </c>
      <c r="Q69" s="21">
        <f t="shared" si="7"/>
        <v>0</v>
      </c>
      <c r="R69" s="21">
        <f t="shared" si="8"/>
        <v>197.5</v>
      </c>
      <c r="S69" s="21" t="e">
        <f t="shared" si="9"/>
        <v>#DIV/0!</v>
      </c>
      <c r="T69" s="21">
        <f t="shared" si="10"/>
        <v>197.5</v>
      </c>
      <c r="U69" s="20">
        <f t="shared" si="11"/>
        <v>0</v>
      </c>
      <c r="V69" s="21">
        <f t="shared" si="12"/>
        <v>2.5</v>
      </c>
      <c r="W69" s="20" t="str">
        <f t="shared" si="25"/>
        <v>Kilopris=79 kr/kg;Vikt per enhet=0,5;Enheter per helt kolli=5;Vikt (ca)=2,5kg;Cirkapris per kolli=197,5 kr</v>
      </c>
      <c r="X69" s="20"/>
      <c r="Y69" s="20"/>
      <c r="Z69" s="7" t="str">
        <f t="shared" si="14"/>
        <v>Nötfärs - ekologisk</v>
      </c>
      <c r="AA69" s="20" t="s">
        <v>80</v>
      </c>
      <c r="AB69" s="20"/>
      <c r="AC69" s="19" t="s">
        <v>306</v>
      </c>
      <c r="AD69" s="16"/>
      <c r="AE69" s="16" t="s">
        <v>196</v>
      </c>
      <c r="AF69" s="16"/>
      <c r="AG69" s="16"/>
      <c r="AH69" s="16"/>
      <c r="AI69" s="17">
        <f t="shared" si="15"/>
        <v>197.5</v>
      </c>
      <c r="AJ69" s="16" t="s">
        <v>84</v>
      </c>
      <c r="AK69" s="16" t="s">
        <v>84</v>
      </c>
      <c r="AL69" s="16">
        <f t="shared" si="16"/>
        <v>0</v>
      </c>
      <c r="AM69" s="16" t="s">
        <v>85</v>
      </c>
      <c r="AN69" s="16" t="s">
        <v>86</v>
      </c>
      <c r="AO69" s="16"/>
      <c r="AP69" s="17">
        <f t="shared" si="17"/>
        <v>2.5</v>
      </c>
      <c r="AQ69" s="16" t="s">
        <v>85</v>
      </c>
      <c r="AR69" s="16" t="s">
        <v>85</v>
      </c>
      <c r="AS69" s="16" t="s">
        <v>85</v>
      </c>
      <c r="AT69" s="16" t="s">
        <v>87</v>
      </c>
      <c r="AU69" s="16" t="s">
        <v>87</v>
      </c>
      <c r="AV69" s="16"/>
      <c r="AW69" s="16"/>
      <c r="AX69" s="16">
        <v>500</v>
      </c>
      <c r="AY69" s="16">
        <v>0</v>
      </c>
      <c r="AZ69" s="16" t="s">
        <v>300</v>
      </c>
      <c r="BA69" s="16" t="s">
        <v>198</v>
      </c>
      <c r="BB69" s="16"/>
      <c r="BC69" s="16"/>
      <c r="BD69" s="16"/>
      <c r="BE69" s="16"/>
      <c r="BF69" s="16"/>
      <c r="BG69" s="16"/>
      <c r="BH69" s="16"/>
      <c r="BI69" s="16"/>
      <c r="BJ69" s="16"/>
      <c r="BK69" s="16"/>
      <c r="BL69" s="16"/>
      <c r="BM69" s="16"/>
      <c r="BN69" s="16"/>
      <c r="BO69" s="16"/>
      <c r="BP69" s="16"/>
      <c r="BQ69" s="16"/>
      <c r="BR69" s="16">
        <v>0</v>
      </c>
      <c r="BS69" s="16"/>
      <c r="BT69" s="16"/>
      <c r="BU69" s="16"/>
      <c r="BV69" s="16"/>
      <c r="BW69" s="16"/>
      <c r="BX69" s="19">
        <v>7350123000818</v>
      </c>
      <c r="BY69" s="19">
        <v>109</v>
      </c>
      <c r="BZ69" s="20"/>
      <c r="CA69" s="20"/>
      <c r="CB69" s="20"/>
      <c r="CC69" s="20"/>
      <c r="CD69" s="20"/>
      <c r="CE69" s="20"/>
      <c r="CF69" s="20"/>
      <c r="CG69" s="20"/>
      <c r="CH69" s="20"/>
      <c r="CI69" s="20"/>
      <c r="CJ69" s="20" t="str">
        <f t="shared" si="18"/>
        <v>Kilopris=79 kr/kg;Vikt per enhet=0,5;Enheter per helt kolli=5;Vikt (ca)=2,5kg;Cirkapris per kolli=197,5 kr</v>
      </c>
    </row>
    <row r="70" spans="1:88" ht="15.75" customHeight="1">
      <c r="A70" s="16" t="s">
        <v>307</v>
      </c>
      <c r="B70" s="16">
        <v>1</v>
      </c>
      <c r="C70" s="16" t="str">
        <f t="shared" si="0"/>
        <v>Varierande</v>
      </c>
      <c r="D70" s="16">
        <v>1</v>
      </c>
      <c r="E70" s="17">
        <v>0</v>
      </c>
      <c r="F70" s="17">
        <v>1.5</v>
      </c>
      <c r="G70" s="17">
        <f t="shared" si="22"/>
        <v>0</v>
      </c>
      <c r="H70" s="17">
        <v>1.5</v>
      </c>
      <c r="I70" s="17">
        <v>0</v>
      </c>
      <c r="J70" s="17">
        <v>499</v>
      </c>
      <c r="K70" s="16" t="s">
        <v>79</v>
      </c>
      <c r="L70" s="16"/>
      <c r="M70" s="17">
        <f t="shared" si="3"/>
        <v>0</v>
      </c>
      <c r="N70" s="17">
        <f t="shared" si="4"/>
        <v>499</v>
      </c>
      <c r="O70" s="17">
        <f t="shared" si="5"/>
        <v>0</v>
      </c>
      <c r="P70" s="17">
        <f t="shared" si="6"/>
        <v>748.5</v>
      </c>
      <c r="Q70" s="17">
        <f t="shared" si="7"/>
        <v>0</v>
      </c>
      <c r="R70" s="17">
        <f t="shared" si="8"/>
        <v>748.5</v>
      </c>
      <c r="S70" s="17" t="e">
        <f t="shared" si="9"/>
        <v>#DIV/0!</v>
      </c>
      <c r="T70" s="17">
        <f t="shared" si="10"/>
        <v>748.5</v>
      </c>
      <c r="U70" s="16">
        <f t="shared" si="11"/>
        <v>0</v>
      </c>
      <c r="V70" s="17">
        <f t="shared" si="12"/>
        <v>1.5</v>
      </c>
      <c r="W70" s="16" t="str">
        <f t="shared" ref="W70:W320" si="26">IF(B70=0,"Styckpris=" &amp; IF(K70="JA",M70,I70) &amp;" kr/st;Vikt per enhet=" &amp; E70 &amp;";Enheter per kolli=" &amp; D70 &amp;";Vikt=" &amp; G70 &amp; " kg;Jämförelsepris=" &amp; ROUND((S70),2) &amp;" kr/kg;Pris=" &amp; T70 &amp; " kr","Kilopris=" &amp; IF(K70="JA",N70,J70) &amp;" kr/kg;Vikt per enhet=" &amp; F70 &amp;";Enheter per kolli=" &amp; D70 &amp;";Vikt (ca)=" &amp; H70 &amp; "kg;Cirkapris per kolli=" &amp; ROUND((IF(K70="JA",R70,P70)),2) &amp;" kr")</f>
        <v>Kilopris=499 kr/kg;Vikt per enhet=1,5;Enheter per kolli=1;Vikt (ca)=1,5kg;Cirkapris per kolli=748,5 kr</v>
      </c>
      <c r="X70" s="16"/>
      <c r="Y70" s="16"/>
      <c r="Z70" s="7" t="str">
        <f t="shared" si="14"/>
        <v>Lufttorkad skinka i hel bit - ekologisk</v>
      </c>
      <c r="AA70" s="16" t="s">
        <v>80</v>
      </c>
      <c r="AB70" s="16"/>
      <c r="AC70" s="18" t="s">
        <v>308</v>
      </c>
      <c r="AD70" s="16"/>
      <c r="AE70" s="16" t="s">
        <v>196</v>
      </c>
      <c r="AF70" s="16"/>
      <c r="AG70" s="16"/>
      <c r="AH70" s="16"/>
      <c r="AI70" s="17">
        <f t="shared" si="15"/>
        <v>748.5</v>
      </c>
      <c r="AJ70" s="16" t="s">
        <v>84</v>
      </c>
      <c r="AK70" s="16" t="s">
        <v>84</v>
      </c>
      <c r="AL70" s="16">
        <f t="shared" si="16"/>
        <v>0</v>
      </c>
      <c r="AM70" s="16" t="s">
        <v>85</v>
      </c>
      <c r="AN70" s="16" t="s">
        <v>86</v>
      </c>
      <c r="AO70" s="16"/>
      <c r="AP70" s="17">
        <f t="shared" si="17"/>
        <v>1.5</v>
      </c>
      <c r="AQ70" s="16" t="s">
        <v>85</v>
      </c>
      <c r="AR70" s="16" t="s">
        <v>85</v>
      </c>
      <c r="AS70" s="16" t="s">
        <v>85</v>
      </c>
      <c r="AT70" s="16" t="s">
        <v>87</v>
      </c>
      <c r="AU70" s="16" t="s">
        <v>87</v>
      </c>
      <c r="AV70" s="16"/>
      <c r="AW70" s="16"/>
      <c r="AX70" s="16">
        <v>500</v>
      </c>
      <c r="AY70" s="16">
        <v>0</v>
      </c>
      <c r="AZ70" s="16" t="s">
        <v>309</v>
      </c>
      <c r="BA70" s="16" t="s">
        <v>198</v>
      </c>
      <c r="BB70" s="16"/>
      <c r="BC70" s="16"/>
      <c r="BD70" s="16"/>
      <c r="BE70" s="16"/>
      <c r="BF70" s="16"/>
      <c r="BG70" s="16"/>
      <c r="BH70" s="16"/>
      <c r="BI70" s="16"/>
      <c r="BJ70" s="16"/>
      <c r="BK70" s="16"/>
      <c r="BL70" s="16"/>
      <c r="BM70" s="16"/>
      <c r="BN70" s="16"/>
      <c r="BO70" s="16"/>
      <c r="BP70" s="16"/>
      <c r="BQ70" s="16"/>
      <c r="BR70" s="16">
        <v>0</v>
      </c>
      <c r="BS70" s="16"/>
      <c r="BT70" s="16"/>
      <c r="BU70" s="16"/>
      <c r="BV70" s="16"/>
      <c r="BW70" s="16"/>
      <c r="BX70" s="19">
        <v>7350123000511</v>
      </c>
      <c r="BY70" s="18">
        <v>73</v>
      </c>
      <c r="BZ70" s="16"/>
      <c r="CA70" s="16"/>
      <c r="CB70" s="16"/>
      <c r="CC70" s="16"/>
      <c r="CD70" s="16"/>
      <c r="CE70" s="16"/>
      <c r="CF70" s="16"/>
      <c r="CG70" s="16"/>
      <c r="CH70" s="16"/>
      <c r="CI70" s="16"/>
      <c r="CJ70" s="16" t="str">
        <f t="shared" si="18"/>
        <v>Kilopris=499 kr/kg;Vikt per enhet=1,5;Enheter per kolli=1;Vikt (ca)=1,5kg;Cirkapris per kolli=748,5 kr</v>
      </c>
    </row>
    <row r="71" spans="1:88" ht="15.75" customHeight="1">
      <c r="A71" s="16" t="s">
        <v>310</v>
      </c>
      <c r="B71" s="16">
        <v>1</v>
      </c>
      <c r="C71" s="16" t="str">
        <f t="shared" si="0"/>
        <v>Varierande</v>
      </c>
      <c r="D71" s="16">
        <v>1</v>
      </c>
      <c r="E71" s="17">
        <v>0</v>
      </c>
      <c r="F71" s="17">
        <v>1.5</v>
      </c>
      <c r="G71" s="17">
        <f t="shared" si="22"/>
        <v>0</v>
      </c>
      <c r="H71" s="17">
        <v>1.5</v>
      </c>
      <c r="I71" s="17">
        <v>0</v>
      </c>
      <c r="J71" s="17">
        <v>499</v>
      </c>
      <c r="K71" s="16" t="s">
        <v>79</v>
      </c>
      <c r="L71" s="16"/>
      <c r="M71" s="17">
        <f t="shared" si="3"/>
        <v>0</v>
      </c>
      <c r="N71" s="17">
        <f t="shared" si="4"/>
        <v>499</v>
      </c>
      <c r="O71" s="17">
        <f t="shared" si="5"/>
        <v>0</v>
      </c>
      <c r="P71" s="17">
        <f t="shared" si="6"/>
        <v>748.5</v>
      </c>
      <c r="Q71" s="17">
        <f t="shared" si="7"/>
        <v>0</v>
      </c>
      <c r="R71" s="17">
        <f t="shared" si="8"/>
        <v>748.5</v>
      </c>
      <c r="S71" s="17" t="e">
        <f t="shared" si="9"/>
        <v>#DIV/0!</v>
      </c>
      <c r="T71" s="17">
        <f t="shared" si="10"/>
        <v>748.5</v>
      </c>
      <c r="U71" s="16">
        <f t="shared" si="11"/>
        <v>0</v>
      </c>
      <c r="V71" s="17">
        <f t="shared" si="12"/>
        <v>1.5</v>
      </c>
      <c r="W71" s="16" t="str">
        <f t="shared" si="26"/>
        <v>Kilopris=499 kr/kg;Vikt per enhet=1,5;Enheter per kolli=1;Vikt (ca)=1,5kg;Cirkapris per kolli=748,5 kr</v>
      </c>
      <c r="X71" s="16"/>
      <c r="Y71" s="16"/>
      <c r="Z71" s="7" t="str">
        <f t="shared" si="14"/>
        <v>Lufttorkad skinka fänkål i hel bit - ekologisk</v>
      </c>
      <c r="AA71" s="16" t="s">
        <v>80</v>
      </c>
      <c r="AB71" s="16"/>
      <c r="AC71" s="18" t="s">
        <v>311</v>
      </c>
      <c r="AD71" s="16"/>
      <c r="AE71" s="16" t="s">
        <v>196</v>
      </c>
      <c r="AF71" s="16"/>
      <c r="AG71" s="16"/>
      <c r="AH71" s="16"/>
      <c r="AI71" s="17">
        <f t="shared" si="15"/>
        <v>748.5</v>
      </c>
      <c r="AJ71" s="16" t="s">
        <v>84</v>
      </c>
      <c r="AK71" s="16" t="s">
        <v>84</v>
      </c>
      <c r="AL71" s="16">
        <f t="shared" si="16"/>
        <v>0</v>
      </c>
      <c r="AM71" s="16" t="s">
        <v>85</v>
      </c>
      <c r="AN71" s="16" t="s">
        <v>86</v>
      </c>
      <c r="AO71" s="16"/>
      <c r="AP71" s="17">
        <f t="shared" si="17"/>
        <v>1.5</v>
      </c>
      <c r="AQ71" s="16" t="s">
        <v>85</v>
      </c>
      <c r="AR71" s="16" t="s">
        <v>85</v>
      </c>
      <c r="AS71" s="16" t="s">
        <v>85</v>
      </c>
      <c r="AT71" s="16" t="s">
        <v>87</v>
      </c>
      <c r="AU71" s="16" t="s">
        <v>87</v>
      </c>
      <c r="AV71" s="16"/>
      <c r="AW71" s="16"/>
      <c r="AX71" s="16">
        <v>500</v>
      </c>
      <c r="AY71" s="16">
        <v>0</v>
      </c>
      <c r="AZ71" s="16" t="s">
        <v>309</v>
      </c>
      <c r="BA71" s="16" t="s">
        <v>198</v>
      </c>
      <c r="BB71" s="16"/>
      <c r="BC71" s="16"/>
      <c r="BD71" s="16"/>
      <c r="BE71" s="16"/>
      <c r="BF71" s="16"/>
      <c r="BG71" s="16"/>
      <c r="BH71" s="16"/>
      <c r="BI71" s="16"/>
      <c r="BJ71" s="16"/>
      <c r="BK71" s="16"/>
      <c r="BL71" s="16"/>
      <c r="BM71" s="16"/>
      <c r="BN71" s="16"/>
      <c r="BO71" s="16"/>
      <c r="BP71" s="16"/>
      <c r="BQ71" s="16"/>
      <c r="BR71" s="16">
        <v>0</v>
      </c>
      <c r="BS71" s="16"/>
      <c r="BT71" s="16"/>
      <c r="BU71" s="16"/>
      <c r="BV71" s="16"/>
      <c r="BW71" s="16"/>
      <c r="BX71" s="19">
        <v>7350123000863</v>
      </c>
      <c r="BY71" s="18">
        <v>75</v>
      </c>
      <c r="BZ71" s="16"/>
      <c r="CA71" s="16"/>
      <c r="CB71" s="16"/>
      <c r="CC71" s="16"/>
      <c r="CD71" s="16"/>
      <c r="CE71" s="16"/>
      <c r="CF71" s="16"/>
      <c r="CG71" s="16"/>
      <c r="CH71" s="16"/>
      <c r="CI71" s="16"/>
      <c r="CJ71" s="16" t="str">
        <f t="shared" si="18"/>
        <v>Kilopris=499 kr/kg;Vikt per enhet=1,5;Enheter per kolli=1;Vikt (ca)=1,5kg;Cirkapris per kolli=748,5 kr</v>
      </c>
    </row>
    <row r="72" spans="1:88" ht="15.75" customHeight="1">
      <c r="A72" s="16" t="s">
        <v>312</v>
      </c>
      <c r="B72" s="16">
        <v>1</v>
      </c>
      <c r="C72" s="16" t="str">
        <f t="shared" si="0"/>
        <v>Varierande</v>
      </c>
      <c r="D72" s="16">
        <v>1</v>
      </c>
      <c r="E72" s="17"/>
      <c r="F72" s="17">
        <v>1.5</v>
      </c>
      <c r="G72" s="17"/>
      <c r="H72" s="17">
        <v>1.5</v>
      </c>
      <c r="I72" s="17"/>
      <c r="J72" s="17">
        <v>499</v>
      </c>
      <c r="K72" s="16" t="s">
        <v>79</v>
      </c>
      <c r="L72" s="16"/>
      <c r="M72" s="17">
        <f t="shared" si="3"/>
        <v>0</v>
      </c>
      <c r="N72" s="17">
        <f t="shared" si="4"/>
        <v>499</v>
      </c>
      <c r="O72" s="17">
        <f t="shared" si="5"/>
        <v>0</v>
      </c>
      <c r="P72" s="17">
        <f t="shared" si="6"/>
        <v>748.5</v>
      </c>
      <c r="Q72" s="17">
        <f t="shared" si="7"/>
        <v>0</v>
      </c>
      <c r="R72" s="17">
        <f t="shared" si="8"/>
        <v>748.5</v>
      </c>
      <c r="S72" s="17" t="e">
        <f t="shared" si="9"/>
        <v>#DIV/0!</v>
      </c>
      <c r="T72" s="17">
        <f t="shared" si="10"/>
        <v>748.5</v>
      </c>
      <c r="U72" s="16">
        <f t="shared" si="11"/>
        <v>0</v>
      </c>
      <c r="V72" s="17">
        <f t="shared" si="12"/>
        <v>1.5</v>
      </c>
      <c r="W72" s="16" t="str">
        <f t="shared" si="26"/>
        <v>Kilopris=499 kr/kg;Vikt per enhet=1,5;Enheter per kolli=1;Vikt (ca)=1,5kg;Cirkapris per kolli=748,5 kr</v>
      </c>
      <c r="X72" s="16"/>
      <c r="Y72" s="16"/>
      <c r="Z72" s="7" t="str">
        <f t="shared" si="14"/>
        <v>Lufttorkad skinka med kryddor</v>
      </c>
      <c r="AA72" s="16" t="s">
        <v>80</v>
      </c>
      <c r="AB72" s="16"/>
      <c r="AC72" s="18" t="s">
        <v>313</v>
      </c>
      <c r="AD72" s="16"/>
      <c r="AE72" s="16" t="s">
        <v>196</v>
      </c>
      <c r="AF72" s="16"/>
      <c r="AG72" s="16"/>
      <c r="AH72" s="16"/>
      <c r="AI72" s="17">
        <f t="shared" si="15"/>
        <v>748.5</v>
      </c>
      <c r="AJ72" s="16" t="s">
        <v>84</v>
      </c>
      <c r="AK72" s="16" t="s">
        <v>84</v>
      </c>
      <c r="AL72" s="16">
        <f t="shared" si="16"/>
        <v>0</v>
      </c>
      <c r="AM72" s="16" t="s">
        <v>85</v>
      </c>
      <c r="AN72" s="16" t="s">
        <v>86</v>
      </c>
      <c r="AO72" s="16"/>
      <c r="AP72" s="17">
        <f t="shared" si="17"/>
        <v>1.5</v>
      </c>
      <c r="AQ72" s="16" t="s">
        <v>85</v>
      </c>
      <c r="AR72" s="16" t="s">
        <v>85</v>
      </c>
      <c r="AS72" s="16" t="s">
        <v>85</v>
      </c>
      <c r="AT72" s="16" t="s">
        <v>87</v>
      </c>
      <c r="AU72" s="16" t="s">
        <v>87</v>
      </c>
      <c r="AV72" s="16"/>
      <c r="AW72" s="16"/>
      <c r="AX72" s="16">
        <v>500</v>
      </c>
      <c r="AY72" s="16">
        <v>0</v>
      </c>
      <c r="AZ72" s="16" t="s">
        <v>309</v>
      </c>
      <c r="BA72" s="16" t="s">
        <v>198</v>
      </c>
      <c r="BB72" s="16"/>
      <c r="BC72" s="16"/>
      <c r="BD72" s="16"/>
      <c r="BE72" s="16"/>
      <c r="BF72" s="16"/>
      <c r="BG72" s="16"/>
      <c r="BH72" s="16"/>
      <c r="BI72" s="16"/>
      <c r="BJ72" s="16"/>
      <c r="BK72" s="16"/>
      <c r="BL72" s="16"/>
      <c r="BM72" s="16"/>
      <c r="BN72" s="16"/>
      <c r="BO72" s="16"/>
      <c r="BP72" s="16"/>
      <c r="BQ72" s="16"/>
      <c r="BR72" s="16"/>
      <c r="BS72" s="16"/>
      <c r="BT72" s="16"/>
      <c r="BU72" s="16"/>
      <c r="BV72" s="16"/>
      <c r="BW72" s="16"/>
      <c r="BX72" s="19" t="s">
        <v>314</v>
      </c>
      <c r="BY72" s="18">
        <v>76</v>
      </c>
      <c r="BZ72" s="16"/>
      <c r="CA72" s="16"/>
      <c r="CB72" s="16"/>
      <c r="CC72" s="16"/>
      <c r="CD72" s="16"/>
      <c r="CE72" s="16"/>
      <c r="CF72" s="16"/>
      <c r="CG72" s="16"/>
      <c r="CH72" s="16"/>
      <c r="CI72" s="16"/>
      <c r="CJ72" s="16" t="str">
        <f t="shared" si="18"/>
        <v>Kilopris=499 kr/kg;Vikt per enhet=1,5;Enheter per kolli=1;Vikt (ca)=1,5kg;Cirkapris per kolli=748,5 kr</v>
      </c>
    </row>
    <row r="73" spans="1:88" ht="15.75" customHeight="1">
      <c r="A73" s="16" t="s">
        <v>315</v>
      </c>
      <c r="B73" s="16">
        <v>1</v>
      </c>
      <c r="C73" s="16" t="str">
        <f t="shared" si="0"/>
        <v>Varierande</v>
      </c>
      <c r="D73" s="16">
        <v>10</v>
      </c>
      <c r="E73" s="17">
        <v>0</v>
      </c>
      <c r="F73" s="17">
        <v>0.3</v>
      </c>
      <c r="G73" s="17">
        <f t="shared" ref="G73:G79" si="27">SUM(D73*E73)</f>
        <v>0</v>
      </c>
      <c r="H73" s="17">
        <v>1.5</v>
      </c>
      <c r="I73" s="17">
        <v>0</v>
      </c>
      <c r="J73" s="17">
        <v>269</v>
      </c>
      <c r="K73" s="16" t="s">
        <v>79</v>
      </c>
      <c r="L73" s="16"/>
      <c r="M73" s="17">
        <f t="shared" si="3"/>
        <v>0</v>
      </c>
      <c r="N73" s="17">
        <f t="shared" si="4"/>
        <v>269</v>
      </c>
      <c r="O73" s="17">
        <f t="shared" si="5"/>
        <v>0</v>
      </c>
      <c r="P73" s="17">
        <f t="shared" si="6"/>
        <v>403.5</v>
      </c>
      <c r="Q73" s="17">
        <f t="shared" si="7"/>
        <v>0</v>
      </c>
      <c r="R73" s="17">
        <f t="shared" si="8"/>
        <v>403.5</v>
      </c>
      <c r="S73" s="17" t="e">
        <f t="shared" si="9"/>
        <v>#DIV/0!</v>
      </c>
      <c r="T73" s="17">
        <f t="shared" si="10"/>
        <v>403.5</v>
      </c>
      <c r="U73" s="16">
        <f t="shared" si="11"/>
        <v>0</v>
      </c>
      <c r="V73" s="17">
        <f t="shared" si="12"/>
        <v>1.5</v>
      </c>
      <c r="W73" s="16" t="str">
        <f t="shared" si="26"/>
        <v>Kilopris=269 kr/kg;Vikt per enhet=0,3;Enheter per kolli=10;Vikt (ca)=1,5kg;Cirkapris per kolli=403,5 kr</v>
      </c>
      <c r="X73" s="16"/>
      <c r="Y73" s="16"/>
      <c r="Z73" s="7" t="str">
        <f t="shared" si="14"/>
        <v>Kallrökt och lufttorkad skinka - ekologisk</v>
      </c>
      <c r="AA73" s="16" t="s">
        <v>80</v>
      </c>
      <c r="AB73" s="16"/>
      <c r="AC73" s="18" t="s">
        <v>316</v>
      </c>
      <c r="AD73" s="16"/>
      <c r="AE73" s="16" t="s">
        <v>196</v>
      </c>
      <c r="AF73" s="16"/>
      <c r="AG73" s="16"/>
      <c r="AH73" s="16"/>
      <c r="AI73" s="17">
        <f t="shared" si="15"/>
        <v>403.5</v>
      </c>
      <c r="AJ73" s="16" t="s">
        <v>84</v>
      </c>
      <c r="AK73" s="16" t="s">
        <v>84</v>
      </c>
      <c r="AL73" s="16">
        <f t="shared" si="16"/>
        <v>0</v>
      </c>
      <c r="AM73" s="16" t="s">
        <v>85</v>
      </c>
      <c r="AN73" s="16" t="s">
        <v>86</v>
      </c>
      <c r="AO73" s="16"/>
      <c r="AP73" s="17">
        <f t="shared" si="17"/>
        <v>1.5</v>
      </c>
      <c r="AQ73" s="16" t="s">
        <v>85</v>
      </c>
      <c r="AR73" s="16" t="s">
        <v>85</v>
      </c>
      <c r="AS73" s="16" t="s">
        <v>85</v>
      </c>
      <c r="AT73" s="16" t="s">
        <v>87</v>
      </c>
      <c r="AU73" s="16" t="s">
        <v>87</v>
      </c>
      <c r="AV73" s="16"/>
      <c r="AW73" s="16"/>
      <c r="AX73" s="16">
        <v>500</v>
      </c>
      <c r="AY73" s="16">
        <v>0</v>
      </c>
      <c r="AZ73" s="16" t="s">
        <v>309</v>
      </c>
      <c r="BA73" s="16" t="s">
        <v>198</v>
      </c>
      <c r="BB73" s="16"/>
      <c r="BC73" s="16"/>
      <c r="BD73" s="16"/>
      <c r="BE73" s="16"/>
      <c r="BF73" s="16"/>
      <c r="BG73" s="16"/>
      <c r="BH73" s="16"/>
      <c r="BI73" s="16"/>
      <c r="BJ73" s="16"/>
      <c r="BK73" s="16"/>
      <c r="BL73" s="16"/>
      <c r="BM73" s="16"/>
      <c r="BN73" s="16"/>
      <c r="BO73" s="16"/>
      <c r="BP73" s="16"/>
      <c r="BQ73" s="16"/>
      <c r="BR73" s="16">
        <v>0</v>
      </c>
      <c r="BS73" s="16"/>
      <c r="BT73" s="16"/>
      <c r="BU73" s="16"/>
      <c r="BV73" s="16"/>
      <c r="BW73" s="16"/>
      <c r="BX73" s="19">
        <v>7350123000887</v>
      </c>
      <c r="BY73" s="18">
        <v>77</v>
      </c>
      <c r="BZ73" s="16"/>
      <c r="CA73" s="16"/>
      <c r="CB73" s="16"/>
      <c r="CC73" s="16"/>
      <c r="CD73" s="16"/>
      <c r="CE73" s="16"/>
      <c r="CF73" s="16"/>
      <c r="CG73" s="16"/>
      <c r="CH73" s="16"/>
      <c r="CI73" s="16"/>
      <c r="CJ73" s="16" t="str">
        <f t="shared" si="18"/>
        <v>Kilopris=269 kr/kg;Vikt per enhet=0,3;Enheter per kolli=10;Vikt (ca)=1,5kg;Cirkapris per kolli=403,5 kr</v>
      </c>
    </row>
    <row r="74" spans="1:88" ht="15.75" customHeight="1">
      <c r="A74" s="16" t="s">
        <v>317</v>
      </c>
      <c r="B74" s="16">
        <v>1</v>
      </c>
      <c r="C74" s="16" t="str">
        <f t="shared" si="0"/>
        <v>Varierande</v>
      </c>
      <c r="D74" s="16">
        <v>15</v>
      </c>
      <c r="E74" s="17">
        <v>0</v>
      </c>
      <c r="F74" s="17">
        <v>0.25</v>
      </c>
      <c r="G74" s="17">
        <f t="shared" si="27"/>
        <v>0</v>
      </c>
      <c r="H74" s="17">
        <v>0.2</v>
      </c>
      <c r="I74" s="17">
        <v>0</v>
      </c>
      <c r="J74" s="17">
        <v>279</v>
      </c>
      <c r="K74" s="16" t="s">
        <v>79</v>
      </c>
      <c r="L74" s="16"/>
      <c r="M74" s="17">
        <f t="shared" si="3"/>
        <v>0</v>
      </c>
      <c r="N74" s="17">
        <f t="shared" si="4"/>
        <v>279</v>
      </c>
      <c r="O74" s="17">
        <f t="shared" si="5"/>
        <v>0</v>
      </c>
      <c r="P74" s="17">
        <f t="shared" si="6"/>
        <v>55.800000000000004</v>
      </c>
      <c r="Q74" s="17">
        <f t="shared" si="7"/>
        <v>0</v>
      </c>
      <c r="R74" s="17">
        <f t="shared" si="8"/>
        <v>55.800000000000004</v>
      </c>
      <c r="S74" s="17" t="e">
        <f t="shared" si="9"/>
        <v>#DIV/0!</v>
      </c>
      <c r="T74" s="17">
        <f t="shared" si="10"/>
        <v>55.800000000000004</v>
      </c>
      <c r="U74" s="16">
        <f t="shared" si="11"/>
        <v>0</v>
      </c>
      <c r="V74" s="17">
        <f t="shared" si="12"/>
        <v>0.2</v>
      </c>
      <c r="W74" s="16" t="str">
        <f t="shared" si="26"/>
        <v>Kilopris=279 kr/kg;Vikt per enhet=0,25;Enheter per kolli=15;Vikt (ca)=0,2kg;Cirkapris per kolli=55,8 kr</v>
      </c>
      <c r="X74" s="16"/>
      <c r="Y74" s="16"/>
      <c r="Z74" s="7" t="str">
        <f t="shared" si="14"/>
        <v>Lökkorv, kallrökt - ekologisk</v>
      </c>
      <c r="AA74" s="16" t="s">
        <v>80</v>
      </c>
      <c r="AB74" s="16"/>
      <c r="AC74" s="18" t="s">
        <v>318</v>
      </c>
      <c r="AD74" s="16"/>
      <c r="AE74" s="16" t="s">
        <v>196</v>
      </c>
      <c r="AF74" s="16"/>
      <c r="AG74" s="16"/>
      <c r="AH74" s="16"/>
      <c r="AI74" s="17">
        <f t="shared" si="15"/>
        <v>55.800000000000004</v>
      </c>
      <c r="AJ74" s="16" t="s">
        <v>84</v>
      </c>
      <c r="AK74" s="16" t="s">
        <v>84</v>
      </c>
      <c r="AL74" s="16">
        <f t="shared" si="16"/>
        <v>0</v>
      </c>
      <c r="AM74" s="16" t="s">
        <v>85</v>
      </c>
      <c r="AN74" s="16" t="s">
        <v>86</v>
      </c>
      <c r="AO74" s="16"/>
      <c r="AP74" s="17">
        <f t="shared" si="17"/>
        <v>0.2</v>
      </c>
      <c r="AQ74" s="16" t="s">
        <v>85</v>
      </c>
      <c r="AR74" s="16" t="s">
        <v>85</v>
      </c>
      <c r="AS74" s="16" t="s">
        <v>85</v>
      </c>
      <c r="AT74" s="16" t="s">
        <v>87</v>
      </c>
      <c r="AU74" s="16" t="s">
        <v>87</v>
      </c>
      <c r="AV74" s="16"/>
      <c r="AW74" s="16"/>
      <c r="AX74" s="16">
        <v>500</v>
      </c>
      <c r="AY74" s="16">
        <v>0</v>
      </c>
      <c r="AZ74" s="16" t="s">
        <v>309</v>
      </c>
      <c r="BA74" s="16" t="s">
        <v>198</v>
      </c>
      <c r="BB74" s="16"/>
      <c r="BC74" s="16"/>
      <c r="BD74" s="16"/>
      <c r="BE74" s="16"/>
      <c r="BF74" s="16"/>
      <c r="BG74" s="16"/>
      <c r="BH74" s="16"/>
      <c r="BI74" s="16"/>
      <c r="BJ74" s="16"/>
      <c r="BK74" s="16"/>
      <c r="BL74" s="16"/>
      <c r="BM74" s="16"/>
      <c r="BN74" s="16"/>
      <c r="BO74" s="16"/>
      <c r="BP74" s="16"/>
      <c r="BQ74" s="16"/>
      <c r="BR74" s="16">
        <v>0</v>
      </c>
      <c r="BS74" s="16"/>
      <c r="BT74" s="16"/>
      <c r="BU74" s="16"/>
      <c r="BV74" s="16"/>
      <c r="BW74" s="16"/>
      <c r="BX74" s="19">
        <v>7350123000894</v>
      </c>
      <c r="BY74" s="18">
        <v>91</v>
      </c>
      <c r="BZ74" s="16"/>
      <c r="CA74" s="16"/>
      <c r="CB74" s="16"/>
      <c r="CC74" s="16"/>
      <c r="CD74" s="16"/>
      <c r="CE74" s="16"/>
      <c r="CF74" s="16"/>
      <c r="CG74" s="16"/>
      <c r="CH74" s="16"/>
      <c r="CI74" s="16"/>
      <c r="CJ74" s="16" t="str">
        <f t="shared" si="18"/>
        <v>Kilopris=279 kr/kg;Vikt per enhet=0,25;Enheter per kolli=15;Vikt (ca)=0,2kg;Cirkapris per kolli=55,8 kr</v>
      </c>
    </row>
    <row r="75" spans="1:88" ht="15.75" customHeight="1">
      <c r="A75" s="16" t="s">
        <v>319</v>
      </c>
      <c r="B75" s="16">
        <v>1</v>
      </c>
      <c r="C75" s="16" t="str">
        <f t="shared" si="0"/>
        <v>Varierande</v>
      </c>
      <c r="D75" s="16">
        <v>10</v>
      </c>
      <c r="E75" s="17">
        <v>0</v>
      </c>
      <c r="F75" s="17">
        <v>0.25</v>
      </c>
      <c r="G75" s="17">
        <f t="shared" si="27"/>
        <v>0</v>
      </c>
      <c r="H75" s="17">
        <v>0.25</v>
      </c>
      <c r="I75" s="17">
        <v>0</v>
      </c>
      <c r="J75" s="17">
        <v>329</v>
      </c>
      <c r="K75" s="16" t="s">
        <v>79</v>
      </c>
      <c r="L75" s="16"/>
      <c r="M75" s="17">
        <f t="shared" si="3"/>
        <v>0</v>
      </c>
      <c r="N75" s="17">
        <f t="shared" si="4"/>
        <v>329</v>
      </c>
      <c r="O75" s="17">
        <f t="shared" si="5"/>
        <v>0</v>
      </c>
      <c r="P75" s="17">
        <f t="shared" si="6"/>
        <v>82.25</v>
      </c>
      <c r="Q75" s="17">
        <f t="shared" si="7"/>
        <v>0</v>
      </c>
      <c r="R75" s="17">
        <f t="shared" si="8"/>
        <v>82.25</v>
      </c>
      <c r="S75" s="17" t="e">
        <f t="shared" si="9"/>
        <v>#DIV/0!</v>
      </c>
      <c r="T75" s="17">
        <f t="shared" si="10"/>
        <v>82.25</v>
      </c>
      <c r="U75" s="16">
        <f t="shared" si="11"/>
        <v>0</v>
      </c>
      <c r="V75" s="17">
        <f t="shared" si="12"/>
        <v>0.25</v>
      </c>
      <c r="W75" s="16" t="str">
        <f t="shared" si="26"/>
        <v>Kilopris=329 kr/kg;Vikt per enhet=0,25;Enheter per kolli=10;Vikt (ca)=0,25kg;Cirkapris per kolli=82,25 kr</v>
      </c>
      <c r="X75" s="16"/>
      <c r="Y75" s="16"/>
      <c r="Z75" s="7" t="str">
        <f t="shared" si="14"/>
        <v>Fänkålssalami, kallrökt  - ekologisk</v>
      </c>
      <c r="AA75" s="16" t="s">
        <v>80</v>
      </c>
      <c r="AB75" s="16"/>
      <c r="AC75" s="18" t="s">
        <v>320</v>
      </c>
      <c r="AD75" s="16"/>
      <c r="AE75" s="16" t="s">
        <v>196</v>
      </c>
      <c r="AF75" s="16"/>
      <c r="AG75" s="16"/>
      <c r="AH75" s="16"/>
      <c r="AI75" s="17">
        <f t="shared" si="15"/>
        <v>82.25</v>
      </c>
      <c r="AJ75" s="16" t="s">
        <v>84</v>
      </c>
      <c r="AK75" s="16" t="s">
        <v>84</v>
      </c>
      <c r="AL75" s="16">
        <f t="shared" si="16"/>
        <v>0</v>
      </c>
      <c r="AM75" s="16" t="s">
        <v>85</v>
      </c>
      <c r="AN75" s="16" t="s">
        <v>86</v>
      </c>
      <c r="AO75" s="16"/>
      <c r="AP75" s="17">
        <f t="shared" si="17"/>
        <v>0.25</v>
      </c>
      <c r="AQ75" s="16" t="s">
        <v>85</v>
      </c>
      <c r="AR75" s="16" t="s">
        <v>85</v>
      </c>
      <c r="AS75" s="16" t="s">
        <v>85</v>
      </c>
      <c r="AT75" s="16" t="s">
        <v>87</v>
      </c>
      <c r="AU75" s="16" t="s">
        <v>87</v>
      </c>
      <c r="AV75" s="16"/>
      <c r="AW75" s="16"/>
      <c r="AX75" s="16">
        <v>500</v>
      </c>
      <c r="AY75" s="16">
        <v>0</v>
      </c>
      <c r="AZ75" s="16" t="s">
        <v>309</v>
      </c>
      <c r="BA75" s="16" t="s">
        <v>198</v>
      </c>
      <c r="BB75" s="16"/>
      <c r="BC75" s="16"/>
      <c r="BD75" s="16"/>
      <c r="BE75" s="16"/>
      <c r="BF75" s="16"/>
      <c r="BG75" s="16"/>
      <c r="BH75" s="16"/>
      <c r="BI75" s="16"/>
      <c r="BJ75" s="16"/>
      <c r="BK75" s="16"/>
      <c r="BL75" s="16"/>
      <c r="BM75" s="16"/>
      <c r="BN75" s="16"/>
      <c r="BO75" s="16"/>
      <c r="BP75" s="16"/>
      <c r="BQ75" s="16"/>
      <c r="BR75" s="16">
        <v>0</v>
      </c>
      <c r="BS75" s="16"/>
      <c r="BT75" s="16"/>
      <c r="BU75" s="16"/>
      <c r="BV75" s="16"/>
      <c r="BW75" s="16"/>
      <c r="BX75" s="19">
        <v>7350123000696</v>
      </c>
      <c r="BY75" s="18">
        <v>89</v>
      </c>
      <c r="BZ75" s="16"/>
      <c r="CA75" s="16"/>
      <c r="CB75" s="16"/>
      <c r="CC75" s="16"/>
      <c r="CD75" s="16"/>
      <c r="CE75" s="16"/>
      <c r="CF75" s="16"/>
      <c r="CG75" s="16"/>
      <c r="CH75" s="16"/>
      <c r="CI75" s="16"/>
      <c r="CJ75" s="16" t="str">
        <f t="shared" si="18"/>
        <v>Kilopris=329 kr/kg;Vikt per enhet=0,25;Enheter per kolli=10;Vikt (ca)=0,25kg;Cirkapris per kolli=82,25 kr</v>
      </c>
    </row>
    <row r="76" spans="1:88" ht="15.75" customHeight="1">
      <c r="A76" s="16" t="s">
        <v>321</v>
      </c>
      <c r="B76" s="16">
        <v>1</v>
      </c>
      <c r="C76" s="16" t="str">
        <f t="shared" si="0"/>
        <v>Varierande</v>
      </c>
      <c r="D76" s="16">
        <v>15</v>
      </c>
      <c r="E76" s="17">
        <v>0</v>
      </c>
      <c r="F76" s="17">
        <v>0.2</v>
      </c>
      <c r="G76" s="17">
        <f t="shared" si="27"/>
        <v>0</v>
      </c>
      <c r="H76" s="17">
        <v>0.25</v>
      </c>
      <c r="I76" s="17">
        <v>0</v>
      </c>
      <c r="J76" s="17">
        <v>349</v>
      </c>
      <c r="K76" s="16" t="s">
        <v>79</v>
      </c>
      <c r="L76" s="16"/>
      <c r="M76" s="17">
        <f t="shared" si="3"/>
        <v>0</v>
      </c>
      <c r="N76" s="17">
        <f t="shared" si="4"/>
        <v>349</v>
      </c>
      <c r="O76" s="17">
        <f t="shared" si="5"/>
        <v>0</v>
      </c>
      <c r="P76" s="17">
        <f t="shared" si="6"/>
        <v>87.25</v>
      </c>
      <c r="Q76" s="17">
        <f t="shared" si="7"/>
        <v>0</v>
      </c>
      <c r="R76" s="17">
        <f t="shared" si="8"/>
        <v>87.25</v>
      </c>
      <c r="S76" s="17" t="e">
        <f t="shared" si="9"/>
        <v>#DIV/0!</v>
      </c>
      <c r="T76" s="17">
        <f t="shared" si="10"/>
        <v>87.25</v>
      </c>
      <c r="U76" s="16">
        <f t="shared" si="11"/>
        <v>0</v>
      </c>
      <c r="V76" s="17">
        <f t="shared" si="12"/>
        <v>0.25</v>
      </c>
      <c r="W76" s="16" t="str">
        <f t="shared" si="26"/>
        <v>Kilopris=349 kr/kg;Vikt per enhet=0,2;Enheter per kolli=15;Vikt (ca)=0,25kg;Cirkapris per kolli=87,25 kr</v>
      </c>
      <c r="X76" s="16"/>
      <c r="Y76" s="16"/>
      <c r="Z76" s="7" t="str">
        <f t="shared" si="14"/>
        <v>Tryffelsalami, kallrökt - ekologisk</v>
      </c>
      <c r="AA76" s="16" t="s">
        <v>80</v>
      </c>
      <c r="AB76" s="16"/>
      <c r="AC76" s="18" t="s">
        <v>322</v>
      </c>
      <c r="AD76" s="16"/>
      <c r="AE76" s="16" t="s">
        <v>196</v>
      </c>
      <c r="AF76" s="16"/>
      <c r="AG76" s="16"/>
      <c r="AH76" s="16"/>
      <c r="AI76" s="17">
        <f t="shared" si="15"/>
        <v>87.25</v>
      </c>
      <c r="AJ76" s="16" t="s">
        <v>84</v>
      </c>
      <c r="AK76" s="16" t="s">
        <v>84</v>
      </c>
      <c r="AL76" s="16">
        <f t="shared" si="16"/>
        <v>0</v>
      </c>
      <c r="AM76" s="16" t="s">
        <v>85</v>
      </c>
      <c r="AN76" s="16" t="s">
        <v>86</v>
      </c>
      <c r="AO76" s="16"/>
      <c r="AP76" s="17">
        <f t="shared" si="17"/>
        <v>0.25</v>
      </c>
      <c r="AQ76" s="16" t="s">
        <v>85</v>
      </c>
      <c r="AR76" s="16" t="s">
        <v>85</v>
      </c>
      <c r="AS76" s="16" t="s">
        <v>85</v>
      </c>
      <c r="AT76" s="16" t="s">
        <v>87</v>
      </c>
      <c r="AU76" s="16" t="s">
        <v>87</v>
      </c>
      <c r="AV76" s="16"/>
      <c r="AW76" s="16"/>
      <c r="AX76" s="16">
        <v>500</v>
      </c>
      <c r="AY76" s="16">
        <v>0</v>
      </c>
      <c r="AZ76" s="16" t="s">
        <v>309</v>
      </c>
      <c r="BA76" s="16" t="s">
        <v>198</v>
      </c>
      <c r="BB76" s="16"/>
      <c r="BC76" s="16"/>
      <c r="BD76" s="16"/>
      <c r="BE76" s="16"/>
      <c r="BF76" s="16"/>
      <c r="BG76" s="16"/>
      <c r="BH76" s="16"/>
      <c r="BI76" s="16"/>
      <c r="BJ76" s="16"/>
      <c r="BK76" s="16"/>
      <c r="BL76" s="16"/>
      <c r="BM76" s="16"/>
      <c r="BN76" s="16"/>
      <c r="BO76" s="16"/>
      <c r="BP76" s="16"/>
      <c r="BQ76" s="16"/>
      <c r="BR76" s="16">
        <v>0</v>
      </c>
      <c r="BS76" s="16"/>
      <c r="BT76" s="16"/>
      <c r="BU76" s="16"/>
      <c r="BV76" s="16"/>
      <c r="BW76" s="16"/>
      <c r="BX76" s="19">
        <v>7350123000689</v>
      </c>
      <c r="BY76" s="18">
        <v>90</v>
      </c>
      <c r="BZ76" s="16"/>
      <c r="CA76" s="16"/>
      <c r="CB76" s="16"/>
      <c r="CC76" s="16"/>
      <c r="CD76" s="16"/>
      <c r="CE76" s="16"/>
      <c r="CF76" s="16"/>
      <c r="CG76" s="16"/>
      <c r="CH76" s="16"/>
      <c r="CI76" s="16"/>
      <c r="CJ76" s="16" t="str">
        <f t="shared" si="18"/>
        <v>Kilopris=349 kr/kg;Vikt per enhet=0,2;Enheter per kolli=15;Vikt (ca)=0,25kg;Cirkapris per kolli=87,25 kr</v>
      </c>
    </row>
    <row r="77" spans="1:88" ht="15.75" customHeight="1">
      <c r="A77" s="16" t="s">
        <v>323</v>
      </c>
      <c r="B77" s="16">
        <v>1</v>
      </c>
      <c r="C77" s="16" t="str">
        <f t="shared" si="0"/>
        <v>Varierande</v>
      </c>
      <c r="D77" s="16">
        <v>15</v>
      </c>
      <c r="E77" s="17">
        <v>0</v>
      </c>
      <c r="F77" s="17">
        <v>0.2</v>
      </c>
      <c r="G77" s="17">
        <f t="shared" si="27"/>
        <v>0</v>
      </c>
      <c r="H77" s="17">
        <v>0.2</v>
      </c>
      <c r="I77" s="17">
        <v>0</v>
      </c>
      <c r="J77" s="17">
        <v>479</v>
      </c>
      <c r="K77" s="16" t="s">
        <v>79</v>
      </c>
      <c r="L77" s="16"/>
      <c r="M77" s="17">
        <f t="shared" si="3"/>
        <v>0</v>
      </c>
      <c r="N77" s="17">
        <f t="shared" si="4"/>
        <v>479</v>
      </c>
      <c r="O77" s="17">
        <f t="shared" si="5"/>
        <v>0</v>
      </c>
      <c r="P77" s="17">
        <f t="shared" si="6"/>
        <v>95.800000000000011</v>
      </c>
      <c r="Q77" s="17">
        <f t="shared" si="7"/>
        <v>0</v>
      </c>
      <c r="R77" s="17">
        <f t="shared" si="8"/>
        <v>95.800000000000011</v>
      </c>
      <c r="S77" s="17" t="e">
        <f t="shared" si="9"/>
        <v>#DIV/0!</v>
      </c>
      <c r="T77" s="17">
        <f t="shared" si="10"/>
        <v>95.800000000000011</v>
      </c>
      <c r="U77" s="16">
        <f t="shared" si="11"/>
        <v>0</v>
      </c>
      <c r="V77" s="17">
        <f t="shared" si="12"/>
        <v>0.2</v>
      </c>
      <c r="W77" s="16" t="str">
        <f t="shared" si="26"/>
        <v>Kilopris=479 kr/kg;Vikt per enhet=0,2;Enheter per kolli=15;Vikt (ca)=0,2kg;Cirkapris per kolli=95,8 kr</v>
      </c>
      <c r="X77" s="16"/>
      <c r="Y77" s="16"/>
      <c r="Z77" s="7" t="str">
        <f t="shared" si="14"/>
        <v>Pilshultaren - ekologisk</v>
      </c>
      <c r="AA77" s="16" t="s">
        <v>80</v>
      </c>
      <c r="AB77" s="16"/>
      <c r="AC77" s="18" t="s">
        <v>324</v>
      </c>
      <c r="AD77" s="16"/>
      <c r="AE77" s="16" t="s">
        <v>196</v>
      </c>
      <c r="AF77" s="16"/>
      <c r="AG77" s="16"/>
      <c r="AH77" s="16"/>
      <c r="AI77" s="17">
        <f t="shared" si="15"/>
        <v>95.800000000000011</v>
      </c>
      <c r="AJ77" s="16" t="s">
        <v>84</v>
      </c>
      <c r="AK77" s="16" t="s">
        <v>84</v>
      </c>
      <c r="AL77" s="16">
        <f t="shared" si="16"/>
        <v>0</v>
      </c>
      <c r="AM77" s="16" t="s">
        <v>85</v>
      </c>
      <c r="AN77" s="16" t="s">
        <v>86</v>
      </c>
      <c r="AO77" s="16"/>
      <c r="AP77" s="17">
        <f t="shared" si="17"/>
        <v>0.2</v>
      </c>
      <c r="AQ77" s="16" t="s">
        <v>85</v>
      </c>
      <c r="AR77" s="16" t="s">
        <v>85</v>
      </c>
      <c r="AS77" s="16" t="s">
        <v>85</v>
      </c>
      <c r="AT77" s="16" t="s">
        <v>87</v>
      </c>
      <c r="AU77" s="16" t="s">
        <v>87</v>
      </c>
      <c r="AV77" s="16"/>
      <c r="AW77" s="16"/>
      <c r="AX77" s="16">
        <v>500</v>
      </c>
      <c r="AY77" s="16">
        <v>0</v>
      </c>
      <c r="AZ77" s="16" t="s">
        <v>309</v>
      </c>
      <c r="BA77" s="16" t="s">
        <v>198</v>
      </c>
      <c r="BB77" s="16"/>
      <c r="BC77" s="16"/>
      <c r="BD77" s="16"/>
      <c r="BE77" s="16"/>
      <c r="BF77" s="16"/>
      <c r="BG77" s="16"/>
      <c r="BH77" s="16"/>
      <c r="BI77" s="16"/>
      <c r="BJ77" s="16"/>
      <c r="BK77" s="16"/>
      <c r="BL77" s="16"/>
      <c r="BM77" s="16"/>
      <c r="BN77" s="16"/>
      <c r="BO77" s="16"/>
      <c r="BP77" s="16"/>
      <c r="BQ77" s="16"/>
      <c r="BR77" s="16">
        <v>0</v>
      </c>
      <c r="BS77" s="16"/>
      <c r="BT77" s="16"/>
      <c r="BU77" s="16"/>
      <c r="BV77" s="16"/>
      <c r="BW77" s="16"/>
      <c r="BX77" s="19">
        <v>7350123000726</v>
      </c>
      <c r="BY77" s="18">
        <v>94</v>
      </c>
      <c r="BZ77" s="16"/>
      <c r="CA77" s="16"/>
      <c r="CB77" s="16"/>
      <c r="CC77" s="16"/>
      <c r="CD77" s="16"/>
      <c r="CE77" s="16"/>
      <c r="CF77" s="16"/>
      <c r="CG77" s="16"/>
      <c r="CH77" s="16"/>
      <c r="CI77" s="16"/>
      <c r="CJ77" s="16" t="str">
        <f t="shared" si="18"/>
        <v>Kilopris=479 kr/kg;Vikt per enhet=0,2;Enheter per kolli=15;Vikt (ca)=0,2kg;Cirkapris per kolli=95,8 kr</v>
      </c>
    </row>
    <row r="78" spans="1:88" ht="15.75" customHeight="1">
      <c r="A78" s="16" t="s">
        <v>325</v>
      </c>
      <c r="B78" s="16">
        <v>1</v>
      </c>
      <c r="C78" s="16" t="str">
        <f t="shared" si="0"/>
        <v>Varierande</v>
      </c>
      <c r="D78" s="16">
        <v>2</v>
      </c>
      <c r="E78" s="17">
        <v>0</v>
      </c>
      <c r="F78" s="17">
        <v>1.7</v>
      </c>
      <c r="G78" s="17">
        <f t="shared" si="27"/>
        <v>0</v>
      </c>
      <c r="H78" s="17">
        <v>1.7</v>
      </c>
      <c r="I78" s="17">
        <v>0</v>
      </c>
      <c r="J78" s="17">
        <v>209</v>
      </c>
      <c r="K78" s="16" t="s">
        <v>79</v>
      </c>
      <c r="L78" s="16"/>
      <c r="M78" s="17">
        <f t="shared" si="3"/>
        <v>0</v>
      </c>
      <c r="N78" s="17">
        <f t="shared" si="4"/>
        <v>209</v>
      </c>
      <c r="O78" s="17">
        <f t="shared" si="5"/>
        <v>0</v>
      </c>
      <c r="P78" s="17">
        <f t="shared" si="6"/>
        <v>355.3</v>
      </c>
      <c r="Q78" s="17">
        <f t="shared" si="7"/>
        <v>0</v>
      </c>
      <c r="R78" s="17">
        <f t="shared" si="8"/>
        <v>355.3</v>
      </c>
      <c r="S78" s="17" t="e">
        <f t="shared" si="9"/>
        <v>#DIV/0!</v>
      </c>
      <c r="T78" s="17">
        <f t="shared" si="10"/>
        <v>355.3</v>
      </c>
      <c r="U78" s="16">
        <f t="shared" si="11"/>
        <v>0</v>
      </c>
      <c r="V78" s="17">
        <f t="shared" si="12"/>
        <v>1.7</v>
      </c>
      <c r="W78" s="16" t="str">
        <f t="shared" si="26"/>
        <v>Kilopris=209 kr/kg;Vikt per enhet=1,7;Enheter per kolli=2;Vikt (ca)=1,7kg;Cirkapris per kolli=355,3 kr</v>
      </c>
      <c r="X78" s="16"/>
      <c r="Y78" s="16"/>
      <c r="Z78" s="7" t="str">
        <f t="shared" si="14"/>
        <v>Kokt skinka i bit - ekologisk</v>
      </c>
      <c r="AA78" s="16" t="s">
        <v>80</v>
      </c>
      <c r="AB78" s="16"/>
      <c r="AC78" s="18" t="s">
        <v>326</v>
      </c>
      <c r="AD78" s="16"/>
      <c r="AE78" s="16" t="s">
        <v>196</v>
      </c>
      <c r="AF78" s="16"/>
      <c r="AG78" s="16"/>
      <c r="AH78" s="16"/>
      <c r="AI78" s="17">
        <f t="shared" si="15"/>
        <v>355.3</v>
      </c>
      <c r="AJ78" s="16" t="s">
        <v>84</v>
      </c>
      <c r="AK78" s="16" t="s">
        <v>84</v>
      </c>
      <c r="AL78" s="16">
        <f t="shared" si="16"/>
        <v>0</v>
      </c>
      <c r="AM78" s="16" t="s">
        <v>85</v>
      </c>
      <c r="AN78" s="16" t="s">
        <v>86</v>
      </c>
      <c r="AO78" s="16"/>
      <c r="AP78" s="17">
        <f t="shared" si="17"/>
        <v>1.7</v>
      </c>
      <c r="AQ78" s="16" t="s">
        <v>85</v>
      </c>
      <c r="AR78" s="16" t="s">
        <v>85</v>
      </c>
      <c r="AS78" s="16" t="s">
        <v>85</v>
      </c>
      <c r="AT78" s="16" t="s">
        <v>87</v>
      </c>
      <c r="AU78" s="16" t="s">
        <v>87</v>
      </c>
      <c r="AV78" s="16"/>
      <c r="AW78" s="16"/>
      <c r="AX78" s="16">
        <v>500</v>
      </c>
      <c r="AY78" s="16">
        <v>0</v>
      </c>
      <c r="AZ78" s="16" t="s">
        <v>309</v>
      </c>
      <c r="BA78" s="16" t="s">
        <v>198</v>
      </c>
      <c r="BB78" s="16"/>
      <c r="BC78" s="16"/>
      <c r="BD78" s="16"/>
      <c r="BE78" s="16"/>
      <c r="BF78" s="16"/>
      <c r="BG78" s="16"/>
      <c r="BH78" s="16"/>
      <c r="BI78" s="16"/>
      <c r="BJ78" s="16"/>
      <c r="BK78" s="16"/>
      <c r="BL78" s="16"/>
      <c r="BM78" s="16"/>
      <c r="BN78" s="16"/>
      <c r="BO78" s="16"/>
      <c r="BP78" s="16"/>
      <c r="BQ78" s="16"/>
      <c r="BR78" s="16">
        <v>0</v>
      </c>
      <c r="BS78" s="16"/>
      <c r="BT78" s="16"/>
      <c r="BU78" s="16"/>
      <c r="BV78" s="16"/>
      <c r="BW78" s="16"/>
      <c r="BX78" s="19">
        <v>7350123000849</v>
      </c>
      <c r="BY78" s="18">
        <v>99</v>
      </c>
      <c r="BZ78" s="16"/>
      <c r="CA78" s="16"/>
      <c r="CB78" s="16"/>
      <c r="CC78" s="16"/>
      <c r="CD78" s="16"/>
      <c r="CE78" s="16"/>
      <c r="CF78" s="16"/>
      <c r="CG78" s="16"/>
      <c r="CH78" s="16"/>
      <c r="CI78" s="16"/>
      <c r="CJ78" s="16" t="str">
        <f t="shared" si="18"/>
        <v>Kilopris=209 kr/kg;Vikt per enhet=1,7;Enheter per kolli=2;Vikt (ca)=1,7kg;Cirkapris per kolli=355,3 kr</v>
      </c>
    </row>
    <row r="79" spans="1:88" ht="15.75" customHeight="1">
      <c r="A79" s="24" t="s">
        <v>327</v>
      </c>
      <c r="B79" s="24">
        <v>1</v>
      </c>
      <c r="C79" s="24" t="str">
        <f t="shared" si="0"/>
        <v>Varierande</v>
      </c>
      <c r="D79" s="24">
        <v>1</v>
      </c>
      <c r="E79" s="25">
        <v>0</v>
      </c>
      <c r="F79" s="25">
        <v>2</v>
      </c>
      <c r="G79" s="25">
        <f t="shared" si="27"/>
        <v>0</v>
      </c>
      <c r="H79" s="25">
        <v>3.5</v>
      </c>
      <c r="I79" s="25">
        <v>0</v>
      </c>
      <c r="J79" s="25">
        <v>159</v>
      </c>
      <c r="K79" s="24" t="s">
        <v>79</v>
      </c>
      <c r="L79" s="24"/>
      <c r="M79" s="25">
        <f t="shared" si="3"/>
        <v>0</v>
      </c>
      <c r="N79" s="25">
        <f t="shared" si="4"/>
        <v>159</v>
      </c>
      <c r="O79" s="25">
        <f t="shared" si="5"/>
        <v>0</v>
      </c>
      <c r="P79" s="25">
        <f t="shared" si="6"/>
        <v>556.5</v>
      </c>
      <c r="Q79" s="25">
        <f t="shared" si="7"/>
        <v>0</v>
      </c>
      <c r="R79" s="25">
        <f t="shared" si="8"/>
        <v>556.5</v>
      </c>
      <c r="S79" s="25" t="e">
        <f t="shared" si="9"/>
        <v>#DIV/0!</v>
      </c>
      <c r="T79" s="25">
        <f t="shared" si="10"/>
        <v>556.5</v>
      </c>
      <c r="U79" s="24">
        <f t="shared" si="11"/>
        <v>0</v>
      </c>
      <c r="V79" s="25">
        <f t="shared" si="12"/>
        <v>3.5</v>
      </c>
      <c r="W79" s="24" t="str">
        <f t="shared" si="26"/>
        <v>Kilopris=159 kr/kg;Vikt per enhet=2;Enheter per kolli=1;Vikt (ca)=3,5kg;Cirkapris per kolli=556,5 kr</v>
      </c>
      <c r="X79" s="24"/>
      <c r="Y79" s="24"/>
      <c r="Z79" s="7" t="str">
        <f t="shared" si="14"/>
        <v>Bacon i hel bit - ekologisk</v>
      </c>
      <c r="AA79" s="24" t="s">
        <v>80</v>
      </c>
      <c r="AB79" s="24"/>
      <c r="AC79" s="26" t="s">
        <v>328</v>
      </c>
      <c r="AD79" s="24"/>
      <c r="AE79" s="24" t="s">
        <v>196</v>
      </c>
      <c r="AF79" s="24"/>
      <c r="AG79" s="24"/>
      <c r="AH79" s="24"/>
      <c r="AI79" s="25">
        <f t="shared" si="15"/>
        <v>556.5</v>
      </c>
      <c r="AJ79" s="24" t="s">
        <v>84</v>
      </c>
      <c r="AK79" s="24" t="s">
        <v>84</v>
      </c>
      <c r="AL79" s="24">
        <f t="shared" si="16"/>
        <v>0</v>
      </c>
      <c r="AM79" s="24" t="s">
        <v>85</v>
      </c>
      <c r="AN79" s="24" t="s">
        <v>86</v>
      </c>
      <c r="AO79" s="24"/>
      <c r="AP79" s="25">
        <f t="shared" si="17"/>
        <v>3.5</v>
      </c>
      <c r="AQ79" s="24" t="s">
        <v>85</v>
      </c>
      <c r="AR79" s="24" t="s">
        <v>85</v>
      </c>
      <c r="AS79" s="24" t="s">
        <v>85</v>
      </c>
      <c r="AT79" s="24" t="s">
        <v>87</v>
      </c>
      <c r="AU79" s="24" t="s">
        <v>87</v>
      </c>
      <c r="AV79" s="24"/>
      <c r="AW79" s="24"/>
      <c r="AX79" s="24">
        <v>500</v>
      </c>
      <c r="AY79" s="24">
        <v>0</v>
      </c>
      <c r="AZ79" s="24" t="s">
        <v>309</v>
      </c>
      <c r="BA79" s="24" t="s">
        <v>198</v>
      </c>
      <c r="BB79" s="24"/>
      <c r="BC79" s="24"/>
      <c r="BD79" s="24"/>
      <c r="BE79" s="24"/>
      <c r="BF79" s="24"/>
      <c r="BG79" s="24"/>
      <c r="BH79" s="24"/>
      <c r="BI79" s="24"/>
      <c r="BJ79" s="24"/>
      <c r="BK79" s="24"/>
      <c r="BL79" s="24"/>
      <c r="BM79" s="24"/>
      <c r="BN79" s="24"/>
      <c r="BO79" s="24"/>
      <c r="BP79" s="24"/>
      <c r="BQ79" s="24"/>
      <c r="BR79" s="24">
        <v>0</v>
      </c>
      <c r="BS79" s="24"/>
      <c r="BT79" s="24"/>
      <c r="BU79" s="24"/>
      <c r="BV79" s="24"/>
      <c r="BW79" s="24"/>
      <c r="BX79" s="27">
        <v>7350123000641</v>
      </c>
      <c r="BY79" s="26">
        <v>86</v>
      </c>
      <c r="BZ79" s="24"/>
      <c r="CA79" s="24"/>
      <c r="CB79" s="24"/>
      <c r="CC79" s="24"/>
      <c r="CD79" s="24"/>
      <c r="CE79" s="24"/>
      <c r="CF79" s="24"/>
      <c r="CG79" s="24"/>
      <c r="CH79" s="24"/>
      <c r="CI79" s="24"/>
      <c r="CJ79" s="24" t="str">
        <f t="shared" si="18"/>
        <v>Kilopris=159 kr/kg;Vikt per enhet=2;Enheter per kolli=1;Vikt (ca)=3,5kg;Cirkapris per kolli=556,5 kr</v>
      </c>
    </row>
    <row r="80" spans="1:88" ht="15.75" customHeight="1">
      <c r="A80" s="24" t="s">
        <v>329</v>
      </c>
      <c r="B80" s="24">
        <v>1</v>
      </c>
      <c r="C80" s="24" t="str">
        <f t="shared" si="0"/>
        <v>Varierande</v>
      </c>
      <c r="D80" s="24">
        <v>1</v>
      </c>
      <c r="E80" s="25"/>
      <c r="F80" s="25">
        <v>5</v>
      </c>
      <c r="G80" s="25"/>
      <c r="H80" s="25">
        <v>5</v>
      </c>
      <c r="I80" s="25"/>
      <c r="J80" s="25">
        <v>169</v>
      </c>
      <c r="K80" s="24" t="s">
        <v>79</v>
      </c>
      <c r="L80" s="24"/>
      <c r="M80" s="25">
        <f t="shared" si="3"/>
        <v>0</v>
      </c>
      <c r="N80" s="25">
        <f t="shared" si="4"/>
        <v>169</v>
      </c>
      <c r="O80" s="25">
        <f t="shared" si="5"/>
        <v>0</v>
      </c>
      <c r="P80" s="25">
        <f t="shared" si="6"/>
        <v>845</v>
      </c>
      <c r="Q80" s="25">
        <f t="shared" si="7"/>
        <v>0</v>
      </c>
      <c r="R80" s="25">
        <f t="shared" si="8"/>
        <v>845</v>
      </c>
      <c r="S80" s="25" t="e">
        <f t="shared" si="9"/>
        <v>#DIV/0!</v>
      </c>
      <c r="T80" s="25">
        <f t="shared" si="10"/>
        <v>845</v>
      </c>
      <c r="U80" s="24">
        <f t="shared" si="11"/>
        <v>0</v>
      </c>
      <c r="V80" s="25">
        <f t="shared" si="12"/>
        <v>5</v>
      </c>
      <c r="W80" s="24" t="str">
        <f t="shared" si="26"/>
        <v>Kilopris=169 kr/kg;Vikt per enhet=5;Enheter per kolli=1;Vikt (ca)=5kg;Cirkapris per kolli=845 kr</v>
      </c>
      <c r="X80" s="24"/>
      <c r="Y80" s="24"/>
      <c r="Z80" s="7" t="str">
        <f t="shared" si="14"/>
        <v>Bacon skivat med svål - ekologisk</v>
      </c>
      <c r="AA80" s="24" t="s">
        <v>80</v>
      </c>
      <c r="AB80" s="24"/>
      <c r="AC80" s="26" t="s">
        <v>330</v>
      </c>
      <c r="AD80" s="24"/>
      <c r="AE80" s="24" t="s">
        <v>196</v>
      </c>
      <c r="AF80" s="24"/>
      <c r="AG80" s="24"/>
      <c r="AH80" s="24"/>
      <c r="AI80" s="25">
        <f t="shared" si="15"/>
        <v>845</v>
      </c>
      <c r="AJ80" s="24" t="s">
        <v>84</v>
      </c>
      <c r="AK80" s="24" t="s">
        <v>84</v>
      </c>
      <c r="AL80" s="24">
        <f t="shared" si="16"/>
        <v>0</v>
      </c>
      <c r="AM80" s="24" t="s">
        <v>85</v>
      </c>
      <c r="AN80" s="24" t="s">
        <v>86</v>
      </c>
      <c r="AO80" s="24"/>
      <c r="AP80" s="25">
        <f t="shared" si="17"/>
        <v>5</v>
      </c>
      <c r="AQ80" s="24" t="s">
        <v>85</v>
      </c>
      <c r="AR80" s="24" t="s">
        <v>85</v>
      </c>
      <c r="AS80" s="24" t="s">
        <v>85</v>
      </c>
      <c r="AT80" s="24" t="s">
        <v>87</v>
      </c>
      <c r="AU80" s="24" t="s">
        <v>87</v>
      </c>
      <c r="AV80" s="24"/>
      <c r="AW80" s="24"/>
      <c r="AX80" s="24">
        <v>500</v>
      </c>
      <c r="AY80" s="24">
        <v>0</v>
      </c>
      <c r="AZ80" s="24" t="s">
        <v>309</v>
      </c>
      <c r="BA80" s="24" t="s">
        <v>198</v>
      </c>
      <c r="BB80" s="24"/>
      <c r="BC80" s="24"/>
      <c r="BD80" s="24"/>
      <c r="BE80" s="24"/>
      <c r="BF80" s="24"/>
      <c r="BG80" s="24"/>
      <c r="BH80" s="24"/>
      <c r="BI80" s="24"/>
      <c r="BJ80" s="24"/>
      <c r="BK80" s="24"/>
      <c r="BL80" s="24"/>
      <c r="BM80" s="24"/>
      <c r="BN80" s="24"/>
      <c r="BO80" s="24"/>
      <c r="BP80" s="24"/>
      <c r="BQ80" s="24"/>
      <c r="BR80" s="24"/>
      <c r="BS80" s="24"/>
      <c r="BT80" s="24"/>
      <c r="BU80" s="24"/>
      <c r="BV80" s="24"/>
      <c r="BW80" s="24"/>
      <c r="BX80" s="27">
        <v>7350123000658</v>
      </c>
      <c r="BY80" s="26">
        <v>87</v>
      </c>
      <c r="BZ80" s="24"/>
      <c r="CA80" s="24"/>
      <c r="CB80" s="24"/>
      <c r="CC80" s="24"/>
      <c r="CD80" s="24"/>
      <c r="CE80" s="24"/>
      <c r="CF80" s="24"/>
      <c r="CG80" s="24"/>
      <c r="CH80" s="24"/>
      <c r="CI80" s="24"/>
      <c r="CJ80" s="24" t="str">
        <f t="shared" si="18"/>
        <v>Kilopris=169 kr/kg;Vikt per enhet=5;Enheter per kolli=1;Vikt (ca)=5kg;Cirkapris per kolli=845 kr</v>
      </c>
    </row>
    <row r="81" spans="1:88" ht="15.75" customHeight="1">
      <c r="A81" s="24" t="s">
        <v>331</v>
      </c>
      <c r="B81" s="24">
        <v>1</v>
      </c>
      <c r="C81" s="24" t="str">
        <f t="shared" si="0"/>
        <v>Varierande</v>
      </c>
      <c r="D81" s="24">
        <v>1</v>
      </c>
      <c r="E81" s="25"/>
      <c r="F81" s="25">
        <v>5</v>
      </c>
      <c r="G81" s="25"/>
      <c r="H81" s="25">
        <v>5</v>
      </c>
      <c r="I81" s="25"/>
      <c r="J81" s="25">
        <v>179</v>
      </c>
      <c r="K81" s="24" t="s">
        <v>79</v>
      </c>
      <c r="L81" s="24"/>
      <c r="M81" s="25">
        <f t="shared" si="3"/>
        <v>0</v>
      </c>
      <c r="N81" s="25">
        <f t="shared" si="4"/>
        <v>179</v>
      </c>
      <c r="O81" s="25">
        <f t="shared" si="5"/>
        <v>0</v>
      </c>
      <c r="P81" s="25">
        <f t="shared" si="6"/>
        <v>895</v>
      </c>
      <c r="Q81" s="25">
        <f t="shared" si="7"/>
        <v>0</v>
      </c>
      <c r="R81" s="25">
        <f t="shared" si="8"/>
        <v>895</v>
      </c>
      <c r="S81" s="25" t="e">
        <f t="shared" si="9"/>
        <v>#DIV/0!</v>
      </c>
      <c r="T81" s="25">
        <f t="shared" si="10"/>
        <v>895</v>
      </c>
      <c r="U81" s="24">
        <f t="shared" si="11"/>
        <v>0</v>
      </c>
      <c r="V81" s="25">
        <f t="shared" si="12"/>
        <v>5</v>
      </c>
      <c r="W81" s="24" t="str">
        <f t="shared" si="26"/>
        <v>Kilopris=179 kr/kg;Vikt per enhet=5;Enheter per kolli=1;Vikt (ca)=5kg;Cirkapris per kolli=895 kr</v>
      </c>
      <c r="X81" s="24"/>
      <c r="Y81" s="24"/>
      <c r="Z81" s="7" t="str">
        <f t="shared" si="14"/>
        <v>Bacon skivat utan svål - ekologisk</v>
      </c>
      <c r="AA81" s="24" t="s">
        <v>80</v>
      </c>
      <c r="AB81" s="24"/>
      <c r="AC81" s="26" t="s">
        <v>332</v>
      </c>
      <c r="AD81" s="24"/>
      <c r="AE81" s="24" t="s">
        <v>196</v>
      </c>
      <c r="AF81" s="24"/>
      <c r="AG81" s="24"/>
      <c r="AH81" s="24"/>
      <c r="AI81" s="25">
        <f t="shared" si="15"/>
        <v>895</v>
      </c>
      <c r="AJ81" s="24" t="s">
        <v>84</v>
      </c>
      <c r="AK81" s="24" t="s">
        <v>84</v>
      </c>
      <c r="AL81" s="24">
        <f t="shared" si="16"/>
        <v>0</v>
      </c>
      <c r="AM81" s="24" t="s">
        <v>85</v>
      </c>
      <c r="AN81" s="24" t="s">
        <v>86</v>
      </c>
      <c r="AO81" s="24"/>
      <c r="AP81" s="25">
        <f t="shared" si="17"/>
        <v>5</v>
      </c>
      <c r="AQ81" s="24" t="s">
        <v>85</v>
      </c>
      <c r="AR81" s="24" t="s">
        <v>85</v>
      </c>
      <c r="AS81" s="24" t="s">
        <v>85</v>
      </c>
      <c r="AT81" s="24" t="s">
        <v>87</v>
      </c>
      <c r="AU81" s="24" t="s">
        <v>87</v>
      </c>
      <c r="AV81" s="24"/>
      <c r="AW81" s="24"/>
      <c r="AX81" s="24">
        <v>500</v>
      </c>
      <c r="AY81" s="24">
        <v>0</v>
      </c>
      <c r="AZ81" s="24" t="s">
        <v>309</v>
      </c>
      <c r="BA81" s="24" t="s">
        <v>198</v>
      </c>
      <c r="BB81" s="24"/>
      <c r="BC81" s="24"/>
      <c r="BD81" s="24"/>
      <c r="BE81" s="24"/>
      <c r="BF81" s="24"/>
      <c r="BG81" s="24"/>
      <c r="BH81" s="24"/>
      <c r="BI81" s="24"/>
      <c r="BJ81" s="24"/>
      <c r="BK81" s="24"/>
      <c r="BL81" s="24"/>
      <c r="BM81" s="24"/>
      <c r="BN81" s="24"/>
      <c r="BO81" s="24"/>
      <c r="BP81" s="24"/>
      <c r="BQ81" s="24"/>
      <c r="BR81" s="24"/>
      <c r="BS81" s="24"/>
      <c r="BT81" s="24"/>
      <c r="BU81" s="24"/>
      <c r="BV81" s="24"/>
      <c r="BW81" s="24"/>
      <c r="BX81" s="27">
        <v>7350123000269</v>
      </c>
      <c r="BY81" s="26">
        <v>112</v>
      </c>
      <c r="BZ81" s="24"/>
      <c r="CA81" s="24"/>
      <c r="CB81" s="24"/>
      <c r="CC81" s="24"/>
      <c r="CD81" s="24"/>
      <c r="CE81" s="24"/>
      <c r="CF81" s="24"/>
      <c r="CG81" s="24"/>
      <c r="CH81" s="24"/>
      <c r="CI81" s="24"/>
      <c r="CJ81" s="24" t="str">
        <f t="shared" si="18"/>
        <v>Kilopris=179 kr/kg;Vikt per enhet=5;Enheter per kolli=1;Vikt (ca)=5kg;Cirkapris per kolli=895 kr</v>
      </c>
    </row>
    <row r="82" spans="1:88" ht="15.75" customHeight="1">
      <c r="A82" s="16" t="s">
        <v>333</v>
      </c>
      <c r="B82" s="16">
        <v>1</v>
      </c>
      <c r="C82" s="16" t="str">
        <f t="shared" si="0"/>
        <v>Varierande</v>
      </c>
      <c r="D82" s="16">
        <v>4</v>
      </c>
      <c r="E82" s="17">
        <v>0</v>
      </c>
      <c r="F82" s="17">
        <v>2</v>
      </c>
      <c r="G82" s="17">
        <f t="shared" ref="G82:G116" si="28">SUM(D82*E82)</f>
        <v>0</v>
      </c>
      <c r="H82" s="17">
        <v>2</v>
      </c>
      <c r="I82" s="17">
        <v>0</v>
      </c>
      <c r="J82" s="17">
        <v>89</v>
      </c>
      <c r="K82" s="16" t="s">
        <v>79</v>
      </c>
      <c r="L82" s="16"/>
      <c r="M82" s="17">
        <f t="shared" si="3"/>
        <v>0</v>
      </c>
      <c r="N82" s="17">
        <f t="shared" si="4"/>
        <v>89</v>
      </c>
      <c r="O82" s="17">
        <f t="shared" si="5"/>
        <v>0</v>
      </c>
      <c r="P82" s="17">
        <f t="shared" si="6"/>
        <v>178</v>
      </c>
      <c r="Q82" s="17">
        <f t="shared" si="7"/>
        <v>0</v>
      </c>
      <c r="R82" s="17">
        <f t="shared" si="8"/>
        <v>178</v>
      </c>
      <c r="S82" s="17" t="e">
        <f t="shared" si="9"/>
        <v>#DIV/0!</v>
      </c>
      <c r="T82" s="17">
        <f t="shared" si="10"/>
        <v>178</v>
      </c>
      <c r="U82" s="16">
        <f t="shared" si="11"/>
        <v>0</v>
      </c>
      <c r="V82" s="17">
        <f t="shared" si="12"/>
        <v>2</v>
      </c>
      <c r="W82" s="16" t="str">
        <f t="shared" si="26"/>
        <v>Kilopris=89 kr/kg;Vikt per enhet=2;Enheter per kolli=4;Vikt (ca)=2kg;Cirkapris per kolli=178 kr</v>
      </c>
      <c r="X82" s="16"/>
      <c r="Y82" s="16"/>
      <c r="Z82" s="7" t="str">
        <f t="shared" si="14"/>
        <v>Färsk Julskinka - ekologisk</v>
      </c>
      <c r="AA82" s="16" t="s">
        <v>80</v>
      </c>
      <c r="AB82" s="16"/>
      <c r="AC82" s="18" t="s">
        <v>334</v>
      </c>
      <c r="AD82" s="16"/>
      <c r="AE82" s="16" t="s">
        <v>196</v>
      </c>
      <c r="AF82" s="16"/>
      <c r="AG82" s="16"/>
      <c r="AH82" s="16"/>
      <c r="AI82" s="17">
        <f t="shared" si="15"/>
        <v>178</v>
      </c>
      <c r="AJ82" s="16" t="s">
        <v>84</v>
      </c>
      <c r="AK82" s="16" t="s">
        <v>84</v>
      </c>
      <c r="AL82" s="16">
        <f t="shared" si="16"/>
        <v>0</v>
      </c>
      <c r="AM82" s="16" t="s">
        <v>85</v>
      </c>
      <c r="AN82" s="16" t="s">
        <v>86</v>
      </c>
      <c r="AO82" s="16"/>
      <c r="AP82" s="17">
        <f t="shared" si="17"/>
        <v>2</v>
      </c>
      <c r="AQ82" s="16" t="s">
        <v>85</v>
      </c>
      <c r="AR82" s="16" t="s">
        <v>85</v>
      </c>
      <c r="AS82" s="16" t="s">
        <v>85</v>
      </c>
      <c r="AT82" s="16" t="s">
        <v>87</v>
      </c>
      <c r="AU82" s="16" t="s">
        <v>87</v>
      </c>
      <c r="AV82" s="16"/>
      <c r="AW82" s="16"/>
      <c r="AX82" s="16">
        <v>500</v>
      </c>
      <c r="AY82" s="16">
        <v>0</v>
      </c>
      <c r="AZ82" s="16" t="s">
        <v>335</v>
      </c>
      <c r="BA82" s="16" t="s">
        <v>198</v>
      </c>
      <c r="BB82" s="16"/>
      <c r="BC82" s="16"/>
      <c r="BD82" s="16"/>
      <c r="BE82" s="16"/>
      <c r="BF82" s="16"/>
      <c r="BG82" s="16"/>
      <c r="BH82" s="16"/>
      <c r="BI82" s="16"/>
      <c r="BJ82" s="16"/>
      <c r="BK82" s="16"/>
      <c r="BL82" s="16"/>
      <c r="BM82" s="16"/>
      <c r="BN82" s="16"/>
      <c r="BO82" s="16"/>
      <c r="BP82" s="16"/>
      <c r="BQ82" s="16"/>
      <c r="BR82" s="16">
        <v>0</v>
      </c>
      <c r="BS82" s="16"/>
      <c r="BT82" s="16"/>
      <c r="BU82" s="16"/>
      <c r="BV82" s="16"/>
      <c r="BW82" s="16"/>
      <c r="BX82" s="19">
        <v>7350123000733</v>
      </c>
      <c r="BY82" s="18">
        <v>101</v>
      </c>
      <c r="BZ82" s="16"/>
      <c r="CA82" s="16"/>
      <c r="CB82" s="16"/>
      <c r="CC82" s="16"/>
      <c r="CD82" s="16"/>
      <c r="CE82" s="16"/>
      <c r="CF82" s="16"/>
      <c r="CG82" s="16"/>
      <c r="CH82" s="16"/>
      <c r="CI82" s="16"/>
      <c r="CJ82" s="16" t="str">
        <f t="shared" si="18"/>
        <v>Kilopris=89 kr/kg;Vikt per enhet=2;Enheter per kolli=4;Vikt (ca)=2kg;Cirkapris per kolli=178 kr</v>
      </c>
    </row>
    <row r="83" spans="1:88" ht="15.75" customHeight="1">
      <c r="A83" s="16" t="s">
        <v>336</v>
      </c>
      <c r="B83" s="16">
        <v>1</v>
      </c>
      <c r="C83" s="16" t="str">
        <f t="shared" si="0"/>
        <v>Varierande</v>
      </c>
      <c r="D83" s="16">
        <v>4</v>
      </c>
      <c r="E83" s="17">
        <v>0</v>
      </c>
      <c r="F83" s="17">
        <v>2</v>
      </c>
      <c r="G83" s="17">
        <f t="shared" si="28"/>
        <v>0</v>
      </c>
      <c r="H83" s="17">
        <v>2</v>
      </c>
      <c r="I83" s="17">
        <v>0</v>
      </c>
      <c r="J83" s="17">
        <v>105</v>
      </c>
      <c r="K83" s="16" t="s">
        <v>79</v>
      </c>
      <c r="L83" s="16"/>
      <c r="M83" s="17">
        <f t="shared" si="3"/>
        <v>0</v>
      </c>
      <c r="N83" s="17">
        <f t="shared" si="4"/>
        <v>105</v>
      </c>
      <c r="O83" s="17">
        <f t="shared" si="5"/>
        <v>0</v>
      </c>
      <c r="P83" s="17">
        <f t="shared" si="6"/>
        <v>210</v>
      </c>
      <c r="Q83" s="17">
        <f t="shared" si="7"/>
        <v>0</v>
      </c>
      <c r="R83" s="17">
        <f t="shared" si="8"/>
        <v>210</v>
      </c>
      <c r="S83" s="17" t="e">
        <f t="shared" si="9"/>
        <v>#DIV/0!</v>
      </c>
      <c r="T83" s="17">
        <f t="shared" si="10"/>
        <v>210</v>
      </c>
      <c r="U83" s="16">
        <f t="shared" si="11"/>
        <v>0</v>
      </c>
      <c r="V83" s="17">
        <f t="shared" si="12"/>
        <v>2</v>
      </c>
      <c r="W83" s="16" t="str">
        <f t="shared" si="26"/>
        <v>Kilopris=105 kr/kg;Vikt per enhet=2;Enheter per kolli=4;Vikt (ca)=2kg;Cirkapris per kolli=210 kr</v>
      </c>
      <c r="X83" s="16"/>
      <c r="Y83" s="16"/>
      <c r="Z83" s="7" t="str">
        <f t="shared" si="14"/>
        <v>Rimmad Julskinka - ekologisk</v>
      </c>
      <c r="AA83" s="16" t="s">
        <v>80</v>
      </c>
      <c r="AB83" s="16"/>
      <c r="AC83" s="18" t="s">
        <v>337</v>
      </c>
      <c r="AD83" s="16"/>
      <c r="AE83" s="16" t="s">
        <v>196</v>
      </c>
      <c r="AF83" s="16"/>
      <c r="AG83" s="16"/>
      <c r="AH83" s="16"/>
      <c r="AI83" s="17">
        <f t="shared" si="15"/>
        <v>210</v>
      </c>
      <c r="AJ83" s="16" t="s">
        <v>84</v>
      </c>
      <c r="AK83" s="16" t="s">
        <v>84</v>
      </c>
      <c r="AL83" s="16">
        <f t="shared" si="16"/>
        <v>0</v>
      </c>
      <c r="AM83" s="16" t="s">
        <v>85</v>
      </c>
      <c r="AN83" s="16" t="s">
        <v>86</v>
      </c>
      <c r="AO83" s="16"/>
      <c r="AP83" s="17">
        <f t="shared" si="17"/>
        <v>2</v>
      </c>
      <c r="AQ83" s="16" t="s">
        <v>85</v>
      </c>
      <c r="AR83" s="16" t="s">
        <v>85</v>
      </c>
      <c r="AS83" s="16" t="s">
        <v>85</v>
      </c>
      <c r="AT83" s="16" t="s">
        <v>87</v>
      </c>
      <c r="AU83" s="16" t="s">
        <v>87</v>
      </c>
      <c r="AV83" s="16"/>
      <c r="AW83" s="16"/>
      <c r="AX83" s="16">
        <v>500</v>
      </c>
      <c r="AY83" s="16">
        <v>0</v>
      </c>
      <c r="AZ83" s="16" t="s">
        <v>335</v>
      </c>
      <c r="BA83" s="16" t="s">
        <v>198</v>
      </c>
      <c r="BB83" s="16"/>
      <c r="BC83" s="16"/>
      <c r="BD83" s="16"/>
      <c r="BE83" s="16"/>
      <c r="BF83" s="16"/>
      <c r="BG83" s="16"/>
      <c r="BH83" s="16"/>
      <c r="BI83" s="16"/>
      <c r="BJ83" s="16"/>
      <c r="BK83" s="16"/>
      <c r="BL83" s="16"/>
      <c r="BM83" s="16"/>
      <c r="BN83" s="16"/>
      <c r="BO83" s="16"/>
      <c r="BP83" s="16"/>
      <c r="BQ83" s="16"/>
      <c r="BR83" s="16">
        <v>0</v>
      </c>
      <c r="BS83" s="16"/>
      <c r="BT83" s="16"/>
      <c r="BU83" s="16"/>
      <c r="BV83" s="16"/>
      <c r="BW83" s="16"/>
      <c r="BX83" s="19">
        <v>7350123000740</v>
      </c>
      <c r="BY83" s="18">
        <v>102</v>
      </c>
      <c r="BZ83" s="16"/>
      <c r="CA83" s="16"/>
      <c r="CB83" s="16"/>
      <c r="CC83" s="16"/>
      <c r="CD83" s="16"/>
      <c r="CE83" s="16"/>
      <c r="CF83" s="16"/>
      <c r="CG83" s="16"/>
      <c r="CH83" s="16"/>
      <c r="CI83" s="16"/>
      <c r="CJ83" s="16" t="str">
        <f t="shared" si="18"/>
        <v>Kilopris=105 kr/kg;Vikt per enhet=2;Enheter per kolli=4;Vikt (ca)=2kg;Cirkapris per kolli=210 kr</v>
      </c>
    </row>
    <row r="84" spans="1:88" ht="15.75" customHeight="1">
      <c r="A84" s="16" t="s">
        <v>338</v>
      </c>
      <c r="B84" s="16">
        <v>1</v>
      </c>
      <c r="C84" s="16" t="str">
        <f t="shared" si="0"/>
        <v>Varierande</v>
      </c>
      <c r="D84" s="16">
        <v>4</v>
      </c>
      <c r="E84" s="17">
        <v>0</v>
      </c>
      <c r="F84" s="17">
        <v>2</v>
      </c>
      <c r="G84" s="17">
        <f t="shared" si="28"/>
        <v>0</v>
      </c>
      <c r="H84" s="17">
        <v>2</v>
      </c>
      <c r="I84" s="17">
        <v>0</v>
      </c>
      <c r="J84" s="17">
        <v>139</v>
      </c>
      <c r="K84" s="16" t="s">
        <v>79</v>
      </c>
      <c r="L84" s="16"/>
      <c r="M84" s="17">
        <f t="shared" si="3"/>
        <v>0</v>
      </c>
      <c r="N84" s="17">
        <f t="shared" si="4"/>
        <v>139</v>
      </c>
      <c r="O84" s="17">
        <f t="shared" si="5"/>
        <v>0</v>
      </c>
      <c r="P84" s="17">
        <f t="shared" si="6"/>
        <v>278</v>
      </c>
      <c r="Q84" s="17">
        <f t="shared" si="7"/>
        <v>0</v>
      </c>
      <c r="R84" s="17">
        <f t="shared" si="8"/>
        <v>278</v>
      </c>
      <c r="S84" s="17" t="e">
        <f t="shared" si="9"/>
        <v>#DIV/0!</v>
      </c>
      <c r="T84" s="17">
        <f t="shared" si="10"/>
        <v>278</v>
      </c>
      <c r="U84" s="16">
        <f t="shared" si="11"/>
        <v>0</v>
      </c>
      <c r="V84" s="17">
        <f t="shared" si="12"/>
        <v>2</v>
      </c>
      <c r="W84" s="16" t="str">
        <f t="shared" si="26"/>
        <v>Kilopris=139 kr/kg;Vikt per enhet=2;Enheter per kolli=4;Vikt (ca)=2kg;Cirkapris per kolli=278 kr</v>
      </c>
      <c r="X84" s="16"/>
      <c r="Y84" s="16"/>
      <c r="Z84" s="7" t="str">
        <f t="shared" si="14"/>
        <v>Rimmad och rökt julskinka - ekologisk</v>
      </c>
      <c r="AA84" s="16" t="s">
        <v>80</v>
      </c>
      <c r="AB84" s="16"/>
      <c r="AC84" s="18" t="s">
        <v>339</v>
      </c>
      <c r="AD84" s="16"/>
      <c r="AE84" s="16" t="s">
        <v>196</v>
      </c>
      <c r="AF84" s="16"/>
      <c r="AG84" s="16"/>
      <c r="AH84" s="16"/>
      <c r="AI84" s="17">
        <f t="shared" si="15"/>
        <v>278</v>
      </c>
      <c r="AJ84" s="16" t="s">
        <v>84</v>
      </c>
      <c r="AK84" s="16" t="s">
        <v>84</v>
      </c>
      <c r="AL84" s="16">
        <f t="shared" si="16"/>
        <v>0</v>
      </c>
      <c r="AM84" s="16" t="s">
        <v>85</v>
      </c>
      <c r="AN84" s="16" t="s">
        <v>86</v>
      </c>
      <c r="AO84" s="16"/>
      <c r="AP84" s="17">
        <f t="shared" si="17"/>
        <v>2</v>
      </c>
      <c r="AQ84" s="16" t="s">
        <v>85</v>
      </c>
      <c r="AR84" s="16" t="s">
        <v>85</v>
      </c>
      <c r="AS84" s="16" t="s">
        <v>85</v>
      </c>
      <c r="AT84" s="16" t="s">
        <v>87</v>
      </c>
      <c r="AU84" s="16" t="s">
        <v>87</v>
      </c>
      <c r="AV84" s="16"/>
      <c r="AW84" s="16"/>
      <c r="AX84" s="16">
        <v>500</v>
      </c>
      <c r="AY84" s="16">
        <v>0</v>
      </c>
      <c r="AZ84" s="16" t="s">
        <v>335</v>
      </c>
      <c r="BA84" s="16" t="s">
        <v>198</v>
      </c>
      <c r="BB84" s="16"/>
      <c r="BC84" s="16"/>
      <c r="BD84" s="16"/>
      <c r="BE84" s="16"/>
      <c r="BF84" s="16"/>
      <c r="BG84" s="16"/>
      <c r="BH84" s="16"/>
      <c r="BI84" s="16"/>
      <c r="BJ84" s="16"/>
      <c r="BK84" s="16"/>
      <c r="BL84" s="16"/>
      <c r="BM84" s="16"/>
      <c r="BN84" s="16"/>
      <c r="BO84" s="16"/>
      <c r="BP84" s="16"/>
      <c r="BQ84" s="16"/>
      <c r="BR84" s="16">
        <v>0</v>
      </c>
      <c r="BS84" s="16"/>
      <c r="BT84" s="16"/>
      <c r="BU84" s="16"/>
      <c r="BV84" s="16"/>
      <c r="BW84" s="16"/>
      <c r="BX84" s="19">
        <v>7350123000757</v>
      </c>
      <c r="BY84" s="18">
        <v>103</v>
      </c>
      <c r="BZ84" s="16"/>
      <c r="CA84" s="16"/>
      <c r="CB84" s="16"/>
      <c r="CC84" s="16"/>
      <c r="CD84" s="16"/>
      <c r="CE84" s="16"/>
      <c r="CF84" s="16"/>
      <c r="CG84" s="16"/>
      <c r="CH84" s="16"/>
      <c r="CI84" s="16"/>
      <c r="CJ84" s="16" t="str">
        <f t="shared" si="18"/>
        <v>Kilopris=139 kr/kg;Vikt per enhet=2;Enheter per kolli=4;Vikt (ca)=2kg;Cirkapris per kolli=278 kr</v>
      </c>
    </row>
    <row r="85" spans="1:88" ht="15.75" customHeight="1">
      <c r="A85" s="16" t="s">
        <v>340</v>
      </c>
      <c r="B85" s="16">
        <v>1</v>
      </c>
      <c r="C85" s="16" t="str">
        <f t="shared" si="0"/>
        <v>Varierande</v>
      </c>
      <c r="D85" s="16">
        <v>4</v>
      </c>
      <c r="E85" s="17">
        <v>0</v>
      </c>
      <c r="F85" s="17">
        <v>2</v>
      </c>
      <c r="G85" s="17">
        <f t="shared" si="28"/>
        <v>0</v>
      </c>
      <c r="H85" s="17">
        <v>2</v>
      </c>
      <c r="I85" s="17">
        <v>0</v>
      </c>
      <c r="J85" s="17">
        <v>139</v>
      </c>
      <c r="K85" s="16" t="s">
        <v>79</v>
      </c>
      <c r="L85" s="16"/>
      <c r="M85" s="17">
        <f t="shared" si="3"/>
        <v>0</v>
      </c>
      <c r="N85" s="17">
        <f t="shared" si="4"/>
        <v>139</v>
      </c>
      <c r="O85" s="17">
        <f t="shared" si="5"/>
        <v>0</v>
      </c>
      <c r="P85" s="17">
        <f t="shared" si="6"/>
        <v>278</v>
      </c>
      <c r="Q85" s="17">
        <f t="shared" si="7"/>
        <v>0</v>
      </c>
      <c r="R85" s="17">
        <f t="shared" si="8"/>
        <v>278</v>
      </c>
      <c r="S85" s="17" t="e">
        <f t="shared" si="9"/>
        <v>#DIV/0!</v>
      </c>
      <c r="T85" s="17">
        <f t="shared" si="10"/>
        <v>278</v>
      </c>
      <c r="U85" s="16">
        <f t="shared" si="11"/>
        <v>0</v>
      </c>
      <c r="V85" s="17">
        <f t="shared" si="12"/>
        <v>2</v>
      </c>
      <c r="W85" s="16" t="str">
        <f t="shared" si="26"/>
        <v>Kilopris=139 kr/kg;Vikt per enhet=2;Enheter per kolli=4;Vikt (ca)=2kg;Cirkapris per kolli=278 kr</v>
      </c>
      <c r="X85" s="16"/>
      <c r="Y85" s="16"/>
      <c r="Z85" s="7" t="str">
        <f t="shared" si="14"/>
        <v>Rimmad och kokt julskinka - ekologisk</v>
      </c>
      <c r="AA85" s="16" t="s">
        <v>80</v>
      </c>
      <c r="AB85" s="16"/>
      <c r="AC85" s="18" t="s">
        <v>341</v>
      </c>
      <c r="AD85" s="16"/>
      <c r="AE85" s="16" t="s">
        <v>196</v>
      </c>
      <c r="AF85" s="16"/>
      <c r="AG85" s="16"/>
      <c r="AH85" s="16"/>
      <c r="AI85" s="17">
        <f t="shared" si="15"/>
        <v>278</v>
      </c>
      <c r="AJ85" s="16" t="s">
        <v>84</v>
      </c>
      <c r="AK85" s="16" t="s">
        <v>84</v>
      </c>
      <c r="AL85" s="16">
        <f t="shared" si="16"/>
        <v>0</v>
      </c>
      <c r="AM85" s="16" t="s">
        <v>85</v>
      </c>
      <c r="AN85" s="16" t="s">
        <v>86</v>
      </c>
      <c r="AO85" s="16"/>
      <c r="AP85" s="17">
        <f t="shared" si="17"/>
        <v>2</v>
      </c>
      <c r="AQ85" s="16" t="s">
        <v>85</v>
      </c>
      <c r="AR85" s="16" t="s">
        <v>85</v>
      </c>
      <c r="AS85" s="16" t="s">
        <v>85</v>
      </c>
      <c r="AT85" s="16" t="s">
        <v>87</v>
      </c>
      <c r="AU85" s="16" t="s">
        <v>87</v>
      </c>
      <c r="AV85" s="16"/>
      <c r="AW85" s="16"/>
      <c r="AX85" s="16">
        <v>500</v>
      </c>
      <c r="AY85" s="16">
        <v>0</v>
      </c>
      <c r="AZ85" s="16" t="s">
        <v>335</v>
      </c>
      <c r="BA85" s="16" t="s">
        <v>198</v>
      </c>
      <c r="BB85" s="16"/>
      <c r="BC85" s="16"/>
      <c r="BD85" s="16"/>
      <c r="BE85" s="16"/>
      <c r="BF85" s="16"/>
      <c r="BG85" s="16"/>
      <c r="BH85" s="16"/>
      <c r="BI85" s="16"/>
      <c r="BJ85" s="16"/>
      <c r="BK85" s="16"/>
      <c r="BL85" s="16"/>
      <c r="BM85" s="16"/>
      <c r="BN85" s="16"/>
      <c r="BO85" s="16"/>
      <c r="BP85" s="16"/>
      <c r="BQ85" s="16"/>
      <c r="BR85" s="16">
        <v>0</v>
      </c>
      <c r="BS85" s="16"/>
      <c r="BT85" s="16"/>
      <c r="BU85" s="16"/>
      <c r="BV85" s="16"/>
      <c r="BW85" s="16"/>
      <c r="BX85" s="19">
        <v>7350123000764</v>
      </c>
      <c r="BY85" s="18">
        <v>104</v>
      </c>
      <c r="BZ85" s="16"/>
      <c r="CA85" s="16"/>
      <c r="CB85" s="16"/>
      <c r="CC85" s="16"/>
      <c r="CD85" s="16"/>
      <c r="CE85" s="16"/>
      <c r="CF85" s="16"/>
      <c r="CG85" s="16"/>
      <c r="CH85" s="16"/>
      <c r="CI85" s="16"/>
      <c r="CJ85" s="16" t="str">
        <f t="shared" si="18"/>
        <v>Kilopris=139 kr/kg;Vikt per enhet=2;Enheter per kolli=4;Vikt (ca)=2kg;Cirkapris per kolli=278 kr</v>
      </c>
    </row>
    <row r="86" spans="1:88" ht="15.75" customHeight="1">
      <c r="A86" s="16" t="s">
        <v>342</v>
      </c>
      <c r="B86" s="16">
        <v>1</v>
      </c>
      <c r="C86" s="16" t="str">
        <f t="shared" si="0"/>
        <v>Varierande</v>
      </c>
      <c r="D86" s="16">
        <v>4</v>
      </c>
      <c r="E86" s="17">
        <v>0</v>
      </c>
      <c r="F86" s="17">
        <v>2</v>
      </c>
      <c r="G86" s="17">
        <f t="shared" si="28"/>
        <v>0</v>
      </c>
      <c r="H86" s="17">
        <v>2</v>
      </c>
      <c r="I86" s="17">
        <v>0</v>
      </c>
      <c r="J86" s="17">
        <v>173</v>
      </c>
      <c r="K86" s="16" t="s">
        <v>79</v>
      </c>
      <c r="L86" s="16"/>
      <c r="M86" s="17">
        <f t="shared" si="3"/>
        <v>0</v>
      </c>
      <c r="N86" s="17">
        <f t="shared" si="4"/>
        <v>173</v>
      </c>
      <c r="O86" s="17">
        <f t="shared" si="5"/>
        <v>0</v>
      </c>
      <c r="P86" s="17">
        <f t="shared" si="6"/>
        <v>346</v>
      </c>
      <c r="Q86" s="17">
        <f t="shared" si="7"/>
        <v>0</v>
      </c>
      <c r="R86" s="17">
        <f t="shared" si="8"/>
        <v>346</v>
      </c>
      <c r="S86" s="17" t="e">
        <f t="shared" si="9"/>
        <v>#DIV/0!</v>
      </c>
      <c r="T86" s="17">
        <f t="shared" si="10"/>
        <v>346</v>
      </c>
      <c r="U86" s="16">
        <f t="shared" si="11"/>
        <v>0</v>
      </c>
      <c r="V86" s="17">
        <f t="shared" si="12"/>
        <v>2</v>
      </c>
      <c r="W86" s="16" t="str">
        <f t="shared" si="26"/>
        <v>Kilopris=173 kr/kg;Vikt per enhet=2;Enheter per kolli=4;Vikt (ca)=2kg;Cirkapris per kolli=346 kr</v>
      </c>
      <c r="X86" s="16"/>
      <c r="Y86" s="16"/>
      <c r="Z86" s="7" t="str">
        <f t="shared" si="14"/>
        <v>Rimmad / Rökt och kokt julskinka - ekologisk</v>
      </c>
      <c r="AA86" s="16" t="s">
        <v>80</v>
      </c>
      <c r="AB86" s="16"/>
      <c r="AC86" s="18" t="s">
        <v>343</v>
      </c>
      <c r="AD86" s="16"/>
      <c r="AE86" s="16" t="s">
        <v>196</v>
      </c>
      <c r="AF86" s="16"/>
      <c r="AG86" s="16"/>
      <c r="AH86" s="16"/>
      <c r="AI86" s="17">
        <f t="shared" si="15"/>
        <v>346</v>
      </c>
      <c r="AJ86" s="16" t="s">
        <v>84</v>
      </c>
      <c r="AK86" s="16" t="s">
        <v>84</v>
      </c>
      <c r="AL86" s="16">
        <f t="shared" si="16"/>
        <v>0</v>
      </c>
      <c r="AM86" s="16" t="s">
        <v>85</v>
      </c>
      <c r="AN86" s="16" t="s">
        <v>86</v>
      </c>
      <c r="AO86" s="16"/>
      <c r="AP86" s="17">
        <f t="shared" si="17"/>
        <v>2</v>
      </c>
      <c r="AQ86" s="16" t="s">
        <v>85</v>
      </c>
      <c r="AR86" s="16" t="s">
        <v>85</v>
      </c>
      <c r="AS86" s="16" t="s">
        <v>85</v>
      </c>
      <c r="AT86" s="16" t="s">
        <v>87</v>
      </c>
      <c r="AU86" s="16" t="s">
        <v>87</v>
      </c>
      <c r="AV86" s="16"/>
      <c r="AW86" s="16"/>
      <c r="AX86" s="16">
        <v>500</v>
      </c>
      <c r="AY86" s="16">
        <v>0</v>
      </c>
      <c r="AZ86" s="16" t="s">
        <v>335</v>
      </c>
      <c r="BA86" s="16" t="s">
        <v>198</v>
      </c>
      <c r="BB86" s="16"/>
      <c r="BC86" s="16"/>
      <c r="BD86" s="16"/>
      <c r="BE86" s="16"/>
      <c r="BF86" s="16"/>
      <c r="BG86" s="16"/>
      <c r="BH86" s="16"/>
      <c r="BI86" s="16"/>
      <c r="BJ86" s="16"/>
      <c r="BK86" s="16"/>
      <c r="BL86" s="16"/>
      <c r="BM86" s="16"/>
      <c r="BN86" s="16"/>
      <c r="BO86" s="16"/>
      <c r="BP86" s="16"/>
      <c r="BQ86" s="16"/>
      <c r="BR86" s="16">
        <v>0</v>
      </c>
      <c r="BS86" s="16"/>
      <c r="BT86" s="16"/>
      <c r="BU86" s="16"/>
      <c r="BV86" s="16"/>
      <c r="BW86" s="16"/>
      <c r="BX86" s="19">
        <v>7350123000771</v>
      </c>
      <c r="BY86" s="18">
        <v>105</v>
      </c>
      <c r="BZ86" s="16"/>
      <c r="CA86" s="16"/>
      <c r="CB86" s="16"/>
      <c r="CC86" s="16"/>
      <c r="CD86" s="16"/>
      <c r="CE86" s="16"/>
      <c r="CF86" s="16"/>
      <c r="CG86" s="16"/>
      <c r="CH86" s="16"/>
      <c r="CI86" s="16"/>
      <c r="CJ86" s="16" t="str">
        <f t="shared" si="18"/>
        <v>Kilopris=173 kr/kg;Vikt per enhet=2;Enheter per kolli=4;Vikt (ca)=2kg;Cirkapris per kolli=346 kr</v>
      </c>
    </row>
    <row r="87" spans="1:88" ht="15.75" customHeight="1">
      <c r="A87" s="16" t="s">
        <v>344</v>
      </c>
      <c r="B87" s="16">
        <v>1</v>
      </c>
      <c r="C87" s="16" t="str">
        <f t="shared" si="0"/>
        <v>Varierande</v>
      </c>
      <c r="D87" s="16">
        <v>6</v>
      </c>
      <c r="E87" s="17">
        <v>0</v>
      </c>
      <c r="F87" s="17">
        <v>0.5</v>
      </c>
      <c r="G87" s="17">
        <f t="shared" si="28"/>
        <v>0</v>
      </c>
      <c r="H87" s="17">
        <f t="shared" ref="H87:H320" si="29">SUM(D87*F87)</f>
        <v>3</v>
      </c>
      <c r="I87" s="17">
        <v>0</v>
      </c>
      <c r="J87" s="17">
        <v>199</v>
      </c>
      <c r="K87" s="16" t="s">
        <v>79</v>
      </c>
      <c r="L87" s="16"/>
      <c r="M87" s="17">
        <f t="shared" si="3"/>
        <v>0</v>
      </c>
      <c r="N87" s="17">
        <f t="shared" si="4"/>
        <v>199</v>
      </c>
      <c r="O87" s="17">
        <f t="shared" si="5"/>
        <v>0</v>
      </c>
      <c r="P87" s="17">
        <f t="shared" si="6"/>
        <v>597</v>
      </c>
      <c r="Q87" s="17">
        <f t="shared" si="7"/>
        <v>0</v>
      </c>
      <c r="R87" s="17">
        <f t="shared" si="8"/>
        <v>597</v>
      </c>
      <c r="S87" s="17" t="e">
        <f t="shared" si="9"/>
        <v>#DIV/0!</v>
      </c>
      <c r="T87" s="17">
        <f t="shared" si="10"/>
        <v>597</v>
      </c>
      <c r="U87" s="16">
        <f t="shared" si="11"/>
        <v>0</v>
      </c>
      <c r="V87" s="17">
        <f t="shared" si="12"/>
        <v>3</v>
      </c>
      <c r="W87" s="16" t="str">
        <f t="shared" si="26"/>
        <v>Kilopris=199 kr/kg;Vikt per enhet=0,5;Enheter per kolli=6;Vikt (ca)=3kg;Cirkapris per kolli=597 kr</v>
      </c>
      <c r="X87" s="16"/>
      <c r="Y87" s="16"/>
      <c r="Z87" s="7" t="str">
        <f t="shared" si="14"/>
        <v>Varmrökt korv Vitlök/Basilika - ekologisk</v>
      </c>
      <c r="AA87" s="16" t="s">
        <v>80</v>
      </c>
      <c r="AB87" s="16"/>
      <c r="AC87" s="18" t="s">
        <v>345</v>
      </c>
      <c r="AD87" s="16"/>
      <c r="AE87" s="16" t="s">
        <v>196</v>
      </c>
      <c r="AF87" s="16"/>
      <c r="AG87" s="16"/>
      <c r="AH87" s="16"/>
      <c r="AI87" s="17">
        <f t="shared" si="15"/>
        <v>597</v>
      </c>
      <c r="AJ87" s="16" t="s">
        <v>84</v>
      </c>
      <c r="AK87" s="16" t="s">
        <v>84</v>
      </c>
      <c r="AL87" s="16">
        <f t="shared" si="16"/>
        <v>0</v>
      </c>
      <c r="AM87" s="16" t="s">
        <v>85</v>
      </c>
      <c r="AN87" s="16" t="s">
        <v>86</v>
      </c>
      <c r="AO87" s="16"/>
      <c r="AP87" s="17">
        <f t="shared" si="17"/>
        <v>3</v>
      </c>
      <c r="AQ87" s="16" t="s">
        <v>85</v>
      </c>
      <c r="AR87" s="16" t="s">
        <v>85</v>
      </c>
      <c r="AS87" s="16" t="s">
        <v>85</v>
      </c>
      <c r="AT87" s="16" t="s">
        <v>87</v>
      </c>
      <c r="AU87" s="16" t="s">
        <v>87</v>
      </c>
      <c r="AV87" s="16"/>
      <c r="AW87" s="16"/>
      <c r="AX87" s="16">
        <v>500</v>
      </c>
      <c r="AY87" s="16">
        <v>0</v>
      </c>
      <c r="AZ87" s="16" t="s">
        <v>346</v>
      </c>
      <c r="BA87" s="16" t="s">
        <v>198</v>
      </c>
      <c r="BB87" s="16"/>
      <c r="BC87" s="16"/>
      <c r="BD87" s="16"/>
      <c r="BE87" s="16"/>
      <c r="BF87" s="16"/>
      <c r="BG87" s="16"/>
      <c r="BH87" s="16"/>
      <c r="BI87" s="16"/>
      <c r="BJ87" s="16"/>
      <c r="BK87" s="16"/>
      <c r="BL87" s="16"/>
      <c r="BM87" s="16"/>
      <c r="BN87" s="16"/>
      <c r="BO87" s="16"/>
      <c r="BP87" s="16"/>
      <c r="BQ87" s="16"/>
      <c r="BR87" s="16">
        <v>0</v>
      </c>
      <c r="BS87" s="16"/>
      <c r="BT87" s="16"/>
      <c r="BU87" s="16"/>
      <c r="BV87" s="16"/>
      <c r="BW87" s="16"/>
      <c r="BX87" s="19">
        <v>7350123000580</v>
      </c>
      <c r="BY87" s="18">
        <v>79</v>
      </c>
      <c r="BZ87" s="16"/>
      <c r="CA87" s="16"/>
      <c r="CB87" s="16"/>
      <c r="CC87" s="16"/>
      <c r="CD87" s="16"/>
      <c r="CE87" s="16"/>
      <c r="CF87" s="16"/>
      <c r="CG87" s="16"/>
      <c r="CH87" s="16"/>
      <c r="CI87" s="16"/>
      <c r="CJ87" s="16" t="str">
        <f t="shared" si="18"/>
        <v>Kilopris=199 kr/kg;Vikt per enhet=0,5;Enheter per kolli=6;Vikt (ca)=3kg;Cirkapris per kolli=597 kr</v>
      </c>
    </row>
    <row r="88" spans="1:88" ht="15.75" customHeight="1">
      <c r="A88" s="16" t="s">
        <v>347</v>
      </c>
      <c r="B88" s="16">
        <v>1</v>
      </c>
      <c r="C88" s="16" t="str">
        <f t="shared" si="0"/>
        <v>Varierande</v>
      </c>
      <c r="D88" s="16">
        <v>6</v>
      </c>
      <c r="E88" s="17">
        <v>0</v>
      </c>
      <c r="F88" s="17">
        <v>0.5</v>
      </c>
      <c r="G88" s="17">
        <f t="shared" si="28"/>
        <v>0</v>
      </c>
      <c r="H88" s="17">
        <f t="shared" si="29"/>
        <v>3</v>
      </c>
      <c r="I88" s="17">
        <v>0</v>
      </c>
      <c r="J88" s="17">
        <v>199</v>
      </c>
      <c r="K88" s="16" t="s">
        <v>79</v>
      </c>
      <c r="L88" s="16"/>
      <c r="M88" s="17">
        <f t="shared" si="3"/>
        <v>0</v>
      </c>
      <c r="N88" s="17">
        <f t="shared" si="4"/>
        <v>199</v>
      </c>
      <c r="O88" s="17">
        <f t="shared" si="5"/>
        <v>0</v>
      </c>
      <c r="P88" s="17">
        <f t="shared" si="6"/>
        <v>597</v>
      </c>
      <c r="Q88" s="17">
        <f t="shared" si="7"/>
        <v>0</v>
      </c>
      <c r="R88" s="17">
        <f t="shared" si="8"/>
        <v>597</v>
      </c>
      <c r="S88" s="17" t="e">
        <f t="shared" si="9"/>
        <v>#DIV/0!</v>
      </c>
      <c r="T88" s="17">
        <f t="shared" si="10"/>
        <v>597</v>
      </c>
      <c r="U88" s="16">
        <f t="shared" si="11"/>
        <v>0</v>
      </c>
      <c r="V88" s="17">
        <f t="shared" si="12"/>
        <v>3</v>
      </c>
      <c r="W88" s="16" t="str">
        <f t="shared" si="26"/>
        <v>Kilopris=199 kr/kg;Vikt per enhet=0,5;Enheter per kolli=6;Vikt (ca)=3kg;Cirkapris per kolli=597 kr</v>
      </c>
      <c r="X88" s="16"/>
      <c r="Y88" s="16"/>
      <c r="Z88" s="7" t="str">
        <f t="shared" si="14"/>
        <v>Varmrökt korv Heta örtgrillare - ekologisk</v>
      </c>
      <c r="AA88" s="16" t="s">
        <v>80</v>
      </c>
      <c r="AB88" s="16"/>
      <c r="AC88" s="18" t="s">
        <v>348</v>
      </c>
      <c r="AD88" s="16"/>
      <c r="AE88" s="16" t="s">
        <v>196</v>
      </c>
      <c r="AF88" s="16"/>
      <c r="AG88" s="16"/>
      <c r="AH88" s="16"/>
      <c r="AI88" s="17">
        <f t="shared" si="15"/>
        <v>597</v>
      </c>
      <c r="AJ88" s="16" t="s">
        <v>84</v>
      </c>
      <c r="AK88" s="16" t="s">
        <v>84</v>
      </c>
      <c r="AL88" s="16">
        <f t="shared" si="16"/>
        <v>0</v>
      </c>
      <c r="AM88" s="16" t="s">
        <v>85</v>
      </c>
      <c r="AN88" s="16" t="s">
        <v>86</v>
      </c>
      <c r="AO88" s="16"/>
      <c r="AP88" s="17">
        <f t="shared" si="17"/>
        <v>3</v>
      </c>
      <c r="AQ88" s="16" t="s">
        <v>85</v>
      </c>
      <c r="AR88" s="16" t="s">
        <v>85</v>
      </c>
      <c r="AS88" s="16" t="s">
        <v>85</v>
      </c>
      <c r="AT88" s="16" t="s">
        <v>87</v>
      </c>
      <c r="AU88" s="16" t="s">
        <v>87</v>
      </c>
      <c r="AV88" s="16"/>
      <c r="AW88" s="16"/>
      <c r="AX88" s="16">
        <v>500</v>
      </c>
      <c r="AY88" s="16">
        <v>0</v>
      </c>
      <c r="AZ88" s="16" t="s">
        <v>346</v>
      </c>
      <c r="BA88" s="16" t="s">
        <v>198</v>
      </c>
      <c r="BB88" s="16"/>
      <c r="BC88" s="16"/>
      <c r="BD88" s="16"/>
      <c r="BE88" s="16"/>
      <c r="BF88" s="16"/>
      <c r="BG88" s="16"/>
      <c r="BH88" s="16"/>
      <c r="BI88" s="16"/>
      <c r="BJ88" s="16"/>
      <c r="BK88" s="16"/>
      <c r="BL88" s="16"/>
      <c r="BM88" s="16"/>
      <c r="BN88" s="16"/>
      <c r="BO88" s="16"/>
      <c r="BP88" s="16"/>
      <c r="BQ88" s="16"/>
      <c r="BR88" s="16">
        <v>0</v>
      </c>
      <c r="BS88" s="16"/>
      <c r="BT88" s="16"/>
      <c r="BU88" s="16"/>
      <c r="BV88" s="16"/>
      <c r="BW88" s="16"/>
      <c r="BX88" s="19">
        <v>7350123000597</v>
      </c>
      <c r="BY88" s="18">
        <v>80</v>
      </c>
      <c r="BZ88" s="16"/>
      <c r="CA88" s="16"/>
      <c r="CB88" s="16"/>
      <c r="CC88" s="16"/>
      <c r="CD88" s="16"/>
      <c r="CE88" s="16"/>
      <c r="CF88" s="16"/>
      <c r="CG88" s="16"/>
      <c r="CH88" s="16"/>
      <c r="CI88" s="16"/>
      <c r="CJ88" s="16" t="str">
        <f t="shared" si="18"/>
        <v>Kilopris=199 kr/kg;Vikt per enhet=0,5;Enheter per kolli=6;Vikt (ca)=3kg;Cirkapris per kolli=597 kr</v>
      </c>
    </row>
    <row r="89" spans="1:88" ht="15.75" customHeight="1">
      <c r="A89" s="16" t="s">
        <v>349</v>
      </c>
      <c r="B89" s="16">
        <v>1</v>
      </c>
      <c r="C89" s="16" t="str">
        <f t="shared" si="0"/>
        <v>Varierande</v>
      </c>
      <c r="D89" s="16">
        <v>6</v>
      </c>
      <c r="E89" s="17">
        <v>0</v>
      </c>
      <c r="F89" s="17">
        <v>0.5</v>
      </c>
      <c r="G89" s="17">
        <f t="shared" si="28"/>
        <v>0</v>
      </c>
      <c r="H89" s="17">
        <f t="shared" si="29"/>
        <v>3</v>
      </c>
      <c r="I89" s="17">
        <v>0</v>
      </c>
      <c r="J89" s="17">
        <v>199</v>
      </c>
      <c r="K89" s="16" t="s">
        <v>79</v>
      </c>
      <c r="L89" s="16"/>
      <c r="M89" s="17">
        <f t="shared" si="3"/>
        <v>0</v>
      </c>
      <c r="N89" s="17">
        <f t="shared" si="4"/>
        <v>199</v>
      </c>
      <c r="O89" s="17">
        <f t="shared" si="5"/>
        <v>0</v>
      </c>
      <c r="P89" s="17">
        <f t="shared" si="6"/>
        <v>597</v>
      </c>
      <c r="Q89" s="17">
        <f t="shared" si="7"/>
        <v>0</v>
      </c>
      <c r="R89" s="17">
        <f t="shared" si="8"/>
        <v>597</v>
      </c>
      <c r="S89" s="17" t="e">
        <f t="shared" si="9"/>
        <v>#DIV/0!</v>
      </c>
      <c r="T89" s="17">
        <f t="shared" si="10"/>
        <v>597</v>
      </c>
      <c r="U89" s="16">
        <f t="shared" si="11"/>
        <v>0</v>
      </c>
      <c r="V89" s="17">
        <f t="shared" si="12"/>
        <v>3</v>
      </c>
      <c r="W89" s="16" t="str">
        <f t="shared" si="26"/>
        <v>Kilopris=199 kr/kg;Vikt per enhet=0,5;Enheter per kolli=6;Vikt (ca)=3kg;Cirkapris per kolli=597 kr</v>
      </c>
      <c r="X89" s="16"/>
      <c r="Y89" s="16"/>
      <c r="Z89" s="7" t="str">
        <f t="shared" si="14"/>
        <v>Kallrökt korv Chorizo - ekologisk</v>
      </c>
      <c r="AA89" s="16" t="s">
        <v>80</v>
      </c>
      <c r="AB89" s="16"/>
      <c r="AC89" s="18" t="s">
        <v>350</v>
      </c>
      <c r="AD89" s="16"/>
      <c r="AE89" s="16" t="s">
        <v>196</v>
      </c>
      <c r="AF89" s="16"/>
      <c r="AG89" s="16"/>
      <c r="AH89" s="16"/>
      <c r="AI89" s="17">
        <f t="shared" si="15"/>
        <v>597</v>
      </c>
      <c r="AJ89" s="16" t="s">
        <v>84</v>
      </c>
      <c r="AK89" s="16" t="s">
        <v>84</v>
      </c>
      <c r="AL89" s="16">
        <f t="shared" si="16"/>
        <v>0</v>
      </c>
      <c r="AM89" s="16" t="s">
        <v>85</v>
      </c>
      <c r="AN89" s="16" t="s">
        <v>86</v>
      </c>
      <c r="AO89" s="16"/>
      <c r="AP89" s="17">
        <f t="shared" si="17"/>
        <v>3</v>
      </c>
      <c r="AQ89" s="16" t="s">
        <v>85</v>
      </c>
      <c r="AR89" s="16" t="s">
        <v>85</v>
      </c>
      <c r="AS89" s="16" t="s">
        <v>85</v>
      </c>
      <c r="AT89" s="16" t="s">
        <v>87</v>
      </c>
      <c r="AU89" s="16" t="s">
        <v>87</v>
      </c>
      <c r="AV89" s="16"/>
      <c r="AW89" s="16"/>
      <c r="AX89" s="16">
        <v>500</v>
      </c>
      <c r="AY89" s="16">
        <v>0</v>
      </c>
      <c r="AZ89" s="16" t="s">
        <v>346</v>
      </c>
      <c r="BA89" s="16" t="s">
        <v>198</v>
      </c>
      <c r="BB89" s="16"/>
      <c r="BC89" s="16"/>
      <c r="BD89" s="16"/>
      <c r="BE89" s="16"/>
      <c r="BF89" s="16"/>
      <c r="BG89" s="16"/>
      <c r="BH89" s="16"/>
      <c r="BI89" s="16"/>
      <c r="BJ89" s="16"/>
      <c r="BK89" s="16"/>
      <c r="BL89" s="16"/>
      <c r="BM89" s="16"/>
      <c r="BN89" s="16"/>
      <c r="BO89" s="16"/>
      <c r="BP89" s="16"/>
      <c r="BQ89" s="16"/>
      <c r="BR89" s="16">
        <v>0</v>
      </c>
      <c r="BS89" s="16"/>
      <c r="BT89" s="16"/>
      <c r="BU89" s="16"/>
      <c r="BV89" s="16"/>
      <c r="BW89" s="16"/>
      <c r="BX89" s="19">
        <v>7350123000634</v>
      </c>
      <c r="BY89" s="18">
        <v>85</v>
      </c>
      <c r="BZ89" s="16"/>
      <c r="CA89" s="16"/>
      <c r="CB89" s="16"/>
      <c r="CC89" s="16"/>
      <c r="CD89" s="16"/>
      <c r="CE89" s="16"/>
      <c r="CF89" s="16"/>
      <c r="CG89" s="16"/>
      <c r="CH89" s="16"/>
      <c r="CI89" s="16"/>
      <c r="CJ89" s="16" t="str">
        <f t="shared" si="18"/>
        <v>Kilopris=199 kr/kg;Vikt per enhet=0,5;Enheter per kolli=6;Vikt (ca)=3kg;Cirkapris per kolli=597 kr</v>
      </c>
    </row>
    <row r="90" spans="1:88" ht="15.75" customHeight="1">
      <c r="A90" s="16" t="s">
        <v>351</v>
      </c>
      <c r="B90" s="16">
        <v>1</v>
      </c>
      <c r="C90" s="16" t="str">
        <f t="shared" si="0"/>
        <v>Varierande</v>
      </c>
      <c r="D90" s="16">
        <v>6</v>
      </c>
      <c r="E90" s="17">
        <v>0</v>
      </c>
      <c r="F90" s="17">
        <v>0.5</v>
      </c>
      <c r="G90" s="17">
        <f t="shared" si="28"/>
        <v>0</v>
      </c>
      <c r="H90" s="17">
        <f t="shared" si="29"/>
        <v>3</v>
      </c>
      <c r="I90" s="17">
        <v>0</v>
      </c>
      <c r="J90" s="17">
        <v>199</v>
      </c>
      <c r="K90" s="16" t="s">
        <v>79</v>
      </c>
      <c r="L90" s="16"/>
      <c r="M90" s="17">
        <f t="shared" si="3"/>
        <v>0</v>
      </c>
      <c r="N90" s="17">
        <f t="shared" si="4"/>
        <v>199</v>
      </c>
      <c r="O90" s="17">
        <f t="shared" si="5"/>
        <v>0</v>
      </c>
      <c r="P90" s="17">
        <f t="shared" si="6"/>
        <v>597</v>
      </c>
      <c r="Q90" s="17">
        <f t="shared" si="7"/>
        <v>0</v>
      </c>
      <c r="R90" s="17">
        <f t="shared" si="8"/>
        <v>597</v>
      </c>
      <c r="S90" s="17" t="e">
        <f t="shared" si="9"/>
        <v>#DIV/0!</v>
      </c>
      <c r="T90" s="17">
        <f t="shared" si="10"/>
        <v>597</v>
      </c>
      <c r="U90" s="16">
        <f t="shared" si="11"/>
        <v>0</v>
      </c>
      <c r="V90" s="17">
        <f t="shared" si="12"/>
        <v>3</v>
      </c>
      <c r="W90" s="16" t="str">
        <f t="shared" si="26"/>
        <v>Kilopris=199 kr/kg;Vikt per enhet=0,5;Enheter per kolli=6;Vikt (ca)=3kg;Cirkapris per kolli=597 kr</v>
      </c>
      <c r="X90" s="16"/>
      <c r="Y90" s="16"/>
      <c r="Z90" s="7" t="str">
        <f t="shared" si="14"/>
        <v>Varmrökt korv Ostgrillare - ekologisk</v>
      </c>
      <c r="AA90" s="16" t="s">
        <v>80</v>
      </c>
      <c r="AB90" s="16"/>
      <c r="AC90" s="18" t="s">
        <v>352</v>
      </c>
      <c r="AD90" s="16"/>
      <c r="AE90" s="16" t="s">
        <v>196</v>
      </c>
      <c r="AF90" s="16"/>
      <c r="AG90" s="16"/>
      <c r="AH90" s="16"/>
      <c r="AI90" s="17">
        <f t="shared" si="15"/>
        <v>597</v>
      </c>
      <c r="AJ90" s="16" t="s">
        <v>84</v>
      </c>
      <c r="AK90" s="16" t="s">
        <v>84</v>
      </c>
      <c r="AL90" s="16">
        <f t="shared" si="16"/>
        <v>0</v>
      </c>
      <c r="AM90" s="16" t="s">
        <v>85</v>
      </c>
      <c r="AN90" s="16" t="s">
        <v>86</v>
      </c>
      <c r="AO90" s="16"/>
      <c r="AP90" s="17">
        <f t="shared" si="17"/>
        <v>3</v>
      </c>
      <c r="AQ90" s="16" t="s">
        <v>85</v>
      </c>
      <c r="AR90" s="16" t="s">
        <v>85</v>
      </c>
      <c r="AS90" s="16" t="s">
        <v>85</v>
      </c>
      <c r="AT90" s="16" t="s">
        <v>87</v>
      </c>
      <c r="AU90" s="16" t="s">
        <v>87</v>
      </c>
      <c r="AV90" s="16"/>
      <c r="AW90" s="16"/>
      <c r="AX90" s="16">
        <v>500</v>
      </c>
      <c r="AY90" s="16">
        <v>0</v>
      </c>
      <c r="AZ90" s="16" t="s">
        <v>346</v>
      </c>
      <c r="BA90" s="16" t="s">
        <v>198</v>
      </c>
      <c r="BB90" s="16"/>
      <c r="BC90" s="16"/>
      <c r="BD90" s="16"/>
      <c r="BE90" s="16"/>
      <c r="BF90" s="16"/>
      <c r="BG90" s="16"/>
      <c r="BH90" s="16"/>
      <c r="BI90" s="16"/>
      <c r="BJ90" s="16"/>
      <c r="BK90" s="16"/>
      <c r="BL90" s="16"/>
      <c r="BM90" s="16"/>
      <c r="BN90" s="16"/>
      <c r="BO90" s="16"/>
      <c r="BP90" s="16"/>
      <c r="BQ90" s="16"/>
      <c r="BR90" s="16">
        <v>0</v>
      </c>
      <c r="BS90" s="16"/>
      <c r="BT90" s="16"/>
      <c r="BU90" s="16"/>
      <c r="BV90" s="16"/>
      <c r="BW90" s="16"/>
      <c r="BX90" s="19">
        <v>7350123000603</v>
      </c>
      <c r="BY90" s="18">
        <v>81</v>
      </c>
      <c r="BZ90" s="16"/>
      <c r="CA90" s="16"/>
      <c r="CB90" s="16"/>
      <c r="CC90" s="16"/>
      <c r="CD90" s="16"/>
      <c r="CE90" s="16"/>
      <c r="CF90" s="16"/>
      <c r="CG90" s="16"/>
      <c r="CH90" s="16"/>
      <c r="CI90" s="16"/>
      <c r="CJ90" s="16" t="str">
        <f t="shared" si="18"/>
        <v>Kilopris=199 kr/kg;Vikt per enhet=0,5;Enheter per kolli=6;Vikt (ca)=3kg;Cirkapris per kolli=597 kr</v>
      </c>
    </row>
    <row r="91" spans="1:88" ht="15.75" customHeight="1">
      <c r="A91" s="28" t="s">
        <v>353</v>
      </c>
      <c r="B91" s="28">
        <v>1</v>
      </c>
      <c r="C91" s="28" t="str">
        <f t="shared" si="0"/>
        <v>Varierande</v>
      </c>
      <c r="D91" s="28">
        <v>1</v>
      </c>
      <c r="E91" s="29"/>
      <c r="F91" s="29">
        <v>2</v>
      </c>
      <c r="G91" s="29">
        <f t="shared" si="28"/>
        <v>0</v>
      </c>
      <c r="H91" s="29">
        <f t="shared" si="29"/>
        <v>2</v>
      </c>
      <c r="I91" s="29"/>
      <c r="J91" s="29">
        <v>100.93</v>
      </c>
      <c r="K91" s="28" t="s">
        <v>79</v>
      </c>
      <c r="L91" s="28"/>
      <c r="M91" s="29">
        <f t="shared" si="3"/>
        <v>0</v>
      </c>
      <c r="N91" s="29">
        <f t="shared" si="4"/>
        <v>100.93</v>
      </c>
      <c r="O91" s="29">
        <f t="shared" si="5"/>
        <v>0</v>
      </c>
      <c r="P91" s="29">
        <f t="shared" si="6"/>
        <v>201.86</v>
      </c>
      <c r="Q91" s="29">
        <f t="shared" si="7"/>
        <v>0</v>
      </c>
      <c r="R91" s="29">
        <f t="shared" si="8"/>
        <v>201.86</v>
      </c>
      <c r="S91" s="29" t="e">
        <f t="shared" si="9"/>
        <v>#DIV/0!</v>
      </c>
      <c r="T91" s="29">
        <f t="shared" si="10"/>
        <v>201.86</v>
      </c>
      <c r="U91" s="28">
        <f t="shared" si="11"/>
        <v>0</v>
      </c>
      <c r="V91" s="30">
        <f t="shared" si="12"/>
        <v>2</v>
      </c>
      <c r="W91" s="28" t="str">
        <f t="shared" si="26"/>
        <v>Kilopris=100,93 kr/kg;Vikt per enhet=2;Enheter per kolli=1;Vikt (ca)=2kg;Cirkapris per kolli=201,86 kr</v>
      </c>
      <c r="X91" s="28"/>
      <c r="Y91" s="28"/>
      <c r="Z91" s="7" t="str">
        <f t="shared" si="14"/>
        <v>Antonios Ost &amp; Bacon Ca 2 kg LÖSVIKT</v>
      </c>
      <c r="AA91" s="28" t="s">
        <v>80</v>
      </c>
      <c r="AB91" s="28"/>
      <c r="AC91" s="31" t="s">
        <v>354</v>
      </c>
      <c r="AD91" s="28"/>
      <c r="AE91" s="28" t="s">
        <v>355</v>
      </c>
      <c r="AF91" s="28"/>
      <c r="AG91" s="28"/>
      <c r="AH91" s="28"/>
      <c r="AI91" s="29">
        <f t="shared" si="15"/>
        <v>201.86</v>
      </c>
      <c r="AJ91" s="28" t="s">
        <v>84</v>
      </c>
      <c r="AK91" s="28" t="s">
        <v>84</v>
      </c>
      <c r="AL91" s="28">
        <f t="shared" si="16"/>
        <v>0</v>
      </c>
      <c r="AM91" s="28" t="s">
        <v>85</v>
      </c>
      <c r="AN91" s="28" t="s">
        <v>86</v>
      </c>
      <c r="AO91" s="28"/>
      <c r="AP91" s="29">
        <f t="shared" si="17"/>
        <v>2</v>
      </c>
      <c r="AQ91" s="28" t="s">
        <v>85</v>
      </c>
      <c r="AR91" s="28" t="s">
        <v>85</v>
      </c>
      <c r="AS91" s="28" t="s">
        <v>85</v>
      </c>
      <c r="AT91" s="28" t="s">
        <v>87</v>
      </c>
      <c r="AU91" s="28" t="s">
        <v>87</v>
      </c>
      <c r="AV91" s="28"/>
      <c r="AW91" s="28"/>
      <c r="AX91" s="28">
        <v>500</v>
      </c>
      <c r="AY91" s="28">
        <v>0</v>
      </c>
      <c r="AZ91" s="28" t="s">
        <v>356</v>
      </c>
      <c r="BA91" s="28" t="s">
        <v>357</v>
      </c>
      <c r="BB91" s="28"/>
      <c r="BC91" s="28"/>
      <c r="BD91" s="28"/>
      <c r="BE91" s="28"/>
      <c r="BF91" s="28"/>
      <c r="BG91" s="28"/>
      <c r="BH91" s="28"/>
      <c r="BI91" s="28"/>
      <c r="BJ91" s="28"/>
      <c r="BK91" s="28"/>
      <c r="BL91" s="28"/>
      <c r="BM91" s="28"/>
      <c r="BN91" s="28"/>
      <c r="BO91" s="28"/>
      <c r="BP91" s="28"/>
      <c r="BQ91" s="28"/>
      <c r="BR91" s="28">
        <v>0</v>
      </c>
      <c r="BS91" s="28"/>
      <c r="BT91" s="28"/>
      <c r="BU91" s="28"/>
      <c r="BV91" s="28"/>
      <c r="BW91" s="28"/>
      <c r="BX91" s="32">
        <v>2371610000000</v>
      </c>
      <c r="BY91" s="31">
        <v>100</v>
      </c>
      <c r="BZ91" s="28"/>
      <c r="CA91" s="28"/>
      <c r="CB91" s="28"/>
      <c r="CC91" s="28"/>
      <c r="CD91" s="28"/>
      <c r="CE91" s="28"/>
      <c r="CF91" s="28"/>
      <c r="CG91" s="28"/>
      <c r="CH91" s="28"/>
      <c r="CI91" s="28"/>
      <c r="CJ91" s="28" t="str">
        <f t="shared" si="18"/>
        <v>Kilopris=100,93 kr/kg;Vikt per enhet=2;Enheter per kolli=1;Vikt (ca)=2kg;Cirkapris per kolli=201,86 kr</v>
      </c>
    </row>
    <row r="92" spans="1:88" ht="15.75" customHeight="1">
      <c r="A92" s="7" t="s">
        <v>358</v>
      </c>
      <c r="B92" s="7">
        <v>0</v>
      </c>
      <c r="C92" s="7" t="str">
        <f t="shared" si="0"/>
        <v>Fast</v>
      </c>
      <c r="D92" s="7">
        <v>4</v>
      </c>
      <c r="E92" s="8">
        <v>1</v>
      </c>
      <c r="F92" s="8"/>
      <c r="G92" s="8">
        <f t="shared" si="28"/>
        <v>4</v>
      </c>
      <c r="H92" s="8">
        <f t="shared" si="29"/>
        <v>0</v>
      </c>
      <c r="I92" s="8">
        <v>71.91</v>
      </c>
      <c r="J92" s="8"/>
      <c r="K92" s="7" t="s">
        <v>79</v>
      </c>
      <c r="M92" s="8">
        <f t="shared" si="3"/>
        <v>71.91</v>
      </c>
      <c r="N92" s="8">
        <f t="shared" si="4"/>
        <v>0</v>
      </c>
      <c r="O92" s="8">
        <f t="shared" si="5"/>
        <v>287.64</v>
      </c>
      <c r="P92" s="8">
        <f t="shared" si="6"/>
        <v>0</v>
      </c>
      <c r="Q92" s="8">
        <f t="shared" si="7"/>
        <v>287.64</v>
      </c>
      <c r="R92" s="8">
        <f t="shared" si="8"/>
        <v>0</v>
      </c>
      <c r="S92" s="8">
        <f t="shared" si="9"/>
        <v>71.91</v>
      </c>
      <c r="T92" s="8">
        <f t="shared" si="10"/>
        <v>287.64</v>
      </c>
      <c r="U92" s="7">
        <f t="shared" si="11"/>
        <v>0</v>
      </c>
      <c r="V92" s="9">
        <f t="shared" si="12"/>
        <v>4</v>
      </c>
      <c r="W92" s="7" t="str">
        <f t="shared" si="26"/>
        <v>Styckpris=71,91 kr/st;Vikt per enhet=1;Enheter per kolli=4;Vikt=4 kg;Jämförelsepris=71,91 kr/kg;Pris=287,64 kr</v>
      </c>
      <c r="Z92" s="7" t="str">
        <f t="shared" si="14"/>
        <v>Bamse 1 kg ST</v>
      </c>
      <c r="AA92" s="7" t="s">
        <v>80</v>
      </c>
      <c r="AC92" s="10" t="s">
        <v>359</v>
      </c>
      <c r="AE92" s="7" t="s">
        <v>355</v>
      </c>
      <c r="AI92" s="8">
        <f t="shared" si="15"/>
        <v>287.64</v>
      </c>
      <c r="AJ92" s="7" t="s">
        <v>84</v>
      </c>
      <c r="AK92" s="7" t="s">
        <v>84</v>
      </c>
      <c r="AL92" s="7">
        <f t="shared" si="16"/>
        <v>0</v>
      </c>
      <c r="AM92" s="7" t="s">
        <v>85</v>
      </c>
      <c r="AN92" s="7" t="s">
        <v>86</v>
      </c>
      <c r="AP92" s="8">
        <f t="shared" si="17"/>
        <v>4</v>
      </c>
      <c r="AQ92" s="7" t="s">
        <v>85</v>
      </c>
      <c r="AR92" s="7" t="s">
        <v>85</v>
      </c>
      <c r="AS92" s="7" t="s">
        <v>85</v>
      </c>
      <c r="AT92" s="7" t="s">
        <v>87</v>
      </c>
      <c r="AU92" s="7" t="s">
        <v>87</v>
      </c>
      <c r="AX92" s="7">
        <v>500</v>
      </c>
      <c r="AY92" s="7">
        <v>0</v>
      </c>
      <c r="AZ92" s="7" t="s">
        <v>346</v>
      </c>
      <c r="BA92" s="7" t="s">
        <v>360</v>
      </c>
      <c r="BR92" s="7">
        <v>0</v>
      </c>
      <c r="BX92" s="11">
        <v>7332245102007</v>
      </c>
      <c r="BY92" s="10">
        <v>102</v>
      </c>
      <c r="CJ92" s="7" t="str">
        <f t="shared" si="18"/>
        <v>Styckpris=71,91 kr/st;Vikt per enhet=1;Enheter per kolli=4;Vikt=4 kg;Jämförelsepris=71,91 kr/kg;Pris=287,64 kr</v>
      </c>
    </row>
    <row r="93" spans="1:88" ht="15.75" customHeight="1">
      <c r="A93" s="7" t="s">
        <v>361</v>
      </c>
      <c r="B93" s="7">
        <v>1</v>
      </c>
      <c r="C93" s="7" t="str">
        <f t="shared" si="0"/>
        <v>Varierande</v>
      </c>
      <c r="D93" s="7">
        <v>4</v>
      </c>
      <c r="E93" s="8"/>
      <c r="F93" s="8">
        <v>1</v>
      </c>
      <c r="G93" s="8">
        <f t="shared" si="28"/>
        <v>0</v>
      </c>
      <c r="H93" s="8">
        <f t="shared" si="29"/>
        <v>4</v>
      </c>
      <c r="I93" s="8"/>
      <c r="J93" s="8">
        <v>68.819999999999993</v>
      </c>
      <c r="K93" s="7" t="s">
        <v>79</v>
      </c>
      <c r="M93" s="8">
        <f t="shared" si="3"/>
        <v>0</v>
      </c>
      <c r="N93" s="8">
        <f t="shared" si="4"/>
        <v>68.819999999999993</v>
      </c>
      <c r="O93" s="8">
        <f t="shared" si="5"/>
        <v>0</v>
      </c>
      <c r="P93" s="8">
        <f t="shared" si="6"/>
        <v>275.27999999999997</v>
      </c>
      <c r="Q93" s="8">
        <f t="shared" si="7"/>
        <v>0</v>
      </c>
      <c r="R93" s="8">
        <f t="shared" si="8"/>
        <v>275.27999999999997</v>
      </c>
      <c r="S93" s="8" t="e">
        <f t="shared" si="9"/>
        <v>#DIV/0!</v>
      </c>
      <c r="T93" s="8">
        <f t="shared" si="10"/>
        <v>275.27999999999997</v>
      </c>
      <c r="U93" s="7">
        <f t="shared" si="11"/>
        <v>0</v>
      </c>
      <c r="V93" s="9">
        <f t="shared" si="12"/>
        <v>4</v>
      </c>
      <c r="W93" s="7" t="str">
        <f t="shared" si="26"/>
        <v>Kilopris=68,82 kr/kg;Vikt per enhet=1;Enheter per kolli=4;Vikt (ca)=4kg;Cirkapris per kolli=275,28 kr</v>
      </c>
      <c r="Z93" s="7" t="str">
        <f t="shared" si="14"/>
        <v>Falukorv ring Ca 1 kg LÖSVIKT</v>
      </c>
      <c r="AA93" s="7" t="s">
        <v>80</v>
      </c>
      <c r="AC93" s="10" t="s">
        <v>362</v>
      </c>
      <c r="AE93" s="7" t="s">
        <v>355</v>
      </c>
      <c r="AI93" s="8">
        <f t="shared" si="15"/>
        <v>275.27999999999997</v>
      </c>
      <c r="AJ93" s="7" t="s">
        <v>84</v>
      </c>
      <c r="AK93" s="7" t="s">
        <v>84</v>
      </c>
      <c r="AL93" s="7">
        <f t="shared" si="16"/>
        <v>0</v>
      </c>
      <c r="AM93" s="7" t="s">
        <v>85</v>
      </c>
      <c r="AN93" s="7" t="s">
        <v>86</v>
      </c>
      <c r="AP93" s="8">
        <f t="shared" si="17"/>
        <v>4</v>
      </c>
      <c r="AQ93" s="7" t="s">
        <v>85</v>
      </c>
      <c r="AR93" s="7" t="s">
        <v>85</v>
      </c>
      <c r="AS93" s="7" t="s">
        <v>85</v>
      </c>
      <c r="AT93" s="7" t="s">
        <v>87</v>
      </c>
      <c r="AU93" s="7" t="s">
        <v>87</v>
      </c>
      <c r="AX93" s="7">
        <v>500</v>
      </c>
      <c r="AY93" s="7">
        <v>0</v>
      </c>
      <c r="AZ93" s="7" t="s">
        <v>356</v>
      </c>
      <c r="BA93" s="7" t="s">
        <v>363</v>
      </c>
      <c r="BR93" s="7">
        <v>0</v>
      </c>
      <c r="BX93" s="11">
        <v>2371610400008</v>
      </c>
      <c r="BY93" s="10">
        <v>104</v>
      </c>
      <c r="CJ93" s="7" t="str">
        <f t="shared" si="18"/>
        <v>Kilopris=68,82 kr/kg;Vikt per enhet=1;Enheter per kolli=4;Vikt (ca)=4kg;Cirkapris per kolli=275,28 kr</v>
      </c>
    </row>
    <row r="94" spans="1:88" ht="15.75" customHeight="1">
      <c r="A94" s="7" t="s">
        <v>364</v>
      </c>
      <c r="B94" s="7">
        <v>0</v>
      </c>
      <c r="C94" s="7" t="str">
        <f t="shared" si="0"/>
        <v>Fast</v>
      </c>
      <c r="D94" s="7">
        <v>8</v>
      </c>
      <c r="E94" s="8">
        <v>0.44</v>
      </c>
      <c r="F94" s="8"/>
      <c r="G94" s="8">
        <f t="shared" si="28"/>
        <v>3.52</v>
      </c>
      <c r="H94" s="8">
        <f t="shared" si="29"/>
        <v>0</v>
      </c>
      <c r="I94" s="8">
        <v>36.25</v>
      </c>
      <c r="J94" s="8"/>
      <c r="K94" s="7" t="s">
        <v>79</v>
      </c>
      <c r="M94" s="8">
        <f t="shared" si="3"/>
        <v>36.25</v>
      </c>
      <c r="N94" s="8">
        <f t="shared" si="4"/>
        <v>0</v>
      </c>
      <c r="O94" s="8">
        <f t="shared" si="5"/>
        <v>290</v>
      </c>
      <c r="P94" s="8">
        <f t="shared" si="6"/>
        <v>0</v>
      </c>
      <c r="Q94" s="8">
        <f t="shared" si="7"/>
        <v>290</v>
      </c>
      <c r="R94" s="8">
        <f t="shared" si="8"/>
        <v>0</v>
      </c>
      <c r="S94" s="8">
        <f t="shared" si="9"/>
        <v>82.38636363636364</v>
      </c>
      <c r="T94" s="8">
        <f t="shared" si="10"/>
        <v>290</v>
      </c>
      <c r="U94" s="7">
        <f t="shared" si="11"/>
        <v>0</v>
      </c>
      <c r="V94" s="9">
        <f t="shared" si="12"/>
        <v>3.52</v>
      </c>
      <c r="W94" s="7" t="str">
        <f t="shared" si="26"/>
        <v>Styckpris=36,25 kr/st;Vikt per enhet=0,44;Enheter per kolli=8;Vikt=3,52 kg;Jämförelsepris=82,39 kr/kg;Pris=290 kr</v>
      </c>
      <c r="Z94" s="7" t="str">
        <f t="shared" si="14"/>
        <v>Falukorv 440 g ST</v>
      </c>
      <c r="AA94" s="7" t="s">
        <v>80</v>
      </c>
      <c r="AC94" s="10" t="s">
        <v>365</v>
      </c>
      <c r="AE94" s="7" t="s">
        <v>355</v>
      </c>
      <c r="AI94" s="8">
        <f t="shared" si="15"/>
        <v>290</v>
      </c>
      <c r="AJ94" s="7" t="s">
        <v>84</v>
      </c>
      <c r="AK94" s="7" t="s">
        <v>84</v>
      </c>
      <c r="AL94" s="7">
        <f t="shared" si="16"/>
        <v>0</v>
      </c>
      <c r="AM94" s="7" t="s">
        <v>85</v>
      </c>
      <c r="AN94" s="7" t="s">
        <v>86</v>
      </c>
      <c r="AP94" s="8">
        <f t="shared" si="17"/>
        <v>3.52</v>
      </c>
      <c r="AQ94" s="7" t="s">
        <v>85</v>
      </c>
      <c r="AR94" s="7" t="s">
        <v>85</v>
      </c>
      <c r="AS94" s="7" t="s">
        <v>85</v>
      </c>
      <c r="AT94" s="7" t="s">
        <v>87</v>
      </c>
      <c r="AU94" s="7" t="s">
        <v>87</v>
      </c>
      <c r="AX94" s="7">
        <v>500</v>
      </c>
      <c r="AY94" s="7">
        <v>0</v>
      </c>
      <c r="AZ94" s="7" t="s">
        <v>346</v>
      </c>
      <c r="BA94" s="7" t="s">
        <v>363</v>
      </c>
      <c r="BR94" s="7">
        <v>0</v>
      </c>
      <c r="BX94" s="11">
        <v>7332245105008</v>
      </c>
      <c r="BY94" s="10">
        <v>105</v>
      </c>
      <c r="CJ94" s="7" t="str">
        <f t="shared" si="18"/>
        <v>Styckpris=36,25 kr/st;Vikt per enhet=0,44;Enheter per kolli=8;Vikt=3,52 kg;Jämförelsepris=82,39 kr/kg;Pris=290 kr</v>
      </c>
    </row>
    <row r="95" spans="1:88" ht="15.75" customHeight="1">
      <c r="A95" s="7" t="s">
        <v>366</v>
      </c>
      <c r="B95" s="7">
        <v>1</v>
      </c>
      <c r="C95" s="7" t="str">
        <f t="shared" si="0"/>
        <v>Varierande</v>
      </c>
      <c r="D95" s="7">
        <v>1</v>
      </c>
      <c r="E95" s="8"/>
      <c r="F95" s="8">
        <v>2</v>
      </c>
      <c r="G95" s="8">
        <f t="shared" si="28"/>
        <v>0</v>
      </c>
      <c r="H95" s="8">
        <f t="shared" si="29"/>
        <v>2</v>
      </c>
      <c r="I95" s="8"/>
      <c r="J95" s="8">
        <v>71.61</v>
      </c>
      <c r="K95" s="7" t="s">
        <v>79</v>
      </c>
      <c r="M95" s="8">
        <f t="shared" si="3"/>
        <v>0</v>
      </c>
      <c r="N95" s="8">
        <f t="shared" si="4"/>
        <v>71.61</v>
      </c>
      <c r="O95" s="8">
        <f t="shared" si="5"/>
        <v>0</v>
      </c>
      <c r="P95" s="8">
        <f t="shared" si="6"/>
        <v>143.22</v>
      </c>
      <c r="Q95" s="8">
        <f t="shared" si="7"/>
        <v>0</v>
      </c>
      <c r="R95" s="8">
        <f t="shared" si="8"/>
        <v>143.22</v>
      </c>
      <c r="S95" s="8" t="e">
        <f t="shared" si="9"/>
        <v>#DIV/0!</v>
      </c>
      <c r="T95" s="8">
        <f t="shared" si="10"/>
        <v>143.22</v>
      </c>
      <c r="U95" s="7">
        <f t="shared" si="11"/>
        <v>0</v>
      </c>
      <c r="V95" s="9">
        <f t="shared" si="12"/>
        <v>2</v>
      </c>
      <c r="W95" s="7" t="str">
        <f t="shared" si="26"/>
        <v>Kilopris=71,61 kr/kg;Vikt per enhet=2;Enheter per kolli=1;Vikt (ca)=2kg;Cirkapris per kolli=143,22 kr</v>
      </c>
      <c r="Z95" s="7" t="str">
        <f t="shared" si="14"/>
        <v>Frukostkorv Ca 2 kg LÖSVIKT</v>
      </c>
      <c r="AA95" s="7" t="s">
        <v>80</v>
      </c>
      <c r="AC95" s="10" t="s">
        <v>367</v>
      </c>
      <c r="AE95" s="7" t="s">
        <v>355</v>
      </c>
      <c r="AI95" s="8">
        <f t="shared" si="15"/>
        <v>143.22</v>
      </c>
      <c r="AJ95" s="7" t="s">
        <v>84</v>
      </c>
      <c r="AK95" s="7" t="s">
        <v>84</v>
      </c>
      <c r="AL95" s="7">
        <f t="shared" si="16"/>
        <v>0</v>
      </c>
      <c r="AM95" s="7" t="s">
        <v>85</v>
      </c>
      <c r="AN95" s="7" t="s">
        <v>86</v>
      </c>
      <c r="AP95" s="8">
        <f t="shared" si="17"/>
        <v>2</v>
      </c>
      <c r="AQ95" s="7" t="s">
        <v>85</v>
      </c>
      <c r="AR95" s="7" t="s">
        <v>85</v>
      </c>
      <c r="AS95" s="7" t="s">
        <v>85</v>
      </c>
      <c r="AT95" s="7" t="s">
        <v>87</v>
      </c>
      <c r="AU95" s="7" t="s">
        <v>87</v>
      </c>
      <c r="AX95" s="7">
        <v>500</v>
      </c>
      <c r="AY95" s="7">
        <v>0</v>
      </c>
      <c r="AZ95" s="7" t="s">
        <v>356</v>
      </c>
      <c r="BA95" s="7" t="s">
        <v>368</v>
      </c>
      <c r="BR95" s="7">
        <v>0</v>
      </c>
      <c r="BX95" s="11">
        <v>2371610600002</v>
      </c>
      <c r="BY95" s="10">
        <v>106</v>
      </c>
      <c r="CJ95" s="7" t="str">
        <f t="shared" si="18"/>
        <v>Kilopris=71,61 kr/kg;Vikt per enhet=2;Enheter per kolli=1;Vikt (ca)=2kg;Cirkapris per kolli=143,22 kr</v>
      </c>
    </row>
    <row r="96" spans="1:88" ht="15.75" customHeight="1">
      <c r="A96" s="7" t="s">
        <v>369</v>
      </c>
      <c r="B96" s="7">
        <v>1</v>
      </c>
      <c r="C96" s="7" t="str">
        <f t="shared" si="0"/>
        <v>Varierande</v>
      </c>
      <c r="D96" s="7">
        <v>1</v>
      </c>
      <c r="E96" s="8"/>
      <c r="F96" s="8">
        <v>1</v>
      </c>
      <c r="G96" s="8">
        <f t="shared" si="28"/>
        <v>0</v>
      </c>
      <c r="H96" s="8">
        <f t="shared" si="29"/>
        <v>1</v>
      </c>
      <c r="I96" s="8"/>
      <c r="J96" s="8">
        <v>80.900000000000006</v>
      </c>
      <c r="K96" s="7" t="s">
        <v>79</v>
      </c>
      <c r="M96" s="8">
        <f t="shared" si="3"/>
        <v>0</v>
      </c>
      <c r="N96" s="8">
        <f t="shared" si="4"/>
        <v>80.900000000000006</v>
      </c>
      <c r="O96" s="8">
        <f t="shared" si="5"/>
        <v>0</v>
      </c>
      <c r="P96" s="8">
        <f t="shared" si="6"/>
        <v>80.900000000000006</v>
      </c>
      <c r="Q96" s="8">
        <f t="shared" si="7"/>
        <v>0</v>
      </c>
      <c r="R96" s="8">
        <f t="shared" si="8"/>
        <v>80.900000000000006</v>
      </c>
      <c r="S96" s="8" t="e">
        <f t="shared" si="9"/>
        <v>#DIV/0!</v>
      </c>
      <c r="T96" s="8">
        <f t="shared" si="10"/>
        <v>80.900000000000006</v>
      </c>
      <c r="U96" s="7">
        <f t="shared" si="11"/>
        <v>0</v>
      </c>
      <c r="V96" s="9">
        <f t="shared" si="12"/>
        <v>1</v>
      </c>
      <c r="W96" s="7" t="str">
        <f t="shared" si="26"/>
        <v>Kilopris=80,9 kr/kg;Vikt per enhet=1;Enheter per kolli=1;Vikt (ca)=1kg;Cirkapris per kolli=80,9 kr</v>
      </c>
      <c r="Z96" s="7" t="str">
        <f t="shared" si="14"/>
        <v>Medisterkorv Ring Ca 1 kg LÖSVIKT</v>
      </c>
      <c r="AA96" s="7" t="s">
        <v>80</v>
      </c>
      <c r="AC96" s="10" t="s">
        <v>370</v>
      </c>
      <c r="AE96" s="7" t="s">
        <v>355</v>
      </c>
      <c r="AI96" s="8">
        <f t="shared" si="15"/>
        <v>80.900000000000006</v>
      </c>
      <c r="AJ96" s="7" t="s">
        <v>84</v>
      </c>
      <c r="AK96" s="7" t="s">
        <v>84</v>
      </c>
      <c r="AL96" s="7">
        <f t="shared" si="16"/>
        <v>0</v>
      </c>
      <c r="AM96" s="7" t="s">
        <v>85</v>
      </c>
      <c r="AN96" s="7" t="s">
        <v>86</v>
      </c>
      <c r="AP96" s="8">
        <f t="shared" si="17"/>
        <v>1</v>
      </c>
      <c r="AQ96" s="7" t="s">
        <v>85</v>
      </c>
      <c r="AR96" s="7" t="s">
        <v>85</v>
      </c>
      <c r="AS96" s="7" t="s">
        <v>85</v>
      </c>
      <c r="AT96" s="7" t="s">
        <v>87</v>
      </c>
      <c r="AU96" s="7" t="s">
        <v>87</v>
      </c>
      <c r="AX96" s="7">
        <v>500</v>
      </c>
      <c r="AY96" s="7">
        <v>0</v>
      </c>
      <c r="AZ96" s="7" t="s">
        <v>309</v>
      </c>
      <c r="BA96" s="7" t="s">
        <v>371</v>
      </c>
      <c r="BR96" s="7">
        <v>0</v>
      </c>
      <c r="BX96" s="11">
        <v>2371611400007</v>
      </c>
      <c r="BY96" s="10">
        <v>114</v>
      </c>
      <c r="CJ96" s="7" t="str">
        <f t="shared" si="18"/>
        <v>Kilopris=80,9 kr/kg;Vikt per enhet=1;Enheter per kolli=1;Vikt (ca)=1kg;Cirkapris per kolli=80,9 kr</v>
      </c>
    </row>
    <row r="97" spans="1:88" ht="15.75" customHeight="1">
      <c r="A97" s="7" t="s">
        <v>372</v>
      </c>
      <c r="B97" s="7">
        <v>0</v>
      </c>
      <c r="C97" s="7" t="str">
        <f t="shared" si="0"/>
        <v>Fast</v>
      </c>
      <c r="D97" s="7">
        <v>5</v>
      </c>
      <c r="E97" s="8">
        <v>0.44</v>
      </c>
      <c r="F97" s="8"/>
      <c r="G97" s="8">
        <f t="shared" si="28"/>
        <v>2.2000000000000002</v>
      </c>
      <c r="H97" s="8">
        <f t="shared" si="29"/>
        <v>0</v>
      </c>
      <c r="I97" s="8">
        <v>38.880000000000003</v>
      </c>
      <c r="J97" s="8"/>
      <c r="K97" s="7" t="s">
        <v>79</v>
      </c>
      <c r="M97" s="8">
        <f t="shared" si="3"/>
        <v>38.880000000000003</v>
      </c>
      <c r="N97" s="8">
        <f t="shared" si="4"/>
        <v>0</v>
      </c>
      <c r="O97" s="8">
        <f t="shared" si="5"/>
        <v>194.4</v>
      </c>
      <c r="P97" s="8">
        <f t="shared" si="6"/>
        <v>0</v>
      </c>
      <c r="Q97" s="8">
        <f t="shared" si="7"/>
        <v>194.4</v>
      </c>
      <c r="R97" s="8">
        <f t="shared" si="8"/>
        <v>0</v>
      </c>
      <c r="S97" s="8">
        <f t="shared" si="9"/>
        <v>88.363636363636374</v>
      </c>
      <c r="T97" s="8">
        <f t="shared" si="10"/>
        <v>194.4</v>
      </c>
      <c r="U97" s="7">
        <f t="shared" si="11"/>
        <v>0</v>
      </c>
      <c r="V97" s="9">
        <f t="shared" si="12"/>
        <v>2.2000000000000002</v>
      </c>
      <c r="W97" s="7" t="str">
        <f t="shared" si="26"/>
        <v>Styckpris=38,88 kr/st;Vikt per enhet=0,44;Enheter per kolli=5;Vikt=2,2 kg;Jämförelsepris=88,36 kr/kg;Pris=194,4 kr</v>
      </c>
      <c r="Z97" s="7" t="str">
        <f t="shared" si="14"/>
        <v>Medisterkorv 440 g ST</v>
      </c>
      <c r="AA97" s="7" t="s">
        <v>80</v>
      </c>
      <c r="AC97" s="10" t="s">
        <v>373</v>
      </c>
      <c r="AE97" s="7" t="s">
        <v>355</v>
      </c>
      <c r="AI97" s="8">
        <f t="shared" si="15"/>
        <v>194.4</v>
      </c>
      <c r="AJ97" s="7" t="s">
        <v>84</v>
      </c>
      <c r="AK97" s="7" t="s">
        <v>84</v>
      </c>
      <c r="AL97" s="7">
        <f t="shared" si="16"/>
        <v>0</v>
      </c>
      <c r="AM97" s="7" t="s">
        <v>85</v>
      </c>
      <c r="AN97" s="7" t="s">
        <v>86</v>
      </c>
      <c r="AP97" s="8">
        <f t="shared" si="17"/>
        <v>2.2000000000000002</v>
      </c>
      <c r="AQ97" s="7" t="s">
        <v>85</v>
      </c>
      <c r="AR97" s="7" t="s">
        <v>85</v>
      </c>
      <c r="AS97" s="7" t="s">
        <v>85</v>
      </c>
      <c r="AT97" s="7" t="s">
        <v>87</v>
      </c>
      <c r="AU97" s="7" t="s">
        <v>87</v>
      </c>
      <c r="AX97" s="7">
        <v>500</v>
      </c>
      <c r="AY97" s="7">
        <v>0</v>
      </c>
      <c r="AZ97" s="7" t="s">
        <v>346</v>
      </c>
      <c r="BA97" s="7" t="s">
        <v>371</v>
      </c>
      <c r="BR97" s="7">
        <v>0</v>
      </c>
      <c r="BX97" s="11">
        <v>7332245115007</v>
      </c>
      <c r="BY97" s="10">
        <v>115</v>
      </c>
      <c r="CJ97" s="7" t="str">
        <f t="shared" si="18"/>
        <v>Styckpris=38,88 kr/st;Vikt per enhet=0,44;Enheter per kolli=5;Vikt=2,2 kg;Jämförelsepris=88,36 kr/kg;Pris=194,4 kr</v>
      </c>
    </row>
    <row r="98" spans="1:88" ht="15.75" customHeight="1">
      <c r="A98" s="7" t="s">
        <v>374</v>
      </c>
      <c r="B98" s="7">
        <v>1</v>
      </c>
      <c r="C98" s="7" t="str">
        <f t="shared" si="0"/>
        <v>Varierande</v>
      </c>
      <c r="D98" s="7">
        <v>1</v>
      </c>
      <c r="E98" s="8"/>
      <c r="F98" s="8">
        <v>2</v>
      </c>
      <c r="G98" s="8">
        <f t="shared" si="28"/>
        <v>0</v>
      </c>
      <c r="H98" s="8">
        <f t="shared" si="29"/>
        <v>2</v>
      </c>
      <c r="I98" s="8"/>
      <c r="J98" s="8">
        <v>116.36</v>
      </c>
      <c r="K98" s="7" t="s">
        <v>79</v>
      </c>
      <c r="M98" s="8">
        <f t="shared" si="3"/>
        <v>0</v>
      </c>
      <c r="N98" s="8">
        <f t="shared" si="4"/>
        <v>116.36</v>
      </c>
      <c r="O98" s="8">
        <f t="shared" si="5"/>
        <v>0</v>
      </c>
      <c r="P98" s="8">
        <f t="shared" si="6"/>
        <v>232.72</v>
      </c>
      <c r="Q98" s="8">
        <f t="shared" si="7"/>
        <v>0</v>
      </c>
      <c r="R98" s="8">
        <f t="shared" si="8"/>
        <v>232.72</v>
      </c>
      <c r="S98" s="8" t="e">
        <f t="shared" si="9"/>
        <v>#DIV/0!</v>
      </c>
      <c r="T98" s="8">
        <f t="shared" si="10"/>
        <v>232.72</v>
      </c>
      <c r="U98" s="7">
        <f t="shared" si="11"/>
        <v>0</v>
      </c>
      <c r="V98" s="9">
        <f t="shared" si="12"/>
        <v>2</v>
      </c>
      <c r="W98" s="7" t="str">
        <f t="shared" si="26"/>
        <v>Kilopris=116,36 kr/kg;Vikt per enhet=2;Enheter per kolli=1;Vikt (ca)=2kg;Cirkapris per kolli=232,72 kr</v>
      </c>
      <c r="Z98" s="7" t="str">
        <f t="shared" si="14"/>
        <v>Per i Parma Ca 2 kg LÖSVIKT</v>
      </c>
      <c r="AA98" s="7" t="s">
        <v>80</v>
      </c>
      <c r="AC98" s="10" t="s">
        <v>375</v>
      </c>
      <c r="AE98" s="7" t="s">
        <v>355</v>
      </c>
      <c r="AI98" s="8">
        <f t="shared" si="15"/>
        <v>232.72</v>
      </c>
      <c r="AJ98" s="7" t="s">
        <v>84</v>
      </c>
      <c r="AK98" s="7" t="s">
        <v>84</v>
      </c>
      <c r="AL98" s="7">
        <f t="shared" si="16"/>
        <v>0</v>
      </c>
      <c r="AM98" s="7" t="s">
        <v>85</v>
      </c>
      <c r="AN98" s="7" t="s">
        <v>86</v>
      </c>
      <c r="AP98" s="8">
        <f t="shared" si="17"/>
        <v>2</v>
      </c>
      <c r="AQ98" s="7" t="s">
        <v>85</v>
      </c>
      <c r="AR98" s="7" t="s">
        <v>85</v>
      </c>
      <c r="AS98" s="7" t="s">
        <v>85</v>
      </c>
      <c r="AT98" s="7" t="s">
        <v>87</v>
      </c>
      <c r="AU98" s="7" t="s">
        <v>87</v>
      </c>
      <c r="AX98" s="7">
        <v>500</v>
      </c>
      <c r="AY98" s="7">
        <v>0</v>
      </c>
      <c r="AZ98" s="7" t="s">
        <v>356</v>
      </c>
      <c r="BA98" s="7" t="s">
        <v>376</v>
      </c>
      <c r="BR98" s="7">
        <v>0</v>
      </c>
      <c r="BX98" s="11">
        <v>2371611600001</v>
      </c>
      <c r="BY98" s="10">
        <v>116</v>
      </c>
      <c r="CJ98" s="7" t="str">
        <f t="shared" si="18"/>
        <v>Kilopris=116,36 kr/kg;Vikt per enhet=2;Enheter per kolli=1;Vikt (ca)=2kg;Cirkapris per kolli=232,72 kr</v>
      </c>
    </row>
    <row r="99" spans="1:88" ht="15.75" customHeight="1">
      <c r="A99" s="7" t="s">
        <v>377</v>
      </c>
      <c r="B99" s="7">
        <v>1</v>
      </c>
      <c r="C99" s="7" t="str">
        <f t="shared" si="0"/>
        <v>Varierande</v>
      </c>
      <c r="D99" s="7">
        <v>1</v>
      </c>
      <c r="E99" s="8"/>
      <c r="F99" s="8">
        <v>2</v>
      </c>
      <c r="G99" s="8">
        <f t="shared" si="28"/>
        <v>0</v>
      </c>
      <c r="H99" s="8">
        <f t="shared" si="29"/>
        <v>2</v>
      </c>
      <c r="I99" s="8"/>
      <c r="J99" s="8">
        <v>95.67</v>
      </c>
      <c r="K99" s="7" t="s">
        <v>79</v>
      </c>
      <c r="M99" s="8">
        <f t="shared" si="3"/>
        <v>0</v>
      </c>
      <c r="N99" s="8">
        <f t="shared" si="4"/>
        <v>95.67</v>
      </c>
      <c r="O99" s="8">
        <f t="shared" si="5"/>
        <v>0</v>
      </c>
      <c r="P99" s="8">
        <f t="shared" si="6"/>
        <v>191.34</v>
      </c>
      <c r="Q99" s="8">
        <f t="shared" si="7"/>
        <v>0</v>
      </c>
      <c r="R99" s="8">
        <f t="shared" si="8"/>
        <v>191.34</v>
      </c>
      <c r="S99" s="8" t="e">
        <f t="shared" si="9"/>
        <v>#DIV/0!</v>
      </c>
      <c r="T99" s="8">
        <f t="shared" si="10"/>
        <v>191.34</v>
      </c>
      <c r="U99" s="7">
        <f t="shared" si="11"/>
        <v>0</v>
      </c>
      <c r="V99" s="9">
        <f t="shared" si="12"/>
        <v>2</v>
      </c>
      <c r="W99" s="7" t="str">
        <f t="shared" si="26"/>
        <v>Kilopris=95,67 kr/kg;Vikt per enhet=2;Enheter per kolli=1;Vikt (ca)=2kg;Cirkapris per kolli=191,34 kr</v>
      </c>
      <c r="Z99" s="7" t="str">
        <f t="shared" si="14"/>
        <v>Prinskorv Ca 2 kg LÖSVIKT</v>
      </c>
      <c r="AA99" s="7" t="s">
        <v>80</v>
      </c>
      <c r="AC99" s="10" t="s">
        <v>378</v>
      </c>
      <c r="AE99" s="7" t="s">
        <v>355</v>
      </c>
      <c r="AI99" s="8">
        <f t="shared" si="15"/>
        <v>191.34</v>
      </c>
      <c r="AJ99" s="7" t="s">
        <v>84</v>
      </c>
      <c r="AK99" s="7" t="s">
        <v>84</v>
      </c>
      <c r="AL99" s="7">
        <f t="shared" si="16"/>
        <v>0</v>
      </c>
      <c r="AM99" s="7" t="s">
        <v>85</v>
      </c>
      <c r="AN99" s="7" t="s">
        <v>86</v>
      </c>
      <c r="AP99" s="8">
        <f t="shared" si="17"/>
        <v>2</v>
      </c>
      <c r="AQ99" s="7" t="s">
        <v>85</v>
      </c>
      <c r="AR99" s="7" t="s">
        <v>85</v>
      </c>
      <c r="AS99" s="7" t="s">
        <v>85</v>
      </c>
      <c r="AT99" s="7" t="s">
        <v>87</v>
      </c>
      <c r="AU99" s="7" t="s">
        <v>87</v>
      </c>
      <c r="AX99" s="7">
        <v>500</v>
      </c>
      <c r="AY99" s="7">
        <v>0</v>
      </c>
      <c r="AZ99" s="7" t="s">
        <v>356</v>
      </c>
      <c r="BA99" s="7" t="s">
        <v>379</v>
      </c>
      <c r="BR99" s="7">
        <v>0</v>
      </c>
      <c r="BX99" s="11">
        <v>2371611800005</v>
      </c>
      <c r="BY99" s="10">
        <v>118</v>
      </c>
      <c r="CJ99" s="7" t="str">
        <f t="shared" si="18"/>
        <v>Kilopris=95,67 kr/kg;Vikt per enhet=2;Enheter per kolli=1;Vikt (ca)=2kg;Cirkapris per kolli=191,34 kr</v>
      </c>
    </row>
    <row r="100" spans="1:88" ht="15.75" customHeight="1">
      <c r="A100" s="7" t="s">
        <v>380</v>
      </c>
      <c r="B100" s="7">
        <v>1</v>
      </c>
      <c r="C100" s="7" t="str">
        <f t="shared" si="0"/>
        <v>Varierande</v>
      </c>
      <c r="D100" s="7">
        <v>8</v>
      </c>
      <c r="E100" s="8"/>
      <c r="F100" s="8">
        <v>0.25</v>
      </c>
      <c r="G100" s="8">
        <f t="shared" si="28"/>
        <v>0</v>
      </c>
      <c r="H100" s="8">
        <f t="shared" si="29"/>
        <v>2</v>
      </c>
      <c r="I100" s="8"/>
      <c r="J100" s="8">
        <v>103.72</v>
      </c>
      <c r="K100" s="7" t="s">
        <v>79</v>
      </c>
      <c r="M100" s="8">
        <f t="shared" si="3"/>
        <v>0</v>
      </c>
      <c r="N100" s="8">
        <f t="shared" si="4"/>
        <v>103.72</v>
      </c>
      <c r="O100" s="8">
        <f t="shared" si="5"/>
        <v>0</v>
      </c>
      <c r="P100" s="8">
        <f t="shared" si="6"/>
        <v>207.44</v>
      </c>
      <c r="Q100" s="8">
        <f t="shared" si="7"/>
        <v>0</v>
      </c>
      <c r="R100" s="8">
        <f t="shared" si="8"/>
        <v>207.44</v>
      </c>
      <c r="S100" s="8" t="e">
        <f t="shared" si="9"/>
        <v>#DIV/0!</v>
      </c>
      <c r="T100" s="8">
        <f t="shared" si="10"/>
        <v>207.44</v>
      </c>
      <c r="U100" s="7">
        <f t="shared" si="11"/>
        <v>0</v>
      </c>
      <c r="V100" s="9">
        <f t="shared" si="12"/>
        <v>2</v>
      </c>
      <c r="W100" s="7" t="str">
        <f t="shared" si="26"/>
        <v>Kilopris=103,72 kr/kg;Vikt per enhet=0,25;Enheter per kolli=8;Vikt (ca)=2kg;Cirkapris per kolli=207,44 kr</v>
      </c>
      <c r="Z100" s="7" t="str">
        <f t="shared" si="14"/>
        <v>Prinskorv 12-pack 250 g</v>
      </c>
      <c r="AA100" s="7" t="s">
        <v>80</v>
      </c>
      <c r="AC100" s="10" t="s">
        <v>381</v>
      </c>
      <c r="AE100" s="7" t="s">
        <v>355</v>
      </c>
      <c r="AI100" s="8">
        <f t="shared" si="15"/>
        <v>207.44</v>
      </c>
      <c r="AJ100" s="7" t="s">
        <v>84</v>
      </c>
      <c r="AK100" s="7" t="s">
        <v>84</v>
      </c>
      <c r="AL100" s="7">
        <f t="shared" si="16"/>
        <v>0</v>
      </c>
      <c r="AM100" s="7" t="s">
        <v>85</v>
      </c>
      <c r="AN100" s="7" t="s">
        <v>86</v>
      </c>
      <c r="AP100" s="8">
        <f t="shared" si="17"/>
        <v>2</v>
      </c>
      <c r="AQ100" s="7" t="s">
        <v>85</v>
      </c>
      <c r="AR100" s="7" t="s">
        <v>85</v>
      </c>
      <c r="AS100" s="7" t="s">
        <v>85</v>
      </c>
      <c r="AT100" s="7" t="s">
        <v>87</v>
      </c>
      <c r="AU100" s="7" t="s">
        <v>87</v>
      </c>
      <c r="AX100" s="7">
        <v>500</v>
      </c>
      <c r="AY100" s="7">
        <v>0</v>
      </c>
      <c r="AZ100" s="7" t="s">
        <v>346</v>
      </c>
      <c r="BA100" s="7" t="s">
        <v>379</v>
      </c>
      <c r="BR100" s="7">
        <v>0</v>
      </c>
      <c r="BX100" s="11">
        <v>2371611900002</v>
      </c>
      <c r="BY100" s="10">
        <v>119</v>
      </c>
      <c r="CJ100" s="7" t="str">
        <f t="shared" si="18"/>
        <v>Kilopris=103,72 kr/kg;Vikt per enhet=0,25;Enheter per kolli=8;Vikt (ca)=2kg;Cirkapris per kolli=207,44 kr</v>
      </c>
    </row>
    <row r="101" spans="1:88" ht="15.75" customHeight="1">
      <c r="A101" s="7" t="s">
        <v>382</v>
      </c>
      <c r="B101" s="7">
        <v>1</v>
      </c>
      <c r="C101" s="7" t="str">
        <f t="shared" si="0"/>
        <v>Varierande</v>
      </c>
      <c r="D101" s="7">
        <v>8</v>
      </c>
      <c r="E101" s="8"/>
      <c r="F101" s="8">
        <v>0.5</v>
      </c>
      <c r="G101" s="8">
        <f t="shared" si="28"/>
        <v>0</v>
      </c>
      <c r="H101" s="8">
        <f t="shared" si="29"/>
        <v>4</v>
      </c>
      <c r="I101" s="8"/>
      <c r="J101" s="8">
        <v>96.79</v>
      </c>
      <c r="K101" s="7" t="s">
        <v>79</v>
      </c>
      <c r="M101" s="8">
        <f t="shared" si="3"/>
        <v>0</v>
      </c>
      <c r="N101" s="8">
        <f t="shared" si="4"/>
        <v>96.79</v>
      </c>
      <c r="O101" s="8">
        <f t="shared" si="5"/>
        <v>0</v>
      </c>
      <c r="P101" s="8">
        <f t="shared" si="6"/>
        <v>387.16</v>
      </c>
      <c r="Q101" s="8">
        <f t="shared" si="7"/>
        <v>0</v>
      </c>
      <c r="R101" s="8">
        <f t="shared" si="8"/>
        <v>387.16</v>
      </c>
      <c r="S101" s="8" t="e">
        <f t="shared" si="9"/>
        <v>#DIV/0!</v>
      </c>
      <c r="T101" s="8">
        <f t="shared" si="10"/>
        <v>387.16</v>
      </c>
      <c r="U101" s="7">
        <f t="shared" si="11"/>
        <v>0</v>
      </c>
      <c r="V101" s="9">
        <f t="shared" si="12"/>
        <v>4</v>
      </c>
      <c r="W101" s="7" t="str">
        <f t="shared" si="26"/>
        <v>Kilopris=96,79 kr/kg;Vikt per enhet=0,5;Enheter per kolli=8;Vikt (ca)=4kg;Cirkapris per kolli=387,16 kr</v>
      </c>
      <c r="Z101" s="7" t="str">
        <f t="shared" si="14"/>
        <v>Prinskorv Ca 500 g</v>
      </c>
      <c r="AA101" s="7" t="s">
        <v>80</v>
      </c>
      <c r="AC101" s="10" t="s">
        <v>383</v>
      </c>
      <c r="AE101" s="7" t="s">
        <v>355</v>
      </c>
      <c r="AI101" s="8">
        <f t="shared" si="15"/>
        <v>387.16</v>
      </c>
      <c r="AJ101" s="7" t="s">
        <v>84</v>
      </c>
      <c r="AK101" s="7" t="s">
        <v>84</v>
      </c>
      <c r="AL101" s="7">
        <f t="shared" si="16"/>
        <v>0</v>
      </c>
      <c r="AM101" s="7" t="s">
        <v>85</v>
      </c>
      <c r="AN101" s="7" t="s">
        <v>86</v>
      </c>
      <c r="AP101" s="8">
        <f t="shared" si="17"/>
        <v>4</v>
      </c>
      <c r="AQ101" s="7" t="s">
        <v>85</v>
      </c>
      <c r="AR101" s="7" t="s">
        <v>85</v>
      </c>
      <c r="AS101" s="7" t="s">
        <v>85</v>
      </c>
      <c r="AT101" s="7" t="s">
        <v>87</v>
      </c>
      <c r="AU101" s="7" t="s">
        <v>87</v>
      </c>
      <c r="AX101" s="7">
        <v>500</v>
      </c>
      <c r="AY101" s="7">
        <v>0</v>
      </c>
      <c r="AZ101" s="7" t="s">
        <v>346</v>
      </c>
      <c r="BA101" s="7" t="s">
        <v>384</v>
      </c>
      <c r="BF101" s="7" t="s">
        <v>379</v>
      </c>
      <c r="BR101" s="7">
        <v>0</v>
      </c>
      <c r="BX101" s="11">
        <v>2371612000008</v>
      </c>
      <c r="BY101" s="10">
        <v>120</v>
      </c>
      <c r="CJ101" s="7" t="str">
        <f t="shared" si="18"/>
        <v>Kilopris=96,79 kr/kg;Vikt per enhet=0,5;Enheter per kolli=8;Vikt (ca)=4kg;Cirkapris per kolli=387,16 kr</v>
      </c>
    </row>
    <row r="102" spans="1:88" ht="15.75" customHeight="1">
      <c r="A102" s="7" t="s">
        <v>385</v>
      </c>
      <c r="B102" s="7">
        <v>1</v>
      </c>
      <c r="C102" s="7" t="str">
        <f t="shared" si="0"/>
        <v>Varierande</v>
      </c>
      <c r="D102" s="7">
        <v>1</v>
      </c>
      <c r="E102" s="8"/>
      <c r="F102" s="8">
        <v>2</v>
      </c>
      <c r="G102" s="8">
        <f t="shared" si="28"/>
        <v>0</v>
      </c>
      <c r="H102" s="8">
        <f t="shared" si="29"/>
        <v>2</v>
      </c>
      <c r="I102" s="8"/>
      <c r="J102" s="8">
        <v>123.08</v>
      </c>
      <c r="K102" s="7" t="s">
        <v>79</v>
      </c>
      <c r="M102" s="8">
        <f t="shared" si="3"/>
        <v>0</v>
      </c>
      <c r="N102" s="8">
        <f t="shared" si="4"/>
        <v>123.08</v>
      </c>
      <c r="O102" s="8">
        <f t="shared" si="5"/>
        <v>0</v>
      </c>
      <c r="P102" s="8">
        <f t="shared" si="6"/>
        <v>246.16</v>
      </c>
      <c r="Q102" s="8">
        <f t="shared" si="7"/>
        <v>0</v>
      </c>
      <c r="R102" s="8">
        <f t="shared" si="8"/>
        <v>246.16</v>
      </c>
      <c r="S102" s="8" t="e">
        <f t="shared" si="9"/>
        <v>#DIV/0!</v>
      </c>
      <c r="T102" s="8">
        <f t="shared" si="10"/>
        <v>246.16</v>
      </c>
      <c r="U102" s="7">
        <f t="shared" si="11"/>
        <v>0</v>
      </c>
      <c r="V102" s="9">
        <f t="shared" si="12"/>
        <v>2</v>
      </c>
      <c r="W102" s="7" t="str">
        <f t="shared" si="26"/>
        <v>Kilopris=123,08 kr/kg;Vikt per enhet=2;Enheter per kolli=1;Vikt (ca)=2kg;Cirkapris per kolli=246,16 kr</v>
      </c>
      <c r="Z102" s="7" t="str">
        <f t="shared" si="14"/>
        <v>Ramslökskorv Ca 2 kg LÖSVIKT</v>
      </c>
      <c r="AA102" s="7" t="s">
        <v>80</v>
      </c>
      <c r="AC102" s="10" t="s">
        <v>386</v>
      </c>
      <c r="AE102" s="7" t="s">
        <v>355</v>
      </c>
      <c r="AI102" s="8">
        <f t="shared" si="15"/>
        <v>246.16</v>
      </c>
      <c r="AJ102" s="7" t="s">
        <v>84</v>
      </c>
      <c r="AK102" s="7" t="s">
        <v>84</v>
      </c>
      <c r="AL102" s="7">
        <f t="shared" si="16"/>
        <v>0</v>
      </c>
      <c r="AM102" s="7" t="s">
        <v>85</v>
      </c>
      <c r="AN102" s="7" t="s">
        <v>86</v>
      </c>
      <c r="AP102" s="8">
        <f t="shared" si="17"/>
        <v>2</v>
      </c>
      <c r="AQ102" s="7" t="s">
        <v>85</v>
      </c>
      <c r="AR102" s="7" t="s">
        <v>85</v>
      </c>
      <c r="AS102" s="7" t="s">
        <v>85</v>
      </c>
      <c r="AT102" s="7" t="s">
        <v>87</v>
      </c>
      <c r="AU102" s="7" t="s">
        <v>87</v>
      </c>
      <c r="AX102" s="7">
        <v>500</v>
      </c>
      <c r="AY102" s="7">
        <v>0</v>
      </c>
      <c r="AZ102" s="7" t="s">
        <v>356</v>
      </c>
      <c r="BA102" s="7" t="s">
        <v>363</v>
      </c>
      <c r="BR102" s="7">
        <v>0</v>
      </c>
      <c r="BX102" s="11">
        <v>2371612100005</v>
      </c>
      <c r="BY102" s="10">
        <v>121</v>
      </c>
      <c r="CJ102" s="7" t="str">
        <f t="shared" si="18"/>
        <v>Kilopris=123,08 kr/kg;Vikt per enhet=2;Enheter per kolli=1;Vikt (ca)=2kg;Cirkapris per kolli=246,16 kr</v>
      </c>
    </row>
    <row r="103" spans="1:88" ht="15.75" customHeight="1">
      <c r="A103" s="7" t="s">
        <v>387</v>
      </c>
      <c r="B103" s="7">
        <v>1</v>
      </c>
      <c r="C103" s="7" t="str">
        <f t="shared" si="0"/>
        <v>Varierande</v>
      </c>
      <c r="D103" s="7">
        <v>1</v>
      </c>
      <c r="E103" s="8"/>
      <c r="F103" s="8">
        <v>2</v>
      </c>
      <c r="G103" s="8">
        <f t="shared" si="28"/>
        <v>0</v>
      </c>
      <c r="H103" s="8">
        <f t="shared" si="29"/>
        <v>2</v>
      </c>
      <c r="I103" s="8"/>
      <c r="J103" s="8">
        <v>94.43</v>
      </c>
      <c r="K103" s="7" t="s">
        <v>79</v>
      </c>
      <c r="M103" s="8">
        <f t="shared" si="3"/>
        <v>0</v>
      </c>
      <c r="N103" s="8">
        <f t="shared" si="4"/>
        <v>94.43</v>
      </c>
      <c r="O103" s="8">
        <f t="shared" si="5"/>
        <v>0</v>
      </c>
      <c r="P103" s="8">
        <f t="shared" si="6"/>
        <v>188.86</v>
      </c>
      <c r="Q103" s="8">
        <f t="shared" si="7"/>
        <v>0</v>
      </c>
      <c r="R103" s="8">
        <f t="shared" si="8"/>
        <v>188.86</v>
      </c>
      <c r="S103" s="8" t="e">
        <f t="shared" si="9"/>
        <v>#DIV/0!</v>
      </c>
      <c r="T103" s="8">
        <f t="shared" si="10"/>
        <v>188.86</v>
      </c>
      <c r="U103" s="7">
        <f t="shared" si="11"/>
        <v>0</v>
      </c>
      <c r="V103" s="9">
        <f t="shared" si="12"/>
        <v>2</v>
      </c>
      <c r="W103" s="7" t="str">
        <f t="shared" si="26"/>
        <v>Kilopris=94,43 kr/kg;Vikt per enhet=2;Enheter per kolli=1;Vikt (ca)=2kg;Cirkapris per kolli=188,86 kr</v>
      </c>
      <c r="Z103" s="7" t="str">
        <f t="shared" si="14"/>
        <v>Sallsicca don Persson Ca 2 kg LÖSVIKT</v>
      </c>
      <c r="AA103" s="7" t="s">
        <v>80</v>
      </c>
      <c r="AC103" s="10" t="s">
        <v>388</v>
      </c>
      <c r="AE103" s="7" t="s">
        <v>355</v>
      </c>
      <c r="AI103" s="8">
        <f t="shared" si="15"/>
        <v>188.86</v>
      </c>
      <c r="AJ103" s="7" t="s">
        <v>84</v>
      </c>
      <c r="AK103" s="7" t="s">
        <v>84</v>
      </c>
      <c r="AL103" s="7">
        <f t="shared" si="16"/>
        <v>0</v>
      </c>
      <c r="AM103" s="7" t="s">
        <v>85</v>
      </c>
      <c r="AN103" s="7" t="s">
        <v>86</v>
      </c>
      <c r="AP103" s="8">
        <f t="shared" si="17"/>
        <v>2</v>
      </c>
      <c r="AQ103" s="7" t="s">
        <v>85</v>
      </c>
      <c r="AR103" s="7" t="s">
        <v>85</v>
      </c>
      <c r="AS103" s="7" t="s">
        <v>85</v>
      </c>
      <c r="AT103" s="7" t="s">
        <v>87</v>
      </c>
      <c r="AU103" s="7" t="s">
        <v>87</v>
      </c>
      <c r="AX103" s="7">
        <v>500</v>
      </c>
      <c r="AY103" s="7">
        <v>0</v>
      </c>
      <c r="AZ103" s="7" t="s">
        <v>356</v>
      </c>
      <c r="BA103" s="7" t="s">
        <v>389</v>
      </c>
      <c r="BR103" s="7">
        <v>0</v>
      </c>
      <c r="BX103" s="11">
        <v>2371612300009</v>
      </c>
      <c r="BY103" s="10">
        <v>123</v>
      </c>
      <c r="CJ103" s="7" t="str">
        <f t="shared" si="18"/>
        <v>Kilopris=94,43 kr/kg;Vikt per enhet=2;Enheter per kolli=1;Vikt (ca)=2kg;Cirkapris per kolli=188,86 kr</v>
      </c>
    </row>
    <row r="104" spans="1:88" ht="15.75" customHeight="1">
      <c r="A104" s="7" t="s">
        <v>390</v>
      </c>
      <c r="B104" s="7">
        <v>1</v>
      </c>
      <c r="C104" s="7" t="str">
        <f t="shared" si="0"/>
        <v>Varierande</v>
      </c>
      <c r="D104" s="7">
        <v>1</v>
      </c>
      <c r="E104" s="8"/>
      <c r="F104" s="8">
        <v>2</v>
      </c>
      <c r="G104" s="8">
        <f t="shared" si="28"/>
        <v>0</v>
      </c>
      <c r="H104" s="8">
        <f t="shared" si="29"/>
        <v>2</v>
      </c>
      <c r="I104" s="8"/>
      <c r="J104" s="8">
        <v>89.28</v>
      </c>
      <c r="K104" s="7" t="s">
        <v>79</v>
      </c>
      <c r="M104" s="8">
        <f t="shared" si="3"/>
        <v>0</v>
      </c>
      <c r="N104" s="8">
        <f t="shared" si="4"/>
        <v>89.28</v>
      </c>
      <c r="O104" s="8">
        <f t="shared" si="5"/>
        <v>0</v>
      </c>
      <c r="P104" s="8">
        <f t="shared" si="6"/>
        <v>178.56</v>
      </c>
      <c r="Q104" s="8">
        <f t="shared" si="7"/>
        <v>0</v>
      </c>
      <c r="R104" s="8">
        <f t="shared" si="8"/>
        <v>178.56</v>
      </c>
      <c r="S104" s="8" t="e">
        <f t="shared" si="9"/>
        <v>#DIV/0!</v>
      </c>
      <c r="T104" s="8">
        <f t="shared" si="10"/>
        <v>178.56</v>
      </c>
      <c r="U104" s="7">
        <f t="shared" si="11"/>
        <v>0</v>
      </c>
      <c r="V104" s="9">
        <f t="shared" si="12"/>
        <v>2</v>
      </c>
      <c r="W104" s="7" t="str">
        <f t="shared" si="26"/>
        <v>Kilopris=89,28 kr/kg;Vikt per enhet=2;Enheter per kolli=1;Vikt (ca)=2kg;Cirkapris per kolli=178,56 kr</v>
      </c>
      <c r="Z104" s="7" t="str">
        <f t="shared" si="14"/>
        <v>Tapas Chorizo Ca 2 kg LÖSVIKT</v>
      </c>
      <c r="AA104" s="7" t="s">
        <v>80</v>
      </c>
      <c r="AC104" s="10" t="s">
        <v>391</v>
      </c>
      <c r="AE104" s="7" t="s">
        <v>355</v>
      </c>
      <c r="AI104" s="8">
        <f t="shared" si="15"/>
        <v>178.56</v>
      </c>
      <c r="AJ104" s="7" t="s">
        <v>84</v>
      </c>
      <c r="AK104" s="7" t="s">
        <v>84</v>
      </c>
      <c r="AL104" s="7">
        <f t="shared" si="16"/>
        <v>0</v>
      </c>
      <c r="AM104" s="7" t="s">
        <v>85</v>
      </c>
      <c r="AN104" s="7" t="s">
        <v>86</v>
      </c>
      <c r="AP104" s="8">
        <f t="shared" si="17"/>
        <v>2</v>
      </c>
      <c r="AQ104" s="7" t="s">
        <v>85</v>
      </c>
      <c r="AR104" s="7" t="s">
        <v>85</v>
      </c>
      <c r="AS104" s="7" t="s">
        <v>85</v>
      </c>
      <c r="AT104" s="7" t="s">
        <v>87</v>
      </c>
      <c r="AU104" s="7" t="s">
        <v>87</v>
      </c>
      <c r="AX104" s="7">
        <v>500</v>
      </c>
      <c r="AY104" s="7">
        <v>0</v>
      </c>
      <c r="AZ104" s="7" t="s">
        <v>356</v>
      </c>
      <c r="BA104" s="7" t="s">
        <v>392</v>
      </c>
      <c r="BR104" s="7">
        <v>0</v>
      </c>
      <c r="BX104" s="11">
        <v>2371612500003</v>
      </c>
      <c r="BY104" s="10">
        <v>125</v>
      </c>
      <c r="CJ104" s="7" t="str">
        <f t="shared" si="18"/>
        <v>Kilopris=89,28 kr/kg;Vikt per enhet=2;Enheter per kolli=1;Vikt (ca)=2kg;Cirkapris per kolli=178,56 kr</v>
      </c>
    </row>
    <row r="105" spans="1:88" ht="15.75" customHeight="1">
      <c r="A105" s="7" t="s">
        <v>393</v>
      </c>
      <c r="B105" s="7">
        <v>1</v>
      </c>
      <c r="C105" s="7" t="str">
        <f t="shared" si="0"/>
        <v>Varierande</v>
      </c>
      <c r="D105" s="7">
        <v>1</v>
      </c>
      <c r="E105" s="8"/>
      <c r="F105" s="8">
        <v>2</v>
      </c>
      <c r="G105" s="8">
        <f t="shared" si="28"/>
        <v>0</v>
      </c>
      <c r="H105" s="8">
        <f t="shared" si="29"/>
        <v>2</v>
      </c>
      <c r="I105" s="8"/>
      <c r="J105" s="8">
        <v>82.69</v>
      </c>
      <c r="K105" s="7" t="s">
        <v>79</v>
      </c>
      <c r="M105" s="8">
        <f t="shared" si="3"/>
        <v>0</v>
      </c>
      <c r="N105" s="8">
        <f t="shared" si="4"/>
        <v>82.69</v>
      </c>
      <c r="O105" s="8">
        <f t="shared" si="5"/>
        <v>0</v>
      </c>
      <c r="P105" s="8">
        <f t="shared" si="6"/>
        <v>165.38</v>
      </c>
      <c r="Q105" s="8">
        <f t="shared" si="7"/>
        <v>0</v>
      </c>
      <c r="R105" s="8">
        <f t="shared" si="8"/>
        <v>165.38</v>
      </c>
      <c r="S105" s="8" t="e">
        <f t="shared" si="9"/>
        <v>#DIV/0!</v>
      </c>
      <c r="T105" s="8">
        <f t="shared" si="10"/>
        <v>165.38</v>
      </c>
      <c r="U105" s="7">
        <f t="shared" si="11"/>
        <v>0</v>
      </c>
      <c r="V105" s="9">
        <f t="shared" si="12"/>
        <v>2</v>
      </c>
      <c r="W105" s="7" t="str">
        <f t="shared" si="26"/>
        <v>Kilopris=82,69 kr/kg;Vikt per enhet=2;Enheter per kolli=1;Vikt (ca)=2kg;Cirkapris per kolli=165,38 kr</v>
      </c>
      <c r="Z105" s="7" t="str">
        <f t="shared" si="14"/>
        <v>Wienerkorv Ca 2 kg LÖSVIKT</v>
      </c>
      <c r="AA105" s="7" t="s">
        <v>80</v>
      </c>
      <c r="AC105" s="10" t="s">
        <v>394</v>
      </c>
      <c r="AE105" s="7" t="s">
        <v>355</v>
      </c>
      <c r="AI105" s="8">
        <f t="shared" si="15"/>
        <v>165.38</v>
      </c>
      <c r="AJ105" s="7" t="s">
        <v>84</v>
      </c>
      <c r="AK105" s="7" t="s">
        <v>84</v>
      </c>
      <c r="AL105" s="7">
        <f t="shared" si="16"/>
        <v>0</v>
      </c>
      <c r="AM105" s="7" t="s">
        <v>85</v>
      </c>
      <c r="AN105" s="7" t="s">
        <v>86</v>
      </c>
      <c r="AP105" s="8">
        <f t="shared" si="17"/>
        <v>2</v>
      </c>
      <c r="AQ105" s="7" t="s">
        <v>85</v>
      </c>
      <c r="AR105" s="7" t="s">
        <v>85</v>
      </c>
      <c r="AS105" s="7" t="s">
        <v>85</v>
      </c>
      <c r="AT105" s="7" t="s">
        <v>87</v>
      </c>
      <c r="AU105" s="7" t="s">
        <v>87</v>
      </c>
      <c r="AX105" s="7">
        <v>500</v>
      </c>
      <c r="AY105" s="7">
        <v>0</v>
      </c>
      <c r="AZ105" s="7" t="s">
        <v>356</v>
      </c>
      <c r="BA105" s="7" t="s">
        <v>395</v>
      </c>
      <c r="BR105" s="7">
        <v>0</v>
      </c>
      <c r="BX105" s="11">
        <v>2371612800004</v>
      </c>
      <c r="BY105" s="10">
        <v>128</v>
      </c>
      <c r="CJ105" s="7" t="str">
        <f t="shared" si="18"/>
        <v>Kilopris=82,69 kr/kg;Vikt per enhet=2;Enheter per kolli=1;Vikt (ca)=2kg;Cirkapris per kolli=165,38 kr</v>
      </c>
    </row>
    <row r="106" spans="1:88" ht="15.75" customHeight="1">
      <c r="A106" s="7" t="s">
        <v>396</v>
      </c>
      <c r="B106" s="7">
        <v>1</v>
      </c>
      <c r="C106" s="7" t="str">
        <f t="shared" si="0"/>
        <v>Varierande</v>
      </c>
      <c r="D106" s="7">
        <v>1</v>
      </c>
      <c r="E106" s="8"/>
      <c r="F106" s="8">
        <v>2</v>
      </c>
      <c r="G106" s="8">
        <f t="shared" si="28"/>
        <v>0</v>
      </c>
      <c r="H106" s="8">
        <f t="shared" si="29"/>
        <v>2</v>
      </c>
      <c r="I106" s="8"/>
      <c r="J106" s="8">
        <v>72.03</v>
      </c>
      <c r="K106" s="7" t="s">
        <v>79</v>
      </c>
      <c r="M106" s="8">
        <f t="shared" si="3"/>
        <v>0</v>
      </c>
      <c r="N106" s="8">
        <f t="shared" si="4"/>
        <v>72.03</v>
      </c>
      <c r="O106" s="8">
        <f t="shared" si="5"/>
        <v>0</v>
      </c>
      <c r="P106" s="8">
        <f t="shared" si="6"/>
        <v>144.06</v>
      </c>
      <c r="Q106" s="8">
        <f t="shared" si="7"/>
        <v>0</v>
      </c>
      <c r="R106" s="8">
        <f t="shared" si="8"/>
        <v>144.06</v>
      </c>
      <c r="S106" s="8" t="e">
        <f t="shared" si="9"/>
        <v>#DIV/0!</v>
      </c>
      <c r="T106" s="8">
        <f t="shared" si="10"/>
        <v>144.06</v>
      </c>
      <c r="U106" s="7">
        <f t="shared" si="11"/>
        <v>0</v>
      </c>
      <c r="V106" s="9">
        <f t="shared" si="12"/>
        <v>2</v>
      </c>
      <c r="W106" s="7" t="str">
        <f t="shared" si="26"/>
        <v>Kilopris=72,03 kr/kg;Vikt per enhet=2;Enheter per kolli=1;Vikt (ca)=2kg;Cirkapris per kolli=144,06 kr</v>
      </c>
      <c r="Z106" s="7" t="str">
        <f t="shared" si="14"/>
        <v>XXL Långe Per Ca 2 kg LÖSVIKT</v>
      </c>
      <c r="AA106" s="7" t="s">
        <v>80</v>
      </c>
      <c r="AC106" s="10" t="s">
        <v>397</v>
      </c>
      <c r="AE106" s="7" t="s">
        <v>355</v>
      </c>
      <c r="AI106" s="8">
        <f t="shared" si="15"/>
        <v>144.06</v>
      </c>
      <c r="AJ106" s="7" t="s">
        <v>84</v>
      </c>
      <c r="AK106" s="7" t="s">
        <v>84</v>
      </c>
      <c r="AL106" s="7">
        <f t="shared" si="16"/>
        <v>0</v>
      </c>
      <c r="AM106" s="7" t="s">
        <v>85</v>
      </c>
      <c r="AN106" s="7" t="s">
        <v>86</v>
      </c>
      <c r="AP106" s="8">
        <f t="shared" si="17"/>
        <v>2</v>
      </c>
      <c r="AQ106" s="7" t="s">
        <v>85</v>
      </c>
      <c r="AR106" s="7" t="s">
        <v>85</v>
      </c>
      <c r="AS106" s="7" t="s">
        <v>85</v>
      </c>
      <c r="AT106" s="7" t="s">
        <v>87</v>
      </c>
      <c r="AU106" s="7" t="s">
        <v>87</v>
      </c>
      <c r="AX106" s="7">
        <v>500</v>
      </c>
      <c r="AY106" s="7">
        <v>0</v>
      </c>
      <c r="AZ106" s="7" t="s">
        <v>356</v>
      </c>
      <c r="BA106" s="7" t="s">
        <v>363</v>
      </c>
      <c r="BR106" s="7">
        <v>0</v>
      </c>
      <c r="BX106" s="11">
        <v>2371613200006</v>
      </c>
      <c r="BY106" s="10">
        <v>132</v>
      </c>
      <c r="CJ106" s="7" t="str">
        <f t="shared" si="18"/>
        <v>Kilopris=72,03 kr/kg;Vikt per enhet=2;Enheter per kolli=1;Vikt (ca)=2kg;Cirkapris per kolli=144,06 kr</v>
      </c>
    </row>
    <row r="107" spans="1:88" ht="15.75" customHeight="1">
      <c r="A107" s="7" t="s">
        <v>398</v>
      </c>
      <c r="B107" s="7">
        <v>1</v>
      </c>
      <c r="C107" s="7" t="str">
        <f t="shared" si="0"/>
        <v>Varierande</v>
      </c>
      <c r="D107" s="7">
        <v>1</v>
      </c>
      <c r="E107" s="8"/>
      <c r="F107" s="8">
        <v>2</v>
      </c>
      <c r="G107" s="8">
        <f t="shared" si="28"/>
        <v>0</v>
      </c>
      <c r="H107" s="8">
        <f t="shared" si="29"/>
        <v>2</v>
      </c>
      <c r="I107" s="8"/>
      <c r="J107" s="8">
        <v>112.56</v>
      </c>
      <c r="K107" s="7" t="s">
        <v>79</v>
      </c>
      <c r="M107" s="8">
        <f t="shared" si="3"/>
        <v>0</v>
      </c>
      <c r="N107" s="8">
        <f t="shared" si="4"/>
        <v>112.56</v>
      </c>
      <c r="O107" s="8">
        <f t="shared" si="5"/>
        <v>0</v>
      </c>
      <c r="P107" s="8">
        <f t="shared" si="6"/>
        <v>225.12</v>
      </c>
      <c r="Q107" s="8">
        <f t="shared" si="7"/>
        <v>0</v>
      </c>
      <c r="R107" s="8">
        <f t="shared" si="8"/>
        <v>225.12</v>
      </c>
      <c r="S107" s="8" t="e">
        <f t="shared" si="9"/>
        <v>#DIV/0!</v>
      </c>
      <c r="T107" s="8">
        <f t="shared" si="10"/>
        <v>225.12</v>
      </c>
      <c r="U107" s="7">
        <f t="shared" si="11"/>
        <v>0</v>
      </c>
      <c r="V107" s="9">
        <f t="shared" si="12"/>
        <v>2</v>
      </c>
      <c r="W107" s="7" t="str">
        <f t="shared" si="26"/>
        <v>Kilopris=112,56 kr/kg;Vikt per enhet=2;Enheter per kolli=1;Vikt (ca)=2kg;Cirkapris per kolli=225,12 kr</v>
      </c>
      <c r="Z107" s="7" t="str">
        <f t="shared" si="14"/>
        <v>Filles Chili cheese Ca 2 kg LÖSVIKT</v>
      </c>
      <c r="AA107" s="7" t="s">
        <v>80</v>
      </c>
      <c r="AC107" s="10" t="s">
        <v>399</v>
      </c>
      <c r="AE107" s="7" t="s">
        <v>355</v>
      </c>
      <c r="AI107" s="8">
        <f t="shared" si="15"/>
        <v>225.12</v>
      </c>
      <c r="AJ107" s="7" t="s">
        <v>84</v>
      </c>
      <c r="AK107" s="7" t="s">
        <v>84</v>
      </c>
      <c r="AL107" s="7">
        <f t="shared" si="16"/>
        <v>0</v>
      </c>
      <c r="AM107" s="7" t="s">
        <v>85</v>
      </c>
      <c r="AN107" s="7" t="s">
        <v>86</v>
      </c>
      <c r="AP107" s="8">
        <f t="shared" si="17"/>
        <v>2</v>
      </c>
      <c r="AQ107" s="7" t="s">
        <v>85</v>
      </c>
      <c r="AR107" s="7" t="s">
        <v>85</v>
      </c>
      <c r="AS107" s="7" t="s">
        <v>85</v>
      </c>
      <c r="AT107" s="7" t="s">
        <v>87</v>
      </c>
      <c r="AU107" s="7" t="s">
        <v>87</v>
      </c>
      <c r="AX107" s="7">
        <v>500</v>
      </c>
      <c r="AY107" s="7">
        <v>0</v>
      </c>
      <c r="AZ107" s="7" t="s">
        <v>356</v>
      </c>
      <c r="BA107" s="7" t="s">
        <v>400</v>
      </c>
      <c r="BR107" s="7">
        <v>0</v>
      </c>
      <c r="BX107" s="11">
        <v>2371613300008</v>
      </c>
      <c r="BY107" s="10">
        <v>133</v>
      </c>
      <c r="CJ107" s="7" t="str">
        <f t="shared" si="18"/>
        <v>Kilopris=112,56 kr/kg;Vikt per enhet=2;Enheter per kolli=1;Vikt (ca)=2kg;Cirkapris per kolli=225,12 kr</v>
      </c>
    </row>
    <row r="108" spans="1:88" ht="15.75" customHeight="1">
      <c r="A108" s="7" t="s">
        <v>401</v>
      </c>
      <c r="B108" s="7">
        <v>1</v>
      </c>
      <c r="C108" s="7" t="str">
        <f t="shared" si="0"/>
        <v>Varierande</v>
      </c>
      <c r="D108" s="7">
        <v>1</v>
      </c>
      <c r="E108" s="8"/>
      <c r="F108" s="8">
        <v>2</v>
      </c>
      <c r="G108" s="8">
        <f t="shared" si="28"/>
        <v>0</v>
      </c>
      <c r="H108" s="8">
        <f t="shared" si="29"/>
        <v>2</v>
      </c>
      <c r="I108" s="8"/>
      <c r="J108" s="8">
        <v>89.27</v>
      </c>
      <c r="K108" s="7" t="s">
        <v>79</v>
      </c>
      <c r="M108" s="8">
        <f t="shared" si="3"/>
        <v>0</v>
      </c>
      <c r="N108" s="8">
        <f t="shared" si="4"/>
        <v>89.27</v>
      </c>
      <c r="O108" s="8">
        <f t="shared" si="5"/>
        <v>0</v>
      </c>
      <c r="P108" s="8">
        <f t="shared" si="6"/>
        <v>178.54</v>
      </c>
      <c r="Q108" s="8">
        <f t="shared" si="7"/>
        <v>0</v>
      </c>
      <c r="R108" s="8">
        <f t="shared" si="8"/>
        <v>178.54</v>
      </c>
      <c r="S108" s="8" t="e">
        <f t="shared" si="9"/>
        <v>#DIV/0!</v>
      </c>
      <c r="T108" s="8">
        <f t="shared" si="10"/>
        <v>178.54</v>
      </c>
      <c r="U108" s="7">
        <f t="shared" si="11"/>
        <v>0</v>
      </c>
      <c r="V108" s="9">
        <f t="shared" si="12"/>
        <v>2</v>
      </c>
      <c r="W108" s="7" t="str">
        <f t="shared" si="26"/>
        <v>Kilopris=89,27 kr/kg;Vikt per enhet=2;Enheter per kolli=1;Vikt (ca)=2kg;Cirkapris per kolli=178,54 kr</v>
      </c>
      <c r="Z108" s="7" t="str">
        <f t="shared" si="14"/>
        <v>Wienerkorv Långa Ca 2 kg LÖSVIKT</v>
      </c>
      <c r="AA108" s="7" t="s">
        <v>80</v>
      </c>
      <c r="AC108" s="10" t="s">
        <v>402</v>
      </c>
      <c r="AE108" s="7" t="s">
        <v>355</v>
      </c>
      <c r="AI108" s="8">
        <f t="shared" si="15"/>
        <v>178.54</v>
      </c>
      <c r="AJ108" s="7" t="s">
        <v>84</v>
      </c>
      <c r="AK108" s="7" t="s">
        <v>84</v>
      </c>
      <c r="AL108" s="7">
        <f t="shared" si="16"/>
        <v>0</v>
      </c>
      <c r="AM108" s="7" t="s">
        <v>85</v>
      </c>
      <c r="AN108" s="7" t="s">
        <v>86</v>
      </c>
      <c r="AP108" s="8">
        <f t="shared" si="17"/>
        <v>2</v>
      </c>
      <c r="AQ108" s="7" t="s">
        <v>85</v>
      </c>
      <c r="AR108" s="7" t="s">
        <v>85</v>
      </c>
      <c r="AS108" s="7" t="s">
        <v>85</v>
      </c>
      <c r="AT108" s="7" t="s">
        <v>87</v>
      </c>
      <c r="AU108" s="7" t="s">
        <v>87</v>
      </c>
      <c r="AX108" s="7">
        <v>500</v>
      </c>
      <c r="AY108" s="7">
        <v>0</v>
      </c>
      <c r="AZ108" s="7" t="s">
        <v>356</v>
      </c>
      <c r="BA108" s="7" t="s">
        <v>403</v>
      </c>
      <c r="BR108" s="7">
        <v>0</v>
      </c>
      <c r="BX108" s="11">
        <v>2371613500002</v>
      </c>
      <c r="BY108" s="10">
        <v>135</v>
      </c>
      <c r="CJ108" s="7" t="str">
        <f t="shared" si="18"/>
        <v>Kilopris=89,27 kr/kg;Vikt per enhet=2;Enheter per kolli=1;Vikt (ca)=2kg;Cirkapris per kolli=178,54 kr</v>
      </c>
    </row>
    <row r="109" spans="1:88" ht="15.75" customHeight="1">
      <c r="A109" s="7" t="s">
        <v>404</v>
      </c>
      <c r="B109" s="7">
        <v>0</v>
      </c>
      <c r="C109" s="7" t="str">
        <f t="shared" si="0"/>
        <v>Fast</v>
      </c>
      <c r="D109" s="7">
        <v>8</v>
      </c>
      <c r="E109" s="8">
        <v>0.7</v>
      </c>
      <c r="F109" s="8"/>
      <c r="G109" s="8">
        <f t="shared" si="28"/>
        <v>5.6</v>
      </c>
      <c r="H109" s="8">
        <f t="shared" si="29"/>
        <v>0</v>
      </c>
      <c r="I109" s="8">
        <v>73.400000000000006</v>
      </c>
      <c r="J109" s="8"/>
      <c r="K109" s="7" t="s">
        <v>79</v>
      </c>
      <c r="M109" s="8">
        <f t="shared" si="3"/>
        <v>73.400000000000006</v>
      </c>
      <c r="N109" s="8">
        <f t="shared" si="4"/>
        <v>0</v>
      </c>
      <c r="O109" s="8">
        <f t="shared" si="5"/>
        <v>587.20000000000005</v>
      </c>
      <c r="P109" s="8">
        <f t="shared" si="6"/>
        <v>0</v>
      </c>
      <c r="Q109" s="8">
        <f t="shared" si="7"/>
        <v>587.20000000000005</v>
      </c>
      <c r="R109" s="8">
        <f t="shared" si="8"/>
        <v>0</v>
      </c>
      <c r="S109" s="8">
        <f t="shared" si="9"/>
        <v>104.85714285714288</v>
      </c>
      <c r="T109" s="8">
        <f t="shared" si="10"/>
        <v>587.20000000000005</v>
      </c>
      <c r="U109" s="7">
        <f t="shared" si="11"/>
        <v>0</v>
      </c>
      <c r="V109" s="9">
        <f t="shared" si="12"/>
        <v>5.6</v>
      </c>
      <c r="W109" s="7" t="str">
        <f t="shared" si="26"/>
        <v>Styckpris=73,4 kr/st;Vikt per enhet=0,7;Enheter per kolli=8;Vikt=5,6 kg;Jämförelsepris=104,86 kr/kg;Pris=587,2 kr</v>
      </c>
      <c r="Z109" s="7" t="str">
        <f t="shared" si="14"/>
        <v>Grillbricka 8-pack 700 g ST</v>
      </c>
      <c r="AA109" s="7" t="s">
        <v>80</v>
      </c>
      <c r="AC109" s="10" t="s">
        <v>405</v>
      </c>
      <c r="AE109" s="7" t="s">
        <v>355</v>
      </c>
      <c r="AI109" s="8">
        <f t="shared" si="15"/>
        <v>587.20000000000005</v>
      </c>
      <c r="AJ109" s="7" t="s">
        <v>84</v>
      </c>
      <c r="AK109" s="7" t="s">
        <v>84</v>
      </c>
      <c r="AL109" s="7">
        <f t="shared" si="16"/>
        <v>0</v>
      </c>
      <c r="AM109" s="7" t="s">
        <v>85</v>
      </c>
      <c r="AN109" s="7" t="s">
        <v>86</v>
      </c>
      <c r="AP109" s="8">
        <f t="shared" si="17"/>
        <v>5.6</v>
      </c>
      <c r="AQ109" s="7" t="s">
        <v>85</v>
      </c>
      <c r="AR109" s="7" t="s">
        <v>85</v>
      </c>
      <c r="AS109" s="7" t="s">
        <v>85</v>
      </c>
      <c r="AT109" s="7" t="s">
        <v>87</v>
      </c>
      <c r="AU109" s="7" t="s">
        <v>87</v>
      </c>
      <c r="AX109" s="7">
        <v>500</v>
      </c>
      <c r="AY109" s="7">
        <v>0</v>
      </c>
      <c r="AZ109" s="7" t="s">
        <v>346</v>
      </c>
      <c r="BA109" s="7" t="s">
        <v>363</v>
      </c>
      <c r="BR109" s="7">
        <v>0</v>
      </c>
      <c r="BX109" s="11">
        <v>7332245138006</v>
      </c>
      <c r="BY109" s="10">
        <v>138</v>
      </c>
      <c r="CJ109" s="7" t="str">
        <f t="shared" si="18"/>
        <v>Styckpris=73,4 kr/st;Vikt per enhet=0,7;Enheter per kolli=8;Vikt=5,6 kg;Jämförelsepris=104,86 kr/kg;Pris=587,2 kr</v>
      </c>
    </row>
    <row r="110" spans="1:88" ht="15.75" customHeight="1">
      <c r="A110" s="7" t="s">
        <v>406</v>
      </c>
      <c r="B110" s="7">
        <v>1</v>
      </c>
      <c r="C110" s="7" t="str">
        <f t="shared" si="0"/>
        <v>Varierande</v>
      </c>
      <c r="D110" s="7">
        <v>1</v>
      </c>
      <c r="E110" s="8"/>
      <c r="F110" s="8">
        <v>2</v>
      </c>
      <c r="G110" s="8">
        <f t="shared" si="28"/>
        <v>0</v>
      </c>
      <c r="H110" s="8">
        <f t="shared" si="29"/>
        <v>2</v>
      </c>
      <c r="I110" s="8"/>
      <c r="J110" s="8">
        <v>75.41</v>
      </c>
      <c r="K110" s="7" t="s">
        <v>79</v>
      </c>
      <c r="M110" s="8">
        <f t="shared" si="3"/>
        <v>0</v>
      </c>
      <c r="N110" s="8">
        <f t="shared" si="4"/>
        <v>75.41</v>
      </c>
      <c r="O110" s="8">
        <f t="shared" si="5"/>
        <v>0</v>
      </c>
      <c r="P110" s="8">
        <f t="shared" si="6"/>
        <v>150.82</v>
      </c>
      <c r="Q110" s="8">
        <f t="shared" si="7"/>
        <v>0</v>
      </c>
      <c r="R110" s="8">
        <f t="shared" si="8"/>
        <v>150.82</v>
      </c>
      <c r="S110" s="8" t="e">
        <f t="shared" si="9"/>
        <v>#DIV/0!</v>
      </c>
      <c r="T110" s="8">
        <f t="shared" si="10"/>
        <v>150.82</v>
      </c>
      <c r="U110" s="7">
        <f t="shared" si="11"/>
        <v>0</v>
      </c>
      <c r="V110" s="9">
        <f t="shared" si="12"/>
        <v>2</v>
      </c>
      <c r="W110" s="7" t="str">
        <f t="shared" si="26"/>
        <v>Kilopris=75,41 kr/kg;Vikt per enhet=2;Enheter per kolli=1;Vikt (ca)=2kg;Cirkapris per kolli=150,82 kr</v>
      </c>
      <c r="Z110" s="7" t="str">
        <f t="shared" si="14"/>
        <v>Ystadgrillare Ca 2 kg LÖSVIKT</v>
      </c>
      <c r="AA110" s="7" t="s">
        <v>80</v>
      </c>
      <c r="AC110" s="10" t="s">
        <v>407</v>
      </c>
      <c r="AE110" s="7" t="s">
        <v>355</v>
      </c>
      <c r="AI110" s="8">
        <f t="shared" si="15"/>
        <v>150.82</v>
      </c>
      <c r="AJ110" s="7" t="s">
        <v>84</v>
      </c>
      <c r="AK110" s="7" t="s">
        <v>84</v>
      </c>
      <c r="AL110" s="7">
        <f t="shared" si="16"/>
        <v>0</v>
      </c>
      <c r="AM110" s="7" t="s">
        <v>85</v>
      </c>
      <c r="AN110" s="7" t="s">
        <v>86</v>
      </c>
      <c r="AP110" s="8">
        <f t="shared" si="17"/>
        <v>2</v>
      </c>
      <c r="AQ110" s="7" t="s">
        <v>85</v>
      </c>
      <c r="AR110" s="7" t="s">
        <v>85</v>
      </c>
      <c r="AS110" s="7" t="s">
        <v>85</v>
      </c>
      <c r="AT110" s="7" t="s">
        <v>87</v>
      </c>
      <c r="AU110" s="7" t="s">
        <v>87</v>
      </c>
      <c r="AX110" s="7">
        <v>500</v>
      </c>
      <c r="AY110" s="7">
        <v>0</v>
      </c>
      <c r="AZ110" s="7" t="s">
        <v>356</v>
      </c>
      <c r="BA110" s="7" t="s">
        <v>363</v>
      </c>
      <c r="BR110" s="7">
        <v>0</v>
      </c>
      <c r="BX110" s="11">
        <v>2371614000006</v>
      </c>
      <c r="BY110" s="10">
        <v>140</v>
      </c>
      <c r="CJ110" s="7" t="str">
        <f t="shared" si="18"/>
        <v>Kilopris=75,41 kr/kg;Vikt per enhet=2;Enheter per kolli=1;Vikt (ca)=2kg;Cirkapris per kolli=150,82 kr</v>
      </c>
    </row>
    <row r="111" spans="1:88" ht="15.75" customHeight="1">
      <c r="A111" s="7" t="s">
        <v>408</v>
      </c>
      <c r="B111" s="7">
        <v>1</v>
      </c>
      <c r="C111" s="7" t="str">
        <f t="shared" si="0"/>
        <v>Varierande</v>
      </c>
      <c r="D111" s="7">
        <v>1</v>
      </c>
      <c r="E111" s="8"/>
      <c r="F111" s="8">
        <v>1</v>
      </c>
      <c r="G111" s="8">
        <f t="shared" si="28"/>
        <v>0</v>
      </c>
      <c r="H111" s="8">
        <f t="shared" si="29"/>
        <v>1</v>
      </c>
      <c r="I111" s="8"/>
      <c r="J111" s="8">
        <v>153.29</v>
      </c>
      <c r="K111" s="7" t="s">
        <v>79</v>
      </c>
      <c r="M111" s="8">
        <f t="shared" si="3"/>
        <v>0</v>
      </c>
      <c r="N111" s="8">
        <f t="shared" si="4"/>
        <v>153.29</v>
      </c>
      <c r="O111" s="8">
        <f t="shared" si="5"/>
        <v>0</v>
      </c>
      <c r="P111" s="8">
        <f t="shared" si="6"/>
        <v>153.29</v>
      </c>
      <c r="Q111" s="8">
        <f t="shared" si="7"/>
        <v>0</v>
      </c>
      <c r="R111" s="8">
        <f t="shared" si="8"/>
        <v>153.29</v>
      </c>
      <c r="S111" s="8" t="e">
        <f t="shared" si="9"/>
        <v>#DIV/0!</v>
      </c>
      <c r="T111" s="8">
        <f t="shared" si="10"/>
        <v>153.29</v>
      </c>
      <c r="U111" s="7">
        <f t="shared" si="11"/>
        <v>0</v>
      </c>
      <c r="V111" s="9">
        <f t="shared" si="12"/>
        <v>1</v>
      </c>
      <c r="W111" s="7" t="str">
        <f t="shared" si="26"/>
        <v>Kilopris=153,29 kr/kg;Vikt per enhet=1;Enheter per kolli=1;Vikt (ca)=1kg;Cirkapris per kolli=153,29 kr</v>
      </c>
      <c r="Z111" s="7" t="str">
        <f t="shared" si="14"/>
        <v>Chili Salami Ca 1 kg LÖSVIKT</v>
      </c>
      <c r="AA111" s="7" t="s">
        <v>80</v>
      </c>
      <c r="AC111" s="10" t="s">
        <v>409</v>
      </c>
      <c r="AE111" s="7" t="s">
        <v>355</v>
      </c>
      <c r="AI111" s="8">
        <f t="shared" si="15"/>
        <v>153.29</v>
      </c>
      <c r="AJ111" s="7" t="s">
        <v>84</v>
      </c>
      <c r="AK111" s="7" t="s">
        <v>84</v>
      </c>
      <c r="AL111" s="7">
        <f t="shared" si="16"/>
        <v>0</v>
      </c>
      <c r="AM111" s="7" t="s">
        <v>85</v>
      </c>
      <c r="AN111" s="7" t="s">
        <v>86</v>
      </c>
      <c r="AP111" s="8">
        <f t="shared" si="17"/>
        <v>1</v>
      </c>
      <c r="AQ111" s="7" t="s">
        <v>85</v>
      </c>
      <c r="AR111" s="7" t="s">
        <v>85</v>
      </c>
      <c r="AS111" s="7" t="s">
        <v>85</v>
      </c>
      <c r="AT111" s="7" t="s">
        <v>87</v>
      </c>
      <c r="AU111" s="7" t="s">
        <v>87</v>
      </c>
      <c r="AX111" s="7">
        <v>500</v>
      </c>
      <c r="AY111" s="7">
        <v>0</v>
      </c>
      <c r="AZ111" s="7" t="s">
        <v>309</v>
      </c>
      <c r="BA111" s="7" t="s">
        <v>363</v>
      </c>
      <c r="BR111" s="7">
        <v>0</v>
      </c>
      <c r="BX111" s="11">
        <v>2371620000007</v>
      </c>
      <c r="BY111" s="10">
        <v>200</v>
      </c>
      <c r="CJ111" s="7" t="str">
        <f t="shared" si="18"/>
        <v>Kilopris=153,29 kr/kg;Vikt per enhet=1;Enheter per kolli=1;Vikt (ca)=1kg;Cirkapris per kolli=153,29 kr</v>
      </c>
    </row>
    <row r="112" spans="1:88" ht="15.75" customHeight="1">
      <c r="A112" s="7" t="s">
        <v>410</v>
      </c>
      <c r="B112" s="7">
        <v>1</v>
      </c>
      <c r="C112" s="7" t="str">
        <f t="shared" si="0"/>
        <v>Varierande</v>
      </c>
      <c r="D112" s="7">
        <v>1</v>
      </c>
      <c r="E112" s="8"/>
      <c r="F112" s="8">
        <v>1.3</v>
      </c>
      <c r="G112" s="8">
        <f t="shared" si="28"/>
        <v>0</v>
      </c>
      <c r="H112" s="8">
        <f t="shared" si="29"/>
        <v>1.3</v>
      </c>
      <c r="I112" s="8"/>
      <c r="J112" s="8">
        <v>90.96</v>
      </c>
      <c r="K112" s="7" t="s">
        <v>79</v>
      </c>
      <c r="M112" s="8">
        <f t="shared" si="3"/>
        <v>0</v>
      </c>
      <c r="N112" s="8">
        <f t="shared" si="4"/>
        <v>90.96</v>
      </c>
      <c r="O112" s="8">
        <f t="shared" si="5"/>
        <v>0</v>
      </c>
      <c r="P112" s="8">
        <f t="shared" si="6"/>
        <v>118.24799999999999</v>
      </c>
      <c r="Q112" s="8">
        <f t="shared" si="7"/>
        <v>0</v>
      </c>
      <c r="R112" s="8">
        <f t="shared" si="8"/>
        <v>118.24799999999999</v>
      </c>
      <c r="S112" s="8" t="e">
        <f t="shared" si="9"/>
        <v>#DIV/0!</v>
      </c>
      <c r="T112" s="8">
        <f t="shared" si="10"/>
        <v>118.24799999999999</v>
      </c>
      <c r="U112" s="7">
        <f t="shared" si="11"/>
        <v>0</v>
      </c>
      <c r="V112" s="9">
        <f t="shared" si="12"/>
        <v>1.3</v>
      </c>
      <c r="W112" s="7" t="str">
        <f t="shared" si="26"/>
        <v>Kilopris=90,96 kr/kg;Vikt per enhet=1,3;Enheter per kolli=1;Vikt (ca)=1,3kg;Cirkapris per kolli=118,25 kr</v>
      </c>
      <c r="Z112" s="7" t="str">
        <f t="shared" si="14"/>
        <v>Enewurst Ca 1,3 kg LÖSVIKT</v>
      </c>
      <c r="AA112" s="7" t="s">
        <v>80</v>
      </c>
      <c r="AC112" s="10" t="s">
        <v>411</v>
      </c>
      <c r="AE112" s="7" t="s">
        <v>355</v>
      </c>
      <c r="AI112" s="8">
        <f t="shared" si="15"/>
        <v>118.24799999999999</v>
      </c>
      <c r="AJ112" s="7" t="s">
        <v>84</v>
      </c>
      <c r="AK112" s="7" t="s">
        <v>84</v>
      </c>
      <c r="AL112" s="7">
        <f t="shared" si="16"/>
        <v>0</v>
      </c>
      <c r="AM112" s="7" t="s">
        <v>85</v>
      </c>
      <c r="AN112" s="7" t="s">
        <v>86</v>
      </c>
      <c r="AP112" s="8">
        <f t="shared" si="17"/>
        <v>1.3</v>
      </c>
      <c r="AQ112" s="7" t="s">
        <v>85</v>
      </c>
      <c r="AR112" s="7" t="s">
        <v>85</v>
      </c>
      <c r="AS112" s="7" t="s">
        <v>85</v>
      </c>
      <c r="AT112" s="7" t="s">
        <v>87</v>
      </c>
      <c r="AU112" s="7" t="s">
        <v>87</v>
      </c>
      <c r="AX112" s="7">
        <v>500</v>
      </c>
      <c r="AY112" s="7">
        <v>0</v>
      </c>
      <c r="AZ112" s="7" t="s">
        <v>309</v>
      </c>
      <c r="BA112" s="7" t="s">
        <v>363</v>
      </c>
      <c r="BR112" s="7">
        <v>0</v>
      </c>
      <c r="BX112" s="11">
        <v>2371620100004</v>
      </c>
      <c r="BY112" s="10">
        <v>201</v>
      </c>
      <c r="CJ112" s="7" t="str">
        <f t="shared" si="18"/>
        <v>Kilopris=90,96 kr/kg;Vikt per enhet=1,3;Enheter per kolli=1;Vikt (ca)=1,3kg;Cirkapris per kolli=118,25 kr</v>
      </c>
    </row>
    <row r="113" spans="1:88" ht="15.75" customHeight="1">
      <c r="A113" s="7" t="s">
        <v>412</v>
      </c>
      <c r="B113" s="7">
        <v>1</v>
      </c>
      <c r="C113" s="7" t="str">
        <f t="shared" si="0"/>
        <v>Varierande</v>
      </c>
      <c r="D113" s="7">
        <v>8</v>
      </c>
      <c r="E113" s="8"/>
      <c r="F113" s="8">
        <v>0.28000000000000003</v>
      </c>
      <c r="G113" s="8">
        <f t="shared" si="28"/>
        <v>0</v>
      </c>
      <c r="H113" s="8">
        <f t="shared" si="29"/>
        <v>2.2400000000000002</v>
      </c>
      <c r="I113" s="8"/>
      <c r="J113" s="8">
        <v>96.05</v>
      </c>
      <c r="K113" s="7" t="s">
        <v>79</v>
      </c>
      <c r="M113" s="8">
        <f t="shared" si="3"/>
        <v>0</v>
      </c>
      <c r="N113" s="8">
        <f t="shared" si="4"/>
        <v>96.05</v>
      </c>
      <c r="O113" s="8">
        <f t="shared" si="5"/>
        <v>0</v>
      </c>
      <c r="P113" s="8">
        <f t="shared" si="6"/>
        <v>215.15200000000002</v>
      </c>
      <c r="Q113" s="8">
        <f t="shared" si="7"/>
        <v>0</v>
      </c>
      <c r="R113" s="8">
        <f t="shared" si="8"/>
        <v>215.15200000000002</v>
      </c>
      <c r="S113" s="8" t="e">
        <f t="shared" si="9"/>
        <v>#DIV/0!</v>
      </c>
      <c r="T113" s="8">
        <f t="shared" si="10"/>
        <v>215.15200000000002</v>
      </c>
      <c r="U113" s="7">
        <f t="shared" si="11"/>
        <v>0</v>
      </c>
      <c r="V113" s="9">
        <f t="shared" si="12"/>
        <v>2.2400000000000002</v>
      </c>
      <c r="W113" s="7" t="str">
        <f t="shared" si="26"/>
        <v>Kilopris=96,05 kr/kg;Vikt per enhet=0,28;Enheter per kolli=8;Vikt (ca)=2,24kg;Cirkapris per kolli=215,15 kr</v>
      </c>
      <c r="Z113" s="7" t="str">
        <f t="shared" si="14"/>
        <v>Enewurst 280 g</v>
      </c>
      <c r="AA113" s="7" t="s">
        <v>80</v>
      </c>
      <c r="AC113" s="10" t="s">
        <v>413</v>
      </c>
      <c r="AE113" s="7" t="s">
        <v>355</v>
      </c>
      <c r="AI113" s="8">
        <f t="shared" si="15"/>
        <v>215.15200000000002</v>
      </c>
      <c r="AJ113" s="7" t="s">
        <v>84</v>
      </c>
      <c r="AK113" s="7" t="s">
        <v>84</v>
      </c>
      <c r="AL113" s="7">
        <f t="shared" si="16"/>
        <v>0</v>
      </c>
      <c r="AM113" s="7" t="s">
        <v>85</v>
      </c>
      <c r="AN113" s="7" t="s">
        <v>86</v>
      </c>
      <c r="AP113" s="8">
        <f t="shared" si="17"/>
        <v>2.2400000000000002</v>
      </c>
      <c r="AQ113" s="7" t="s">
        <v>85</v>
      </c>
      <c r="AR113" s="7" t="s">
        <v>85</v>
      </c>
      <c r="AS113" s="7" t="s">
        <v>85</v>
      </c>
      <c r="AT113" s="7" t="s">
        <v>87</v>
      </c>
      <c r="AU113" s="7" t="s">
        <v>87</v>
      </c>
      <c r="AX113" s="7">
        <v>500</v>
      </c>
      <c r="AY113" s="7">
        <v>0</v>
      </c>
      <c r="AZ113" s="7" t="s">
        <v>414</v>
      </c>
      <c r="BA113" s="7" t="s">
        <v>363</v>
      </c>
      <c r="BR113" s="7">
        <v>0</v>
      </c>
      <c r="BX113" s="11">
        <v>2371620200001</v>
      </c>
      <c r="BY113" s="10">
        <v>202</v>
      </c>
      <c r="CJ113" s="7" t="str">
        <f t="shared" si="18"/>
        <v>Kilopris=96,05 kr/kg;Vikt per enhet=0,28;Enheter per kolli=8;Vikt (ca)=2,24kg;Cirkapris per kolli=215,15 kr</v>
      </c>
    </row>
    <row r="114" spans="1:88" ht="15.75" customHeight="1">
      <c r="A114" s="7" t="s">
        <v>415</v>
      </c>
      <c r="B114" s="7">
        <v>1</v>
      </c>
      <c r="C114" s="7" t="str">
        <f t="shared" si="0"/>
        <v>Varierande</v>
      </c>
      <c r="D114" s="7">
        <v>1</v>
      </c>
      <c r="E114" s="8"/>
      <c r="F114" s="8">
        <v>1</v>
      </c>
      <c r="G114" s="8">
        <f t="shared" si="28"/>
        <v>0</v>
      </c>
      <c r="H114" s="8">
        <f t="shared" si="29"/>
        <v>1</v>
      </c>
      <c r="I114" s="8"/>
      <c r="J114" s="8">
        <v>112</v>
      </c>
      <c r="K114" s="7" t="s">
        <v>79</v>
      </c>
      <c r="M114" s="8">
        <f t="shared" si="3"/>
        <v>0</v>
      </c>
      <c r="N114" s="8">
        <f t="shared" si="4"/>
        <v>112</v>
      </c>
      <c r="O114" s="8">
        <f t="shared" si="5"/>
        <v>0</v>
      </c>
      <c r="P114" s="8">
        <f t="shared" si="6"/>
        <v>112</v>
      </c>
      <c r="Q114" s="8">
        <f t="shared" si="7"/>
        <v>0</v>
      </c>
      <c r="R114" s="8">
        <f t="shared" si="8"/>
        <v>112</v>
      </c>
      <c r="S114" s="8" t="e">
        <f t="shared" si="9"/>
        <v>#DIV/0!</v>
      </c>
      <c r="T114" s="8">
        <f t="shared" si="10"/>
        <v>112</v>
      </c>
      <c r="U114" s="7">
        <f t="shared" si="11"/>
        <v>0</v>
      </c>
      <c r="V114" s="9">
        <f t="shared" si="12"/>
        <v>1</v>
      </c>
      <c r="W114" s="7" t="str">
        <f t="shared" si="26"/>
        <v>Kilopris=112 kr/kg;Vikt per enhet=1;Enheter per kolli=1;Vikt (ca)=1kg;Cirkapris per kolli=112 kr</v>
      </c>
      <c r="Z114" s="7" t="str">
        <f t="shared" si="14"/>
        <v>Lökkorv Ca 1 kg LÖSVIKT</v>
      </c>
      <c r="AA114" s="7" t="s">
        <v>80</v>
      </c>
      <c r="AC114" s="10" t="s">
        <v>416</v>
      </c>
      <c r="AE114" s="7" t="s">
        <v>355</v>
      </c>
      <c r="AI114" s="8">
        <f t="shared" si="15"/>
        <v>112</v>
      </c>
      <c r="AJ114" s="7" t="s">
        <v>84</v>
      </c>
      <c r="AK114" s="7" t="s">
        <v>84</v>
      </c>
      <c r="AL114" s="7">
        <f t="shared" si="16"/>
        <v>0</v>
      </c>
      <c r="AM114" s="7" t="s">
        <v>85</v>
      </c>
      <c r="AN114" s="7" t="s">
        <v>86</v>
      </c>
      <c r="AP114" s="8">
        <f t="shared" si="17"/>
        <v>1</v>
      </c>
      <c r="AQ114" s="7" t="s">
        <v>85</v>
      </c>
      <c r="AR114" s="7" t="s">
        <v>85</v>
      </c>
      <c r="AS114" s="7" t="s">
        <v>85</v>
      </c>
      <c r="AT114" s="7" t="s">
        <v>87</v>
      </c>
      <c r="AU114" s="7" t="s">
        <v>87</v>
      </c>
      <c r="AX114" s="7">
        <v>500</v>
      </c>
      <c r="AY114" s="7">
        <v>0</v>
      </c>
      <c r="AZ114" s="7" t="s">
        <v>309</v>
      </c>
      <c r="BA114" s="7" t="s">
        <v>363</v>
      </c>
      <c r="BR114" s="7">
        <v>0</v>
      </c>
      <c r="BX114" s="11">
        <v>2371620600009</v>
      </c>
      <c r="BY114" s="10">
        <v>206</v>
      </c>
      <c r="CJ114" s="7" t="str">
        <f t="shared" si="18"/>
        <v>Kilopris=112 kr/kg;Vikt per enhet=1;Enheter per kolli=1;Vikt (ca)=1kg;Cirkapris per kolli=112 kr</v>
      </c>
    </row>
    <row r="115" spans="1:88" ht="15.75" customHeight="1">
      <c r="A115" s="7" t="s">
        <v>417</v>
      </c>
      <c r="B115" s="7">
        <v>1</v>
      </c>
      <c r="C115" s="7" t="str">
        <f t="shared" si="0"/>
        <v>Varierande</v>
      </c>
      <c r="D115" s="7">
        <v>1</v>
      </c>
      <c r="E115" s="8"/>
      <c r="F115" s="8">
        <v>1</v>
      </c>
      <c r="G115" s="8">
        <f t="shared" si="28"/>
        <v>0</v>
      </c>
      <c r="H115" s="8">
        <f t="shared" si="29"/>
        <v>1</v>
      </c>
      <c r="I115" s="8"/>
      <c r="J115" s="8">
        <v>92.2</v>
      </c>
      <c r="K115" s="7" t="s">
        <v>79</v>
      </c>
      <c r="M115" s="8">
        <f t="shared" si="3"/>
        <v>0</v>
      </c>
      <c r="N115" s="8">
        <f t="shared" si="4"/>
        <v>92.2</v>
      </c>
      <c r="O115" s="8">
        <f t="shared" si="5"/>
        <v>0</v>
      </c>
      <c r="P115" s="8">
        <f t="shared" si="6"/>
        <v>92.2</v>
      </c>
      <c r="Q115" s="8">
        <f t="shared" si="7"/>
        <v>0</v>
      </c>
      <c r="R115" s="8">
        <f t="shared" si="8"/>
        <v>92.2</v>
      </c>
      <c r="S115" s="8" t="e">
        <f t="shared" si="9"/>
        <v>#DIV/0!</v>
      </c>
      <c r="T115" s="8">
        <f t="shared" si="10"/>
        <v>92.2</v>
      </c>
      <c r="U115" s="7">
        <f t="shared" si="11"/>
        <v>0</v>
      </c>
      <c r="V115" s="9">
        <f t="shared" si="12"/>
        <v>1</v>
      </c>
      <c r="W115" s="7" t="str">
        <f t="shared" si="26"/>
        <v>Kilopris=92,2 kr/kg;Vikt per enhet=1;Enheter per kolli=1;Vikt (ca)=1kg;Cirkapris per kolli=92,2 kr</v>
      </c>
      <c r="Z115" s="7" t="str">
        <f t="shared" si="14"/>
        <v>Vikenringen Ca 1,0 kg LÖSVIKT</v>
      </c>
      <c r="AA115" s="7" t="s">
        <v>80</v>
      </c>
      <c r="AC115" s="10" t="s">
        <v>418</v>
      </c>
      <c r="AE115" s="7" t="s">
        <v>355</v>
      </c>
      <c r="AI115" s="8">
        <f t="shared" si="15"/>
        <v>92.2</v>
      </c>
      <c r="AJ115" s="7" t="s">
        <v>84</v>
      </c>
      <c r="AK115" s="7" t="s">
        <v>84</v>
      </c>
      <c r="AL115" s="7">
        <f t="shared" si="16"/>
        <v>0</v>
      </c>
      <c r="AM115" s="7" t="s">
        <v>85</v>
      </c>
      <c r="AN115" s="7" t="s">
        <v>86</v>
      </c>
      <c r="AP115" s="8">
        <f t="shared" si="17"/>
        <v>1</v>
      </c>
      <c r="AQ115" s="7" t="s">
        <v>85</v>
      </c>
      <c r="AR115" s="7" t="s">
        <v>85</v>
      </c>
      <c r="AS115" s="7" t="s">
        <v>85</v>
      </c>
      <c r="AT115" s="7" t="s">
        <v>87</v>
      </c>
      <c r="AU115" s="7" t="s">
        <v>87</v>
      </c>
      <c r="AX115" s="7">
        <v>500</v>
      </c>
      <c r="AY115" s="7">
        <v>0</v>
      </c>
      <c r="AZ115" s="7" t="s">
        <v>309</v>
      </c>
      <c r="BA115" s="7" t="s">
        <v>419</v>
      </c>
      <c r="BR115" s="7">
        <v>0</v>
      </c>
      <c r="BX115" s="11">
        <v>2371621200000</v>
      </c>
      <c r="BY115" s="10">
        <v>212</v>
      </c>
      <c r="CJ115" s="7" t="str">
        <f t="shared" si="18"/>
        <v>Kilopris=92,2 kr/kg;Vikt per enhet=1;Enheter per kolli=1;Vikt (ca)=1kg;Cirkapris per kolli=92,2 kr</v>
      </c>
    </row>
    <row r="116" spans="1:88" ht="15.75" customHeight="1">
      <c r="A116" s="7" t="s">
        <v>420</v>
      </c>
      <c r="B116" s="7">
        <v>1</v>
      </c>
      <c r="C116" s="7" t="str">
        <f t="shared" si="0"/>
        <v>Varierande</v>
      </c>
      <c r="D116" s="7">
        <v>1</v>
      </c>
      <c r="E116" s="8"/>
      <c r="F116" s="8">
        <v>1.6</v>
      </c>
      <c r="G116" s="8">
        <f t="shared" si="28"/>
        <v>0</v>
      </c>
      <c r="H116" s="8">
        <f t="shared" si="29"/>
        <v>1.6</v>
      </c>
      <c r="I116" s="8"/>
      <c r="J116" s="8">
        <v>141.66</v>
      </c>
      <c r="K116" s="7" t="s">
        <v>79</v>
      </c>
      <c r="M116" s="8">
        <f t="shared" si="3"/>
        <v>0</v>
      </c>
      <c r="N116" s="8">
        <f t="shared" si="4"/>
        <v>141.66</v>
      </c>
      <c r="O116" s="8">
        <f t="shared" si="5"/>
        <v>0</v>
      </c>
      <c r="P116" s="8">
        <f t="shared" si="6"/>
        <v>226.65600000000001</v>
      </c>
      <c r="Q116" s="8">
        <f t="shared" si="7"/>
        <v>0</v>
      </c>
      <c r="R116" s="8">
        <f t="shared" si="8"/>
        <v>226.65600000000001</v>
      </c>
      <c r="S116" s="8" t="e">
        <f t="shared" si="9"/>
        <v>#DIV/0!</v>
      </c>
      <c r="T116" s="8">
        <f t="shared" si="10"/>
        <v>226.65600000000001</v>
      </c>
      <c r="U116" s="7">
        <f t="shared" si="11"/>
        <v>0</v>
      </c>
      <c r="V116" s="9">
        <f t="shared" si="12"/>
        <v>1.6</v>
      </c>
      <c r="W116" s="7" t="str">
        <f t="shared" si="26"/>
        <v>Kilopris=141,66 kr/kg;Vikt per enhet=1,6;Enheter per kolli=1;Vikt (ca)=1,6kg;Cirkapris per kolli=226,66 kr</v>
      </c>
      <c r="Z116" s="7" t="str">
        <f t="shared" si="14"/>
        <v>Vikensalami Ca 1,6 kg LÖSVIKT</v>
      </c>
      <c r="AA116" s="7" t="s">
        <v>80</v>
      </c>
      <c r="AC116" s="10" t="s">
        <v>421</v>
      </c>
      <c r="AE116" s="7" t="s">
        <v>355</v>
      </c>
      <c r="AI116" s="8">
        <f t="shared" si="15"/>
        <v>226.65600000000001</v>
      </c>
      <c r="AJ116" s="7" t="s">
        <v>84</v>
      </c>
      <c r="AK116" s="7" t="s">
        <v>84</v>
      </c>
      <c r="AL116" s="7">
        <f t="shared" si="16"/>
        <v>0</v>
      </c>
      <c r="AM116" s="7" t="s">
        <v>85</v>
      </c>
      <c r="AN116" s="7" t="s">
        <v>86</v>
      </c>
      <c r="AP116" s="8">
        <f t="shared" si="17"/>
        <v>1.6</v>
      </c>
      <c r="AQ116" s="7" t="s">
        <v>85</v>
      </c>
      <c r="AR116" s="7" t="s">
        <v>85</v>
      </c>
      <c r="AS116" s="7" t="s">
        <v>85</v>
      </c>
      <c r="AT116" s="7" t="s">
        <v>87</v>
      </c>
      <c r="AU116" s="7" t="s">
        <v>87</v>
      </c>
      <c r="AX116" s="7">
        <v>500</v>
      </c>
      <c r="AY116" s="7">
        <v>0</v>
      </c>
      <c r="AZ116" s="7" t="s">
        <v>309</v>
      </c>
      <c r="BA116" s="7" t="s">
        <v>422</v>
      </c>
      <c r="BR116" s="7">
        <v>0</v>
      </c>
      <c r="BX116" s="11">
        <v>2371621400004</v>
      </c>
      <c r="BY116" s="10">
        <v>214</v>
      </c>
      <c r="CJ116" s="7" t="str">
        <f t="shared" si="18"/>
        <v>Kilopris=141,66 kr/kg;Vikt per enhet=1,6;Enheter per kolli=1;Vikt (ca)=1,6kg;Cirkapris per kolli=226,66 kr</v>
      </c>
    </row>
    <row r="117" spans="1:88" ht="15.75" customHeight="1">
      <c r="A117" s="7" t="s">
        <v>423</v>
      </c>
      <c r="B117" s="7">
        <v>1</v>
      </c>
      <c r="C117" s="7" t="str">
        <f t="shared" si="0"/>
        <v>Varierande</v>
      </c>
      <c r="D117" s="7">
        <v>8</v>
      </c>
      <c r="E117" s="8"/>
      <c r="F117" s="8">
        <v>0.28000000000000003</v>
      </c>
      <c r="G117" s="8">
        <f>SUM(D117*F117)</f>
        <v>2.2400000000000002</v>
      </c>
      <c r="H117" s="8">
        <f t="shared" si="29"/>
        <v>2.2400000000000002</v>
      </c>
      <c r="I117" s="8"/>
      <c r="J117" s="8">
        <v>149.82</v>
      </c>
      <c r="K117" s="7" t="s">
        <v>79</v>
      </c>
      <c r="M117" s="8">
        <f t="shared" si="3"/>
        <v>0</v>
      </c>
      <c r="N117" s="8">
        <f t="shared" si="4"/>
        <v>149.82</v>
      </c>
      <c r="O117" s="8">
        <f t="shared" si="5"/>
        <v>0</v>
      </c>
      <c r="P117" s="8">
        <f t="shared" si="6"/>
        <v>335.59680000000003</v>
      </c>
      <c r="Q117" s="8">
        <f t="shared" si="7"/>
        <v>0</v>
      </c>
      <c r="R117" s="8">
        <f t="shared" si="8"/>
        <v>335.59680000000003</v>
      </c>
      <c r="S117" s="8" t="e">
        <f t="shared" si="9"/>
        <v>#DIV/0!</v>
      </c>
      <c r="T117" s="8">
        <f t="shared" si="10"/>
        <v>335.59680000000003</v>
      </c>
      <c r="U117" s="7">
        <f t="shared" si="11"/>
        <v>0</v>
      </c>
      <c r="V117" s="9">
        <f t="shared" si="12"/>
        <v>2.2400000000000002</v>
      </c>
      <c r="W117" s="7" t="str">
        <f t="shared" si="26"/>
        <v>Kilopris=149,82 kr/kg;Vikt per enhet=0,28;Enheter per kolli=8;Vikt (ca)=2,24kg;Cirkapris per kolli=335,6 kr</v>
      </c>
      <c r="Z117" s="7" t="str">
        <f t="shared" si="14"/>
        <v>Vikensalami 280 g</v>
      </c>
      <c r="AA117" s="7" t="s">
        <v>80</v>
      </c>
      <c r="AC117" s="10" t="s">
        <v>424</v>
      </c>
      <c r="AE117" s="7" t="s">
        <v>355</v>
      </c>
      <c r="AI117" s="8">
        <f t="shared" si="15"/>
        <v>335.59680000000003</v>
      </c>
      <c r="AJ117" s="7" t="s">
        <v>84</v>
      </c>
      <c r="AK117" s="7" t="s">
        <v>84</v>
      </c>
      <c r="AL117" s="7">
        <f t="shared" si="16"/>
        <v>0</v>
      </c>
      <c r="AM117" s="7" t="s">
        <v>85</v>
      </c>
      <c r="AN117" s="7" t="s">
        <v>86</v>
      </c>
      <c r="AP117" s="8">
        <f t="shared" si="17"/>
        <v>2.2400000000000002</v>
      </c>
      <c r="AQ117" s="7" t="s">
        <v>85</v>
      </c>
      <c r="AR117" s="7" t="s">
        <v>85</v>
      </c>
      <c r="AS117" s="7" t="s">
        <v>85</v>
      </c>
      <c r="AT117" s="7" t="s">
        <v>87</v>
      </c>
      <c r="AU117" s="7" t="s">
        <v>87</v>
      </c>
      <c r="AX117" s="7">
        <v>500</v>
      </c>
      <c r="AY117" s="7">
        <v>0</v>
      </c>
      <c r="AZ117" s="7" t="s">
        <v>414</v>
      </c>
      <c r="BA117" s="7" t="s">
        <v>422</v>
      </c>
      <c r="BR117" s="7">
        <v>0</v>
      </c>
      <c r="BX117" s="11">
        <v>2371621500001</v>
      </c>
      <c r="BY117" s="10">
        <v>215</v>
      </c>
      <c r="CJ117" s="7" t="str">
        <f t="shared" si="18"/>
        <v>Kilopris=149,82 kr/kg;Vikt per enhet=0,28;Enheter per kolli=8;Vikt (ca)=2,24kg;Cirkapris per kolli=335,6 kr</v>
      </c>
    </row>
    <row r="118" spans="1:88" ht="15.75" customHeight="1">
      <c r="A118" s="7" t="s">
        <v>425</v>
      </c>
      <c r="B118" s="7">
        <v>1</v>
      </c>
      <c r="C118" s="7" t="str">
        <f t="shared" si="0"/>
        <v>Varierande</v>
      </c>
      <c r="D118" s="7">
        <v>8</v>
      </c>
      <c r="E118" s="8"/>
      <c r="F118" s="8">
        <v>0.28000000000000003</v>
      </c>
      <c r="G118" s="8">
        <f t="shared" ref="G118:G320" si="30">SUM(D118*E118)</f>
        <v>0</v>
      </c>
      <c r="H118" s="8">
        <f t="shared" si="29"/>
        <v>2.2400000000000002</v>
      </c>
      <c r="I118" s="8"/>
      <c r="J118" s="8">
        <v>63.67</v>
      </c>
      <c r="K118" s="7" t="s">
        <v>79</v>
      </c>
      <c r="M118" s="8">
        <f t="shared" si="3"/>
        <v>0</v>
      </c>
      <c r="N118" s="8">
        <f t="shared" si="4"/>
        <v>63.67</v>
      </c>
      <c r="O118" s="8">
        <f t="shared" si="5"/>
        <v>0</v>
      </c>
      <c r="P118" s="8">
        <f t="shared" si="6"/>
        <v>142.62080000000003</v>
      </c>
      <c r="Q118" s="8">
        <f t="shared" si="7"/>
        <v>0</v>
      </c>
      <c r="R118" s="8">
        <f t="shared" si="8"/>
        <v>142.62080000000003</v>
      </c>
      <c r="S118" s="8" t="e">
        <f t="shared" si="9"/>
        <v>#DIV/0!</v>
      </c>
      <c r="T118" s="8">
        <f t="shared" si="10"/>
        <v>142.62080000000003</v>
      </c>
      <c r="U118" s="7">
        <f t="shared" si="11"/>
        <v>0</v>
      </c>
      <c r="V118" s="9">
        <f t="shared" si="12"/>
        <v>2.2400000000000002</v>
      </c>
      <c r="W118" s="7" t="str">
        <f t="shared" si="26"/>
        <v>Kilopris=63,67 kr/kg;Vikt per enhet=0,28;Enheter per kolli=8;Vikt (ca)=2,24kg;Cirkapris per kolli=142,62 kr</v>
      </c>
      <c r="Z118" s="7" t="str">
        <f t="shared" si="14"/>
        <v>Isterband 3-pack 280 g</v>
      </c>
      <c r="AA118" s="7" t="s">
        <v>80</v>
      </c>
      <c r="AC118" s="10" t="s">
        <v>426</v>
      </c>
      <c r="AE118" s="7" t="s">
        <v>355</v>
      </c>
      <c r="AI118" s="8">
        <f t="shared" si="15"/>
        <v>142.62080000000003</v>
      </c>
      <c r="AJ118" s="7" t="s">
        <v>84</v>
      </c>
      <c r="AK118" s="7" t="s">
        <v>84</v>
      </c>
      <c r="AL118" s="7">
        <f t="shared" si="16"/>
        <v>0</v>
      </c>
      <c r="AM118" s="7" t="s">
        <v>85</v>
      </c>
      <c r="AN118" s="7" t="s">
        <v>86</v>
      </c>
      <c r="AP118" s="8">
        <f t="shared" si="17"/>
        <v>2.2400000000000002</v>
      </c>
      <c r="AQ118" s="7" t="s">
        <v>85</v>
      </c>
      <c r="AR118" s="7" t="s">
        <v>85</v>
      </c>
      <c r="AS118" s="7" t="s">
        <v>85</v>
      </c>
      <c r="AT118" s="7" t="s">
        <v>87</v>
      </c>
      <c r="AU118" s="7" t="s">
        <v>87</v>
      </c>
      <c r="AX118" s="7">
        <v>500</v>
      </c>
      <c r="AY118" s="7">
        <v>0</v>
      </c>
      <c r="AZ118" s="7" t="s">
        <v>346</v>
      </c>
      <c r="BA118" s="7" t="s">
        <v>363</v>
      </c>
      <c r="BR118" s="7">
        <v>0</v>
      </c>
      <c r="BX118" s="11">
        <v>2371621900009</v>
      </c>
      <c r="BY118" s="10">
        <v>219</v>
      </c>
      <c r="CJ118" s="7" t="str">
        <f t="shared" si="18"/>
        <v>Kilopris=63,67 kr/kg;Vikt per enhet=0,28;Enheter per kolli=8;Vikt (ca)=2,24kg;Cirkapris per kolli=142,62 kr</v>
      </c>
    </row>
    <row r="119" spans="1:88" ht="15.75" customHeight="1">
      <c r="A119" s="7" t="s">
        <v>427</v>
      </c>
      <c r="B119" s="7">
        <v>1</v>
      </c>
      <c r="C119" s="7" t="str">
        <f t="shared" si="0"/>
        <v>Varierande</v>
      </c>
      <c r="D119" s="7">
        <v>1</v>
      </c>
      <c r="E119" s="8"/>
      <c r="F119" s="8">
        <v>2</v>
      </c>
      <c r="G119" s="8">
        <f t="shared" si="30"/>
        <v>0</v>
      </c>
      <c r="H119" s="8">
        <f t="shared" si="29"/>
        <v>2</v>
      </c>
      <c r="I119" s="8"/>
      <c r="J119" s="8">
        <v>40.28</v>
      </c>
      <c r="K119" s="7" t="s">
        <v>79</v>
      </c>
      <c r="M119" s="8">
        <f t="shared" si="3"/>
        <v>0</v>
      </c>
      <c r="N119" s="8">
        <f t="shared" si="4"/>
        <v>40.28</v>
      </c>
      <c r="O119" s="8">
        <f t="shared" si="5"/>
        <v>0</v>
      </c>
      <c r="P119" s="8">
        <f t="shared" si="6"/>
        <v>80.56</v>
      </c>
      <c r="Q119" s="8">
        <f t="shared" si="7"/>
        <v>0</v>
      </c>
      <c r="R119" s="8">
        <f t="shared" si="8"/>
        <v>80.56</v>
      </c>
      <c r="S119" s="8" t="e">
        <f t="shared" si="9"/>
        <v>#DIV/0!</v>
      </c>
      <c r="T119" s="8">
        <f t="shared" si="10"/>
        <v>80.56</v>
      </c>
      <c r="U119" s="7">
        <f t="shared" si="11"/>
        <v>0</v>
      </c>
      <c r="V119" s="9">
        <f t="shared" si="12"/>
        <v>2</v>
      </c>
      <c r="W119" s="7" t="str">
        <f t="shared" si="26"/>
        <v>Kilopris=40,28 kr/kg;Vikt per enhet=2;Enheter per kolli=1;Vikt (ca)=2kg;Cirkapris per kolli=80,56 kr</v>
      </c>
      <c r="Z119" s="7" t="str">
        <f t="shared" si="14"/>
        <v>Blodkorv Ca 2 kg LÖSVIKT</v>
      </c>
      <c r="AA119" s="7" t="s">
        <v>80</v>
      </c>
      <c r="AC119" s="10" t="s">
        <v>428</v>
      </c>
      <c r="AE119" s="7" t="s">
        <v>355</v>
      </c>
      <c r="AI119" s="8">
        <f t="shared" si="15"/>
        <v>80.56</v>
      </c>
      <c r="AJ119" s="7" t="s">
        <v>84</v>
      </c>
      <c r="AK119" s="7" t="s">
        <v>84</v>
      </c>
      <c r="AL119" s="7">
        <f t="shared" si="16"/>
        <v>0</v>
      </c>
      <c r="AM119" s="7" t="s">
        <v>85</v>
      </c>
      <c r="AN119" s="7" t="s">
        <v>86</v>
      </c>
      <c r="AP119" s="8">
        <f t="shared" si="17"/>
        <v>2</v>
      </c>
      <c r="AQ119" s="7" t="s">
        <v>85</v>
      </c>
      <c r="AR119" s="7" t="s">
        <v>85</v>
      </c>
      <c r="AS119" s="7" t="s">
        <v>85</v>
      </c>
      <c r="AT119" s="7" t="s">
        <v>87</v>
      </c>
      <c r="AU119" s="7" t="s">
        <v>87</v>
      </c>
      <c r="AX119" s="7">
        <v>500</v>
      </c>
      <c r="AY119" s="7">
        <v>0</v>
      </c>
      <c r="AZ119" s="7" t="s">
        <v>429</v>
      </c>
      <c r="BA119" s="7" t="s">
        <v>363</v>
      </c>
      <c r="BR119" s="7">
        <v>0</v>
      </c>
      <c r="BX119" s="11">
        <v>2371630100001</v>
      </c>
      <c r="BY119" s="10">
        <v>301</v>
      </c>
      <c r="CJ119" s="7" t="str">
        <f t="shared" si="18"/>
        <v>Kilopris=40,28 kr/kg;Vikt per enhet=2;Enheter per kolli=1;Vikt (ca)=2kg;Cirkapris per kolli=80,56 kr</v>
      </c>
    </row>
    <row r="120" spans="1:88" ht="15.75" customHeight="1">
      <c r="A120" s="7" t="s">
        <v>430</v>
      </c>
      <c r="B120" s="7">
        <v>1</v>
      </c>
      <c r="C120" s="7" t="str">
        <f t="shared" si="0"/>
        <v>Varierande</v>
      </c>
      <c r="D120" s="7">
        <v>1</v>
      </c>
      <c r="E120" s="8"/>
      <c r="F120" s="8">
        <v>2</v>
      </c>
      <c r="G120" s="8">
        <f t="shared" si="30"/>
        <v>0</v>
      </c>
      <c r="H120" s="8">
        <f t="shared" si="29"/>
        <v>2</v>
      </c>
      <c r="I120" s="8"/>
      <c r="J120" s="8">
        <v>39.159999999999997</v>
      </c>
      <c r="K120" s="7" t="s">
        <v>79</v>
      </c>
      <c r="M120" s="8">
        <f t="shared" si="3"/>
        <v>0</v>
      </c>
      <c r="N120" s="8">
        <f t="shared" si="4"/>
        <v>39.159999999999997</v>
      </c>
      <c r="O120" s="8">
        <f t="shared" si="5"/>
        <v>0</v>
      </c>
      <c r="P120" s="8">
        <f t="shared" si="6"/>
        <v>78.319999999999993</v>
      </c>
      <c r="Q120" s="8">
        <f t="shared" si="7"/>
        <v>0</v>
      </c>
      <c r="R120" s="8">
        <f t="shared" si="8"/>
        <v>78.319999999999993</v>
      </c>
      <c r="S120" s="8" t="e">
        <f t="shared" si="9"/>
        <v>#DIV/0!</v>
      </c>
      <c r="T120" s="8">
        <f t="shared" si="10"/>
        <v>78.319999999999993</v>
      </c>
      <c r="U120" s="7">
        <f t="shared" si="11"/>
        <v>0</v>
      </c>
      <c r="V120" s="9">
        <f t="shared" si="12"/>
        <v>2</v>
      </c>
      <c r="W120" s="7" t="str">
        <f t="shared" si="26"/>
        <v>Kilopris=39,16 kr/kg;Vikt per enhet=2;Enheter per kolli=1;Vikt (ca)=2kg;Cirkapris per kolli=78,32 kr</v>
      </c>
      <c r="Z120" s="7" t="str">
        <f t="shared" si="14"/>
        <v>Blodkorv u. russin Ca 2 kg LÖSVIKT</v>
      </c>
      <c r="AA120" s="7" t="s">
        <v>80</v>
      </c>
      <c r="AC120" s="10" t="s">
        <v>431</v>
      </c>
      <c r="AE120" s="7" t="s">
        <v>355</v>
      </c>
      <c r="AI120" s="8">
        <f t="shared" si="15"/>
        <v>78.319999999999993</v>
      </c>
      <c r="AJ120" s="7" t="s">
        <v>84</v>
      </c>
      <c r="AK120" s="7" t="s">
        <v>84</v>
      </c>
      <c r="AL120" s="7">
        <f t="shared" si="16"/>
        <v>0</v>
      </c>
      <c r="AM120" s="7" t="s">
        <v>85</v>
      </c>
      <c r="AN120" s="7" t="s">
        <v>86</v>
      </c>
      <c r="AP120" s="8">
        <f t="shared" si="17"/>
        <v>2</v>
      </c>
      <c r="AQ120" s="7" t="s">
        <v>85</v>
      </c>
      <c r="AR120" s="7" t="s">
        <v>85</v>
      </c>
      <c r="AS120" s="7" t="s">
        <v>85</v>
      </c>
      <c r="AT120" s="7" t="s">
        <v>87</v>
      </c>
      <c r="AU120" s="7" t="s">
        <v>87</v>
      </c>
      <c r="AX120" s="7">
        <v>500</v>
      </c>
      <c r="AY120" s="7">
        <v>0</v>
      </c>
      <c r="AZ120" s="7" t="s">
        <v>429</v>
      </c>
      <c r="BA120" s="7" t="s">
        <v>363</v>
      </c>
      <c r="BR120" s="7">
        <v>0</v>
      </c>
      <c r="BX120" s="11">
        <v>2371630300005</v>
      </c>
      <c r="BY120" s="10">
        <v>303</v>
      </c>
      <c r="CJ120" s="7" t="str">
        <f t="shared" si="18"/>
        <v>Kilopris=39,16 kr/kg;Vikt per enhet=2;Enheter per kolli=1;Vikt (ca)=2kg;Cirkapris per kolli=78,32 kr</v>
      </c>
    </row>
    <row r="121" spans="1:88" ht="15.75" customHeight="1">
      <c r="A121" s="7" t="s">
        <v>432</v>
      </c>
      <c r="B121" s="7">
        <v>1</v>
      </c>
      <c r="C121" s="7" t="str">
        <f t="shared" si="0"/>
        <v>Varierande</v>
      </c>
      <c r="D121" s="7">
        <v>1</v>
      </c>
      <c r="E121" s="8"/>
      <c r="F121" s="8">
        <v>2</v>
      </c>
      <c r="G121" s="8">
        <f t="shared" si="30"/>
        <v>0</v>
      </c>
      <c r="H121" s="8">
        <f t="shared" si="29"/>
        <v>2</v>
      </c>
      <c r="I121" s="8"/>
      <c r="J121" s="8">
        <v>164.14</v>
      </c>
      <c r="K121" s="7" t="s">
        <v>79</v>
      </c>
      <c r="M121" s="8">
        <f t="shared" si="3"/>
        <v>0</v>
      </c>
      <c r="N121" s="8">
        <f t="shared" si="4"/>
        <v>164.14</v>
      </c>
      <c r="O121" s="8">
        <f t="shared" si="5"/>
        <v>0</v>
      </c>
      <c r="P121" s="8">
        <f t="shared" si="6"/>
        <v>328.28</v>
      </c>
      <c r="Q121" s="8">
        <f t="shared" si="7"/>
        <v>0</v>
      </c>
      <c r="R121" s="8">
        <f t="shared" si="8"/>
        <v>328.28</v>
      </c>
      <c r="S121" s="8" t="e">
        <f t="shared" si="9"/>
        <v>#DIV/0!</v>
      </c>
      <c r="T121" s="8">
        <f t="shared" si="10"/>
        <v>328.28</v>
      </c>
      <c r="U121" s="7">
        <f t="shared" si="11"/>
        <v>0</v>
      </c>
      <c r="V121" s="9">
        <f t="shared" si="12"/>
        <v>2</v>
      </c>
      <c r="W121" s="7" t="str">
        <f t="shared" si="26"/>
        <v>Kilopris=164,14 kr/kg;Vikt per enhet=2;Enheter per kolli=1;Vikt (ca)=2kg;Cirkapris per kolli=328,28 kr</v>
      </c>
      <c r="Z121" s="7" t="str">
        <f t="shared" si="14"/>
        <v>Grillat Fläsk LÖSVIKT</v>
      </c>
      <c r="AA121" s="7" t="s">
        <v>80</v>
      </c>
      <c r="AC121" s="10" t="s">
        <v>433</v>
      </c>
      <c r="AE121" s="7" t="s">
        <v>355</v>
      </c>
      <c r="AI121" s="8">
        <f t="shared" si="15"/>
        <v>328.28</v>
      </c>
      <c r="AJ121" s="7" t="s">
        <v>84</v>
      </c>
      <c r="AK121" s="7" t="s">
        <v>84</v>
      </c>
      <c r="AL121" s="7">
        <f t="shared" si="16"/>
        <v>0</v>
      </c>
      <c r="AM121" s="7" t="s">
        <v>85</v>
      </c>
      <c r="AN121" s="7" t="s">
        <v>86</v>
      </c>
      <c r="AP121" s="8">
        <f t="shared" si="17"/>
        <v>2</v>
      </c>
      <c r="AQ121" s="7" t="s">
        <v>85</v>
      </c>
      <c r="AR121" s="7" t="s">
        <v>85</v>
      </c>
      <c r="AS121" s="7" t="s">
        <v>85</v>
      </c>
      <c r="AT121" s="7" t="s">
        <v>87</v>
      </c>
      <c r="AU121" s="7" t="s">
        <v>87</v>
      </c>
      <c r="AX121" s="7">
        <v>500</v>
      </c>
      <c r="AY121" s="7">
        <v>0</v>
      </c>
      <c r="AZ121" s="7" t="s">
        <v>429</v>
      </c>
      <c r="BA121" s="7" t="s">
        <v>434</v>
      </c>
      <c r="BR121" s="7">
        <v>0</v>
      </c>
      <c r="BX121" s="11">
        <v>2371630600006</v>
      </c>
      <c r="BY121" s="10">
        <v>306</v>
      </c>
      <c r="CJ121" s="7" t="str">
        <f t="shared" si="18"/>
        <v>Kilopris=164,14 kr/kg;Vikt per enhet=2;Enheter per kolli=1;Vikt (ca)=2kg;Cirkapris per kolli=328,28 kr</v>
      </c>
    </row>
    <row r="122" spans="1:88" ht="15.75" customHeight="1">
      <c r="A122" s="7" t="s">
        <v>435</v>
      </c>
      <c r="B122" s="7">
        <v>1</v>
      </c>
      <c r="C122" s="7" t="str">
        <f t="shared" si="0"/>
        <v>Varierande</v>
      </c>
      <c r="D122" s="7">
        <v>1</v>
      </c>
      <c r="E122" s="8"/>
      <c r="F122" s="8">
        <v>3</v>
      </c>
      <c r="G122" s="8">
        <f t="shared" si="30"/>
        <v>0</v>
      </c>
      <c r="H122" s="8">
        <f t="shared" si="29"/>
        <v>3</v>
      </c>
      <c r="I122" s="8"/>
      <c r="J122" s="8">
        <v>167.55</v>
      </c>
      <c r="K122" s="7" t="s">
        <v>79</v>
      </c>
      <c r="M122" s="8">
        <f t="shared" si="3"/>
        <v>0</v>
      </c>
      <c r="N122" s="8">
        <f t="shared" si="4"/>
        <v>167.55</v>
      </c>
      <c r="O122" s="8">
        <f t="shared" si="5"/>
        <v>0</v>
      </c>
      <c r="P122" s="8">
        <f t="shared" si="6"/>
        <v>502.65000000000003</v>
      </c>
      <c r="Q122" s="8">
        <f t="shared" si="7"/>
        <v>0</v>
      </c>
      <c r="R122" s="8">
        <f t="shared" si="8"/>
        <v>502.65000000000003</v>
      </c>
      <c r="S122" s="8" t="e">
        <f t="shared" si="9"/>
        <v>#DIV/0!</v>
      </c>
      <c r="T122" s="8">
        <f t="shared" si="10"/>
        <v>502.65000000000003</v>
      </c>
      <c r="U122" s="7">
        <f t="shared" si="11"/>
        <v>0</v>
      </c>
      <c r="V122" s="9">
        <f t="shared" si="12"/>
        <v>3</v>
      </c>
      <c r="W122" s="7" t="str">
        <f t="shared" si="26"/>
        <v>Kilopris=167,55 kr/kg;Vikt per enhet=3;Enheter per kolli=1;Vikt (ca)=3kg;Cirkapris per kolli=502,65 kr</v>
      </c>
      <c r="Z122" s="7" t="str">
        <f t="shared" si="14"/>
        <v>Hetrökt Skinka Ca 3 kg LÖSVIKT</v>
      </c>
      <c r="AA122" s="7" t="s">
        <v>80</v>
      </c>
      <c r="AC122" s="10" t="s">
        <v>436</v>
      </c>
      <c r="AE122" s="7" t="s">
        <v>355</v>
      </c>
      <c r="AI122" s="8">
        <f t="shared" si="15"/>
        <v>502.65000000000003</v>
      </c>
      <c r="AJ122" s="7" t="s">
        <v>84</v>
      </c>
      <c r="AK122" s="7" t="s">
        <v>84</v>
      </c>
      <c r="AL122" s="7">
        <f t="shared" si="16"/>
        <v>0</v>
      </c>
      <c r="AM122" s="7" t="s">
        <v>85</v>
      </c>
      <c r="AN122" s="7" t="s">
        <v>86</v>
      </c>
      <c r="AP122" s="8">
        <f t="shared" si="17"/>
        <v>3</v>
      </c>
      <c r="AQ122" s="7" t="s">
        <v>85</v>
      </c>
      <c r="AR122" s="7" t="s">
        <v>85</v>
      </c>
      <c r="AS122" s="7" t="s">
        <v>85</v>
      </c>
      <c r="AT122" s="7" t="s">
        <v>87</v>
      </c>
      <c r="AU122" s="7" t="s">
        <v>87</v>
      </c>
      <c r="AX122" s="7">
        <v>500</v>
      </c>
      <c r="AY122" s="7">
        <v>0</v>
      </c>
      <c r="AZ122" s="7" t="s">
        <v>309</v>
      </c>
      <c r="BA122" s="7" t="s">
        <v>363</v>
      </c>
      <c r="BR122" s="7">
        <v>0</v>
      </c>
      <c r="BX122" s="11">
        <v>2371630700003</v>
      </c>
      <c r="BY122" s="10">
        <v>307</v>
      </c>
      <c r="CJ122" s="7" t="str">
        <f t="shared" si="18"/>
        <v>Kilopris=167,55 kr/kg;Vikt per enhet=3;Enheter per kolli=1;Vikt (ca)=3kg;Cirkapris per kolli=502,65 kr</v>
      </c>
    </row>
    <row r="123" spans="1:88" ht="15.75" customHeight="1">
      <c r="A123" s="7" t="s">
        <v>437</v>
      </c>
      <c r="B123" s="7">
        <v>0</v>
      </c>
      <c r="C123" s="7" t="str">
        <f t="shared" si="0"/>
        <v>Fast</v>
      </c>
      <c r="D123" s="7">
        <v>8</v>
      </c>
      <c r="E123" s="8">
        <v>0.28000000000000003</v>
      </c>
      <c r="F123" s="8"/>
      <c r="G123" s="8">
        <f t="shared" si="30"/>
        <v>2.2400000000000002</v>
      </c>
      <c r="H123" s="8">
        <f t="shared" si="29"/>
        <v>0</v>
      </c>
      <c r="I123" s="8">
        <v>21.26</v>
      </c>
      <c r="J123" s="8"/>
      <c r="K123" s="7" t="s">
        <v>79</v>
      </c>
      <c r="M123" s="8">
        <f t="shared" si="3"/>
        <v>21.26</v>
      </c>
      <c r="N123" s="8">
        <f t="shared" si="4"/>
        <v>0</v>
      </c>
      <c r="O123" s="8">
        <f t="shared" si="5"/>
        <v>170.08</v>
      </c>
      <c r="P123" s="8">
        <f t="shared" si="6"/>
        <v>0</v>
      </c>
      <c r="Q123" s="8">
        <f t="shared" si="7"/>
        <v>170.08</v>
      </c>
      <c r="R123" s="8">
        <f t="shared" si="8"/>
        <v>0</v>
      </c>
      <c r="S123" s="8">
        <f t="shared" si="9"/>
        <v>75.928571428571431</v>
      </c>
      <c r="T123" s="8">
        <f t="shared" si="10"/>
        <v>170.08</v>
      </c>
      <c r="U123" s="7">
        <f t="shared" si="11"/>
        <v>0</v>
      </c>
      <c r="V123" s="9">
        <f t="shared" si="12"/>
        <v>2.2400000000000002</v>
      </c>
      <c r="W123" s="7" t="str">
        <f t="shared" si="26"/>
        <v>Styckpris=21,26 kr/st;Vikt per enhet=0,28;Enheter per kolli=8;Vikt=2,24 kg;Jämförelsepris=75,93 kr/kg;Pris=170,08 kr</v>
      </c>
      <c r="Z123" s="7" t="str">
        <f t="shared" si="14"/>
        <v>Kokt Fläskkorv 280 g ST</v>
      </c>
      <c r="AA123" s="7" t="s">
        <v>80</v>
      </c>
      <c r="AC123" s="10" t="s">
        <v>438</v>
      </c>
      <c r="AE123" s="7" t="s">
        <v>355</v>
      </c>
      <c r="AI123" s="8">
        <f t="shared" si="15"/>
        <v>170.08</v>
      </c>
      <c r="AJ123" s="7" t="s">
        <v>84</v>
      </c>
      <c r="AK123" s="7" t="s">
        <v>84</v>
      </c>
      <c r="AL123" s="7">
        <f t="shared" si="16"/>
        <v>0</v>
      </c>
      <c r="AM123" s="7" t="s">
        <v>85</v>
      </c>
      <c r="AN123" s="7" t="s">
        <v>86</v>
      </c>
      <c r="AP123" s="8">
        <f t="shared" si="17"/>
        <v>2.2400000000000002</v>
      </c>
      <c r="AQ123" s="7" t="s">
        <v>85</v>
      </c>
      <c r="AR123" s="7" t="s">
        <v>85</v>
      </c>
      <c r="AS123" s="7" t="s">
        <v>85</v>
      </c>
      <c r="AT123" s="7" t="s">
        <v>87</v>
      </c>
      <c r="AU123" s="7" t="s">
        <v>87</v>
      </c>
      <c r="AX123" s="7">
        <v>500</v>
      </c>
      <c r="AY123" s="7">
        <v>0</v>
      </c>
      <c r="AZ123" s="7" t="s">
        <v>346</v>
      </c>
      <c r="BA123" s="7" t="s">
        <v>363</v>
      </c>
      <c r="BR123" s="7">
        <v>0</v>
      </c>
      <c r="BX123" s="11">
        <v>7332245309000</v>
      </c>
      <c r="BY123" s="10">
        <v>309</v>
      </c>
      <c r="CJ123" s="7" t="str">
        <f t="shared" si="18"/>
        <v>Styckpris=21,26 kr/st;Vikt per enhet=0,28;Enheter per kolli=8;Vikt=2,24 kg;Jämförelsepris=75,93 kr/kg;Pris=170,08 kr</v>
      </c>
    </row>
    <row r="124" spans="1:88" ht="15.75" customHeight="1">
      <c r="A124" s="7" t="s">
        <v>439</v>
      </c>
      <c r="B124" s="7">
        <v>1</v>
      </c>
      <c r="C124" s="7" t="str">
        <f t="shared" si="0"/>
        <v>Varierande</v>
      </c>
      <c r="D124" s="7">
        <v>1</v>
      </c>
      <c r="E124" s="8"/>
      <c r="F124" s="8">
        <v>5</v>
      </c>
      <c r="G124" s="8">
        <f t="shared" si="30"/>
        <v>0</v>
      </c>
      <c r="H124" s="8">
        <f t="shared" si="29"/>
        <v>5</v>
      </c>
      <c r="I124" s="8"/>
      <c r="J124" s="8">
        <v>107.14</v>
      </c>
      <c r="K124" s="7" t="s">
        <v>79</v>
      </c>
      <c r="M124" s="8">
        <f t="shared" si="3"/>
        <v>0</v>
      </c>
      <c r="N124" s="8">
        <f t="shared" si="4"/>
        <v>107.14</v>
      </c>
      <c r="O124" s="8">
        <f t="shared" si="5"/>
        <v>0</v>
      </c>
      <c r="P124" s="8">
        <f t="shared" si="6"/>
        <v>535.70000000000005</v>
      </c>
      <c r="Q124" s="8">
        <f t="shared" si="7"/>
        <v>0</v>
      </c>
      <c r="R124" s="8">
        <f t="shared" si="8"/>
        <v>535.70000000000005</v>
      </c>
      <c r="S124" s="8" t="e">
        <f t="shared" si="9"/>
        <v>#DIV/0!</v>
      </c>
      <c r="T124" s="8">
        <f t="shared" si="10"/>
        <v>535.70000000000005</v>
      </c>
      <c r="U124" s="7">
        <f t="shared" si="11"/>
        <v>0</v>
      </c>
      <c r="V124" s="9">
        <f t="shared" si="12"/>
        <v>5</v>
      </c>
      <c r="W124" s="7" t="str">
        <f t="shared" si="26"/>
        <v>Kilopris=107,14 kr/kg;Vikt per enhet=5;Enheter per kolli=1;Vikt (ca)=5kg;Cirkapris per kolli=535,7 kr</v>
      </c>
      <c r="Z124" s="7" t="str">
        <f t="shared" si="14"/>
        <v>Köttbullar Ca 5 kg Påse</v>
      </c>
      <c r="AA124" s="7" t="s">
        <v>80</v>
      </c>
      <c r="AC124" s="10" t="s">
        <v>440</v>
      </c>
      <c r="AE124" s="7" t="s">
        <v>355</v>
      </c>
      <c r="AI124" s="8">
        <f t="shared" si="15"/>
        <v>535.70000000000005</v>
      </c>
      <c r="AJ124" s="7" t="s">
        <v>84</v>
      </c>
      <c r="AK124" s="7" t="s">
        <v>84</v>
      </c>
      <c r="AL124" s="7">
        <f t="shared" si="16"/>
        <v>0</v>
      </c>
      <c r="AM124" s="7" t="s">
        <v>85</v>
      </c>
      <c r="AN124" s="7" t="s">
        <v>86</v>
      </c>
      <c r="AP124" s="8">
        <f t="shared" si="17"/>
        <v>5</v>
      </c>
      <c r="AQ124" s="7" t="s">
        <v>85</v>
      </c>
      <c r="AR124" s="7" t="s">
        <v>85</v>
      </c>
      <c r="AS124" s="7" t="s">
        <v>85</v>
      </c>
      <c r="AT124" s="7" t="s">
        <v>87</v>
      </c>
      <c r="AU124" s="7" t="s">
        <v>87</v>
      </c>
      <c r="AX124" s="7">
        <v>500</v>
      </c>
      <c r="AY124" s="7">
        <v>0</v>
      </c>
      <c r="AZ124" s="7" t="s">
        <v>429</v>
      </c>
      <c r="BA124" s="7" t="s">
        <v>441</v>
      </c>
      <c r="BR124" s="7">
        <v>0</v>
      </c>
      <c r="BX124" s="11">
        <v>2371631200007</v>
      </c>
      <c r="BY124" s="10">
        <v>312</v>
      </c>
      <c r="CJ124" s="7" t="str">
        <f t="shared" si="18"/>
        <v>Kilopris=107,14 kr/kg;Vikt per enhet=5;Enheter per kolli=1;Vikt (ca)=5kg;Cirkapris per kolli=535,7 kr</v>
      </c>
    </row>
    <row r="125" spans="1:88" ht="15.75" customHeight="1">
      <c r="A125" s="7" t="s">
        <v>442</v>
      </c>
      <c r="B125" s="7">
        <v>1</v>
      </c>
      <c r="C125" s="7" t="str">
        <f t="shared" si="0"/>
        <v>Varierande</v>
      </c>
      <c r="D125" s="7">
        <v>1</v>
      </c>
      <c r="E125" s="8"/>
      <c r="F125" s="8">
        <v>2</v>
      </c>
      <c r="G125" s="8">
        <f t="shared" si="30"/>
        <v>0</v>
      </c>
      <c r="H125" s="8">
        <f t="shared" si="29"/>
        <v>2</v>
      </c>
      <c r="I125" s="8"/>
      <c r="J125" s="8">
        <v>161.22999999999999</v>
      </c>
      <c r="K125" s="7" t="s">
        <v>79</v>
      </c>
      <c r="M125" s="8">
        <f t="shared" si="3"/>
        <v>0</v>
      </c>
      <c r="N125" s="8">
        <f t="shared" si="4"/>
        <v>161.22999999999999</v>
      </c>
      <c r="O125" s="8">
        <f t="shared" si="5"/>
        <v>0</v>
      </c>
      <c r="P125" s="8">
        <f t="shared" si="6"/>
        <v>322.45999999999998</v>
      </c>
      <c r="Q125" s="8">
        <f t="shared" si="7"/>
        <v>0</v>
      </c>
      <c r="R125" s="8">
        <f t="shared" si="8"/>
        <v>322.45999999999998</v>
      </c>
      <c r="S125" s="8" t="e">
        <f t="shared" si="9"/>
        <v>#DIV/0!</v>
      </c>
      <c r="T125" s="8">
        <f t="shared" si="10"/>
        <v>322.45999999999998</v>
      </c>
      <c r="U125" s="7">
        <f t="shared" si="11"/>
        <v>0</v>
      </c>
      <c r="V125" s="9">
        <f t="shared" si="12"/>
        <v>2</v>
      </c>
      <c r="W125" s="7" t="str">
        <f t="shared" si="26"/>
        <v>Kilopris=161,23 kr/kg;Vikt per enhet=2;Enheter per kolli=1;Vikt (ca)=2kg;Cirkapris per kolli=322,46 kr</v>
      </c>
      <c r="Z125" s="7" t="str">
        <f t="shared" si="14"/>
        <v>Kokt Skinka Ca 2 kg LÖSVIKT</v>
      </c>
      <c r="AA125" s="7" t="s">
        <v>80</v>
      </c>
      <c r="AC125" s="10" t="s">
        <v>443</v>
      </c>
      <c r="AE125" s="7" t="s">
        <v>355</v>
      </c>
      <c r="AI125" s="8">
        <f t="shared" si="15"/>
        <v>322.45999999999998</v>
      </c>
      <c r="AJ125" s="7" t="s">
        <v>84</v>
      </c>
      <c r="AK125" s="7" t="s">
        <v>84</v>
      </c>
      <c r="AL125" s="7">
        <f t="shared" si="16"/>
        <v>0</v>
      </c>
      <c r="AM125" s="7" t="s">
        <v>85</v>
      </c>
      <c r="AN125" s="7" t="s">
        <v>86</v>
      </c>
      <c r="AP125" s="8">
        <f t="shared" si="17"/>
        <v>2</v>
      </c>
      <c r="AQ125" s="7" t="s">
        <v>85</v>
      </c>
      <c r="AR125" s="7" t="s">
        <v>85</v>
      </c>
      <c r="AS125" s="7" t="s">
        <v>85</v>
      </c>
      <c r="AT125" s="7" t="s">
        <v>87</v>
      </c>
      <c r="AU125" s="7" t="s">
        <v>87</v>
      </c>
      <c r="AX125" s="7">
        <v>500</v>
      </c>
      <c r="AY125" s="7">
        <v>0</v>
      </c>
      <c r="AZ125" s="7" t="s">
        <v>309</v>
      </c>
      <c r="BA125" s="7" t="s">
        <v>363</v>
      </c>
      <c r="BR125" s="7">
        <v>0</v>
      </c>
      <c r="BX125" s="11">
        <v>2371631300004</v>
      </c>
      <c r="BY125" s="10">
        <v>313</v>
      </c>
      <c r="CJ125" s="7" t="str">
        <f t="shared" si="18"/>
        <v>Kilopris=161,23 kr/kg;Vikt per enhet=2;Enheter per kolli=1;Vikt (ca)=2kg;Cirkapris per kolli=322,46 kr</v>
      </c>
    </row>
    <row r="126" spans="1:88" ht="15.75" customHeight="1">
      <c r="A126" s="7" t="s">
        <v>444</v>
      </c>
      <c r="B126" s="7">
        <v>1</v>
      </c>
      <c r="C126" s="7" t="str">
        <f t="shared" si="0"/>
        <v>Varierande</v>
      </c>
      <c r="D126" s="7">
        <v>8</v>
      </c>
      <c r="E126" s="8"/>
      <c r="F126" s="8">
        <v>0.4</v>
      </c>
      <c r="G126" s="8">
        <f t="shared" si="30"/>
        <v>0</v>
      </c>
      <c r="H126" s="8">
        <f t="shared" si="29"/>
        <v>3.2</v>
      </c>
      <c r="I126" s="8"/>
      <c r="J126" s="8">
        <v>115.24</v>
      </c>
      <c r="K126" s="7" t="s">
        <v>79</v>
      </c>
      <c r="M126" s="8">
        <f t="shared" si="3"/>
        <v>0</v>
      </c>
      <c r="N126" s="8">
        <f t="shared" si="4"/>
        <v>115.24</v>
      </c>
      <c r="O126" s="8">
        <f t="shared" si="5"/>
        <v>0</v>
      </c>
      <c r="P126" s="8">
        <f t="shared" si="6"/>
        <v>368.76800000000003</v>
      </c>
      <c r="Q126" s="8">
        <f t="shared" si="7"/>
        <v>0</v>
      </c>
      <c r="R126" s="8">
        <f t="shared" si="8"/>
        <v>368.76800000000003</v>
      </c>
      <c r="S126" s="8" t="e">
        <f t="shared" si="9"/>
        <v>#DIV/0!</v>
      </c>
      <c r="T126" s="8">
        <f t="shared" si="10"/>
        <v>368.76800000000003</v>
      </c>
      <c r="U126" s="7">
        <f t="shared" si="11"/>
        <v>0</v>
      </c>
      <c r="V126" s="9">
        <f t="shared" si="12"/>
        <v>3.2</v>
      </c>
      <c r="W126" s="7" t="str">
        <f t="shared" si="26"/>
        <v>Kilopris=115,24 kr/kg;Vikt per enhet=0,4;Enheter per kolli=8;Vikt (ca)=3,2kg;Cirkapris per kolli=368,77 kr</v>
      </c>
      <c r="Z126" s="7" t="str">
        <f t="shared" si="14"/>
        <v>Pannbiffar 4-pack 400 g</v>
      </c>
      <c r="AA126" s="7" t="s">
        <v>80</v>
      </c>
      <c r="AC126" s="10" t="s">
        <v>445</v>
      </c>
      <c r="AE126" s="7" t="s">
        <v>355</v>
      </c>
      <c r="AI126" s="8">
        <f t="shared" si="15"/>
        <v>368.76800000000003</v>
      </c>
      <c r="AJ126" s="7" t="s">
        <v>84</v>
      </c>
      <c r="AK126" s="7" t="s">
        <v>84</v>
      </c>
      <c r="AL126" s="7">
        <f t="shared" si="16"/>
        <v>0</v>
      </c>
      <c r="AM126" s="7" t="s">
        <v>85</v>
      </c>
      <c r="AN126" s="7" t="s">
        <v>86</v>
      </c>
      <c r="AP126" s="8">
        <f t="shared" si="17"/>
        <v>3.2</v>
      </c>
      <c r="AQ126" s="7" t="s">
        <v>85</v>
      </c>
      <c r="AR126" s="7" t="s">
        <v>85</v>
      </c>
      <c r="AS126" s="7" t="s">
        <v>85</v>
      </c>
      <c r="AT126" s="7" t="s">
        <v>87</v>
      </c>
      <c r="AU126" s="7" t="s">
        <v>87</v>
      </c>
      <c r="AX126" s="7">
        <v>500</v>
      </c>
      <c r="AY126" s="7">
        <v>0</v>
      </c>
      <c r="AZ126" s="7" t="s">
        <v>100</v>
      </c>
      <c r="BA126" s="7" t="s">
        <v>446</v>
      </c>
      <c r="BR126" s="7">
        <v>0</v>
      </c>
      <c r="BX126" s="11">
        <v>2371631600005</v>
      </c>
      <c r="BY126" s="10">
        <v>316</v>
      </c>
      <c r="CJ126" s="7" t="str">
        <f t="shared" si="18"/>
        <v>Kilopris=115,24 kr/kg;Vikt per enhet=0,4;Enheter per kolli=8;Vikt (ca)=3,2kg;Cirkapris per kolli=368,77 kr</v>
      </c>
    </row>
    <row r="127" spans="1:88" ht="15.75" customHeight="1">
      <c r="A127" s="7" t="s">
        <v>447</v>
      </c>
      <c r="B127" s="7">
        <v>1</v>
      </c>
      <c r="C127" s="7" t="str">
        <f t="shared" si="0"/>
        <v>Varierande</v>
      </c>
      <c r="D127" s="7">
        <v>1</v>
      </c>
      <c r="E127" s="8"/>
      <c r="F127" s="8">
        <v>0.5</v>
      </c>
      <c r="G127" s="8">
        <f t="shared" si="30"/>
        <v>0</v>
      </c>
      <c r="H127" s="8">
        <f t="shared" si="29"/>
        <v>0.5</v>
      </c>
      <c r="I127" s="8"/>
      <c r="J127" s="8">
        <v>78.319999999999993</v>
      </c>
      <c r="K127" s="7" t="s">
        <v>79</v>
      </c>
      <c r="M127" s="8">
        <f t="shared" si="3"/>
        <v>0</v>
      </c>
      <c r="N127" s="8">
        <f t="shared" si="4"/>
        <v>78.319999999999993</v>
      </c>
      <c r="O127" s="8">
        <f t="shared" si="5"/>
        <v>0</v>
      </c>
      <c r="P127" s="8">
        <f t="shared" si="6"/>
        <v>39.159999999999997</v>
      </c>
      <c r="Q127" s="8">
        <f t="shared" si="7"/>
        <v>0</v>
      </c>
      <c r="R127" s="8">
        <f t="shared" si="8"/>
        <v>39.159999999999997</v>
      </c>
      <c r="S127" s="8" t="e">
        <f t="shared" si="9"/>
        <v>#DIV/0!</v>
      </c>
      <c r="T127" s="8">
        <f t="shared" si="10"/>
        <v>39.159999999999997</v>
      </c>
      <c r="U127" s="7">
        <f t="shared" si="11"/>
        <v>0</v>
      </c>
      <c r="V127" s="9">
        <f t="shared" si="12"/>
        <v>0.5</v>
      </c>
      <c r="W127" s="7" t="str">
        <f t="shared" si="26"/>
        <v>Kilopris=78,32 kr/kg;Vikt per enhet=0,5;Enheter per kolli=1;Vikt (ca)=0,5kg;Cirkapris per kolli=39,16 kr</v>
      </c>
      <c r="Z127" s="7" t="str">
        <f t="shared" si="14"/>
        <v>Leverkorv 500 g Ring LÖSVIKT</v>
      </c>
      <c r="AA127" s="7" t="s">
        <v>80</v>
      </c>
      <c r="AC127" s="10" t="s">
        <v>448</v>
      </c>
      <c r="AE127" s="7" t="s">
        <v>355</v>
      </c>
      <c r="AI127" s="8">
        <f t="shared" si="15"/>
        <v>39.159999999999997</v>
      </c>
      <c r="AJ127" s="7" t="s">
        <v>84</v>
      </c>
      <c r="AK127" s="7" t="s">
        <v>84</v>
      </c>
      <c r="AL127" s="7">
        <f t="shared" si="16"/>
        <v>0</v>
      </c>
      <c r="AM127" s="7" t="s">
        <v>85</v>
      </c>
      <c r="AN127" s="7" t="s">
        <v>86</v>
      </c>
      <c r="AP127" s="8">
        <f t="shared" si="17"/>
        <v>0.5</v>
      </c>
      <c r="AQ127" s="7" t="s">
        <v>85</v>
      </c>
      <c r="AR127" s="7" t="s">
        <v>85</v>
      </c>
      <c r="AS127" s="7" t="s">
        <v>85</v>
      </c>
      <c r="AT127" s="7" t="s">
        <v>87</v>
      </c>
      <c r="AU127" s="7" t="s">
        <v>87</v>
      </c>
      <c r="AX127" s="7">
        <v>500</v>
      </c>
      <c r="AY127" s="7">
        <v>0</v>
      </c>
      <c r="AZ127" s="7" t="s">
        <v>429</v>
      </c>
      <c r="BA127" s="7" t="s">
        <v>363</v>
      </c>
      <c r="BR127" s="7">
        <v>0</v>
      </c>
      <c r="BX127" s="11">
        <v>2371631700002</v>
      </c>
      <c r="BY127" s="10">
        <v>317</v>
      </c>
      <c r="CJ127" s="7" t="str">
        <f t="shared" si="18"/>
        <v>Kilopris=78,32 kr/kg;Vikt per enhet=0,5;Enheter per kolli=1;Vikt (ca)=0,5kg;Cirkapris per kolli=39,16 kr</v>
      </c>
    </row>
    <row r="128" spans="1:88" ht="15.75" customHeight="1">
      <c r="A128" s="7" t="s">
        <v>449</v>
      </c>
      <c r="B128" s="7">
        <v>1</v>
      </c>
      <c r="C128" s="7" t="str">
        <f t="shared" si="0"/>
        <v>Varierande</v>
      </c>
      <c r="D128" s="7">
        <v>8</v>
      </c>
      <c r="E128" s="8"/>
      <c r="F128" s="8">
        <v>0.2</v>
      </c>
      <c r="G128" s="8">
        <f t="shared" si="30"/>
        <v>0</v>
      </c>
      <c r="H128" s="8">
        <f t="shared" si="29"/>
        <v>1.6</v>
      </c>
      <c r="I128" s="8"/>
      <c r="J128" s="8">
        <v>78.319999999999993</v>
      </c>
      <c r="K128" s="7" t="s">
        <v>79</v>
      </c>
      <c r="M128" s="8">
        <f t="shared" si="3"/>
        <v>0</v>
      </c>
      <c r="N128" s="8">
        <f t="shared" si="4"/>
        <v>78.319999999999993</v>
      </c>
      <c r="O128" s="8">
        <f t="shared" si="5"/>
        <v>0</v>
      </c>
      <c r="P128" s="8">
        <f t="shared" si="6"/>
        <v>125.312</v>
      </c>
      <c r="Q128" s="8">
        <f t="shared" si="7"/>
        <v>0</v>
      </c>
      <c r="R128" s="8">
        <f t="shared" si="8"/>
        <v>125.312</v>
      </c>
      <c r="S128" s="8" t="e">
        <f t="shared" si="9"/>
        <v>#DIV/0!</v>
      </c>
      <c r="T128" s="8">
        <f t="shared" si="10"/>
        <v>125.312</v>
      </c>
      <c r="U128" s="7">
        <f t="shared" si="11"/>
        <v>0</v>
      </c>
      <c r="V128" s="9">
        <f t="shared" si="12"/>
        <v>1.6</v>
      </c>
      <c r="W128" s="7" t="str">
        <f t="shared" si="26"/>
        <v>Kilopris=78,32 kr/kg;Vikt per enhet=0,2;Enheter per kolli=8;Vikt (ca)=1,6kg;Cirkapris per kolli=125,31 kr</v>
      </c>
      <c r="Z128" s="7" t="str">
        <f t="shared" si="14"/>
        <v>Leverkorv 200 g</v>
      </c>
      <c r="AA128" s="7" t="s">
        <v>80</v>
      </c>
      <c r="AC128" s="10" t="s">
        <v>450</v>
      </c>
      <c r="AE128" s="7" t="s">
        <v>355</v>
      </c>
      <c r="AI128" s="8">
        <f t="shared" si="15"/>
        <v>125.312</v>
      </c>
      <c r="AJ128" s="7" t="s">
        <v>84</v>
      </c>
      <c r="AK128" s="7" t="s">
        <v>84</v>
      </c>
      <c r="AL128" s="7">
        <f t="shared" si="16"/>
        <v>0</v>
      </c>
      <c r="AM128" s="7" t="s">
        <v>85</v>
      </c>
      <c r="AN128" s="7" t="s">
        <v>86</v>
      </c>
      <c r="AP128" s="8">
        <f t="shared" si="17"/>
        <v>1.6</v>
      </c>
      <c r="AQ128" s="7" t="s">
        <v>85</v>
      </c>
      <c r="AR128" s="7" t="s">
        <v>85</v>
      </c>
      <c r="AS128" s="7" t="s">
        <v>85</v>
      </c>
      <c r="AT128" s="7" t="s">
        <v>87</v>
      </c>
      <c r="AU128" s="7" t="s">
        <v>87</v>
      </c>
      <c r="AX128" s="7">
        <v>500</v>
      </c>
      <c r="AY128" s="7">
        <v>0</v>
      </c>
      <c r="AZ128" s="7" t="s">
        <v>451</v>
      </c>
      <c r="BA128" s="7" t="s">
        <v>363</v>
      </c>
      <c r="BR128" s="7">
        <v>0</v>
      </c>
      <c r="BX128" s="11">
        <v>2371631800009</v>
      </c>
      <c r="BY128" s="10">
        <v>318</v>
      </c>
      <c r="CJ128" s="7" t="str">
        <f t="shared" si="18"/>
        <v>Kilopris=78,32 kr/kg;Vikt per enhet=0,2;Enheter per kolli=8;Vikt (ca)=1,6kg;Cirkapris per kolli=125,31 kr</v>
      </c>
    </row>
    <row r="129" spans="1:88" ht="15.75" customHeight="1">
      <c r="A129" s="7" t="s">
        <v>452</v>
      </c>
      <c r="B129" s="7">
        <v>1</v>
      </c>
      <c r="C129" s="7" t="str">
        <f t="shared" si="0"/>
        <v>Varierande</v>
      </c>
      <c r="D129" s="7">
        <v>1</v>
      </c>
      <c r="E129" s="8"/>
      <c r="F129" s="8">
        <v>1.3</v>
      </c>
      <c r="G129" s="8">
        <f t="shared" si="30"/>
        <v>0</v>
      </c>
      <c r="H129" s="8">
        <f t="shared" si="29"/>
        <v>1.3</v>
      </c>
      <c r="I129" s="8"/>
      <c r="J129" s="8">
        <v>65.680000000000007</v>
      </c>
      <c r="K129" s="7" t="s">
        <v>79</v>
      </c>
      <c r="M129" s="8">
        <f t="shared" si="3"/>
        <v>0</v>
      </c>
      <c r="N129" s="8">
        <f t="shared" si="4"/>
        <v>65.680000000000007</v>
      </c>
      <c r="O129" s="8">
        <f t="shared" si="5"/>
        <v>0</v>
      </c>
      <c r="P129" s="8">
        <f t="shared" si="6"/>
        <v>85.384000000000015</v>
      </c>
      <c r="Q129" s="8">
        <f t="shared" si="7"/>
        <v>0</v>
      </c>
      <c r="R129" s="8">
        <f t="shared" si="8"/>
        <v>85.384000000000015</v>
      </c>
      <c r="S129" s="8" t="e">
        <f t="shared" si="9"/>
        <v>#DIV/0!</v>
      </c>
      <c r="T129" s="8">
        <f t="shared" si="10"/>
        <v>85.384000000000015</v>
      </c>
      <c r="U129" s="7">
        <f t="shared" si="11"/>
        <v>0</v>
      </c>
      <c r="V129" s="9">
        <f t="shared" si="12"/>
        <v>1.3</v>
      </c>
      <c r="W129" s="7" t="str">
        <f t="shared" si="26"/>
        <v>Kilopris=65,68 kr/kg;Vikt per enhet=1,3;Enheter per kolli=1;Vikt (ca)=1,3kg;Cirkapris per kolli=85,38 kr</v>
      </c>
      <c r="Z129" s="7" t="str">
        <f t="shared" si="14"/>
        <v>Leverpastej Ca 1,3 kg LÖSVIKT</v>
      </c>
      <c r="AA129" s="7" t="s">
        <v>80</v>
      </c>
      <c r="AC129" s="10" t="s">
        <v>453</v>
      </c>
      <c r="AE129" s="7" t="s">
        <v>355</v>
      </c>
      <c r="AI129" s="8">
        <f t="shared" si="15"/>
        <v>85.384000000000015</v>
      </c>
      <c r="AJ129" s="7" t="s">
        <v>84</v>
      </c>
      <c r="AK129" s="7" t="s">
        <v>84</v>
      </c>
      <c r="AL129" s="7">
        <f t="shared" si="16"/>
        <v>0</v>
      </c>
      <c r="AM129" s="7" t="s">
        <v>85</v>
      </c>
      <c r="AN129" s="7" t="s">
        <v>86</v>
      </c>
      <c r="AP129" s="8">
        <f t="shared" si="17"/>
        <v>1.3</v>
      </c>
      <c r="AQ129" s="7" t="s">
        <v>85</v>
      </c>
      <c r="AR129" s="7" t="s">
        <v>85</v>
      </c>
      <c r="AS129" s="7" t="s">
        <v>85</v>
      </c>
      <c r="AT129" s="7" t="s">
        <v>87</v>
      </c>
      <c r="AU129" s="7" t="s">
        <v>87</v>
      </c>
      <c r="AX129" s="7">
        <v>500</v>
      </c>
      <c r="AY129" s="7">
        <v>0</v>
      </c>
      <c r="AZ129" s="7" t="s">
        <v>429</v>
      </c>
      <c r="BA129" s="7" t="s">
        <v>363</v>
      </c>
      <c r="BR129" s="7">
        <v>0</v>
      </c>
      <c r="BX129" s="11">
        <v>2371632000002</v>
      </c>
      <c r="BY129" s="10">
        <v>320</v>
      </c>
      <c r="CJ129" s="7" t="str">
        <f t="shared" si="18"/>
        <v>Kilopris=65,68 kr/kg;Vikt per enhet=1,3;Enheter per kolli=1;Vikt (ca)=1,3kg;Cirkapris per kolli=85,38 kr</v>
      </c>
    </row>
    <row r="130" spans="1:88" ht="15.75" customHeight="1">
      <c r="A130" s="7" t="s">
        <v>454</v>
      </c>
      <c r="B130" s="7">
        <v>1</v>
      </c>
      <c r="C130" s="7" t="str">
        <f t="shared" si="0"/>
        <v>Varierande</v>
      </c>
      <c r="D130" s="7">
        <v>8</v>
      </c>
      <c r="E130" s="8"/>
      <c r="F130" s="8">
        <v>0.2</v>
      </c>
      <c r="G130" s="8">
        <f t="shared" si="30"/>
        <v>0</v>
      </c>
      <c r="H130" s="8">
        <f t="shared" si="29"/>
        <v>1.6</v>
      </c>
      <c r="I130" s="8"/>
      <c r="J130" s="8">
        <v>72.62</v>
      </c>
      <c r="K130" s="7" t="s">
        <v>79</v>
      </c>
      <c r="M130" s="8">
        <f t="shared" si="3"/>
        <v>0</v>
      </c>
      <c r="N130" s="8">
        <f t="shared" si="4"/>
        <v>72.62</v>
      </c>
      <c r="O130" s="8">
        <f t="shared" si="5"/>
        <v>0</v>
      </c>
      <c r="P130" s="8">
        <f t="shared" si="6"/>
        <v>116.19200000000001</v>
      </c>
      <c r="Q130" s="8">
        <f t="shared" si="7"/>
        <v>0</v>
      </c>
      <c r="R130" s="8">
        <f t="shared" si="8"/>
        <v>116.19200000000001</v>
      </c>
      <c r="S130" s="8" t="e">
        <f t="shared" si="9"/>
        <v>#DIV/0!</v>
      </c>
      <c r="T130" s="8">
        <f t="shared" si="10"/>
        <v>116.19200000000001</v>
      </c>
      <c r="U130" s="7">
        <f t="shared" si="11"/>
        <v>0</v>
      </c>
      <c r="V130" s="9">
        <f t="shared" si="12"/>
        <v>1.6</v>
      </c>
      <c r="W130" s="7" t="str">
        <f t="shared" si="26"/>
        <v>Kilopris=72,62 kr/kg;Vikt per enhet=0,2;Enheter per kolli=8;Vikt (ca)=1,6kg;Cirkapris per kolli=116,19 kr</v>
      </c>
      <c r="Z130" s="7" t="str">
        <f t="shared" si="14"/>
        <v>Leverpastej Ca 200 g</v>
      </c>
      <c r="AA130" s="7" t="s">
        <v>80</v>
      </c>
      <c r="AC130" s="10" t="s">
        <v>455</v>
      </c>
      <c r="AE130" s="7" t="s">
        <v>355</v>
      </c>
      <c r="AI130" s="8">
        <f t="shared" si="15"/>
        <v>116.19200000000001</v>
      </c>
      <c r="AJ130" s="7" t="s">
        <v>84</v>
      </c>
      <c r="AK130" s="7" t="s">
        <v>84</v>
      </c>
      <c r="AL130" s="7">
        <f t="shared" si="16"/>
        <v>0</v>
      </c>
      <c r="AM130" s="7" t="s">
        <v>85</v>
      </c>
      <c r="AN130" s="7" t="s">
        <v>86</v>
      </c>
      <c r="AP130" s="8">
        <f t="shared" si="17"/>
        <v>1.6</v>
      </c>
      <c r="AQ130" s="7" t="s">
        <v>85</v>
      </c>
      <c r="AR130" s="7" t="s">
        <v>85</v>
      </c>
      <c r="AS130" s="7" t="s">
        <v>85</v>
      </c>
      <c r="AT130" s="7" t="s">
        <v>87</v>
      </c>
      <c r="AU130" s="7" t="s">
        <v>87</v>
      </c>
      <c r="AX130" s="7">
        <v>500</v>
      </c>
      <c r="AY130" s="7">
        <v>0</v>
      </c>
      <c r="AZ130" s="7" t="s">
        <v>451</v>
      </c>
      <c r="BA130" s="7" t="s">
        <v>363</v>
      </c>
      <c r="BR130" s="7">
        <v>0</v>
      </c>
      <c r="BX130" s="11">
        <v>2371632100009</v>
      </c>
      <c r="BY130" s="10">
        <v>321</v>
      </c>
      <c r="CJ130" s="7" t="str">
        <f t="shared" si="18"/>
        <v>Kilopris=72,62 kr/kg;Vikt per enhet=0,2;Enheter per kolli=8;Vikt (ca)=1,6kg;Cirkapris per kolli=116,19 kr</v>
      </c>
    </row>
    <row r="131" spans="1:88" ht="15.75" customHeight="1">
      <c r="A131" s="7" t="s">
        <v>456</v>
      </c>
      <c r="B131" s="7">
        <v>1</v>
      </c>
      <c r="C131" s="7" t="str">
        <f t="shared" si="0"/>
        <v>Varierande</v>
      </c>
      <c r="D131" s="7">
        <v>1</v>
      </c>
      <c r="E131" s="8"/>
      <c r="F131" s="8">
        <v>1.3</v>
      </c>
      <c r="G131" s="8">
        <f t="shared" si="30"/>
        <v>0</v>
      </c>
      <c r="H131" s="8">
        <f t="shared" si="29"/>
        <v>1.3</v>
      </c>
      <c r="I131" s="8"/>
      <c r="J131" s="8">
        <v>82.57</v>
      </c>
      <c r="K131" s="7" t="s">
        <v>79</v>
      </c>
      <c r="M131" s="8">
        <f t="shared" si="3"/>
        <v>0</v>
      </c>
      <c r="N131" s="8">
        <f t="shared" si="4"/>
        <v>82.57</v>
      </c>
      <c r="O131" s="8">
        <f t="shared" si="5"/>
        <v>0</v>
      </c>
      <c r="P131" s="8">
        <f t="shared" si="6"/>
        <v>107.34099999999999</v>
      </c>
      <c r="Q131" s="8">
        <f t="shared" si="7"/>
        <v>0</v>
      </c>
      <c r="R131" s="8">
        <f t="shared" si="8"/>
        <v>107.34099999999999</v>
      </c>
      <c r="S131" s="8" t="e">
        <f t="shared" si="9"/>
        <v>#DIV/0!</v>
      </c>
      <c r="T131" s="8">
        <f t="shared" si="10"/>
        <v>107.34099999999999</v>
      </c>
      <c r="U131" s="7">
        <f t="shared" si="11"/>
        <v>0</v>
      </c>
      <c r="V131" s="9">
        <f t="shared" si="12"/>
        <v>1.3</v>
      </c>
      <c r="W131" s="7" t="str">
        <f t="shared" si="26"/>
        <v>Kilopris=82,57 kr/kg;Vikt per enhet=1,3;Enheter per kolli=1;Vikt (ca)=1,3kg;Cirkapris per kolli=107,34 kr</v>
      </c>
      <c r="Z131" s="7" t="str">
        <f t="shared" si="14"/>
        <v>Tryfferad Leverpastej Ca 1,3 kg LÖSVIKT</v>
      </c>
      <c r="AA131" s="7" t="s">
        <v>80</v>
      </c>
      <c r="AC131" s="10" t="s">
        <v>457</v>
      </c>
      <c r="AE131" s="7" t="s">
        <v>355</v>
      </c>
      <c r="AI131" s="8">
        <f t="shared" si="15"/>
        <v>107.34099999999999</v>
      </c>
      <c r="AJ131" s="7" t="s">
        <v>84</v>
      </c>
      <c r="AK131" s="7" t="s">
        <v>84</v>
      </c>
      <c r="AL131" s="7">
        <f t="shared" si="16"/>
        <v>0</v>
      </c>
      <c r="AM131" s="7" t="s">
        <v>85</v>
      </c>
      <c r="AN131" s="7" t="s">
        <v>86</v>
      </c>
      <c r="AP131" s="8">
        <f t="shared" si="17"/>
        <v>1.3</v>
      </c>
      <c r="AQ131" s="7" t="s">
        <v>85</v>
      </c>
      <c r="AR131" s="7" t="s">
        <v>85</v>
      </c>
      <c r="AS131" s="7" t="s">
        <v>85</v>
      </c>
      <c r="AT131" s="7" t="s">
        <v>87</v>
      </c>
      <c r="AU131" s="7" t="s">
        <v>87</v>
      </c>
      <c r="AX131" s="7">
        <v>500</v>
      </c>
      <c r="AY131" s="7">
        <v>0</v>
      </c>
      <c r="AZ131" s="7" t="s">
        <v>429</v>
      </c>
      <c r="BA131" s="7" t="s">
        <v>458</v>
      </c>
      <c r="BR131" s="7">
        <v>0</v>
      </c>
      <c r="BX131" s="11">
        <v>2371632200006</v>
      </c>
      <c r="BY131" s="10">
        <v>322</v>
      </c>
      <c r="CJ131" s="7" t="str">
        <f t="shared" si="18"/>
        <v>Kilopris=82,57 kr/kg;Vikt per enhet=1,3;Enheter per kolli=1;Vikt (ca)=1,3kg;Cirkapris per kolli=107,34 kr</v>
      </c>
    </row>
    <row r="132" spans="1:88" ht="15.75" customHeight="1">
      <c r="A132" s="7" t="s">
        <v>459</v>
      </c>
      <c r="B132" s="7">
        <v>1</v>
      </c>
      <c r="C132" s="7" t="str">
        <f t="shared" si="0"/>
        <v>Varierande</v>
      </c>
      <c r="D132" s="7">
        <v>8</v>
      </c>
      <c r="E132" s="8"/>
      <c r="F132" s="8">
        <v>0.2</v>
      </c>
      <c r="G132" s="8">
        <f t="shared" si="30"/>
        <v>0</v>
      </c>
      <c r="H132" s="8">
        <f t="shared" si="29"/>
        <v>1.6</v>
      </c>
      <c r="I132" s="8"/>
      <c r="J132" s="8">
        <v>89.51</v>
      </c>
      <c r="K132" s="7" t="s">
        <v>79</v>
      </c>
      <c r="M132" s="8">
        <f t="shared" si="3"/>
        <v>0</v>
      </c>
      <c r="N132" s="8">
        <f t="shared" si="4"/>
        <v>89.51</v>
      </c>
      <c r="O132" s="8">
        <f t="shared" si="5"/>
        <v>0</v>
      </c>
      <c r="P132" s="8">
        <f t="shared" si="6"/>
        <v>143.21600000000001</v>
      </c>
      <c r="Q132" s="8">
        <f t="shared" si="7"/>
        <v>0</v>
      </c>
      <c r="R132" s="8">
        <f t="shared" si="8"/>
        <v>143.21600000000001</v>
      </c>
      <c r="S132" s="8" t="e">
        <f t="shared" si="9"/>
        <v>#DIV/0!</v>
      </c>
      <c r="T132" s="8">
        <f t="shared" si="10"/>
        <v>143.21600000000001</v>
      </c>
      <c r="U132" s="7">
        <f t="shared" si="11"/>
        <v>0</v>
      </c>
      <c r="V132" s="9">
        <f t="shared" si="12"/>
        <v>1.6</v>
      </c>
      <c r="W132" s="7" t="str">
        <f t="shared" si="26"/>
        <v>Kilopris=89,51 kr/kg;Vikt per enhet=0,2;Enheter per kolli=8;Vikt (ca)=1,6kg;Cirkapris per kolli=143,22 kr</v>
      </c>
      <c r="Z132" s="7" t="str">
        <f t="shared" si="14"/>
        <v>Tryfferad Leverpastej Ca 200 g</v>
      </c>
      <c r="AA132" s="7" t="s">
        <v>80</v>
      </c>
      <c r="AC132" s="10" t="s">
        <v>460</v>
      </c>
      <c r="AE132" s="7" t="s">
        <v>355</v>
      </c>
      <c r="AI132" s="8">
        <f t="shared" si="15"/>
        <v>143.21600000000001</v>
      </c>
      <c r="AJ132" s="7" t="s">
        <v>84</v>
      </c>
      <c r="AK132" s="7" t="s">
        <v>84</v>
      </c>
      <c r="AL132" s="7">
        <f t="shared" si="16"/>
        <v>0</v>
      </c>
      <c r="AM132" s="7" t="s">
        <v>85</v>
      </c>
      <c r="AN132" s="7" t="s">
        <v>86</v>
      </c>
      <c r="AP132" s="8">
        <f t="shared" si="17"/>
        <v>1.6</v>
      </c>
      <c r="AQ132" s="7" t="s">
        <v>85</v>
      </c>
      <c r="AR132" s="7" t="s">
        <v>85</v>
      </c>
      <c r="AS132" s="7" t="s">
        <v>85</v>
      </c>
      <c r="AT132" s="7" t="s">
        <v>87</v>
      </c>
      <c r="AU132" s="7" t="s">
        <v>87</v>
      </c>
      <c r="AX132" s="7">
        <v>500</v>
      </c>
      <c r="AY132" s="7">
        <v>0</v>
      </c>
      <c r="AZ132" s="7" t="s">
        <v>451</v>
      </c>
      <c r="BA132" s="7" t="s">
        <v>458</v>
      </c>
      <c r="BR132" s="7">
        <v>0</v>
      </c>
      <c r="BX132" s="11">
        <v>2371632300003</v>
      </c>
      <c r="BY132" s="10">
        <v>323</v>
      </c>
      <c r="CJ132" s="7" t="str">
        <f t="shared" si="18"/>
        <v>Kilopris=89,51 kr/kg;Vikt per enhet=0,2;Enheter per kolli=8;Vikt (ca)=1,6kg;Cirkapris per kolli=143,22 kr</v>
      </c>
    </row>
    <row r="133" spans="1:88" ht="15.75" customHeight="1">
      <c r="A133" s="7" t="s">
        <v>461</v>
      </c>
      <c r="B133" s="7">
        <v>1</v>
      </c>
      <c r="C133" s="7" t="str">
        <f t="shared" si="0"/>
        <v>Varierande</v>
      </c>
      <c r="D133" s="7">
        <v>1</v>
      </c>
      <c r="E133" s="8"/>
      <c r="F133" s="8">
        <v>2</v>
      </c>
      <c r="G133" s="8">
        <f t="shared" si="30"/>
        <v>0</v>
      </c>
      <c r="H133" s="8">
        <f t="shared" si="29"/>
        <v>2</v>
      </c>
      <c r="I133" s="8"/>
      <c r="J133" s="8">
        <v>101.84</v>
      </c>
      <c r="K133" s="7" t="s">
        <v>79</v>
      </c>
      <c r="M133" s="8">
        <f t="shared" si="3"/>
        <v>0</v>
      </c>
      <c r="N133" s="8">
        <f t="shared" si="4"/>
        <v>101.84</v>
      </c>
      <c r="O133" s="8">
        <f t="shared" si="5"/>
        <v>0</v>
      </c>
      <c r="P133" s="8">
        <f t="shared" si="6"/>
        <v>203.68</v>
      </c>
      <c r="Q133" s="8">
        <f t="shared" si="7"/>
        <v>0</v>
      </c>
      <c r="R133" s="8">
        <f t="shared" si="8"/>
        <v>203.68</v>
      </c>
      <c r="S133" s="8" t="e">
        <f t="shared" si="9"/>
        <v>#DIV/0!</v>
      </c>
      <c r="T133" s="8">
        <f t="shared" si="10"/>
        <v>203.68</v>
      </c>
      <c r="U133" s="7">
        <f t="shared" si="11"/>
        <v>0</v>
      </c>
      <c r="V133" s="9">
        <f t="shared" si="12"/>
        <v>2</v>
      </c>
      <c r="W133" s="7" t="str">
        <f t="shared" si="26"/>
        <v>Kilopris=101,84 kr/kg;Vikt per enhet=2;Enheter per kolli=1;Vikt (ca)=2kg;Cirkapris per kolli=203,68 kr</v>
      </c>
      <c r="Z133" s="7" t="str">
        <f t="shared" si="14"/>
        <v>Varmrökt bog LÖSVIKT</v>
      </c>
      <c r="AA133" s="7" t="s">
        <v>80</v>
      </c>
      <c r="AC133" s="10" t="s">
        <v>462</v>
      </c>
      <c r="AE133" s="7" t="s">
        <v>355</v>
      </c>
      <c r="AI133" s="8">
        <f t="shared" si="15"/>
        <v>203.68</v>
      </c>
      <c r="AJ133" s="7" t="s">
        <v>84</v>
      </c>
      <c r="AK133" s="7" t="s">
        <v>84</v>
      </c>
      <c r="AL133" s="7">
        <f t="shared" si="16"/>
        <v>0</v>
      </c>
      <c r="AM133" s="7" t="s">
        <v>85</v>
      </c>
      <c r="AN133" s="7" t="s">
        <v>86</v>
      </c>
      <c r="AP133" s="8">
        <f t="shared" si="17"/>
        <v>2</v>
      </c>
      <c r="AQ133" s="7" t="s">
        <v>85</v>
      </c>
      <c r="AR133" s="7" t="s">
        <v>85</v>
      </c>
      <c r="AS133" s="7" t="s">
        <v>85</v>
      </c>
      <c r="AT133" s="7" t="s">
        <v>87</v>
      </c>
      <c r="AU133" s="7" t="s">
        <v>87</v>
      </c>
      <c r="AX133" s="7">
        <v>500</v>
      </c>
      <c r="AY133" s="7">
        <v>0</v>
      </c>
      <c r="AZ133" s="7" t="s">
        <v>429</v>
      </c>
      <c r="BA133" s="7" t="s">
        <v>363</v>
      </c>
      <c r="BR133" s="7">
        <v>0</v>
      </c>
      <c r="BX133" s="11">
        <v>2371632400000</v>
      </c>
      <c r="BY133" s="10">
        <v>324</v>
      </c>
      <c r="CJ133" s="7" t="str">
        <f t="shared" si="18"/>
        <v>Kilopris=101,84 kr/kg;Vikt per enhet=2;Enheter per kolli=1;Vikt (ca)=2kg;Cirkapris per kolli=203,68 kr</v>
      </c>
    </row>
    <row r="134" spans="1:88" ht="15.75" customHeight="1">
      <c r="A134" s="7" t="s">
        <v>463</v>
      </c>
      <c r="B134" s="7">
        <v>1</v>
      </c>
      <c r="C134" s="7" t="str">
        <f t="shared" si="0"/>
        <v>Varierande</v>
      </c>
      <c r="D134" s="7">
        <v>1</v>
      </c>
      <c r="E134" s="8"/>
      <c r="F134" s="8">
        <v>0.8</v>
      </c>
      <c r="G134" s="8">
        <f t="shared" si="30"/>
        <v>0</v>
      </c>
      <c r="H134" s="8">
        <f t="shared" si="29"/>
        <v>0.8</v>
      </c>
      <c r="I134" s="8"/>
      <c r="J134" s="8">
        <v>150.35</v>
      </c>
      <c r="K134" s="7" t="s">
        <v>79</v>
      </c>
      <c r="M134" s="8">
        <f t="shared" si="3"/>
        <v>0</v>
      </c>
      <c r="N134" s="8">
        <f t="shared" si="4"/>
        <v>150.35</v>
      </c>
      <c r="O134" s="8">
        <f t="shared" si="5"/>
        <v>0</v>
      </c>
      <c r="P134" s="8">
        <f t="shared" si="6"/>
        <v>120.28</v>
      </c>
      <c r="Q134" s="8">
        <f t="shared" si="7"/>
        <v>0</v>
      </c>
      <c r="R134" s="8">
        <f t="shared" si="8"/>
        <v>120.28</v>
      </c>
      <c r="S134" s="8" t="e">
        <f t="shared" si="9"/>
        <v>#DIV/0!</v>
      </c>
      <c r="T134" s="8">
        <f t="shared" si="10"/>
        <v>120.28</v>
      </c>
      <c r="U134" s="7">
        <f t="shared" si="11"/>
        <v>0</v>
      </c>
      <c r="V134" s="9">
        <f t="shared" si="12"/>
        <v>0.8</v>
      </c>
      <c r="W134" s="7" t="str">
        <f t="shared" si="26"/>
        <v>Kilopris=150,35 kr/kg;Vikt per enhet=0,8;Enheter per kolli=1;Vikt (ca)=0,8kg;Cirkapris per kolli=120,28 kr</v>
      </c>
      <c r="Z134" s="7" t="str">
        <f t="shared" si="14"/>
        <v>Senapsrullad Ca 800 g LÖSVIKT</v>
      </c>
      <c r="AA134" s="7" t="s">
        <v>80</v>
      </c>
      <c r="AC134" s="10" t="s">
        <v>464</v>
      </c>
      <c r="AE134" s="7" t="s">
        <v>355</v>
      </c>
      <c r="AI134" s="8">
        <f t="shared" si="15"/>
        <v>120.28</v>
      </c>
      <c r="AJ134" s="7" t="s">
        <v>84</v>
      </c>
      <c r="AK134" s="7" t="s">
        <v>84</v>
      </c>
      <c r="AL134" s="7">
        <f t="shared" si="16"/>
        <v>0</v>
      </c>
      <c r="AM134" s="7" t="s">
        <v>85</v>
      </c>
      <c r="AN134" s="7" t="s">
        <v>86</v>
      </c>
      <c r="AP134" s="8">
        <f t="shared" si="17"/>
        <v>0.8</v>
      </c>
      <c r="AQ134" s="7" t="s">
        <v>85</v>
      </c>
      <c r="AR134" s="7" t="s">
        <v>85</v>
      </c>
      <c r="AS134" s="7" t="s">
        <v>85</v>
      </c>
      <c r="AT134" s="7" t="s">
        <v>87</v>
      </c>
      <c r="AU134" s="7" t="s">
        <v>87</v>
      </c>
      <c r="AX134" s="7">
        <v>500</v>
      </c>
      <c r="AY134" s="7">
        <v>0</v>
      </c>
      <c r="AZ134" s="7" t="s">
        <v>429</v>
      </c>
      <c r="BA134" s="7" t="s">
        <v>465</v>
      </c>
      <c r="BR134" s="7">
        <v>0</v>
      </c>
      <c r="BX134" s="11">
        <v>2371632500007</v>
      </c>
      <c r="BY134" s="10">
        <v>325</v>
      </c>
      <c r="CJ134" s="7" t="str">
        <f t="shared" si="18"/>
        <v>Kilopris=150,35 kr/kg;Vikt per enhet=0,8;Enheter per kolli=1;Vikt (ca)=0,8kg;Cirkapris per kolli=120,28 kr</v>
      </c>
    </row>
    <row r="135" spans="1:88" ht="15.75" customHeight="1">
      <c r="A135" s="7" t="s">
        <v>466</v>
      </c>
      <c r="B135" s="7">
        <v>1</v>
      </c>
      <c r="C135" s="7" t="str">
        <f t="shared" si="0"/>
        <v>Varierande</v>
      </c>
      <c r="D135" s="7">
        <v>1</v>
      </c>
      <c r="E135" s="8"/>
      <c r="F135" s="8">
        <v>1</v>
      </c>
      <c r="G135" s="8">
        <f t="shared" si="30"/>
        <v>0</v>
      </c>
      <c r="H135" s="8">
        <f t="shared" si="29"/>
        <v>1</v>
      </c>
      <c r="I135" s="8"/>
      <c r="J135" s="8">
        <v>75.19</v>
      </c>
      <c r="K135" s="7" t="s">
        <v>79</v>
      </c>
      <c r="M135" s="8">
        <f t="shared" si="3"/>
        <v>0</v>
      </c>
      <c r="N135" s="8">
        <f t="shared" si="4"/>
        <v>75.19</v>
      </c>
      <c r="O135" s="8">
        <f t="shared" si="5"/>
        <v>0</v>
      </c>
      <c r="P135" s="8">
        <f t="shared" si="6"/>
        <v>75.19</v>
      </c>
      <c r="Q135" s="8">
        <f t="shared" si="7"/>
        <v>0</v>
      </c>
      <c r="R135" s="8">
        <f t="shared" si="8"/>
        <v>75.19</v>
      </c>
      <c r="S135" s="8" t="e">
        <f t="shared" si="9"/>
        <v>#DIV/0!</v>
      </c>
      <c r="T135" s="8">
        <f t="shared" si="10"/>
        <v>75.19</v>
      </c>
      <c r="U135" s="7">
        <f t="shared" si="11"/>
        <v>0</v>
      </c>
      <c r="V135" s="9">
        <f t="shared" si="12"/>
        <v>1</v>
      </c>
      <c r="W135" s="7" t="str">
        <f t="shared" si="26"/>
        <v>Kilopris=75,19 kr/kg;Vikt per enhet=1;Enheter per kolli=1;Vikt (ca)=1kg;Cirkapris per kolli=75,19 kr</v>
      </c>
      <c r="Z135" s="7" t="str">
        <f t="shared" si="14"/>
        <v>Smörgåskorv Ca 1 kg LÖSVIKT</v>
      </c>
      <c r="AA135" s="7" t="s">
        <v>80</v>
      </c>
      <c r="AC135" s="10" t="s">
        <v>467</v>
      </c>
      <c r="AE135" s="7" t="s">
        <v>355</v>
      </c>
      <c r="AI135" s="8">
        <f t="shared" si="15"/>
        <v>75.19</v>
      </c>
      <c r="AJ135" s="7" t="s">
        <v>84</v>
      </c>
      <c r="AK135" s="7" t="s">
        <v>84</v>
      </c>
      <c r="AL135" s="7">
        <f t="shared" si="16"/>
        <v>0</v>
      </c>
      <c r="AM135" s="7" t="s">
        <v>85</v>
      </c>
      <c r="AN135" s="7" t="s">
        <v>86</v>
      </c>
      <c r="AP135" s="8">
        <f t="shared" si="17"/>
        <v>1</v>
      </c>
      <c r="AQ135" s="7" t="s">
        <v>85</v>
      </c>
      <c r="AR135" s="7" t="s">
        <v>85</v>
      </c>
      <c r="AS135" s="7" t="s">
        <v>85</v>
      </c>
      <c r="AT135" s="7" t="s">
        <v>87</v>
      </c>
      <c r="AU135" s="7" t="s">
        <v>87</v>
      </c>
      <c r="AX135" s="7">
        <v>500</v>
      </c>
      <c r="AY135" s="7">
        <v>0</v>
      </c>
      <c r="AZ135" s="7" t="s">
        <v>429</v>
      </c>
      <c r="BA135" s="7" t="s">
        <v>468</v>
      </c>
      <c r="BR135" s="7">
        <v>0</v>
      </c>
      <c r="BX135" s="11">
        <v>2371632600004</v>
      </c>
      <c r="BY135" s="10">
        <v>326</v>
      </c>
      <c r="CJ135" s="7" t="str">
        <f t="shared" si="18"/>
        <v>Kilopris=75,19 kr/kg;Vikt per enhet=1;Enheter per kolli=1;Vikt (ca)=1kg;Cirkapris per kolli=75,19 kr</v>
      </c>
    </row>
    <row r="136" spans="1:88" ht="15.75" customHeight="1">
      <c r="A136" s="7" t="s">
        <v>469</v>
      </c>
      <c r="B136" s="7">
        <v>1</v>
      </c>
      <c r="C136" s="7" t="str">
        <f t="shared" si="0"/>
        <v>Varierande</v>
      </c>
      <c r="D136" s="7">
        <v>1</v>
      </c>
      <c r="E136" s="8"/>
      <c r="F136" s="8">
        <v>1.2</v>
      </c>
      <c r="G136" s="8">
        <f t="shared" si="30"/>
        <v>0</v>
      </c>
      <c r="H136" s="8">
        <f t="shared" si="29"/>
        <v>1.2</v>
      </c>
      <c r="I136" s="8"/>
      <c r="J136" s="8">
        <v>129.11000000000001</v>
      </c>
      <c r="K136" s="7" t="s">
        <v>79</v>
      </c>
      <c r="M136" s="8">
        <f t="shared" si="3"/>
        <v>0</v>
      </c>
      <c r="N136" s="8">
        <f t="shared" si="4"/>
        <v>129.11000000000001</v>
      </c>
      <c r="O136" s="8">
        <f t="shared" si="5"/>
        <v>0</v>
      </c>
      <c r="P136" s="8">
        <f t="shared" si="6"/>
        <v>154.93200000000002</v>
      </c>
      <c r="Q136" s="8">
        <f t="shared" si="7"/>
        <v>0</v>
      </c>
      <c r="R136" s="8">
        <f t="shared" si="8"/>
        <v>154.93200000000002</v>
      </c>
      <c r="S136" s="8" t="e">
        <f t="shared" si="9"/>
        <v>#DIV/0!</v>
      </c>
      <c r="T136" s="8">
        <f t="shared" si="10"/>
        <v>154.93200000000002</v>
      </c>
      <c r="U136" s="7">
        <f t="shared" si="11"/>
        <v>0</v>
      </c>
      <c r="V136" s="9">
        <f t="shared" si="12"/>
        <v>1.2</v>
      </c>
      <c r="W136" s="7" t="str">
        <f t="shared" si="26"/>
        <v>Kilopris=129,11 kr/kg;Vikt per enhet=1,2;Enheter per kolli=1;Vikt (ca)=1,2kg;Cirkapris per kolli=154,93 kr</v>
      </c>
      <c r="Z136" s="7" t="str">
        <f t="shared" si="14"/>
        <v>Spickekorv Ca 1,2 kg LÖSVIKT</v>
      </c>
      <c r="AA136" s="7" t="s">
        <v>80</v>
      </c>
      <c r="AC136" s="10" t="s">
        <v>470</v>
      </c>
      <c r="AE136" s="7" t="s">
        <v>355</v>
      </c>
      <c r="AI136" s="8">
        <f t="shared" si="15"/>
        <v>154.93200000000002</v>
      </c>
      <c r="AJ136" s="7" t="s">
        <v>84</v>
      </c>
      <c r="AK136" s="7" t="s">
        <v>84</v>
      </c>
      <c r="AL136" s="7">
        <f t="shared" si="16"/>
        <v>0</v>
      </c>
      <c r="AM136" s="7" t="s">
        <v>85</v>
      </c>
      <c r="AN136" s="7" t="s">
        <v>86</v>
      </c>
      <c r="AP136" s="8">
        <f t="shared" si="17"/>
        <v>1.2</v>
      </c>
      <c r="AQ136" s="7" t="s">
        <v>85</v>
      </c>
      <c r="AR136" s="7" t="s">
        <v>85</v>
      </c>
      <c r="AS136" s="7" t="s">
        <v>85</v>
      </c>
      <c r="AT136" s="7" t="s">
        <v>87</v>
      </c>
      <c r="AU136" s="7" t="s">
        <v>87</v>
      </c>
      <c r="AX136" s="7">
        <v>500</v>
      </c>
      <c r="AY136" s="7">
        <v>0</v>
      </c>
      <c r="AZ136" s="7" t="s">
        <v>414</v>
      </c>
      <c r="BA136" s="7" t="s">
        <v>363</v>
      </c>
      <c r="BR136" s="7">
        <v>0</v>
      </c>
      <c r="BX136" s="11">
        <v>2371632700001</v>
      </c>
      <c r="BY136" s="10">
        <v>327</v>
      </c>
      <c r="CJ136" s="7" t="str">
        <f t="shared" si="18"/>
        <v>Kilopris=129,11 kr/kg;Vikt per enhet=1,2;Enheter per kolli=1;Vikt (ca)=1,2kg;Cirkapris per kolli=154,93 kr</v>
      </c>
    </row>
    <row r="137" spans="1:88" ht="15.75" customHeight="1">
      <c r="A137" s="7" t="s">
        <v>471</v>
      </c>
      <c r="B137" s="7">
        <v>1</v>
      </c>
      <c r="C137" s="7" t="str">
        <f t="shared" si="0"/>
        <v>Varierande</v>
      </c>
      <c r="D137" s="7">
        <v>1</v>
      </c>
      <c r="E137" s="8"/>
      <c r="F137" s="8">
        <v>2</v>
      </c>
      <c r="G137" s="8">
        <f t="shared" si="30"/>
        <v>0</v>
      </c>
      <c r="H137" s="8">
        <f t="shared" si="29"/>
        <v>2</v>
      </c>
      <c r="I137" s="8"/>
      <c r="J137" s="8">
        <v>103.04</v>
      </c>
      <c r="K137" s="7" t="s">
        <v>79</v>
      </c>
      <c r="M137" s="8">
        <f t="shared" si="3"/>
        <v>0</v>
      </c>
      <c r="N137" s="8">
        <f t="shared" si="4"/>
        <v>103.04</v>
      </c>
      <c r="O137" s="8">
        <f t="shared" si="5"/>
        <v>0</v>
      </c>
      <c r="P137" s="8">
        <f t="shared" si="6"/>
        <v>206.08</v>
      </c>
      <c r="Q137" s="8">
        <f t="shared" si="7"/>
        <v>0</v>
      </c>
      <c r="R137" s="8">
        <f t="shared" si="8"/>
        <v>206.08</v>
      </c>
      <c r="S137" s="8" t="e">
        <f t="shared" si="9"/>
        <v>#DIV/0!</v>
      </c>
      <c r="T137" s="8">
        <f t="shared" si="10"/>
        <v>206.08</v>
      </c>
      <c r="U137" s="7">
        <f t="shared" si="11"/>
        <v>0</v>
      </c>
      <c r="V137" s="9">
        <f t="shared" si="12"/>
        <v>2</v>
      </c>
      <c r="W137" s="7" t="str">
        <f t="shared" si="26"/>
        <v>Kilopris=103,04 kr/kg;Vikt per enhet=2;Enheter per kolli=1;Vikt (ca)=2kg;Cirkapris per kolli=206,08 kr</v>
      </c>
      <c r="Z137" s="7" t="str">
        <f t="shared" si="14"/>
        <v>Varmrökt Fläsk Ca 2 kg LÖSVIKT</v>
      </c>
      <c r="AA137" s="7" t="s">
        <v>80</v>
      </c>
      <c r="AC137" s="10" t="s">
        <v>472</v>
      </c>
      <c r="AE137" s="7" t="s">
        <v>355</v>
      </c>
      <c r="AI137" s="8">
        <f t="shared" si="15"/>
        <v>206.08</v>
      </c>
      <c r="AJ137" s="7" t="s">
        <v>84</v>
      </c>
      <c r="AK137" s="7" t="s">
        <v>84</v>
      </c>
      <c r="AL137" s="7">
        <f t="shared" si="16"/>
        <v>0</v>
      </c>
      <c r="AM137" s="7" t="s">
        <v>85</v>
      </c>
      <c r="AN137" s="7" t="s">
        <v>86</v>
      </c>
      <c r="AP137" s="8">
        <f t="shared" si="17"/>
        <v>2</v>
      </c>
      <c r="AQ137" s="7" t="s">
        <v>85</v>
      </c>
      <c r="AR137" s="7" t="s">
        <v>85</v>
      </c>
      <c r="AS137" s="7" t="s">
        <v>85</v>
      </c>
      <c r="AT137" s="7" t="s">
        <v>87</v>
      </c>
      <c r="AU137" s="7" t="s">
        <v>87</v>
      </c>
      <c r="AX137" s="7">
        <v>500</v>
      </c>
      <c r="AY137" s="7">
        <v>0</v>
      </c>
      <c r="AZ137" s="7" t="s">
        <v>429</v>
      </c>
      <c r="BA137" s="7" t="s">
        <v>363</v>
      </c>
      <c r="BR137" s="7">
        <v>0</v>
      </c>
      <c r="BX137" s="11">
        <v>2371632800008</v>
      </c>
      <c r="BY137" s="10">
        <v>328</v>
      </c>
      <c r="CJ137" s="7" t="str">
        <f t="shared" si="18"/>
        <v>Kilopris=103,04 kr/kg;Vikt per enhet=2;Enheter per kolli=1;Vikt (ca)=2kg;Cirkapris per kolli=206,08 kr</v>
      </c>
    </row>
    <row r="138" spans="1:88" ht="15.75" customHeight="1">
      <c r="A138" s="7" t="s">
        <v>473</v>
      </c>
      <c r="B138" s="7">
        <v>1</v>
      </c>
      <c r="C138" s="7" t="str">
        <f t="shared" si="0"/>
        <v>Varierande</v>
      </c>
      <c r="D138" s="7">
        <v>8</v>
      </c>
      <c r="E138" s="8"/>
      <c r="F138" s="8">
        <v>0.25</v>
      </c>
      <c r="G138" s="8">
        <f t="shared" si="30"/>
        <v>0</v>
      </c>
      <c r="H138" s="8">
        <f t="shared" si="29"/>
        <v>2</v>
      </c>
      <c r="I138" s="8"/>
      <c r="J138" s="8">
        <v>103.65</v>
      </c>
      <c r="K138" s="7" t="s">
        <v>79</v>
      </c>
      <c r="M138" s="8">
        <f t="shared" si="3"/>
        <v>0</v>
      </c>
      <c r="N138" s="8">
        <f t="shared" si="4"/>
        <v>103.65</v>
      </c>
      <c r="O138" s="8">
        <f t="shared" si="5"/>
        <v>0</v>
      </c>
      <c r="P138" s="8">
        <f t="shared" si="6"/>
        <v>207.3</v>
      </c>
      <c r="Q138" s="8">
        <f t="shared" si="7"/>
        <v>0</v>
      </c>
      <c r="R138" s="8">
        <f t="shared" si="8"/>
        <v>207.3</v>
      </c>
      <c r="S138" s="8" t="e">
        <f t="shared" si="9"/>
        <v>#DIV/0!</v>
      </c>
      <c r="T138" s="8">
        <f t="shared" si="10"/>
        <v>207.3</v>
      </c>
      <c r="U138" s="7">
        <f t="shared" si="11"/>
        <v>0</v>
      </c>
      <c r="V138" s="9">
        <f t="shared" si="12"/>
        <v>2</v>
      </c>
      <c r="W138" s="7" t="str">
        <f t="shared" si="26"/>
        <v>Kilopris=103,65 kr/kg;Vikt per enhet=0,25;Enheter per kolli=8;Vikt (ca)=2kg;Cirkapris per kolli=207,3 kr</v>
      </c>
      <c r="Z138" s="7" t="str">
        <f t="shared" si="14"/>
        <v>Varmrökt Fläsk i bit Ca 250 g</v>
      </c>
      <c r="AA138" s="7" t="s">
        <v>80</v>
      </c>
      <c r="AC138" s="10" t="s">
        <v>474</v>
      </c>
      <c r="AE138" s="7" t="s">
        <v>355</v>
      </c>
      <c r="AI138" s="8">
        <f t="shared" si="15"/>
        <v>207.3</v>
      </c>
      <c r="AJ138" s="7" t="s">
        <v>84</v>
      </c>
      <c r="AK138" s="7" t="s">
        <v>84</v>
      </c>
      <c r="AL138" s="7">
        <f t="shared" si="16"/>
        <v>0</v>
      </c>
      <c r="AM138" s="7" t="s">
        <v>85</v>
      </c>
      <c r="AN138" s="7" t="s">
        <v>86</v>
      </c>
      <c r="AP138" s="8">
        <f t="shared" si="17"/>
        <v>2</v>
      </c>
      <c r="AQ138" s="7" t="s">
        <v>85</v>
      </c>
      <c r="AR138" s="7" t="s">
        <v>85</v>
      </c>
      <c r="AS138" s="7" t="s">
        <v>85</v>
      </c>
      <c r="AT138" s="7" t="s">
        <v>87</v>
      </c>
      <c r="AU138" s="7" t="s">
        <v>87</v>
      </c>
      <c r="AX138" s="7">
        <v>500</v>
      </c>
      <c r="AY138" s="7">
        <v>0</v>
      </c>
      <c r="AZ138" s="7" t="s">
        <v>475</v>
      </c>
      <c r="BA138" s="7" t="s">
        <v>363</v>
      </c>
      <c r="BR138" s="7">
        <v>0</v>
      </c>
      <c r="BX138" s="11">
        <v>2371632900005</v>
      </c>
      <c r="BY138" s="10">
        <v>329</v>
      </c>
      <c r="CJ138" s="7" t="str">
        <f t="shared" si="18"/>
        <v>Kilopris=103,65 kr/kg;Vikt per enhet=0,25;Enheter per kolli=8;Vikt (ca)=2kg;Cirkapris per kolli=207,3 kr</v>
      </c>
    </row>
    <row r="139" spans="1:88" ht="15.75" customHeight="1">
      <c r="A139" s="7" t="s">
        <v>476</v>
      </c>
      <c r="B139" s="7">
        <v>1</v>
      </c>
      <c r="C139" s="7" t="str">
        <f t="shared" si="0"/>
        <v>Varierande</v>
      </c>
      <c r="D139" s="7">
        <v>1</v>
      </c>
      <c r="E139" s="8"/>
      <c r="F139" s="8">
        <v>1</v>
      </c>
      <c r="G139" s="8">
        <f t="shared" si="30"/>
        <v>0</v>
      </c>
      <c r="H139" s="8">
        <f t="shared" si="29"/>
        <v>1</v>
      </c>
      <c r="I139" s="8"/>
      <c r="J139" s="8">
        <v>108.34</v>
      </c>
      <c r="K139" s="7" t="s">
        <v>79</v>
      </c>
      <c r="M139" s="8">
        <f t="shared" si="3"/>
        <v>0</v>
      </c>
      <c r="N139" s="8">
        <f t="shared" si="4"/>
        <v>108.34</v>
      </c>
      <c r="O139" s="8">
        <f t="shared" si="5"/>
        <v>0</v>
      </c>
      <c r="P139" s="8">
        <f t="shared" si="6"/>
        <v>108.34</v>
      </c>
      <c r="Q139" s="8">
        <f t="shared" si="7"/>
        <v>0</v>
      </c>
      <c r="R139" s="8">
        <f t="shared" si="8"/>
        <v>108.34</v>
      </c>
      <c r="S139" s="8" t="e">
        <f t="shared" si="9"/>
        <v>#DIV/0!</v>
      </c>
      <c r="T139" s="8">
        <f t="shared" si="10"/>
        <v>108.34</v>
      </c>
      <c r="U139" s="7">
        <f t="shared" si="11"/>
        <v>0</v>
      </c>
      <c r="V139" s="9">
        <f t="shared" si="12"/>
        <v>1</v>
      </c>
      <c r="W139" s="7" t="str">
        <f t="shared" si="26"/>
        <v>Kilopris=108,34 kr/kg;Vikt per enhet=1;Enheter per kolli=1;Vikt (ca)=1kg;Cirkapris per kolli=108,34 kr</v>
      </c>
      <c r="Z139" s="7" t="str">
        <f t="shared" si="14"/>
        <v>Pressylta Rak Ca 1 kg LÖSVIKT</v>
      </c>
      <c r="AA139" s="7" t="s">
        <v>80</v>
      </c>
      <c r="AC139" s="10" t="s">
        <v>477</v>
      </c>
      <c r="AE139" s="7" t="s">
        <v>355</v>
      </c>
      <c r="AI139" s="8">
        <f t="shared" si="15"/>
        <v>108.34</v>
      </c>
      <c r="AJ139" s="7" t="s">
        <v>84</v>
      </c>
      <c r="AK139" s="7" t="s">
        <v>84</v>
      </c>
      <c r="AL139" s="7">
        <f t="shared" si="16"/>
        <v>0</v>
      </c>
      <c r="AM139" s="7" t="s">
        <v>85</v>
      </c>
      <c r="AN139" s="7" t="s">
        <v>86</v>
      </c>
      <c r="AP139" s="8">
        <f t="shared" si="17"/>
        <v>1</v>
      </c>
      <c r="AQ139" s="7" t="s">
        <v>85</v>
      </c>
      <c r="AR139" s="7" t="s">
        <v>85</v>
      </c>
      <c r="AS139" s="7" t="s">
        <v>85</v>
      </c>
      <c r="AT139" s="7" t="s">
        <v>87</v>
      </c>
      <c r="AU139" s="7" t="s">
        <v>87</v>
      </c>
      <c r="AX139" s="7">
        <v>500</v>
      </c>
      <c r="AY139" s="7">
        <v>0</v>
      </c>
      <c r="AZ139" s="7" t="s">
        <v>429</v>
      </c>
      <c r="BA139" s="7" t="s">
        <v>363</v>
      </c>
      <c r="BR139" s="7">
        <v>0</v>
      </c>
      <c r="BX139" s="11">
        <v>2371633000001</v>
      </c>
      <c r="BY139" s="10">
        <v>330</v>
      </c>
      <c r="CJ139" s="7" t="str">
        <f t="shared" si="18"/>
        <v>Kilopris=108,34 kr/kg;Vikt per enhet=1;Enheter per kolli=1;Vikt (ca)=1kg;Cirkapris per kolli=108,34 kr</v>
      </c>
    </row>
    <row r="140" spans="1:88" ht="15.75" customHeight="1">
      <c r="A140" s="7" t="s">
        <v>478</v>
      </c>
      <c r="B140" s="7">
        <v>1</v>
      </c>
      <c r="C140" s="7" t="str">
        <f t="shared" si="0"/>
        <v>Varierande</v>
      </c>
      <c r="D140" s="7">
        <v>4</v>
      </c>
      <c r="E140" s="8"/>
      <c r="F140" s="8">
        <v>0.4</v>
      </c>
      <c r="G140" s="8">
        <f t="shared" si="30"/>
        <v>0</v>
      </c>
      <c r="H140" s="8">
        <f t="shared" si="29"/>
        <v>1.6</v>
      </c>
      <c r="I140" s="8"/>
      <c r="J140" s="8">
        <v>109.42</v>
      </c>
      <c r="K140" s="7" t="s">
        <v>79</v>
      </c>
      <c r="M140" s="8">
        <f t="shared" si="3"/>
        <v>0</v>
      </c>
      <c r="N140" s="8">
        <f t="shared" si="4"/>
        <v>109.42</v>
      </c>
      <c r="O140" s="8">
        <f t="shared" si="5"/>
        <v>0</v>
      </c>
      <c r="P140" s="8">
        <f t="shared" si="6"/>
        <v>175.072</v>
      </c>
      <c r="Q140" s="8">
        <f t="shared" si="7"/>
        <v>0</v>
      </c>
      <c r="R140" s="8">
        <f t="shared" si="8"/>
        <v>175.072</v>
      </c>
      <c r="S140" s="8" t="e">
        <f t="shared" si="9"/>
        <v>#DIV/0!</v>
      </c>
      <c r="T140" s="8">
        <f t="shared" si="10"/>
        <v>175.072</v>
      </c>
      <c r="U140" s="7">
        <f t="shared" si="11"/>
        <v>0</v>
      </c>
      <c r="V140" s="9">
        <f t="shared" si="12"/>
        <v>1.6</v>
      </c>
      <c r="W140" s="7" t="str">
        <f t="shared" si="26"/>
        <v>Kilopris=109,42 kr/kg;Vikt per enhet=0,4;Enheter per kolli=4;Vikt (ca)=1,6kg;Cirkapris per kolli=175,07 kr</v>
      </c>
      <c r="Z140" s="7" t="str">
        <f t="shared" si="14"/>
        <v>Pressylta 400 g</v>
      </c>
      <c r="AA140" s="7" t="s">
        <v>80</v>
      </c>
      <c r="AC140" s="10" t="s">
        <v>479</v>
      </c>
      <c r="AE140" s="7" t="s">
        <v>355</v>
      </c>
      <c r="AI140" s="8">
        <f t="shared" si="15"/>
        <v>175.072</v>
      </c>
      <c r="AJ140" s="7" t="s">
        <v>84</v>
      </c>
      <c r="AK140" s="7" t="s">
        <v>84</v>
      </c>
      <c r="AL140" s="7">
        <f t="shared" si="16"/>
        <v>0</v>
      </c>
      <c r="AM140" s="7" t="s">
        <v>85</v>
      </c>
      <c r="AN140" s="7" t="s">
        <v>86</v>
      </c>
      <c r="AP140" s="8">
        <f t="shared" si="17"/>
        <v>1.6</v>
      </c>
      <c r="AQ140" s="7" t="s">
        <v>85</v>
      </c>
      <c r="AR140" s="7" t="s">
        <v>85</v>
      </c>
      <c r="AS140" s="7" t="s">
        <v>85</v>
      </c>
      <c r="AT140" s="7" t="s">
        <v>87</v>
      </c>
      <c r="AU140" s="7" t="s">
        <v>87</v>
      </c>
      <c r="AX140" s="7">
        <v>500</v>
      </c>
      <c r="AY140" s="7">
        <v>0</v>
      </c>
      <c r="AZ140" s="7" t="s">
        <v>451</v>
      </c>
      <c r="BA140" s="7" t="s">
        <v>363</v>
      </c>
      <c r="BR140" s="7">
        <v>0</v>
      </c>
      <c r="BX140" s="11">
        <v>2371633100008</v>
      </c>
      <c r="BY140" s="10">
        <v>331</v>
      </c>
      <c r="CJ140" s="7" t="str">
        <f t="shared" si="18"/>
        <v>Kilopris=109,42 kr/kg;Vikt per enhet=0,4;Enheter per kolli=4;Vikt (ca)=1,6kg;Cirkapris per kolli=175,07 kr</v>
      </c>
    </row>
    <row r="141" spans="1:88" ht="15.75" customHeight="1">
      <c r="A141" s="7" t="s">
        <v>480</v>
      </c>
      <c r="B141" s="7">
        <v>1</v>
      </c>
      <c r="C141" s="7" t="str">
        <f t="shared" si="0"/>
        <v>Varierande</v>
      </c>
      <c r="D141" s="7">
        <v>1</v>
      </c>
      <c r="E141" s="8"/>
      <c r="F141" s="8">
        <v>1.2</v>
      </c>
      <c r="G141" s="8">
        <f t="shared" si="30"/>
        <v>0</v>
      </c>
      <c r="H141" s="8">
        <f t="shared" si="29"/>
        <v>1.2</v>
      </c>
      <c r="I141" s="8"/>
      <c r="J141" s="8">
        <v>153.18</v>
      </c>
      <c r="K141" s="7" t="s">
        <v>79</v>
      </c>
      <c r="M141" s="8">
        <f t="shared" si="3"/>
        <v>0</v>
      </c>
      <c r="N141" s="8">
        <f t="shared" si="4"/>
        <v>153.18</v>
      </c>
      <c r="O141" s="8">
        <f t="shared" si="5"/>
        <v>0</v>
      </c>
      <c r="P141" s="8">
        <f t="shared" si="6"/>
        <v>183.816</v>
      </c>
      <c r="Q141" s="8">
        <f t="shared" si="7"/>
        <v>0</v>
      </c>
      <c r="R141" s="8">
        <f t="shared" si="8"/>
        <v>183.816</v>
      </c>
      <c r="S141" s="8" t="e">
        <f t="shared" si="9"/>
        <v>#DIV/0!</v>
      </c>
      <c r="T141" s="8">
        <f t="shared" si="10"/>
        <v>183.816</v>
      </c>
      <c r="U141" s="7">
        <f t="shared" si="11"/>
        <v>0</v>
      </c>
      <c r="V141" s="9">
        <f t="shared" si="12"/>
        <v>1.2</v>
      </c>
      <c r="W141" s="7" t="str">
        <f t="shared" si="26"/>
        <v>Kilopris=153,18 kr/kg;Vikt per enhet=1,2;Enheter per kolli=1;Vikt (ca)=1,2kg;Cirkapris per kolli=183,82 kr</v>
      </c>
      <c r="Z141" s="7" t="str">
        <f t="shared" si="14"/>
        <v>Salami Zero Ca 1,2 kg LÖSVIKT</v>
      </c>
      <c r="AA141" s="7" t="s">
        <v>80</v>
      </c>
      <c r="AC141" s="10" t="s">
        <v>481</v>
      </c>
      <c r="AE141" s="7" t="s">
        <v>355</v>
      </c>
      <c r="AI141" s="8">
        <f t="shared" si="15"/>
        <v>183.816</v>
      </c>
      <c r="AJ141" s="7" t="s">
        <v>84</v>
      </c>
      <c r="AK141" s="7" t="s">
        <v>84</v>
      </c>
      <c r="AL141" s="7">
        <f t="shared" si="16"/>
        <v>0</v>
      </c>
      <c r="AM141" s="7" t="s">
        <v>85</v>
      </c>
      <c r="AN141" s="7" t="s">
        <v>86</v>
      </c>
      <c r="AP141" s="8">
        <f t="shared" si="17"/>
        <v>1.2</v>
      </c>
      <c r="AQ141" s="7" t="s">
        <v>85</v>
      </c>
      <c r="AR141" s="7" t="s">
        <v>85</v>
      </c>
      <c r="AS141" s="7" t="s">
        <v>85</v>
      </c>
      <c r="AT141" s="7" t="s">
        <v>87</v>
      </c>
      <c r="AU141" s="7" t="s">
        <v>87</v>
      </c>
      <c r="AX141" s="7">
        <v>500</v>
      </c>
      <c r="AY141" s="7">
        <v>0</v>
      </c>
      <c r="AZ141" s="7" t="s">
        <v>309</v>
      </c>
      <c r="BA141" s="7" t="s">
        <v>482</v>
      </c>
      <c r="BR141" s="7">
        <v>0</v>
      </c>
      <c r="BX141" s="11">
        <v>2371633200005</v>
      </c>
      <c r="BY141" s="10">
        <v>332</v>
      </c>
      <c r="CJ141" s="7" t="str">
        <f t="shared" si="18"/>
        <v>Kilopris=153,18 kr/kg;Vikt per enhet=1,2;Enheter per kolli=1;Vikt (ca)=1,2kg;Cirkapris per kolli=183,82 kr</v>
      </c>
    </row>
    <row r="142" spans="1:88" ht="15.75" customHeight="1">
      <c r="A142" s="7" t="s">
        <v>483</v>
      </c>
      <c r="B142" s="7">
        <v>1</v>
      </c>
      <c r="C142" s="7" t="str">
        <f t="shared" si="0"/>
        <v>Varierande</v>
      </c>
      <c r="D142" s="7">
        <v>8</v>
      </c>
      <c r="E142" s="8"/>
      <c r="F142" s="8">
        <v>0.23</v>
      </c>
      <c r="G142" s="8">
        <f t="shared" si="30"/>
        <v>0</v>
      </c>
      <c r="H142" s="8">
        <f t="shared" si="29"/>
        <v>1.84</v>
      </c>
      <c r="I142" s="8"/>
      <c r="J142" s="8">
        <v>158.99</v>
      </c>
      <c r="K142" s="7" t="s">
        <v>79</v>
      </c>
      <c r="M142" s="8">
        <f t="shared" si="3"/>
        <v>0</v>
      </c>
      <c r="N142" s="8">
        <f t="shared" si="4"/>
        <v>158.99</v>
      </c>
      <c r="O142" s="8">
        <f t="shared" si="5"/>
        <v>0</v>
      </c>
      <c r="P142" s="8">
        <f t="shared" si="6"/>
        <v>292.54160000000002</v>
      </c>
      <c r="Q142" s="8">
        <f t="shared" si="7"/>
        <v>0</v>
      </c>
      <c r="R142" s="8">
        <f t="shared" si="8"/>
        <v>292.54160000000002</v>
      </c>
      <c r="S142" s="8" t="e">
        <f t="shared" si="9"/>
        <v>#DIV/0!</v>
      </c>
      <c r="T142" s="8">
        <f t="shared" si="10"/>
        <v>292.54160000000002</v>
      </c>
      <c r="U142" s="7">
        <f t="shared" si="11"/>
        <v>0</v>
      </c>
      <c r="V142" s="9">
        <f t="shared" si="12"/>
        <v>1.84</v>
      </c>
      <c r="W142" s="7" t="str">
        <f t="shared" si="26"/>
        <v>Kilopris=158,99 kr/kg;Vikt per enhet=0,23;Enheter per kolli=8;Vikt (ca)=1,84kg;Cirkapris per kolli=292,54 kr</v>
      </c>
      <c r="Z142" s="7" t="str">
        <f t="shared" si="14"/>
        <v>Salami Zero Ca 230 g</v>
      </c>
      <c r="AA142" s="7" t="s">
        <v>80</v>
      </c>
      <c r="AC142" s="10" t="s">
        <v>484</v>
      </c>
      <c r="AE142" s="7" t="s">
        <v>355</v>
      </c>
      <c r="AI142" s="8">
        <f t="shared" si="15"/>
        <v>292.54160000000002</v>
      </c>
      <c r="AJ142" s="7" t="s">
        <v>84</v>
      </c>
      <c r="AK142" s="7" t="s">
        <v>84</v>
      </c>
      <c r="AL142" s="7">
        <f t="shared" si="16"/>
        <v>0</v>
      </c>
      <c r="AM142" s="7" t="s">
        <v>85</v>
      </c>
      <c r="AN142" s="7" t="s">
        <v>86</v>
      </c>
      <c r="AP142" s="8">
        <f t="shared" si="17"/>
        <v>1.84</v>
      </c>
      <c r="AQ142" s="7" t="s">
        <v>85</v>
      </c>
      <c r="AR142" s="7" t="s">
        <v>85</v>
      </c>
      <c r="AS142" s="7" t="s">
        <v>85</v>
      </c>
      <c r="AT142" s="7" t="s">
        <v>87</v>
      </c>
      <c r="AU142" s="7" t="s">
        <v>87</v>
      </c>
      <c r="AX142" s="7">
        <v>500</v>
      </c>
      <c r="AY142" s="7">
        <v>0</v>
      </c>
      <c r="AZ142" s="7" t="s">
        <v>414</v>
      </c>
      <c r="BA142" s="7" t="s">
        <v>482</v>
      </c>
      <c r="BR142" s="7">
        <v>0</v>
      </c>
      <c r="BX142" s="11">
        <v>2371633300002</v>
      </c>
      <c r="BY142" s="10">
        <v>333</v>
      </c>
      <c r="CJ142" s="7" t="str">
        <f t="shared" si="18"/>
        <v>Kilopris=158,99 kr/kg;Vikt per enhet=0,23;Enheter per kolli=8;Vikt (ca)=1,84kg;Cirkapris per kolli=292,54 kr</v>
      </c>
    </row>
    <row r="143" spans="1:88" ht="15.75" customHeight="1">
      <c r="A143" s="7" t="s">
        <v>485</v>
      </c>
      <c r="B143" s="7">
        <v>1</v>
      </c>
      <c r="C143" s="7" t="str">
        <f t="shared" si="0"/>
        <v>Varierande</v>
      </c>
      <c r="D143" s="7">
        <v>1</v>
      </c>
      <c r="E143" s="8"/>
      <c r="F143" s="8">
        <v>1.1000000000000001</v>
      </c>
      <c r="G143" s="8">
        <f t="shared" si="30"/>
        <v>0</v>
      </c>
      <c r="H143" s="8">
        <f t="shared" si="29"/>
        <v>1.1000000000000001</v>
      </c>
      <c r="I143" s="8"/>
      <c r="J143" s="8">
        <v>153.18</v>
      </c>
      <c r="K143" s="7" t="s">
        <v>79</v>
      </c>
      <c r="M143" s="8">
        <f t="shared" si="3"/>
        <v>0</v>
      </c>
      <c r="N143" s="8">
        <f t="shared" si="4"/>
        <v>153.18</v>
      </c>
      <c r="O143" s="8">
        <f t="shared" si="5"/>
        <v>0</v>
      </c>
      <c r="P143" s="8">
        <f t="shared" si="6"/>
        <v>168.49800000000002</v>
      </c>
      <c r="Q143" s="8">
        <f t="shared" si="7"/>
        <v>0</v>
      </c>
      <c r="R143" s="8">
        <f t="shared" si="8"/>
        <v>168.49800000000002</v>
      </c>
      <c r="S143" s="8" t="e">
        <f t="shared" si="9"/>
        <v>#DIV/0!</v>
      </c>
      <c r="T143" s="8">
        <f t="shared" si="10"/>
        <v>168.49800000000002</v>
      </c>
      <c r="U143" s="7">
        <f t="shared" si="11"/>
        <v>0</v>
      </c>
      <c r="V143" s="9">
        <f t="shared" si="12"/>
        <v>1.1000000000000001</v>
      </c>
      <c r="W143" s="7" t="str">
        <f t="shared" si="26"/>
        <v>Kilopris=153,18 kr/kg;Vikt per enhet=1,1;Enheter per kolli=1;Vikt (ca)=1,1kg;Cirkapris per kolli=168,5 kr</v>
      </c>
      <c r="Z143" s="7" t="str">
        <f t="shared" si="14"/>
        <v>Salami Fänkål Ca 1,1 kg LÖSVIKT</v>
      </c>
      <c r="AA143" s="7" t="s">
        <v>80</v>
      </c>
      <c r="AC143" s="10" t="s">
        <v>486</v>
      </c>
      <c r="AE143" s="7" t="s">
        <v>355</v>
      </c>
      <c r="AI143" s="8">
        <f t="shared" si="15"/>
        <v>168.49800000000002</v>
      </c>
      <c r="AJ143" s="7" t="s">
        <v>84</v>
      </c>
      <c r="AK143" s="7" t="s">
        <v>84</v>
      </c>
      <c r="AL143" s="7">
        <f t="shared" si="16"/>
        <v>0</v>
      </c>
      <c r="AM143" s="7" t="s">
        <v>85</v>
      </c>
      <c r="AN143" s="7" t="s">
        <v>86</v>
      </c>
      <c r="AP143" s="8">
        <f t="shared" si="17"/>
        <v>1.1000000000000001</v>
      </c>
      <c r="AQ143" s="7" t="s">
        <v>85</v>
      </c>
      <c r="AR143" s="7" t="s">
        <v>85</v>
      </c>
      <c r="AS143" s="7" t="s">
        <v>85</v>
      </c>
      <c r="AT143" s="7" t="s">
        <v>87</v>
      </c>
      <c r="AU143" s="7" t="s">
        <v>87</v>
      </c>
      <c r="AX143" s="7">
        <v>500</v>
      </c>
      <c r="AY143" s="7">
        <v>0</v>
      </c>
      <c r="AZ143" s="7" t="s">
        <v>309</v>
      </c>
      <c r="BA143" s="7" t="s">
        <v>363</v>
      </c>
      <c r="BR143" s="7">
        <v>0</v>
      </c>
      <c r="BX143" s="11">
        <v>2371633400009</v>
      </c>
      <c r="BY143" s="10">
        <v>334</v>
      </c>
      <c r="CJ143" s="7" t="str">
        <f t="shared" si="18"/>
        <v>Kilopris=153,18 kr/kg;Vikt per enhet=1,1;Enheter per kolli=1;Vikt (ca)=1,1kg;Cirkapris per kolli=168,5 kr</v>
      </c>
    </row>
    <row r="144" spans="1:88" ht="15.75" customHeight="1">
      <c r="A144" s="7" t="s">
        <v>487</v>
      </c>
      <c r="B144" s="7">
        <v>1</v>
      </c>
      <c r="C144" s="7" t="str">
        <f t="shared" si="0"/>
        <v>Varierande</v>
      </c>
      <c r="D144" s="7">
        <v>1</v>
      </c>
      <c r="E144" s="8"/>
      <c r="F144" s="8">
        <v>1.2</v>
      </c>
      <c r="G144" s="8">
        <f t="shared" si="30"/>
        <v>0</v>
      </c>
      <c r="H144" s="8">
        <f t="shared" si="29"/>
        <v>1.2</v>
      </c>
      <c r="I144" s="8"/>
      <c r="J144" s="8">
        <v>158.99</v>
      </c>
      <c r="K144" s="7" t="s">
        <v>79</v>
      </c>
      <c r="M144" s="8">
        <f t="shared" si="3"/>
        <v>0</v>
      </c>
      <c r="N144" s="8">
        <f t="shared" si="4"/>
        <v>158.99</v>
      </c>
      <c r="O144" s="8">
        <f t="shared" si="5"/>
        <v>0</v>
      </c>
      <c r="P144" s="8">
        <f t="shared" si="6"/>
        <v>190.78800000000001</v>
      </c>
      <c r="Q144" s="8">
        <f t="shared" si="7"/>
        <v>0</v>
      </c>
      <c r="R144" s="8">
        <f t="shared" si="8"/>
        <v>190.78800000000001</v>
      </c>
      <c r="S144" s="8" t="e">
        <f t="shared" si="9"/>
        <v>#DIV/0!</v>
      </c>
      <c r="T144" s="8">
        <f t="shared" si="10"/>
        <v>190.78800000000001</v>
      </c>
      <c r="U144" s="7">
        <f t="shared" si="11"/>
        <v>0</v>
      </c>
      <c r="V144" s="9">
        <f t="shared" si="12"/>
        <v>1.2</v>
      </c>
      <c r="W144" s="7" t="str">
        <f t="shared" si="26"/>
        <v>Kilopris=158,99 kr/kg;Vikt per enhet=1,2;Enheter per kolli=1;Vikt (ca)=1,2kg;Cirkapris per kolli=190,79 kr</v>
      </c>
      <c r="Z144" s="7" t="str">
        <f t="shared" si="14"/>
        <v>Salami Ramslök Ca 1,2 kg LÖSVIKT</v>
      </c>
      <c r="AA144" s="7" t="s">
        <v>80</v>
      </c>
      <c r="AC144" s="10" t="s">
        <v>488</v>
      </c>
      <c r="AE144" s="7" t="s">
        <v>355</v>
      </c>
      <c r="AI144" s="8">
        <f t="shared" si="15"/>
        <v>190.78800000000001</v>
      </c>
      <c r="AJ144" s="7" t="s">
        <v>84</v>
      </c>
      <c r="AK144" s="7" t="s">
        <v>84</v>
      </c>
      <c r="AL144" s="7">
        <f t="shared" si="16"/>
        <v>0</v>
      </c>
      <c r="AM144" s="7" t="s">
        <v>85</v>
      </c>
      <c r="AN144" s="7" t="s">
        <v>86</v>
      </c>
      <c r="AP144" s="8">
        <f t="shared" si="17"/>
        <v>1.2</v>
      </c>
      <c r="AQ144" s="7" t="s">
        <v>85</v>
      </c>
      <c r="AR144" s="7" t="s">
        <v>85</v>
      </c>
      <c r="AS144" s="7" t="s">
        <v>85</v>
      </c>
      <c r="AT144" s="7" t="s">
        <v>87</v>
      </c>
      <c r="AU144" s="7" t="s">
        <v>87</v>
      </c>
      <c r="AX144" s="7">
        <v>500</v>
      </c>
      <c r="AY144" s="7">
        <v>0</v>
      </c>
      <c r="AZ144" s="7" t="s">
        <v>309</v>
      </c>
      <c r="BA144" s="7" t="s">
        <v>363</v>
      </c>
      <c r="BR144" s="7">
        <v>0</v>
      </c>
      <c r="BX144" s="11">
        <v>2371633600003</v>
      </c>
      <c r="BY144" s="10">
        <v>336</v>
      </c>
      <c r="CJ144" s="7" t="str">
        <f t="shared" si="18"/>
        <v>Kilopris=158,99 kr/kg;Vikt per enhet=1,2;Enheter per kolli=1;Vikt (ca)=1,2kg;Cirkapris per kolli=190,79 kr</v>
      </c>
    </row>
    <row r="145" spans="1:88" ht="15.75" customHeight="1">
      <c r="A145" s="7" t="s">
        <v>489</v>
      </c>
      <c r="B145" s="7">
        <v>1</v>
      </c>
      <c r="C145" s="7" t="str">
        <f t="shared" si="0"/>
        <v>Varierande</v>
      </c>
      <c r="D145" s="7">
        <v>8</v>
      </c>
      <c r="E145" s="8"/>
      <c r="F145" s="8">
        <v>0.18</v>
      </c>
      <c r="G145" s="8">
        <f t="shared" si="30"/>
        <v>0</v>
      </c>
      <c r="H145" s="8">
        <f t="shared" si="29"/>
        <v>1.44</v>
      </c>
      <c r="I145" s="8"/>
      <c r="J145" s="8">
        <v>164.7</v>
      </c>
      <c r="K145" s="7" t="s">
        <v>79</v>
      </c>
      <c r="M145" s="8">
        <f t="shared" si="3"/>
        <v>0</v>
      </c>
      <c r="N145" s="8">
        <f t="shared" si="4"/>
        <v>164.7</v>
      </c>
      <c r="O145" s="8">
        <f t="shared" si="5"/>
        <v>0</v>
      </c>
      <c r="P145" s="8">
        <f t="shared" si="6"/>
        <v>237.16799999999998</v>
      </c>
      <c r="Q145" s="8">
        <f t="shared" si="7"/>
        <v>0</v>
      </c>
      <c r="R145" s="8">
        <f t="shared" si="8"/>
        <v>237.16799999999998</v>
      </c>
      <c r="S145" s="8" t="e">
        <f t="shared" si="9"/>
        <v>#DIV/0!</v>
      </c>
      <c r="T145" s="8">
        <f t="shared" si="10"/>
        <v>237.16799999999998</v>
      </c>
      <c r="U145" s="7">
        <f t="shared" si="11"/>
        <v>0</v>
      </c>
      <c r="V145" s="9">
        <f t="shared" si="12"/>
        <v>1.44</v>
      </c>
      <c r="W145" s="7" t="str">
        <f t="shared" si="26"/>
        <v>Kilopris=164,7 kr/kg;Vikt per enhet=0,18;Enheter per kolli=8;Vikt (ca)=1,44kg;Cirkapris per kolli=237,17 kr</v>
      </c>
      <c r="Z145" s="7" t="str">
        <f t="shared" si="14"/>
        <v>Salami Ramslök Ca 180 g</v>
      </c>
      <c r="AA145" s="7" t="s">
        <v>80</v>
      </c>
      <c r="AC145" s="10" t="s">
        <v>490</v>
      </c>
      <c r="AE145" s="7" t="s">
        <v>355</v>
      </c>
      <c r="AI145" s="8">
        <f t="shared" si="15"/>
        <v>237.16799999999998</v>
      </c>
      <c r="AJ145" s="7" t="s">
        <v>84</v>
      </c>
      <c r="AK145" s="7" t="s">
        <v>84</v>
      </c>
      <c r="AL145" s="7">
        <f t="shared" si="16"/>
        <v>0</v>
      </c>
      <c r="AM145" s="7" t="s">
        <v>85</v>
      </c>
      <c r="AN145" s="7" t="s">
        <v>86</v>
      </c>
      <c r="AP145" s="8">
        <f t="shared" si="17"/>
        <v>1.44</v>
      </c>
      <c r="AQ145" s="7" t="s">
        <v>85</v>
      </c>
      <c r="AR145" s="7" t="s">
        <v>85</v>
      </c>
      <c r="AS145" s="7" t="s">
        <v>85</v>
      </c>
      <c r="AT145" s="7" t="s">
        <v>87</v>
      </c>
      <c r="AU145" s="7" t="s">
        <v>87</v>
      </c>
      <c r="AX145" s="7">
        <v>500</v>
      </c>
      <c r="AY145" s="7">
        <v>0</v>
      </c>
      <c r="AZ145" s="7" t="s">
        <v>414</v>
      </c>
      <c r="BA145" s="7" t="s">
        <v>363</v>
      </c>
      <c r="BR145" s="7">
        <v>0</v>
      </c>
      <c r="BX145" s="11">
        <v>2371633700000</v>
      </c>
      <c r="BY145" s="10">
        <v>337</v>
      </c>
      <c r="CJ145" s="7" t="str">
        <f t="shared" si="18"/>
        <v>Kilopris=164,7 kr/kg;Vikt per enhet=0,18;Enheter per kolli=8;Vikt (ca)=1,44kg;Cirkapris per kolli=237,17 kr</v>
      </c>
    </row>
    <row r="146" spans="1:88" ht="15.75" customHeight="1">
      <c r="A146" s="7" t="s">
        <v>491</v>
      </c>
      <c r="B146" s="7">
        <v>1</v>
      </c>
      <c r="C146" s="7" t="str">
        <f t="shared" si="0"/>
        <v>Varierande</v>
      </c>
      <c r="D146" s="7">
        <v>1</v>
      </c>
      <c r="E146" s="8"/>
      <c r="F146" s="8">
        <v>1</v>
      </c>
      <c r="G146" s="8">
        <f t="shared" si="30"/>
        <v>0</v>
      </c>
      <c r="H146" s="8">
        <f t="shared" si="29"/>
        <v>1</v>
      </c>
      <c r="I146" s="8"/>
      <c r="J146" s="8">
        <v>157.51</v>
      </c>
      <c r="K146" s="7" t="s">
        <v>79</v>
      </c>
      <c r="M146" s="8">
        <f t="shared" si="3"/>
        <v>0</v>
      </c>
      <c r="N146" s="8">
        <f t="shared" si="4"/>
        <v>157.51</v>
      </c>
      <c r="O146" s="8">
        <f t="shared" si="5"/>
        <v>0</v>
      </c>
      <c r="P146" s="8">
        <f t="shared" si="6"/>
        <v>157.51</v>
      </c>
      <c r="Q146" s="8">
        <f t="shared" si="7"/>
        <v>0</v>
      </c>
      <c r="R146" s="8">
        <f t="shared" si="8"/>
        <v>157.51</v>
      </c>
      <c r="S146" s="8" t="e">
        <f t="shared" si="9"/>
        <v>#DIV/0!</v>
      </c>
      <c r="T146" s="8">
        <f t="shared" si="10"/>
        <v>157.51</v>
      </c>
      <c r="U146" s="7">
        <f t="shared" si="11"/>
        <v>0</v>
      </c>
      <c r="V146" s="9">
        <f t="shared" si="12"/>
        <v>1</v>
      </c>
      <c r="W146" s="7" t="str">
        <f t="shared" si="26"/>
        <v>Kilopris=157,51 kr/kg;Vikt per enhet=1;Enheter per kolli=1;Vikt (ca)=1kg;Cirkapris per kolli=157,51 kr</v>
      </c>
      <c r="Z146" s="7" t="str">
        <f t="shared" si="14"/>
        <v>Het Chorizosalami Ca 1 kg LÖSVIKT</v>
      </c>
      <c r="AA146" s="7" t="s">
        <v>80</v>
      </c>
      <c r="AC146" s="10" t="s">
        <v>492</v>
      </c>
      <c r="AE146" s="7" t="s">
        <v>355</v>
      </c>
      <c r="AI146" s="8">
        <f t="shared" si="15"/>
        <v>157.51</v>
      </c>
      <c r="AJ146" s="7" t="s">
        <v>84</v>
      </c>
      <c r="AK146" s="7" t="s">
        <v>84</v>
      </c>
      <c r="AL146" s="7">
        <f t="shared" si="16"/>
        <v>0</v>
      </c>
      <c r="AM146" s="7" t="s">
        <v>85</v>
      </c>
      <c r="AN146" s="7" t="s">
        <v>86</v>
      </c>
      <c r="AP146" s="8">
        <f t="shared" si="17"/>
        <v>1</v>
      </c>
      <c r="AQ146" s="7" t="s">
        <v>85</v>
      </c>
      <c r="AR146" s="7" t="s">
        <v>85</v>
      </c>
      <c r="AS146" s="7" t="s">
        <v>85</v>
      </c>
      <c r="AT146" s="7" t="s">
        <v>87</v>
      </c>
      <c r="AU146" s="7" t="s">
        <v>87</v>
      </c>
      <c r="AX146" s="7">
        <v>500</v>
      </c>
      <c r="AY146" s="7">
        <v>0</v>
      </c>
      <c r="AZ146" s="7" t="s">
        <v>309</v>
      </c>
      <c r="BA146" s="7" t="s">
        <v>363</v>
      </c>
      <c r="BR146" s="7">
        <v>0</v>
      </c>
      <c r="BX146" s="11">
        <v>2371633800004</v>
      </c>
      <c r="BY146" s="10">
        <v>338</v>
      </c>
      <c r="CJ146" s="7" t="str">
        <f t="shared" si="18"/>
        <v>Kilopris=157,51 kr/kg;Vikt per enhet=1;Enheter per kolli=1;Vikt (ca)=1kg;Cirkapris per kolli=157,51 kr</v>
      </c>
    </row>
    <row r="147" spans="1:88" ht="15.75" customHeight="1">
      <c r="A147" s="7" t="s">
        <v>493</v>
      </c>
      <c r="B147" s="7">
        <v>1</v>
      </c>
      <c r="C147" s="7" t="str">
        <f t="shared" si="0"/>
        <v>Varierande</v>
      </c>
      <c r="D147" s="7">
        <v>1</v>
      </c>
      <c r="E147" s="8"/>
      <c r="F147" s="8">
        <v>1.5</v>
      </c>
      <c r="G147" s="8">
        <f t="shared" si="30"/>
        <v>0</v>
      </c>
      <c r="H147" s="8">
        <f t="shared" si="29"/>
        <v>1.5</v>
      </c>
      <c r="I147" s="8"/>
      <c r="J147" s="8">
        <v>122.74</v>
      </c>
      <c r="K147" s="7" t="s">
        <v>79</v>
      </c>
      <c r="M147" s="8">
        <f t="shared" si="3"/>
        <v>0</v>
      </c>
      <c r="N147" s="8">
        <f t="shared" si="4"/>
        <v>122.74</v>
      </c>
      <c r="O147" s="8">
        <f t="shared" si="5"/>
        <v>0</v>
      </c>
      <c r="P147" s="8">
        <f t="shared" si="6"/>
        <v>184.10999999999999</v>
      </c>
      <c r="Q147" s="8">
        <f t="shared" si="7"/>
        <v>0</v>
      </c>
      <c r="R147" s="8">
        <f t="shared" si="8"/>
        <v>184.10999999999999</v>
      </c>
      <c r="S147" s="8" t="e">
        <f t="shared" si="9"/>
        <v>#DIV/0!</v>
      </c>
      <c r="T147" s="8">
        <f t="shared" si="10"/>
        <v>184.10999999999999</v>
      </c>
      <c r="U147" s="7">
        <f t="shared" si="11"/>
        <v>0</v>
      </c>
      <c r="V147" s="9">
        <f t="shared" si="12"/>
        <v>1.5</v>
      </c>
      <c r="W147" s="7" t="str">
        <f t="shared" si="26"/>
        <v>Kilopris=122,74 kr/kg;Vikt per enhet=1,5;Enheter per kolli=1;Vikt (ca)=1,5kg;Cirkapris per kolli=184,11 kr</v>
      </c>
      <c r="Z147" s="7" t="str">
        <f t="shared" si="14"/>
        <v>Kassler 1,5 kg LÖSVIKT</v>
      </c>
      <c r="AA147" s="7" t="s">
        <v>80</v>
      </c>
      <c r="AC147" s="10" t="s">
        <v>494</v>
      </c>
      <c r="AE147" s="7" t="s">
        <v>355</v>
      </c>
      <c r="AI147" s="8">
        <f t="shared" si="15"/>
        <v>184.10999999999999</v>
      </c>
      <c r="AJ147" s="7" t="s">
        <v>84</v>
      </c>
      <c r="AK147" s="7" t="s">
        <v>84</v>
      </c>
      <c r="AL147" s="7">
        <f t="shared" si="16"/>
        <v>0</v>
      </c>
      <c r="AM147" s="7" t="s">
        <v>85</v>
      </c>
      <c r="AN147" s="7" t="s">
        <v>86</v>
      </c>
      <c r="AP147" s="8">
        <f t="shared" si="17"/>
        <v>1.5</v>
      </c>
      <c r="AQ147" s="7" t="s">
        <v>85</v>
      </c>
      <c r="AR147" s="7" t="s">
        <v>85</v>
      </c>
      <c r="AS147" s="7" t="s">
        <v>85</v>
      </c>
      <c r="AT147" s="7" t="s">
        <v>87</v>
      </c>
      <c r="AU147" s="7" t="s">
        <v>87</v>
      </c>
      <c r="AX147" s="7">
        <v>500</v>
      </c>
      <c r="AY147" s="7">
        <v>0</v>
      </c>
      <c r="AZ147" s="7" t="s">
        <v>429</v>
      </c>
      <c r="BA147" s="7" t="s">
        <v>363</v>
      </c>
      <c r="BR147" s="7">
        <v>0</v>
      </c>
      <c r="BX147" s="11">
        <v>2371634200004</v>
      </c>
      <c r="BY147" s="10">
        <v>342</v>
      </c>
      <c r="CJ147" s="7" t="str">
        <f t="shared" si="18"/>
        <v>Kilopris=122,74 kr/kg;Vikt per enhet=1,5;Enheter per kolli=1;Vikt (ca)=1,5kg;Cirkapris per kolli=184,11 kr</v>
      </c>
    </row>
    <row r="148" spans="1:88" ht="15.75" customHeight="1">
      <c r="A148" s="7" t="s">
        <v>495</v>
      </c>
      <c r="B148" s="7">
        <v>0</v>
      </c>
      <c r="C148" s="7" t="str">
        <f t="shared" si="0"/>
        <v>Fast</v>
      </c>
      <c r="D148" s="7">
        <v>5</v>
      </c>
      <c r="E148" s="8">
        <v>0.5</v>
      </c>
      <c r="F148" s="8"/>
      <c r="G148" s="8">
        <f t="shared" si="30"/>
        <v>2.5</v>
      </c>
      <c r="H148" s="8">
        <f t="shared" si="29"/>
        <v>0</v>
      </c>
      <c r="I148" s="8">
        <v>39.159999999999997</v>
      </c>
      <c r="J148" s="8"/>
      <c r="K148" s="7" t="s">
        <v>79</v>
      </c>
      <c r="M148" s="8">
        <f t="shared" si="3"/>
        <v>39.159999999999997</v>
      </c>
      <c r="N148" s="8">
        <f t="shared" si="4"/>
        <v>0</v>
      </c>
      <c r="O148" s="8">
        <f t="shared" si="5"/>
        <v>195.79999999999998</v>
      </c>
      <c r="P148" s="8">
        <f t="shared" si="6"/>
        <v>0</v>
      </c>
      <c r="Q148" s="8">
        <f t="shared" si="7"/>
        <v>195.79999999999998</v>
      </c>
      <c r="R148" s="8">
        <f t="shared" si="8"/>
        <v>0</v>
      </c>
      <c r="S148" s="8">
        <f t="shared" si="9"/>
        <v>78.319999999999993</v>
      </c>
      <c r="T148" s="8">
        <f t="shared" si="10"/>
        <v>195.79999999999998</v>
      </c>
      <c r="U148" s="7">
        <f t="shared" si="11"/>
        <v>0</v>
      </c>
      <c r="V148" s="9">
        <f t="shared" si="12"/>
        <v>2.5</v>
      </c>
      <c r="W148" s="7" t="str">
        <f t="shared" si="26"/>
        <v>Styckpris=39,16 kr/st;Vikt per enhet=0,5;Enheter per kolli=5;Vikt=2,5 kg;Jämförelsepris=78,32 kr/kg;Pris=195,8 kr</v>
      </c>
      <c r="Z148" s="7" t="str">
        <f t="shared" si="14"/>
        <v>Märtas Ärtsoppa 500 g ST</v>
      </c>
      <c r="AA148" s="7" t="s">
        <v>80</v>
      </c>
      <c r="AC148" s="10" t="s">
        <v>496</v>
      </c>
      <c r="AE148" s="7" t="s">
        <v>355</v>
      </c>
      <c r="AI148" s="8">
        <f t="shared" si="15"/>
        <v>195.79999999999998</v>
      </c>
      <c r="AJ148" s="7" t="s">
        <v>84</v>
      </c>
      <c r="AK148" s="7" t="s">
        <v>84</v>
      </c>
      <c r="AL148" s="7">
        <f t="shared" si="16"/>
        <v>0</v>
      </c>
      <c r="AM148" s="7" t="s">
        <v>85</v>
      </c>
      <c r="AN148" s="7" t="s">
        <v>86</v>
      </c>
      <c r="AP148" s="8">
        <f t="shared" si="17"/>
        <v>2.5</v>
      </c>
      <c r="AQ148" s="7" t="s">
        <v>85</v>
      </c>
      <c r="AR148" s="7" t="s">
        <v>85</v>
      </c>
      <c r="AS148" s="7" t="s">
        <v>85</v>
      </c>
      <c r="AT148" s="7" t="s">
        <v>87</v>
      </c>
      <c r="AU148" s="7" t="s">
        <v>87</v>
      </c>
      <c r="AX148" s="7">
        <v>500</v>
      </c>
      <c r="AY148" s="7">
        <v>0</v>
      </c>
      <c r="AZ148" s="7" t="s">
        <v>497</v>
      </c>
      <c r="BA148" s="7" t="s">
        <v>363</v>
      </c>
      <c r="BR148" s="7">
        <v>0</v>
      </c>
      <c r="BX148" s="11">
        <v>2371634400008</v>
      </c>
      <c r="BY148" s="10">
        <v>344</v>
      </c>
      <c r="CJ148" s="7" t="str">
        <f t="shared" si="18"/>
        <v>Styckpris=39,16 kr/st;Vikt per enhet=0,5;Enheter per kolli=5;Vikt=2,5 kg;Jämförelsepris=78,32 kr/kg;Pris=195,8 kr</v>
      </c>
    </row>
    <row r="149" spans="1:88" ht="15.75" customHeight="1">
      <c r="A149" s="7" t="s">
        <v>498</v>
      </c>
      <c r="B149" s="7">
        <v>1</v>
      </c>
      <c r="C149" s="7" t="str">
        <f t="shared" si="0"/>
        <v>Varierande</v>
      </c>
      <c r="D149" s="7">
        <v>4</v>
      </c>
      <c r="E149" s="8"/>
      <c r="F149" s="8">
        <v>0.5</v>
      </c>
      <c r="G149" s="8">
        <f t="shared" si="30"/>
        <v>0</v>
      </c>
      <c r="H149" s="8">
        <f t="shared" si="29"/>
        <v>2</v>
      </c>
      <c r="I149" s="8"/>
      <c r="J149" s="8">
        <v>122.74</v>
      </c>
      <c r="K149" s="7" t="s">
        <v>79</v>
      </c>
      <c r="M149" s="8">
        <f t="shared" si="3"/>
        <v>0</v>
      </c>
      <c r="N149" s="8">
        <f t="shared" si="4"/>
        <v>122.74</v>
      </c>
      <c r="O149" s="8">
        <f t="shared" si="5"/>
        <v>0</v>
      </c>
      <c r="P149" s="8">
        <f t="shared" si="6"/>
        <v>245.48</v>
      </c>
      <c r="Q149" s="8">
        <f t="shared" si="7"/>
        <v>0</v>
      </c>
      <c r="R149" s="8">
        <f t="shared" si="8"/>
        <v>245.48</v>
      </c>
      <c r="S149" s="8" t="e">
        <f t="shared" si="9"/>
        <v>#DIV/0!</v>
      </c>
      <c r="T149" s="8">
        <f t="shared" si="10"/>
        <v>245.48</v>
      </c>
      <c r="U149" s="7">
        <f t="shared" si="11"/>
        <v>0</v>
      </c>
      <c r="V149" s="9">
        <f t="shared" si="12"/>
        <v>2</v>
      </c>
      <c r="W149" s="7" t="str">
        <f t="shared" si="26"/>
        <v>Kilopris=122,74 kr/kg;Vikt per enhet=0,5;Enheter per kolli=4;Vikt (ca)=2kg;Cirkapris per kolli=245,48 kr</v>
      </c>
      <c r="Z149" s="7" t="str">
        <f t="shared" si="14"/>
        <v>Kassler i bit Ca 500 g</v>
      </c>
      <c r="AA149" s="7" t="s">
        <v>80</v>
      </c>
      <c r="AC149" s="10" t="s">
        <v>499</v>
      </c>
      <c r="AE149" s="7" t="s">
        <v>355</v>
      </c>
      <c r="AI149" s="8">
        <f t="shared" si="15"/>
        <v>245.48</v>
      </c>
      <c r="AJ149" s="7" t="s">
        <v>84</v>
      </c>
      <c r="AK149" s="7" t="s">
        <v>84</v>
      </c>
      <c r="AL149" s="7">
        <f t="shared" si="16"/>
        <v>0</v>
      </c>
      <c r="AM149" s="7" t="s">
        <v>85</v>
      </c>
      <c r="AN149" s="7" t="s">
        <v>86</v>
      </c>
      <c r="AP149" s="8">
        <f t="shared" si="17"/>
        <v>2</v>
      </c>
      <c r="AQ149" s="7" t="s">
        <v>85</v>
      </c>
      <c r="AR149" s="7" t="s">
        <v>85</v>
      </c>
      <c r="AS149" s="7" t="s">
        <v>85</v>
      </c>
      <c r="AT149" s="7" t="s">
        <v>87</v>
      </c>
      <c r="AU149" s="7" t="s">
        <v>87</v>
      </c>
      <c r="AX149" s="7">
        <v>500</v>
      </c>
      <c r="AY149" s="7">
        <v>0</v>
      </c>
      <c r="AZ149" s="7" t="s">
        <v>475</v>
      </c>
      <c r="BA149" s="7" t="s">
        <v>363</v>
      </c>
      <c r="BR149" s="7">
        <v>0</v>
      </c>
      <c r="BX149" s="11">
        <v>2371635100006</v>
      </c>
      <c r="BY149" s="10">
        <v>351</v>
      </c>
      <c r="CJ149" s="7" t="str">
        <f t="shared" si="18"/>
        <v>Kilopris=122,74 kr/kg;Vikt per enhet=0,5;Enheter per kolli=4;Vikt (ca)=2kg;Cirkapris per kolli=245,48 kr</v>
      </c>
    </row>
    <row r="150" spans="1:88" ht="15.75" customHeight="1">
      <c r="A150" s="7" t="s">
        <v>500</v>
      </c>
      <c r="B150" s="7">
        <v>1</v>
      </c>
      <c r="C150" s="7" t="str">
        <f t="shared" si="0"/>
        <v>Varierande</v>
      </c>
      <c r="D150" s="7">
        <v>1</v>
      </c>
      <c r="E150" s="8"/>
      <c r="F150" s="8">
        <v>5</v>
      </c>
      <c r="G150" s="8">
        <f t="shared" si="30"/>
        <v>0</v>
      </c>
      <c r="H150" s="8">
        <f t="shared" si="29"/>
        <v>5</v>
      </c>
      <c r="I150" s="8"/>
      <c r="J150" s="8">
        <v>111.53</v>
      </c>
      <c r="K150" s="7" t="s">
        <v>79</v>
      </c>
      <c r="M150" s="8">
        <f t="shared" si="3"/>
        <v>0</v>
      </c>
      <c r="N150" s="8">
        <f t="shared" si="4"/>
        <v>111.53</v>
      </c>
      <c r="O150" s="8">
        <f t="shared" si="5"/>
        <v>0</v>
      </c>
      <c r="P150" s="8">
        <f t="shared" si="6"/>
        <v>557.65</v>
      </c>
      <c r="Q150" s="8">
        <f t="shared" si="7"/>
        <v>0</v>
      </c>
      <c r="R150" s="8">
        <f t="shared" si="8"/>
        <v>557.65</v>
      </c>
      <c r="S150" s="8" t="e">
        <f t="shared" si="9"/>
        <v>#DIV/0!</v>
      </c>
      <c r="T150" s="8">
        <f t="shared" si="10"/>
        <v>557.65</v>
      </c>
      <c r="U150" s="7">
        <f t="shared" si="11"/>
        <v>0</v>
      </c>
      <c r="V150" s="9">
        <f t="shared" si="12"/>
        <v>5</v>
      </c>
      <c r="W150" s="7" t="str">
        <f t="shared" si="26"/>
        <v>Kilopris=111,53 kr/kg;Vikt per enhet=5;Enheter per kolli=1;Vikt (ca)=5kg;Cirkapris per kolli=557,65 kr</v>
      </c>
      <c r="Z150" s="7" t="str">
        <f t="shared" si="14"/>
        <v>Pannbiff Ca 5 kg Påse</v>
      </c>
      <c r="AA150" s="7" t="s">
        <v>80</v>
      </c>
      <c r="AC150" s="10" t="s">
        <v>501</v>
      </c>
      <c r="AE150" s="7" t="s">
        <v>355</v>
      </c>
      <c r="AI150" s="8">
        <f t="shared" si="15"/>
        <v>557.65</v>
      </c>
      <c r="AJ150" s="7" t="s">
        <v>84</v>
      </c>
      <c r="AK150" s="7" t="s">
        <v>84</v>
      </c>
      <c r="AL150" s="7">
        <f t="shared" si="16"/>
        <v>0</v>
      </c>
      <c r="AM150" s="7" t="s">
        <v>85</v>
      </c>
      <c r="AN150" s="7" t="s">
        <v>86</v>
      </c>
      <c r="AP150" s="8">
        <f t="shared" si="17"/>
        <v>5</v>
      </c>
      <c r="AQ150" s="7" t="s">
        <v>85</v>
      </c>
      <c r="AR150" s="7" t="s">
        <v>85</v>
      </c>
      <c r="AS150" s="7" t="s">
        <v>85</v>
      </c>
      <c r="AT150" s="7" t="s">
        <v>87</v>
      </c>
      <c r="AU150" s="7" t="s">
        <v>87</v>
      </c>
      <c r="AX150" s="7">
        <v>500</v>
      </c>
      <c r="AY150" s="7">
        <v>0</v>
      </c>
      <c r="AZ150" s="7" t="s">
        <v>429</v>
      </c>
      <c r="BA150" s="7" t="s">
        <v>446</v>
      </c>
      <c r="BR150" s="7">
        <v>0</v>
      </c>
      <c r="BX150" s="11">
        <v>2371636200002</v>
      </c>
      <c r="BY150" s="10">
        <v>362</v>
      </c>
      <c r="CJ150" s="7" t="str">
        <f t="shared" si="18"/>
        <v>Kilopris=111,53 kr/kg;Vikt per enhet=5;Enheter per kolli=1;Vikt (ca)=5kg;Cirkapris per kolli=557,65 kr</v>
      </c>
    </row>
    <row r="151" spans="1:88" ht="15.75" customHeight="1">
      <c r="A151" s="7" t="s">
        <v>502</v>
      </c>
      <c r="B151" s="7">
        <v>1</v>
      </c>
      <c r="C151" s="7" t="str">
        <f t="shared" si="0"/>
        <v>Varierande</v>
      </c>
      <c r="D151" s="7">
        <v>2</v>
      </c>
      <c r="E151" s="8"/>
      <c r="F151" s="8">
        <v>1.5</v>
      </c>
      <c r="G151" s="8">
        <f t="shared" si="30"/>
        <v>0</v>
      </c>
      <c r="H151" s="8">
        <f t="shared" si="29"/>
        <v>3</v>
      </c>
      <c r="I151" s="8"/>
      <c r="J151" s="8">
        <v>173.99</v>
      </c>
      <c r="K151" s="7" t="s">
        <v>79</v>
      </c>
      <c r="M151" s="8">
        <f t="shared" si="3"/>
        <v>0</v>
      </c>
      <c r="N151" s="8">
        <f t="shared" si="4"/>
        <v>173.99</v>
      </c>
      <c r="O151" s="8">
        <f t="shared" si="5"/>
        <v>0</v>
      </c>
      <c r="P151" s="8">
        <f t="shared" si="6"/>
        <v>521.97</v>
      </c>
      <c r="Q151" s="8">
        <f t="shared" si="7"/>
        <v>0</v>
      </c>
      <c r="R151" s="8">
        <f t="shared" si="8"/>
        <v>521.97</v>
      </c>
      <c r="S151" s="8" t="e">
        <f t="shared" si="9"/>
        <v>#DIV/0!</v>
      </c>
      <c r="T151" s="8">
        <f t="shared" si="10"/>
        <v>521.97</v>
      </c>
      <c r="U151" s="7">
        <f t="shared" si="11"/>
        <v>0</v>
      </c>
      <c r="V151" s="9">
        <f t="shared" si="12"/>
        <v>3</v>
      </c>
      <c r="W151" s="7" t="str">
        <f t="shared" si="26"/>
        <v>Kilopris=173,99 kr/kg;Vikt per enhet=1,5;Enheter per kolli=2;Vikt (ca)=3kg;Cirkapris per kolli=521,97 kr</v>
      </c>
      <c r="Z151" s="7" t="str">
        <f t="shared" si="14"/>
        <v>Hot Jambo Ca 1,5 kg LÖSVIKT</v>
      </c>
      <c r="AA151" s="7" t="s">
        <v>80</v>
      </c>
      <c r="AC151" s="10" t="s">
        <v>503</v>
      </c>
      <c r="AE151" s="7" t="s">
        <v>355</v>
      </c>
      <c r="AI151" s="8">
        <f t="shared" si="15"/>
        <v>521.97</v>
      </c>
      <c r="AJ151" s="7" t="s">
        <v>84</v>
      </c>
      <c r="AK151" s="7" t="s">
        <v>84</v>
      </c>
      <c r="AL151" s="7">
        <f t="shared" si="16"/>
        <v>0</v>
      </c>
      <c r="AM151" s="7" t="s">
        <v>85</v>
      </c>
      <c r="AN151" s="7" t="s">
        <v>86</v>
      </c>
      <c r="AP151" s="8">
        <f t="shared" si="17"/>
        <v>3</v>
      </c>
      <c r="AQ151" s="7" t="s">
        <v>85</v>
      </c>
      <c r="AR151" s="7" t="s">
        <v>85</v>
      </c>
      <c r="AS151" s="7" t="s">
        <v>85</v>
      </c>
      <c r="AT151" s="7" t="s">
        <v>87</v>
      </c>
      <c r="AU151" s="7" t="s">
        <v>87</v>
      </c>
      <c r="AX151" s="7">
        <v>500</v>
      </c>
      <c r="AY151" s="7">
        <v>0</v>
      </c>
      <c r="AZ151" s="7" t="s">
        <v>356</v>
      </c>
      <c r="BA151" s="7" t="s">
        <v>504</v>
      </c>
      <c r="BR151" s="7">
        <v>0</v>
      </c>
      <c r="BX151" s="11">
        <v>2371640000001</v>
      </c>
      <c r="BY151" s="10">
        <v>400</v>
      </c>
      <c r="CJ151" s="7" t="str">
        <f t="shared" si="18"/>
        <v>Kilopris=173,99 kr/kg;Vikt per enhet=1,5;Enheter per kolli=2;Vikt (ca)=3kg;Cirkapris per kolli=521,97 kr</v>
      </c>
    </row>
    <row r="152" spans="1:88" ht="15.75" customHeight="1">
      <c r="A152" s="7" t="s">
        <v>505</v>
      </c>
      <c r="B152" s="7">
        <v>1</v>
      </c>
      <c r="C152" s="7" t="str">
        <f t="shared" si="0"/>
        <v>Varierande</v>
      </c>
      <c r="D152" s="7">
        <v>1</v>
      </c>
      <c r="E152" s="8"/>
      <c r="F152" s="8">
        <v>1.5</v>
      </c>
      <c r="G152" s="8">
        <f t="shared" si="30"/>
        <v>0</v>
      </c>
      <c r="H152" s="8">
        <f t="shared" si="29"/>
        <v>1.5</v>
      </c>
      <c r="I152" s="8"/>
      <c r="J152" s="8">
        <v>171.64</v>
      </c>
      <c r="K152" s="7" t="s">
        <v>79</v>
      </c>
      <c r="M152" s="8">
        <f t="shared" si="3"/>
        <v>0</v>
      </c>
      <c r="N152" s="8">
        <f t="shared" si="4"/>
        <v>171.64</v>
      </c>
      <c r="O152" s="8">
        <f t="shared" si="5"/>
        <v>0</v>
      </c>
      <c r="P152" s="8">
        <f t="shared" si="6"/>
        <v>257.45999999999998</v>
      </c>
      <c r="Q152" s="8">
        <f t="shared" si="7"/>
        <v>0</v>
      </c>
      <c r="R152" s="8">
        <f t="shared" si="8"/>
        <v>257.45999999999998</v>
      </c>
      <c r="S152" s="8" t="e">
        <f t="shared" si="9"/>
        <v>#DIV/0!</v>
      </c>
      <c r="T152" s="8">
        <f t="shared" si="10"/>
        <v>257.45999999999998</v>
      </c>
      <c r="U152" s="7">
        <f t="shared" si="11"/>
        <v>0</v>
      </c>
      <c r="V152" s="9">
        <f t="shared" si="12"/>
        <v>1.5</v>
      </c>
      <c r="W152" s="7" t="str">
        <f t="shared" si="26"/>
        <v>Kilopris=171,64 kr/kg;Vikt per enhet=1,5;Enheter per kolli=1;Vikt (ca)=1,5kg;Cirkapris per kolli=257,46 kr</v>
      </c>
      <c r="Z152" s="7" t="str">
        <f t="shared" si="14"/>
        <v>Starke Per Ca 1,5 kg LÖSVIKT</v>
      </c>
      <c r="AA152" s="7" t="s">
        <v>80</v>
      </c>
      <c r="AC152" s="10" t="s">
        <v>506</v>
      </c>
      <c r="AE152" s="7" t="s">
        <v>355</v>
      </c>
      <c r="AI152" s="8">
        <f t="shared" si="15"/>
        <v>257.45999999999998</v>
      </c>
      <c r="AJ152" s="7" t="s">
        <v>84</v>
      </c>
      <c r="AK152" s="7" t="s">
        <v>84</v>
      </c>
      <c r="AL152" s="7">
        <f t="shared" si="16"/>
        <v>0</v>
      </c>
      <c r="AM152" s="7" t="s">
        <v>85</v>
      </c>
      <c r="AN152" s="7" t="s">
        <v>86</v>
      </c>
      <c r="AP152" s="8">
        <f t="shared" si="17"/>
        <v>1.5</v>
      </c>
      <c r="AQ152" s="7" t="s">
        <v>85</v>
      </c>
      <c r="AR152" s="7" t="s">
        <v>85</v>
      </c>
      <c r="AS152" s="7" t="s">
        <v>85</v>
      </c>
      <c r="AT152" s="7" t="s">
        <v>87</v>
      </c>
      <c r="AU152" s="7" t="s">
        <v>87</v>
      </c>
      <c r="AX152" s="7">
        <v>500</v>
      </c>
      <c r="AY152" s="7">
        <v>0</v>
      </c>
      <c r="AZ152" s="7" t="s">
        <v>356</v>
      </c>
      <c r="BA152" s="7" t="s">
        <v>507</v>
      </c>
      <c r="BR152" s="7">
        <v>0</v>
      </c>
      <c r="BX152" s="11">
        <v>2371640200005</v>
      </c>
      <c r="BY152" s="10">
        <v>402</v>
      </c>
      <c r="CJ152" s="7" t="str">
        <f t="shared" si="18"/>
        <v>Kilopris=171,64 kr/kg;Vikt per enhet=1,5;Enheter per kolli=1;Vikt (ca)=1,5kg;Cirkapris per kolli=257,46 kr</v>
      </c>
    </row>
    <row r="153" spans="1:88" ht="15.75" customHeight="1">
      <c r="A153" s="7" t="s">
        <v>508</v>
      </c>
      <c r="B153" s="7">
        <v>1</v>
      </c>
      <c r="C153" s="7" t="str">
        <f t="shared" si="0"/>
        <v>Varierande</v>
      </c>
      <c r="D153" s="7">
        <v>1</v>
      </c>
      <c r="E153" s="8"/>
      <c r="F153" s="8">
        <v>1.8</v>
      </c>
      <c r="G153" s="8">
        <f t="shared" si="30"/>
        <v>0</v>
      </c>
      <c r="H153" s="8">
        <f t="shared" si="29"/>
        <v>1.8</v>
      </c>
      <c r="I153" s="8"/>
      <c r="J153" s="8">
        <v>185.1</v>
      </c>
      <c r="K153" s="7" t="s">
        <v>79</v>
      </c>
      <c r="M153" s="8">
        <f t="shared" si="3"/>
        <v>0</v>
      </c>
      <c r="N153" s="8">
        <f t="shared" si="4"/>
        <v>185.1</v>
      </c>
      <c r="O153" s="8">
        <f t="shared" si="5"/>
        <v>0</v>
      </c>
      <c r="P153" s="8">
        <f t="shared" si="6"/>
        <v>333.18</v>
      </c>
      <c r="Q153" s="8">
        <f t="shared" si="7"/>
        <v>0</v>
      </c>
      <c r="R153" s="8">
        <f t="shared" si="8"/>
        <v>333.18</v>
      </c>
      <c r="S153" s="8" t="e">
        <f t="shared" si="9"/>
        <v>#DIV/0!</v>
      </c>
      <c r="T153" s="8">
        <f t="shared" si="10"/>
        <v>333.18</v>
      </c>
      <c r="U153" s="7">
        <f t="shared" si="11"/>
        <v>0</v>
      </c>
      <c r="V153" s="9">
        <f t="shared" si="12"/>
        <v>1.8</v>
      </c>
      <c r="W153" s="7" t="str">
        <f t="shared" si="26"/>
        <v>Kilopris=185,1 kr/kg;Vikt per enhet=1,8;Enheter per kolli=1;Vikt (ca)=1,8kg;Cirkapris per kolli=333,18 kr</v>
      </c>
      <c r="Z153" s="7" t="str">
        <f t="shared" si="14"/>
        <v>Barca Ca 1,8 kg LÖSVIKT</v>
      </c>
      <c r="AA153" s="7" t="s">
        <v>80</v>
      </c>
      <c r="AC153" s="10" t="s">
        <v>509</v>
      </c>
      <c r="AE153" s="7" t="s">
        <v>355</v>
      </c>
      <c r="AI153" s="8">
        <f t="shared" si="15"/>
        <v>333.18</v>
      </c>
      <c r="AJ153" s="7" t="s">
        <v>84</v>
      </c>
      <c r="AK153" s="7" t="s">
        <v>84</v>
      </c>
      <c r="AL153" s="7">
        <f t="shared" si="16"/>
        <v>0</v>
      </c>
      <c r="AM153" s="7" t="s">
        <v>85</v>
      </c>
      <c r="AN153" s="7" t="s">
        <v>86</v>
      </c>
      <c r="AP153" s="8">
        <f t="shared" si="17"/>
        <v>1.8</v>
      </c>
      <c r="AQ153" s="7" t="s">
        <v>85</v>
      </c>
      <c r="AR153" s="7" t="s">
        <v>85</v>
      </c>
      <c r="AS153" s="7" t="s">
        <v>85</v>
      </c>
      <c r="AT153" s="7" t="s">
        <v>87</v>
      </c>
      <c r="AU153" s="7" t="s">
        <v>87</v>
      </c>
      <c r="AX153" s="7">
        <v>500</v>
      </c>
      <c r="AY153" s="7">
        <v>0</v>
      </c>
      <c r="AZ153" s="7" t="s">
        <v>356</v>
      </c>
      <c r="BA153" s="7" t="s">
        <v>510</v>
      </c>
      <c r="BR153" s="7">
        <v>0</v>
      </c>
      <c r="BX153" s="11">
        <v>2371640400009</v>
      </c>
      <c r="BY153" s="10">
        <v>404</v>
      </c>
      <c r="CJ153" s="7" t="str">
        <f t="shared" si="18"/>
        <v>Kilopris=185,1 kr/kg;Vikt per enhet=1,8;Enheter per kolli=1;Vikt (ca)=1,8kg;Cirkapris per kolli=333,18 kr</v>
      </c>
    </row>
    <row r="154" spans="1:88" ht="15.75" customHeight="1">
      <c r="A154" s="28" t="s">
        <v>511</v>
      </c>
      <c r="B154" s="28">
        <v>1</v>
      </c>
      <c r="C154" s="28" t="str">
        <f t="shared" si="0"/>
        <v>Varierande</v>
      </c>
      <c r="D154" s="28">
        <v>1</v>
      </c>
      <c r="E154" s="29"/>
      <c r="F154" s="29">
        <v>1.5</v>
      </c>
      <c r="G154" s="29">
        <f t="shared" si="30"/>
        <v>0</v>
      </c>
      <c r="H154" s="29">
        <f t="shared" si="29"/>
        <v>1.5</v>
      </c>
      <c r="I154" s="29"/>
      <c r="J154" s="29">
        <v>178.58</v>
      </c>
      <c r="K154" s="28" t="s">
        <v>79</v>
      </c>
      <c r="L154" s="28"/>
      <c r="M154" s="29">
        <f t="shared" si="3"/>
        <v>0</v>
      </c>
      <c r="N154" s="29">
        <f t="shared" si="4"/>
        <v>178.58</v>
      </c>
      <c r="O154" s="29">
        <f t="shared" si="5"/>
        <v>0</v>
      </c>
      <c r="P154" s="29">
        <f t="shared" si="6"/>
        <v>267.87</v>
      </c>
      <c r="Q154" s="29">
        <f t="shared" si="7"/>
        <v>0</v>
      </c>
      <c r="R154" s="29">
        <f t="shared" si="8"/>
        <v>267.87</v>
      </c>
      <c r="S154" s="29" t="e">
        <f t="shared" si="9"/>
        <v>#DIV/0!</v>
      </c>
      <c r="T154" s="29">
        <f t="shared" si="10"/>
        <v>267.87</v>
      </c>
      <c r="U154" s="28">
        <f t="shared" si="11"/>
        <v>0</v>
      </c>
      <c r="V154" s="30">
        <f t="shared" si="12"/>
        <v>1.5</v>
      </c>
      <c r="W154" s="28" t="str">
        <f t="shared" si="26"/>
        <v>Kilopris=178,58 kr/kg;Vikt per enhet=1,5;Enheter per kolli=1;Vikt (ca)=1,5kg;Cirkapris per kolli=267,87 kr</v>
      </c>
      <c r="X154" s="28"/>
      <c r="Y154" s="28"/>
      <c r="Z154" s="7" t="str">
        <f t="shared" si="14"/>
        <v>BalkanPer Ca 1,5 kg LÖSVIKT</v>
      </c>
      <c r="AA154" s="28" t="s">
        <v>80</v>
      </c>
      <c r="AB154" s="28"/>
      <c r="AC154" s="31" t="s">
        <v>512</v>
      </c>
      <c r="AD154" s="28"/>
      <c r="AE154" s="28" t="s">
        <v>355</v>
      </c>
      <c r="AF154" s="28"/>
      <c r="AG154" s="28"/>
      <c r="AH154" s="28"/>
      <c r="AI154" s="29">
        <f t="shared" si="15"/>
        <v>267.87</v>
      </c>
      <c r="AJ154" s="28" t="s">
        <v>84</v>
      </c>
      <c r="AK154" s="28" t="s">
        <v>84</v>
      </c>
      <c r="AL154" s="28">
        <f t="shared" si="16"/>
        <v>0</v>
      </c>
      <c r="AM154" s="28" t="s">
        <v>85</v>
      </c>
      <c r="AN154" s="28" t="s">
        <v>86</v>
      </c>
      <c r="AO154" s="28"/>
      <c r="AP154" s="29">
        <f t="shared" si="17"/>
        <v>1.5</v>
      </c>
      <c r="AQ154" s="28" t="s">
        <v>85</v>
      </c>
      <c r="AR154" s="28" t="s">
        <v>85</v>
      </c>
      <c r="AS154" s="28" t="s">
        <v>85</v>
      </c>
      <c r="AT154" s="28" t="s">
        <v>87</v>
      </c>
      <c r="AU154" s="28" t="s">
        <v>87</v>
      </c>
      <c r="AV154" s="28"/>
      <c r="AW154" s="28"/>
      <c r="AX154" s="28">
        <v>500</v>
      </c>
      <c r="AY154" s="28">
        <v>0</v>
      </c>
      <c r="AZ154" s="28" t="s">
        <v>356</v>
      </c>
      <c r="BA154" s="28" t="s">
        <v>513</v>
      </c>
      <c r="BB154" s="28"/>
      <c r="BC154" s="28"/>
      <c r="BD154" s="28"/>
      <c r="BE154" s="28"/>
      <c r="BF154" s="28"/>
      <c r="BG154" s="28"/>
      <c r="BH154" s="28"/>
      <c r="BI154" s="28"/>
      <c r="BJ154" s="28"/>
      <c r="BK154" s="28"/>
      <c r="BL154" s="28"/>
      <c r="BM154" s="28"/>
      <c r="BN154" s="28"/>
      <c r="BO154" s="28"/>
      <c r="BP154" s="28"/>
      <c r="BQ154" s="28"/>
      <c r="BR154" s="28">
        <v>0</v>
      </c>
      <c r="BS154" s="28"/>
      <c r="BT154" s="28"/>
      <c r="BU154" s="28"/>
      <c r="BV154" s="28"/>
      <c r="BW154" s="28"/>
      <c r="BX154" s="32">
        <v>2371640800007</v>
      </c>
      <c r="BY154" s="31">
        <v>408</v>
      </c>
      <c r="BZ154" s="28"/>
      <c r="CA154" s="28"/>
      <c r="CB154" s="28"/>
      <c r="CC154" s="28"/>
      <c r="CD154" s="28"/>
      <c r="CE154" s="28"/>
      <c r="CF154" s="28"/>
      <c r="CG154" s="28"/>
      <c r="CH154" s="28"/>
      <c r="CI154" s="28"/>
      <c r="CJ154" s="28" t="str">
        <f t="shared" si="18"/>
        <v>Kilopris=178,58 kr/kg;Vikt per enhet=1,5;Enheter per kolli=1;Vikt (ca)=1,5kg;Cirkapris per kolli=267,87 kr</v>
      </c>
    </row>
    <row r="155" spans="1:88" ht="15.75" customHeight="1">
      <c r="A155" s="7" t="s">
        <v>514</v>
      </c>
      <c r="B155" s="7">
        <v>0</v>
      </c>
      <c r="C155" s="7" t="str">
        <f t="shared" si="0"/>
        <v>Fast</v>
      </c>
      <c r="D155" s="7">
        <v>8</v>
      </c>
      <c r="E155" s="8">
        <v>0.25</v>
      </c>
      <c r="F155" s="8"/>
      <c r="G155" s="8">
        <f t="shared" si="30"/>
        <v>2</v>
      </c>
      <c r="H155" s="8">
        <f t="shared" si="29"/>
        <v>0</v>
      </c>
      <c r="I155" s="8">
        <v>28.22</v>
      </c>
      <c r="J155" s="8"/>
      <c r="K155" s="7" t="s">
        <v>79</v>
      </c>
      <c r="M155" s="8">
        <f t="shared" si="3"/>
        <v>28.22</v>
      </c>
      <c r="N155" s="8">
        <f t="shared" si="4"/>
        <v>0</v>
      </c>
      <c r="O155" s="8">
        <f t="shared" si="5"/>
        <v>225.76</v>
      </c>
      <c r="P155" s="8">
        <f t="shared" si="6"/>
        <v>0</v>
      </c>
      <c r="Q155" s="8">
        <f t="shared" si="7"/>
        <v>225.76</v>
      </c>
      <c r="R155" s="8">
        <f t="shared" si="8"/>
        <v>0</v>
      </c>
      <c r="S155" s="8">
        <f t="shared" si="9"/>
        <v>112.88</v>
      </c>
      <c r="T155" s="8">
        <f t="shared" si="10"/>
        <v>225.76</v>
      </c>
      <c r="U155" s="7">
        <f t="shared" si="11"/>
        <v>0</v>
      </c>
      <c r="V155" s="9">
        <f t="shared" si="12"/>
        <v>2</v>
      </c>
      <c r="W155" s="7" t="str">
        <f t="shared" si="26"/>
        <v>Styckpris=28,22 kr/st;Vikt per enhet=0,25;Enheter per kolli=8;Vikt=2 kg;Jämförelsepris=112,88 kr/kg;Pris=225,76 kr</v>
      </c>
      <c r="Z155" s="7" t="str">
        <f t="shared" si="14"/>
        <v>Köttbullar 8-pack 250 g ST</v>
      </c>
      <c r="AA155" s="7" t="s">
        <v>80</v>
      </c>
      <c r="AC155" s="10" t="s">
        <v>515</v>
      </c>
      <c r="AE155" s="7" t="s">
        <v>355</v>
      </c>
      <c r="AI155" s="8">
        <f t="shared" si="15"/>
        <v>225.76</v>
      </c>
      <c r="AJ155" s="7" t="s">
        <v>84</v>
      </c>
      <c r="AK155" s="7" t="s">
        <v>84</v>
      </c>
      <c r="AL155" s="7">
        <f t="shared" si="16"/>
        <v>0</v>
      </c>
      <c r="AM155" s="7" t="s">
        <v>85</v>
      </c>
      <c r="AN155" s="7" t="s">
        <v>86</v>
      </c>
      <c r="AP155" s="8">
        <f t="shared" si="17"/>
        <v>2</v>
      </c>
      <c r="AQ155" s="7" t="s">
        <v>85</v>
      </c>
      <c r="AR155" s="7" t="s">
        <v>85</v>
      </c>
      <c r="AS155" s="7" t="s">
        <v>85</v>
      </c>
      <c r="AT155" s="7" t="s">
        <v>87</v>
      </c>
      <c r="AU155" s="7" t="s">
        <v>87</v>
      </c>
      <c r="AX155" s="7">
        <v>500</v>
      </c>
      <c r="AY155" s="7">
        <v>0</v>
      </c>
      <c r="AZ155" s="7" t="s">
        <v>100</v>
      </c>
      <c r="BA155" s="7" t="s">
        <v>441</v>
      </c>
      <c r="BR155" s="7">
        <v>0</v>
      </c>
      <c r="BX155" s="11">
        <v>7332245415008</v>
      </c>
      <c r="BY155" s="10">
        <v>415</v>
      </c>
      <c r="CJ155" s="7" t="str">
        <f t="shared" si="18"/>
        <v>Styckpris=28,22 kr/st;Vikt per enhet=0,25;Enheter per kolli=8;Vikt=2 kg;Jämförelsepris=112,88 kr/kg;Pris=225,76 kr</v>
      </c>
    </row>
    <row r="156" spans="1:88" ht="15.75" customHeight="1">
      <c r="A156" s="28" t="s">
        <v>516</v>
      </c>
      <c r="B156" s="28">
        <v>0</v>
      </c>
      <c r="C156" s="28" t="str">
        <f t="shared" si="0"/>
        <v>Fast</v>
      </c>
      <c r="D156" s="28">
        <v>8</v>
      </c>
      <c r="E156" s="29">
        <v>0.3</v>
      </c>
      <c r="F156" s="29"/>
      <c r="G156" s="29">
        <f t="shared" si="30"/>
        <v>2.4</v>
      </c>
      <c r="H156" s="29">
        <f t="shared" si="29"/>
        <v>0</v>
      </c>
      <c r="I156" s="29">
        <v>32.630000000000003</v>
      </c>
      <c r="J156" s="29"/>
      <c r="K156" s="28" t="s">
        <v>79</v>
      </c>
      <c r="L156" s="28"/>
      <c r="M156" s="29">
        <f t="shared" si="3"/>
        <v>32.630000000000003</v>
      </c>
      <c r="N156" s="29">
        <f t="shared" si="4"/>
        <v>0</v>
      </c>
      <c r="O156" s="29">
        <f t="shared" si="5"/>
        <v>261.04000000000002</v>
      </c>
      <c r="P156" s="29">
        <f t="shared" si="6"/>
        <v>0</v>
      </c>
      <c r="Q156" s="29">
        <f t="shared" si="7"/>
        <v>261.04000000000002</v>
      </c>
      <c r="R156" s="29">
        <f t="shared" si="8"/>
        <v>0</v>
      </c>
      <c r="S156" s="29">
        <f t="shared" si="9"/>
        <v>108.76666666666668</v>
      </c>
      <c r="T156" s="29">
        <f t="shared" si="10"/>
        <v>261.04000000000002</v>
      </c>
      <c r="U156" s="28">
        <f t="shared" si="11"/>
        <v>0</v>
      </c>
      <c r="V156" s="30">
        <f t="shared" si="12"/>
        <v>2.4</v>
      </c>
      <c r="W156" s="28" t="str">
        <f t="shared" si="26"/>
        <v>Styckpris=32,63 kr/st;Vikt per enhet=0,3;Enheter per kolli=8;Vikt=2,4 kg;Jämförelsepris=108,77 kr/kg;Pris=261,04 kr</v>
      </c>
      <c r="X156" s="28"/>
      <c r="Y156" s="28"/>
      <c r="Z156" s="7" t="str">
        <f t="shared" si="14"/>
        <v>Antonios Ost &amp; Bacon 3-pack 300 g ST</v>
      </c>
      <c r="AA156" s="28" t="s">
        <v>80</v>
      </c>
      <c r="AB156" s="28"/>
      <c r="AC156" s="31" t="s">
        <v>517</v>
      </c>
      <c r="AD156" s="28"/>
      <c r="AE156" s="28" t="s">
        <v>355</v>
      </c>
      <c r="AF156" s="28"/>
      <c r="AG156" s="28"/>
      <c r="AH156" s="28"/>
      <c r="AI156" s="29">
        <f t="shared" si="15"/>
        <v>261.04000000000002</v>
      </c>
      <c r="AJ156" s="28" t="s">
        <v>84</v>
      </c>
      <c r="AK156" s="28" t="s">
        <v>84</v>
      </c>
      <c r="AL156" s="28">
        <f t="shared" si="16"/>
        <v>0</v>
      </c>
      <c r="AM156" s="28" t="s">
        <v>85</v>
      </c>
      <c r="AN156" s="28" t="s">
        <v>86</v>
      </c>
      <c r="AO156" s="28"/>
      <c r="AP156" s="29">
        <f t="shared" si="17"/>
        <v>2.4</v>
      </c>
      <c r="AQ156" s="28" t="s">
        <v>85</v>
      </c>
      <c r="AR156" s="28" t="s">
        <v>85</v>
      </c>
      <c r="AS156" s="28" t="s">
        <v>85</v>
      </c>
      <c r="AT156" s="28" t="s">
        <v>87</v>
      </c>
      <c r="AU156" s="28" t="s">
        <v>87</v>
      </c>
      <c r="AV156" s="28"/>
      <c r="AW156" s="28"/>
      <c r="AX156" s="28">
        <v>500</v>
      </c>
      <c r="AY156" s="28">
        <v>0</v>
      </c>
      <c r="AZ156" s="28" t="s">
        <v>346</v>
      </c>
      <c r="BA156" s="28" t="s">
        <v>363</v>
      </c>
      <c r="BB156" s="28"/>
      <c r="BC156" s="28"/>
      <c r="BD156" s="28"/>
      <c r="BE156" s="28"/>
      <c r="BF156" s="28"/>
      <c r="BG156" s="28"/>
      <c r="BH156" s="28"/>
      <c r="BI156" s="28"/>
      <c r="BJ156" s="28"/>
      <c r="BK156" s="28"/>
      <c r="BL156" s="28"/>
      <c r="BM156" s="28"/>
      <c r="BN156" s="28"/>
      <c r="BO156" s="28"/>
      <c r="BP156" s="28"/>
      <c r="BQ156" s="28"/>
      <c r="BR156" s="28">
        <v>0</v>
      </c>
      <c r="BS156" s="28"/>
      <c r="BT156" s="28"/>
      <c r="BU156" s="28"/>
      <c r="BV156" s="28"/>
      <c r="BW156" s="28"/>
      <c r="BX156" s="32">
        <v>7332245550006</v>
      </c>
      <c r="BY156" s="31">
        <v>550</v>
      </c>
      <c r="BZ156" s="28"/>
      <c r="CA156" s="28"/>
      <c r="CB156" s="28"/>
      <c r="CC156" s="28"/>
      <c r="CD156" s="28"/>
      <c r="CE156" s="28"/>
      <c r="CF156" s="28"/>
      <c r="CG156" s="28"/>
      <c r="CH156" s="28"/>
      <c r="CI156" s="28"/>
      <c r="CJ156" s="28" t="str">
        <f t="shared" si="18"/>
        <v>Styckpris=32,63 kr/st;Vikt per enhet=0,3;Enheter per kolli=8;Vikt=2,4 kg;Jämförelsepris=108,77 kr/kg;Pris=261,04 kr</v>
      </c>
    </row>
    <row r="157" spans="1:88" ht="15.75" customHeight="1">
      <c r="A157" s="7" t="s">
        <v>518</v>
      </c>
      <c r="B157" s="7">
        <v>0</v>
      </c>
      <c r="C157" s="7" t="str">
        <f t="shared" si="0"/>
        <v>Fast</v>
      </c>
      <c r="D157" s="7">
        <v>8</v>
      </c>
      <c r="E157" s="8">
        <v>0.26</v>
      </c>
      <c r="F157" s="8"/>
      <c r="G157" s="8">
        <f t="shared" si="30"/>
        <v>2.08</v>
      </c>
      <c r="H157" s="8">
        <f t="shared" si="29"/>
        <v>0</v>
      </c>
      <c r="I157" s="8">
        <v>23.04</v>
      </c>
      <c r="J157" s="8"/>
      <c r="K157" s="7" t="s">
        <v>79</v>
      </c>
      <c r="M157" s="8">
        <f t="shared" si="3"/>
        <v>23.04</v>
      </c>
      <c r="N157" s="8">
        <f t="shared" si="4"/>
        <v>0</v>
      </c>
      <c r="O157" s="8">
        <f t="shared" si="5"/>
        <v>184.32</v>
      </c>
      <c r="P157" s="8">
        <f t="shared" si="6"/>
        <v>0</v>
      </c>
      <c r="Q157" s="8">
        <f t="shared" si="7"/>
        <v>184.32</v>
      </c>
      <c r="R157" s="8">
        <f t="shared" si="8"/>
        <v>0</v>
      </c>
      <c r="S157" s="8">
        <f t="shared" si="9"/>
        <v>88.615384615384613</v>
      </c>
      <c r="T157" s="8">
        <f t="shared" si="10"/>
        <v>184.32</v>
      </c>
      <c r="U157" s="7">
        <f t="shared" si="11"/>
        <v>0</v>
      </c>
      <c r="V157" s="9">
        <f t="shared" si="12"/>
        <v>2.08</v>
      </c>
      <c r="W157" s="7" t="str">
        <f t="shared" si="26"/>
        <v>Styckpris=23,04 kr/st;Vikt per enhet=0,26;Enheter per kolli=8;Vikt=2,08 kg;Jämförelsepris=88,62 kr/kg;Pris=184,32 kr</v>
      </c>
      <c r="Z157" s="7" t="str">
        <f t="shared" si="14"/>
        <v>Frukostkorv 3-pack 260 g ST</v>
      </c>
      <c r="AA157" s="7" t="s">
        <v>80</v>
      </c>
      <c r="AC157" s="10" t="s">
        <v>519</v>
      </c>
      <c r="AE157" s="7" t="s">
        <v>355</v>
      </c>
      <c r="AI157" s="8">
        <f t="shared" si="15"/>
        <v>184.32</v>
      </c>
      <c r="AJ157" s="7" t="s">
        <v>84</v>
      </c>
      <c r="AK157" s="7" t="s">
        <v>84</v>
      </c>
      <c r="AL157" s="7">
        <f t="shared" si="16"/>
        <v>0</v>
      </c>
      <c r="AM157" s="7" t="s">
        <v>85</v>
      </c>
      <c r="AN157" s="7" t="s">
        <v>86</v>
      </c>
      <c r="AP157" s="8">
        <f t="shared" si="17"/>
        <v>2.08</v>
      </c>
      <c r="AQ157" s="7" t="s">
        <v>85</v>
      </c>
      <c r="AR157" s="7" t="s">
        <v>85</v>
      </c>
      <c r="AS157" s="7" t="s">
        <v>85</v>
      </c>
      <c r="AT157" s="7" t="s">
        <v>87</v>
      </c>
      <c r="AU157" s="7" t="s">
        <v>87</v>
      </c>
      <c r="AX157" s="7">
        <v>500</v>
      </c>
      <c r="AY157" s="7">
        <v>0</v>
      </c>
      <c r="AZ157" s="7" t="s">
        <v>346</v>
      </c>
      <c r="BA157" s="7" t="s">
        <v>368</v>
      </c>
      <c r="BR157" s="7">
        <v>0</v>
      </c>
      <c r="BX157" s="11">
        <v>7332245551003</v>
      </c>
      <c r="BY157" s="10">
        <v>551</v>
      </c>
      <c r="CJ157" s="7" t="str">
        <f t="shared" si="18"/>
        <v>Styckpris=23,04 kr/st;Vikt per enhet=0,26;Enheter per kolli=8;Vikt=2,08 kg;Jämförelsepris=88,62 kr/kg;Pris=184,32 kr</v>
      </c>
    </row>
    <row r="158" spans="1:88" ht="15.75" customHeight="1">
      <c r="A158" s="7" t="s">
        <v>520</v>
      </c>
      <c r="B158" s="7">
        <v>0</v>
      </c>
      <c r="C158" s="7" t="str">
        <f t="shared" si="0"/>
        <v>Fast</v>
      </c>
      <c r="D158" s="7">
        <v>8</v>
      </c>
      <c r="E158" s="8">
        <v>0.56000000000000005</v>
      </c>
      <c r="F158" s="8"/>
      <c r="G158" s="8">
        <f t="shared" si="30"/>
        <v>4.4800000000000004</v>
      </c>
      <c r="H158" s="8">
        <f t="shared" si="29"/>
        <v>0</v>
      </c>
      <c r="I158" s="8">
        <v>41.02</v>
      </c>
      <c r="J158" s="8"/>
      <c r="K158" s="7" t="s">
        <v>79</v>
      </c>
      <c r="M158" s="8">
        <f t="shared" si="3"/>
        <v>41.02</v>
      </c>
      <c r="N158" s="8">
        <f t="shared" si="4"/>
        <v>0</v>
      </c>
      <c r="O158" s="8">
        <f t="shared" si="5"/>
        <v>328.16</v>
      </c>
      <c r="P158" s="8">
        <f t="shared" si="6"/>
        <v>0</v>
      </c>
      <c r="Q158" s="8">
        <f t="shared" si="7"/>
        <v>328.16</v>
      </c>
      <c r="R158" s="8">
        <f t="shared" si="8"/>
        <v>0</v>
      </c>
      <c r="S158" s="8">
        <f t="shared" si="9"/>
        <v>73.25</v>
      </c>
      <c r="T158" s="8">
        <f t="shared" si="10"/>
        <v>328.16</v>
      </c>
      <c r="U158" s="7">
        <f t="shared" si="11"/>
        <v>0</v>
      </c>
      <c r="V158" s="9">
        <f t="shared" si="12"/>
        <v>4.4800000000000004</v>
      </c>
      <c r="W158" s="7" t="str">
        <f t="shared" si="26"/>
        <v>Styckpris=41,02 kr/st;Vikt per enhet=0,56;Enheter per kolli=8;Vikt=4,48 kg;Jämförelsepris=73,25 kr/kg;Pris=328,16 kr</v>
      </c>
      <c r="Z158" s="7" t="str">
        <f t="shared" si="14"/>
        <v>Lunchkorv 5-pack 560 g ST</v>
      </c>
      <c r="AA158" s="7" t="s">
        <v>80</v>
      </c>
      <c r="AC158" s="10" t="s">
        <v>521</v>
      </c>
      <c r="AE158" s="7" t="s">
        <v>355</v>
      </c>
      <c r="AI158" s="8">
        <f t="shared" si="15"/>
        <v>328.16</v>
      </c>
      <c r="AJ158" s="7" t="s">
        <v>84</v>
      </c>
      <c r="AK158" s="7" t="s">
        <v>84</v>
      </c>
      <c r="AL158" s="7">
        <f t="shared" si="16"/>
        <v>0</v>
      </c>
      <c r="AM158" s="7" t="s">
        <v>85</v>
      </c>
      <c r="AN158" s="7" t="s">
        <v>86</v>
      </c>
      <c r="AP158" s="8">
        <f t="shared" si="17"/>
        <v>4.4800000000000004</v>
      </c>
      <c r="AQ158" s="7" t="s">
        <v>85</v>
      </c>
      <c r="AR158" s="7" t="s">
        <v>85</v>
      </c>
      <c r="AS158" s="7" t="s">
        <v>85</v>
      </c>
      <c r="AT158" s="7" t="s">
        <v>87</v>
      </c>
      <c r="AU158" s="7" t="s">
        <v>87</v>
      </c>
      <c r="AX158" s="7">
        <v>500</v>
      </c>
      <c r="AY158" s="7">
        <v>0</v>
      </c>
      <c r="AZ158" s="7" t="s">
        <v>346</v>
      </c>
      <c r="BA158" s="7" t="s">
        <v>522</v>
      </c>
      <c r="BR158" s="7">
        <v>0</v>
      </c>
      <c r="BX158" s="11">
        <v>7332245552000</v>
      </c>
      <c r="BY158" s="10">
        <v>552</v>
      </c>
      <c r="CJ158" s="7" t="str">
        <f t="shared" si="18"/>
        <v>Styckpris=41,02 kr/st;Vikt per enhet=0,56;Enheter per kolli=8;Vikt=4,48 kg;Jämförelsepris=73,25 kr/kg;Pris=328,16 kr</v>
      </c>
    </row>
    <row r="159" spans="1:88" ht="15.75" customHeight="1">
      <c r="A159" s="7" t="s">
        <v>523</v>
      </c>
      <c r="B159" s="7">
        <v>0</v>
      </c>
      <c r="C159" s="7" t="str">
        <f t="shared" si="0"/>
        <v>Fast</v>
      </c>
      <c r="D159" s="7">
        <v>8</v>
      </c>
      <c r="E159" s="8">
        <v>0.56000000000000005</v>
      </c>
      <c r="F159" s="8"/>
      <c r="G159" s="8">
        <f t="shared" si="30"/>
        <v>4.4800000000000004</v>
      </c>
      <c r="H159" s="8">
        <f t="shared" si="29"/>
        <v>0</v>
      </c>
      <c r="I159" s="8">
        <v>41.02</v>
      </c>
      <c r="J159" s="8"/>
      <c r="K159" s="7" t="s">
        <v>79</v>
      </c>
      <c r="M159" s="8">
        <f t="shared" si="3"/>
        <v>41.02</v>
      </c>
      <c r="N159" s="8">
        <f t="shared" si="4"/>
        <v>0</v>
      </c>
      <c r="O159" s="8">
        <f t="shared" si="5"/>
        <v>328.16</v>
      </c>
      <c r="P159" s="8">
        <f t="shared" si="6"/>
        <v>0</v>
      </c>
      <c r="Q159" s="8">
        <f t="shared" si="7"/>
        <v>328.16</v>
      </c>
      <c r="R159" s="8">
        <f t="shared" si="8"/>
        <v>0</v>
      </c>
      <c r="S159" s="8">
        <f t="shared" si="9"/>
        <v>73.25</v>
      </c>
      <c r="T159" s="8">
        <f t="shared" si="10"/>
        <v>328.16</v>
      </c>
      <c r="U159" s="7">
        <f t="shared" si="11"/>
        <v>0</v>
      </c>
      <c r="V159" s="9">
        <f t="shared" si="12"/>
        <v>4.4800000000000004</v>
      </c>
      <c r="W159" s="7" t="str">
        <f t="shared" si="26"/>
        <v>Styckpris=41,02 kr/st;Vikt per enhet=0,56;Enheter per kolli=8;Vikt=4,48 kg;Jämförelsepris=73,25 kr/kg;Pris=328,16 kr</v>
      </c>
      <c r="Z159" s="7" t="str">
        <f t="shared" si="14"/>
        <v>Grillkorv 5-pack 560 g ST</v>
      </c>
      <c r="AA159" s="7" t="s">
        <v>80</v>
      </c>
      <c r="AC159" s="10" t="s">
        <v>524</v>
      </c>
      <c r="AE159" s="7" t="s">
        <v>355</v>
      </c>
      <c r="AI159" s="8">
        <f t="shared" si="15"/>
        <v>328.16</v>
      </c>
      <c r="AJ159" s="7" t="s">
        <v>84</v>
      </c>
      <c r="AK159" s="7" t="s">
        <v>84</v>
      </c>
      <c r="AL159" s="7">
        <f t="shared" si="16"/>
        <v>0</v>
      </c>
      <c r="AM159" s="7" t="s">
        <v>85</v>
      </c>
      <c r="AN159" s="7" t="s">
        <v>86</v>
      </c>
      <c r="AP159" s="8">
        <f t="shared" si="17"/>
        <v>4.4800000000000004</v>
      </c>
      <c r="AQ159" s="7" t="s">
        <v>85</v>
      </c>
      <c r="AR159" s="7" t="s">
        <v>85</v>
      </c>
      <c r="AS159" s="7" t="s">
        <v>85</v>
      </c>
      <c r="AT159" s="7" t="s">
        <v>87</v>
      </c>
      <c r="AU159" s="7" t="s">
        <v>87</v>
      </c>
      <c r="AX159" s="7">
        <v>500</v>
      </c>
      <c r="AY159" s="7">
        <v>0</v>
      </c>
      <c r="AZ159" s="7" t="s">
        <v>346</v>
      </c>
      <c r="BA159" s="7" t="s">
        <v>363</v>
      </c>
      <c r="BR159" s="7">
        <v>0</v>
      </c>
      <c r="BX159" s="11">
        <v>7332245553007</v>
      </c>
      <c r="BY159" s="10">
        <v>553</v>
      </c>
      <c r="CJ159" s="7" t="str">
        <f t="shared" si="18"/>
        <v>Styckpris=41,02 kr/st;Vikt per enhet=0,56;Enheter per kolli=8;Vikt=4,48 kg;Jämförelsepris=73,25 kr/kg;Pris=328,16 kr</v>
      </c>
    </row>
    <row r="160" spans="1:88" ht="15.75" customHeight="1">
      <c r="A160" s="7" t="s">
        <v>525</v>
      </c>
      <c r="B160" s="7">
        <v>0</v>
      </c>
      <c r="C160" s="7" t="str">
        <f t="shared" si="0"/>
        <v>Fast</v>
      </c>
      <c r="D160" s="7">
        <v>8</v>
      </c>
      <c r="E160" s="8">
        <v>0.3</v>
      </c>
      <c r="F160" s="8"/>
      <c r="G160" s="8">
        <f t="shared" si="30"/>
        <v>2.4</v>
      </c>
      <c r="H160" s="8">
        <f t="shared" si="29"/>
        <v>0</v>
      </c>
      <c r="I160" s="8">
        <v>31.13</v>
      </c>
      <c r="J160" s="8"/>
      <c r="K160" s="7" t="s">
        <v>79</v>
      </c>
      <c r="M160" s="8">
        <f t="shared" si="3"/>
        <v>31.13</v>
      </c>
      <c r="N160" s="8">
        <f t="shared" si="4"/>
        <v>0</v>
      </c>
      <c r="O160" s="8">
        <f t="shared" si="5"/>
        <v>249.04</v>
      </c>
      <c r="P160" s="8">
        <f t="shared" si="6"/>
        <v>0</v>
      </c>
      <c r="Q160" s="8">
        <f t="shared" si="7"/>
        <v>249.04</v>
      </c>
      <c r="R160" s="8">
        <f t="shared" si="8"/>
        <v>0</v>
      </c>
      <c r="S160" s="8">
        <f t="shared" si="9"/>
        <v>103.76666666666667</v>
      </c>
      <c r="T160" s="8">
        <f t="shared" si="10"/>
        <v>249.04</v>
      </c>
      <c r="U160" s="7">
        <f t="shared" si="11"/>
        <v>0</v>
      </c>
      <c r="V160" s="9">
        <f t="shared" si="12"/>
        <v>2.4</v>
      </c>
      <c r="W160" s="7" t="str">
        <f t="shared" si="26"/>
        <v>Styckpris=31,13 kr/st;Vikt per enhet=0,3;Enheter per kolli=8;Vikt=2,4 kg;Jämförelsepris=103,77 kr/kg;Pris=249,04 kr</v>
      </c>
      <c r="Z160" s="7" t="str">
        <f t="shared" si="14"/>
        <v>Sallsicca don Persson 3-pack 300 g ST</v>
      </c>
      <c r="AA160" s="7" t="s">
        <v>80</v>
      </c>
      <c r="AC160" s="10" t="s">
        <v>526</v>
      </c>
      <c r="AE160" s="7" t="s">
        <v>355</v>
      </c>
      <c r="AI160" s="8">
        <f t="shared" si="15"/>
        <v>249.04</v>
      </c>
      <c r="AJ160" s="7" t="s">
        <v>84</v>
      </c>
      <c r="AK160" s="7" t="s">
        <v>84</v>
      </c>
      <c r="AL160" s="7">
        <f t="shared" si="16"/>
        <v>0</v>
      </c>
      <c r="AM160" s="7" t="s">
        <v>85</v>
      </c>
      <c r="AN160" s="7" t="s">
        <v>86</v>
      </c>
      <c r="AP160" s="8">
        <f t="shared" si="17"/>
        <v>2.4</v>
      </c>
      <c r="AQ160" s="7" t="s">
        <v>85</v>
      </c>
      <c r="AR160" s="7" t="s">
        <v>85</v>
      </c>
      <c r="AS160" s="7" t="s">
        <v>85</v>
      </c>
      <c r="AT160" s="7" t="s">
        <v>87</v>
      </c>
      <c r="AU160" s="7" t="s">
        <v>87</v>
      </c>
      <c r="AX160" s="7">
        <v>500</v>
      </c>
      <c r="AY160" s="7">
        <v>0</v>
      </c>
      <c r="AZ160" s="7" t="s">
        <v>346</v>
      </c>
      <c r="BA160" s="7" t="s">
        <v>389</v>
      </c>
      <c r="BR160" s="7">
        <v>0</v>
      </c>
      <c r="BX160" s="11">
        <v>7332245554004</v>
      </c>
      <c r="BY160" s="10">
        <v>554</v>
      </c>
      <c r="CJ160" s="7" t="str">
        <f t="shared" si="18"/>
        <v>Styckpris=31,13 kr/st;Vikt per enhet=0,3;Enheter per kolli=8;Vikt=2,4 kg;Jämförelsepris=103,77 kr/kg;Pris=249,04 kr</v>
      </c>
    </row>
    <row r="161" spans="1:88" ht="15.75" customHeight="1">
      <c r="A161" s="7" t="s">
        <v>527</v>
      </c>
      <c r="B161" s="7">
        <v>0</v>
      </c>
      <c r="C161" s="7" t="str">
        <f t="shared" si="0"/>
        <v>Fast</v>
      </c>
      <c r="D161" s="7">
        <v>8</v>
      </c>
      <c r="E161" s="8">
        <v>0.3</v>
      </c>
      <c r="F161" s="8"/>
      <c r="G161" s="8">
        <f t="shared" si="30"/>
        <v>2.4</v>
      </c>
      <c r="H161" s="8">
        <f t="shared" si="29"/>
        <v>0</v>
      </c>
      <c r="I161" s="8">
        <v>29.5</v>
      </c>
      <c r="J161" s="8"/>
      <c r="K161" s="7" t="s">
        <v>79</v>
      </c>
      <c r="M161" s="8">
        <f t="shared" si="3"/>
        <v>29.5</v>
      </c>
      <c r="N161" s="8">
        <f t="shared" si="4"/>
        <v>0</v>
      </c>
      <c r="O161" s="8">
        <f t="shared" si="5"/>
        <v>236</v>
      </c>
      <c r="P161" s="8">
        <f t="shared" si="6"/>
        <v>0</v>
      </c>
      <c r="Q161" s="8">
        <f t="shared" si="7"/>
        <v>236</v>
      </c>
      <c r="R161" s="8">
        <f t="shared" si="8"/>
        <v>0</v>
      </c>
      <c r="S161" s="8">
        <f t="shared" si="9"/>
        <v>98.333333333333343</v>
      </c>
      <c r="T161" s="8">
        <f t="shared" si="10"/>
        <v>236</v>
      </c>
      <c r="U161" s="7">
        <f t="shared" si="11"/>
        <v>0</v>
      </c>
      <c r="V161" s="9">
        <f t="shared" si="12"/>
        <v>2.4</v>
      </c>
      <c r="W161" s="7" t="str">
        <f t="shared" si="26"/>
        <v>Styckpris=29,5 kr/st;Vikt per enhet=0,3;Enheter per kolli=8;Vikt=2,4 kg;Jämförelsepris=98,33 kr/kg;Pris=236 kr</v>
      </c>
      <c r="Z161" s="7" t="str">
        <f t="shared" si="14"/>
        <v>Tapas Chorizo 3-pack 300 g ST</v>
      </c>
      <c r="AA161" s="7" t="s">
        <v>80</v>
      </c>
      <c r="AC161" s="10" t="s">
        <v>528</v>
      </c>
      <c r="AE161" s="7" t="s">
        <v>355</v>
      </c>
      <c r="AI161" s="8">
        <f t="shared" si="15"/>
        <v>236</v>
      </c>
      <c r="AJ161" s="7" t="s">
        <v>84</v>
      </c>
      <c r="AK161" s="7" t="s">
        <v>84</v>
      </c>
      <c r="AL161" s="7">
        <f t="shared" si="16"/>
        <v>0</v>
      </c>
      <c r="AM161" s="7" t="s">
        <v>85</v>
      </c>
      <c r="AN161" s="7" t="s">
        <v>86</v>
      </c>
      <c r="AP161" s="8">
        <f t="shared" si="17"/>
        <v>2.4</v>
      </c>
      <c r="AQ161" s="7" t="s">
        <v>85</v>
      </c>
      <c r="AR161" s="7" t="s">
        <v>85</v>
      </c>
      <c r="AS161" s="7" t="s">
        <v>85</v>
      </c>
      <c r="AT161" s="7" t="s">
        <v>87</v>
      </c>
      <c r="AU161" s="7" t="s">
        <v>87</v>
      </c>
      <c r="AX161" s="7">
        <v>500</v>
      </c>
      <c r="AY161" s="7">
        <v>0</v>
      </c>
      <c r="AZ161" s="7" t="s">
        <v>346</v>
      </c>
      <c r="BA161" s="7" t="s">
        <v>392</v>
      </c>
      <c r="BR161" s="7">
        <v>0</v>
      </c>
      <c r="BX161" s="11">
        <v>7332245555001</v>
      </c>
      <c r="BY161" s="10">
        <v>555</v>
      </c>
      <c r="CJ161" s="7" t="str">
        <f t="shared" si="18"/>
        <v>Styckpris=29,5 kr/st;Vikt per enhet=0,3;Enheter per kolli=8;Vikt=2,4 kg;Jämförelsepris=98,33 kr/kg;Pris=236 kr</v>
      </c>
    </row>
    <row r="162" spans="1:88" ht="15.75" customHeight="1">
      <c r="A162" s="7" t="s">
        <v>529</v>
      </c>
      <c r="B162" s="7">
        <v>0</v>
      </c>
      <c r="C162" s="7" t="str">
        <f t="shared" si="0"/>
        <v>Fast</v>
      </c>
      <c r="D162" s="7">
        <v>8</v>
      </c>
      <c r="E162" s="8">
        <v>0.5</v>
      </c>
      <c r="F162" s="8"/>
      <c r="G162" s="8">
        <f t="shared" si="30"/>
        <v>4</v>
      </c>
      <c r="H162" s="8">
        <f t="shared" si="29"/>
        <v>0</v>
      </c>
      <c r="I162" s="8">
        <v>44.31</v>
      </c>
      <c r="J162" s="8"/>
      <c r="K162" s="7" t="s">
        <v>79</v>
      </c>
      <c r="M162" s="8">
        <f t="shared" si="3"/>
        <v>44.31</v>
      </c>
      <c r="N162" s="8">
        <f t="shared" si="4"/>
        <v>0</v>
      </c>
      <c r="O162" s="8">
        <f t="shared" si="5"/>
        <v>354.48</v>
      </c>
      <c r="P162" s="8">
        <f t="shared" si="6"/>
        <v>0</v>
      </c>
      <c r="Q162" s="8">
        <f t="shared" si="7"/>
        <v>354.48</v>
      </c>
      <c r="R162" s="8">
        <f t="shared" si="8"/>
        <v>0</v>
      </c>
      <c r="S162" s="8">
        <f t="shared" si="9"/>
        <v>88.62</v>
      </c>
      <c r="T162" s="8">
        <f t="shared" si="10"/>
        <v>354.48</v>
      </c>
      <c r="U162" s="7">
        <f t="shared" si="11"/>
        <v>0</v>
      </c>
      <c r="V162" s="9">
        <f t="shared" si="12"/>
        <v>4</v>
      </c>
      <c r="W162" s="7" t="str">
        <f t="shared" si="26"/>
        <v>Styckpris=44,31 kr/st;Vikt per enhet=0,5;Enheter per kolli=8;Vikt=4 kg;Jämförelsepris=88,62 kr/kg;Pris=354,48 kr</v>
      </c>
      <c r="Z162" s="7" t="str">
        <f t="shared" si="14"/>
        <v>Wienerkorv 8-pack  500 g ST</v>
      </c>
      <c r="AA162" s="7" t="s">
        <v>80</v>
      </c>
      <c r="AC162" s="10" t="s">
        <v>530</v>
      </c>
      <c r="AE162" s="7" t="s">
        <v>355</v>
      </c>
      <c r="AI162" s="8">
        <f t="shared" si="15"/>
        <v>354.48</v>
      </c>
      <c r="AJ162" s="7" t="s">
        <v>84</v>
      </c>
      <c r="AK162" s="7" t="s">
        <v>84</v>
      </c>
      <c r="AL162" s="7">
        <f t="shared" si="16"/>
        <v>0</v>
      </c>
      <c r="AM162" s="7" t="s">
        <v>85</v>
      </c>
      <c r="AN162" s="7" t="s">
        <v>86</v>
      </c>
      <c r="AP162" s="8">
        <f t="shared" si="17"/>
        <v>4</v>
      </c>
      <c r="AQ162" s="7" t="s">
        <v>85</v>
      </c>
      <c r="AR162" s="7" t="s">
        <v>85</v>
      </c>
      <c r="AS162" s="7" t="s">
        <v>85</v>
      </c>
      <c r="AT162" s="7" t="s">
        <v>87</v>
      </c>
      <c r="AU162" s="7" t="s">
        <v>87</v>
      </c>
      <c r="AX162" s="7">
        <v>500</v>
      </c>
      <c r="AY162" s="7">
        <v>0</v>
      </c>
      <c r="AZ162" s="7" t="s">
        <v>346</v>
      </c>
      <c r="BA162" s="7" t="s">
        <v>395</v>
      </c>
      <c r="BR162" s="7">
        <v>0</v>
      </c>
      <c r="BX162" s="11">
        <v>7332245556008</v>
      </c>
      <c r="BY162" s="10">
        <v>556</v>
      </c>
      <c r="CJ162" s="7" t="str">
        <f t="shared" si="18"/>
        <v>Styckpris=44,31 kr/st;Vikt per enhet=0,5;Enheter per kolli=8;Vikt=4 kg;Jämförelsepris=88,62 kr/kg;Pris=354,48 kr</v>
      </c>
    </row>
    <row r="163" spans="1:88" ht="15.75" customHeight="1">
      <c r="A163" s="7" t="s">
        <v>531</v>
      </c>
      <c r="B163" s="7">
        <v>0</v>
      </c>
      <c r="C163" s="7" t="str">
        <f t="shared" si="0"/>
        <v>Fast</v>
      </c>
      <c r="D163" s="7">
        <v>8</v>
      </c>
      <c r="E163" s="8">
        <v>0.19</v>
      </c>
      <c r="F163" s="8"/>
      <c r="G163" s="8">
        <f t="shared" si="30"/>
        <v>1.52</v>
      </c>
      <c r="H163" s="8">
        <f t="shared" si="29"/>
        <v>0</v>
      </c>
      <c r="I163" s="8">
        <v>21.35</v>
      </c>
      <c r="J163" s="8"/>
      <c r="K163" s="7" t="s">
        <v>79</v>
      </c>
      <c r="M163" s="8">
        <f t="shared" si="3"/>
        <v>21.35</v>
      </c>
      <c r="N163" s="8">
        <f t="shared" si="4"/>
        <v>0</v>
      </c>
      <c r="O163" s="8">
        <f t="shared" si="5"/>
        <v>170.8</v>
      </c>
      <c r="P163" s="8">
        <f t="shared" si="6"/>
        <v>0</v>
      </c>
      <c r="Q163" s="8">
        <f t="shared" si="7"/>
        <v>170.8</v>
      </c>
      <c r="R163" s="8">
        <f t="shared" si="8"/>
        <v>0</v>
      </c>
      <c r="S163" s="8">
        <f t="shared" si="9"/>
        <v>112.36842105263159</v>
      </c>
      <c r="T163" s="8">
        <f t="shared" si="10"/>
        <v>170.8</v>
      </c>
      <c r="U163" s="7">
        <f t="shared" si="11"/>
        <v>0</v>
      </c>
      <c r="V163" s="9">
        <f t="shared" si="12"/>
        <v>1.52</v>
      </c>
      <c r="W163" s="7" t="str">
        <f t="shared" si="26"/>
        <v>Styckpris=21,35 kr/st;Vikt per enhet=0,19;Enheter per kolli=8;Vikt=1,52 kg;Jämförelsepris=112,37 kr/kg;Pris=170,8 kr</v>
      </c>
      <c r="Z163" s="7" t="str">
        <f t="shared" si="14"/>
        <v>Wienerkorv 3-pack 190 g ST</v>
      </c>
      <c r="AA163" s="7" t="s">
        <v>80</v>
      </c>
      <c r="AC163" s="10" t="s">
        <v>532</v>
      </c>
      <c r="AE163" s="7" t="s">
        <v>355</v>
      </c>
      <c r="AI163" s="8">
        <f t="shared" si="15"/>
        <v>170.8</v>
      </c>
      <c r="AJ163" s="7" t="s">
        <v>84</v>
      </c>
      <c r="AK163" s="7" t="s">
        <v>84</v>
      </c>
      <c r="AL163" s="7">
        <f t="shared" si="16"/>
        <v>0</v>
      </c>
      <c r="AM163" s="7" t="s">
        <v>85</v>
      </c>
      <c r="AN163" s="7" t="s">
        <v>86</v>
      </c>
      <c r="AP163" s="8">
        <f t="shared" si="17"/>
        <v>1.52</v>
      </c>
      <c r="AQ163" s="7" t="s">
        <v>85</v>
      </c>
      <c r="AR163" s="7" t="s">
        <v>85</v>
      </c>
      <c r="AS163" s="7" t="s">
        <v>85</v>
      </c>
      <c r="AT163" s="7" t="s">
        <v>87</v>
      </c>
      <c r="AU163" s="7" t="s">
        <v>87</v>
      </c>
      <c r="AX163" s="7">
        <v>500</v>
      </c>
      <c r="AY163" s="7">
        <v>0</v>
      </c>
      <c r="AZ163" s="7" t="s">
        <v>346</v>
      </c>
      <c r="BA163" s="7" t="s">
        <v>395</v>
      </c>
      <c r="BR163" s="7">
        <v>0</v>
      </c>
      <c r="BX163" s="11">
        <v>7332245557005</v>
      </c>
      <c r="BY163" s="10">
        <v>557</v>
      </c>
      <c r="CJ163" s="7" t="str">
        <f t="shared" si="18"/>
        <v>Styckpris=21,35 kr/st;Vikt per enhet=0,19;Enheter per kolli=8;Vikt=1,52 kg;Jämförelsepris=112,37 kr/kg;Pris=170,8 kr</v>
      </c>
    </row>
    <row r="164" spans="1:88" ht="15.75" customHeight="1">
      <c r="A164" s="7" t="s">
        <v>533</v>
      </c>
      <c r="B164" s="7">
        <v>0</v>
      </c>
      <c r="C164" s="7" t="str">
        <f t="shared" si="0"/>
        <v>Fast</v>
      </c>
      <c r="D164" s="7">
        <v>8</v>
      </c>
      <c r="E164" s="8">
        <v>0.22</v>
      </c>
      <c r="F164" s="8"/>
      <c r="G164" s="8">
        <f t="shared" si="30"/>
        <v>1.76</v>
      </c>
      <c r="H164" s="8">
        <f t="shared" si="29"/>
        <v>0</v>
      </c>
      <c r="I164" s="8">
        <v>30.52</v>
      </c>
      <c r="J164" s="8"/>
      <c r="K164" s="7" t="s">
        <v>79</v>
      </c>
      <c r="M164" s="8">
        <f t="shared" si="3"/>
        <v>30.52</v>
      </c>
      <c r="N164" s="8">
        <f t="shared" si="4"/>
        <v>0</v>
      </c>
      <c r="O164" s="8">
        <f t="shared" si="5"/>
        <v>244.16</v>
      </c>
      <c r="P164" s="8">
        <f t="shared" si="6"/>
        <v>0</v>
      </c>
      <c r="Q164" s="8">
        <f t="shared" si="7"/>
        <v>244.16</v>
      </c>
      <c r="R164" s="8">
        <f t="shared" si="8"/>
        <v>0</v>
      </c>
      <c r="S164" s="8">
        <f t="shared" si="9"/>
        <v>138.72727272727272</v>
      </c>
      <c r="T164" s="8">
        <f t="shared" si="10"/>
        <v>244.16</v>
      </c>
      <c r="U164" s="7">
        <f t="shared" si="11"/>
        <v>0</v>
      </c>
      <c r="V164" s="9">
        <f t="shared" si="12"/>
        <v>1.76</v>
      </c>
      <c r="W164" s="7" t="str">
        <f t="shared" si="26"/>
        <v>Styckpris=30,52 kr/st;Vikt per enhet=0,22;Enheter per kolli=8;Vikt=1,76 kg;Jämförelsepris=138,73 kr/kg;Pris=244,16 kr</v>
      </c>
      <c r="Z164" s="7" t="str">
        <f t="shared" si="14"/>
        <v>Per i Parma 4-pack 220 g ST</v>
      </c>
      <c r="AA164" s="7" t="s">
        <v>80</v>
      </c>
      <c r="AC164" s="10" t="s">
        <v>534</v>
      </c>
      <c r="AE164" s="7" t="s">
        <v>355</v>
      </c>
      <c r="AI164" s="8">
        <f t="shared" si="15"/>
        <v>244.16</v>
      </c>
      <c r="AJ164" s="7" t="s">
        <v>84</v>
      </c>
      <c r="AK164" s="7" t="s">
        <v>84</v>
      </c>
      <c r="AL164" s="7">
        <f t="shared" si="16"/>
        <v>0</v>
      </c>
      <c r="AM164" s="7" t="s">
        <v>85</v>
      </c>
      <c r="AN164" s="7" t="s">
        <v>86</v>
      </c>
      <c r="AP164" s="8">
        <f t="shared" si="17"/>
        <v>1.76</v>
      </c>
      <c r="AQ164" s="7" t="s">
        <v>85</v>
      </c>
      <c r="AR164" s="7" t="s">
        <v>85</v>
      </c>
      <c r="AS164" s="7" t="s">
        <v>85</v>
      </c>
      <c r="AT164" s="7" t="s">
        <v>87</v>
      </c>
      <c r="AU164" s="7" t="s">
        <v>87</v>
      </c>
      <c r="AX164" s="7">
        <v>500</v>
      </c>
      <c r="AY164" s="7">
        <v>0</v>
      </c>
      <c r="AZ164" s="7" t="s">
        <v>346</v>
      </c>
      <c r="BA164" s="7" t="s">
        <v>376</v>
      </c>
      <c r="BR164" s="7">
        <v>0</v>
      </c>
      <c r="BX164" s="11">
        <v>7332245558002</v>
      </c>
      <c r="BY164" s="10">
        <v>558</v>
      </c>
      <c r="CJ164" s="7" t="str">
        <f t="shared" si="18"/>
        <v>Styckpris=30,52 kr/st;Vikt per enhet=0,22;Enheter per kolli=8;Vikt=1,76 kg;Jämförelsepris=138,73 kr/kg;Pris=244,16 kr</v>
      </c>
    </row>
    <row r="165" spans="1:88" ht="15.75" customHeight="1">
      <c r="A165" s="7" t="s">
        <v>535</v>
      </c>
      <c r="B165" s="7">
        <v>0</v>
      </c>
      <c r="C165" s="7" t="str">
        <f t="shared" si="0"/>
        <v>Fast</v>
      </c>
      <c r="D165" s="7">
        <v>8</v>
      </c>
      <c r="E165" s="8">
        <v>0.26</v>
      </c>
      <c r="F165" s="8"/>
      <c r="G165" s="8">
        <f t="shared" si="30"/>
        <v>2.08</v>
      </c>
      <c r="H165" s="8">
        <f t="shared" si="29"/>
        <v>0</v>
      </c>
      <c r="I165" s="8">
        <v>33.57</v>
      </c>
      <c r="J165" s="8"/>
      <c r="K165" s="7" t="s">
        <v>79</v>
      </c>
      <c r="M165" s="8">
        <f t="shared" si="3"/>
        <v>33.57</v>
      </c>
      <c r="N165" s="8">
        <f t="shared" si="4"/>
        <v>0</v>
      </c>
      <c r="O165" s="8">
        <f t="shared" si="5"/>
        <v>268.56</v>
      </c>
      <c r="P165" s="8">
        <f t="shared" si="6"/>
        <v>0</v>
      </c>
      <c r="Q165" s="8">
        <f t="shared" si="7"/>
        <v>268.56</v>
      </c>
      <c r="R165" s="8">
        <f t="shared" si="8"/>
        <v>0</v>
      </c>
      <c r="S165" s="8">
        <f t="shared" si="9"/>
        <v>129.11538461538461</v>
      </c>
      <c r="T165" s="8">
        <f t="shared" si="10"/>
        <v>268.56</v>
      </c>
      <c r="U165" s="7">
        <f t="shared" si="11"/>
        <v>0</v>
      </c>
      <c r="V165" s="9">
        <f t="shared" si="12"/>
        <v>2.08</v>
      </c>
      <c r="W165" s="7" t="str">
        <f t="shared" si="26"/>
        <v>Styckpris=33,57 kr/st;Vikt per enhet=0,26;Enheter per kolli=8;Vikt=2,08 kg;Jämförelsepris=129,12 kr/kg;Pris=268,56 kr</v>
      </c>
      <c r="Z165" s="7" t="str">
        <f t="shared" si="14"/>
        <v>Färsk Chorizo 3-pack 260 g ST</v>
      </c>
      <c r="AA165" s="7" t="s">
        <v>80</v>
      </c>
      <c r="AC165" s="10" t="s">
        <v>536</v>
      </c>
      <c r="AE165" s="7" t="s">
        <v>355</v>
      </c>
      <c r="AI165" s="8">
        <f t="shared" si="15"/>
        <v>268.56</v>
      </c>
      <c r="AJ165" s="7" t="s">
        <v>84</v>
      </c>
      <c r="AK165" s="7" t="s">
        <v>84</v>
      </c>
      <c r="AL165" s="7">
        <f t="shared" si="16"/>
        <v>0</v>
      </c>
      <c r="AM165" s="7" t="s">
        <v>85</v>
      </c>
      <c r="AN165" s="7" t="s">
        <v>86</v>
      </c>
      <c r="AP165" s="8">
        <f t="shared" si="17"/>
        <v>2.08</v>
      </c>
      <c r="AQ165" s="7" t="s">
        <v>85</v>
      </c>
      <c r="AR165" s="7" t="s">
        <v>85</v>
      </c>
      <c r="AS165" s="7" t="s">
        <v>85</v>
      </c>
      <c r="AT165" s="7" t="s">
        <v>87</v>
      </c>
      <c r="AU165" s="7" t="s">
        <v>87</v>
      </c>
      <c r="AX165" s="7">
        <v>500</v>
      </c>
      <c r="AY165" s="7">
        <v>0</v>
      </c>
      <c r="AZ165" s="7" t="s">
        <v>346</v>
      </c>
      <c r="BA165" s="7" t="s">
        <v>363</v>
      </c>
      <c r="BR165" s="7">
        <v>0</v>
      </c>
      <c r="BX165" s="11">
        <v>7332245560005</v>
      </c>
      <c r="BY165" s="10">
        <v>560</v>
      </c>
      <c r="CJ165" s="7" t="str">
        <f t="shared" si="18"/>
        <v>Styckpris=33,57 kr/st;Vikt per enhet=0,26;Enheter per kolli=8;Vikt=2,08 kg;Jämförelsepris=129,12 kr/kg;Pris=268,56 kr</v>
      </c>
    </row>
    <row r="166" spans="1:88" ht="15.75" customHeight="1">
      <c r="A166" s="7" t="s">
        <v>537</v>
      </c>
      <c r="B166" s="7">
        <v>0</v>
      </c>
      <c r="C166" s="7" t="str">
        <f t="shared" si="0"/>
        <v>Fast</v>
      </c>
      <c r="D166" s="7">
        <v>8</v>
      </c>
      <c r="E166" s="8">
        <v>0.26</v>
      </c>
      <c r="F166" s="8"/>
      <c r="G166" s="8">
        <f t="shared" si="30"/>
        <v>2.08</v>
      </c>
      <c r="H166" s="8">
        <f t="shared" si="29"/>
        <v>0</v>
      </c>
      <c r="I166" s="8">
        <v>33.57</v>
      </c>
      <c r="J166" s="8"/>
      <c r="K166" s="7" t="s">
        <v>79</v>
      </c>
      <c r="M166" s="8">
        <f t="shared" si="3"/>
        <v>33.57</v>
      </c>
      <c r="N166" s="8">
        <f t="shared" si="4"/>
        <v>0</v>
      </c>
      <c r="O166" s="8">
        <f t="shared" si="5"/>
        <v>268.56</v>
      </c>
      <c r="P166" s="8">
        <f t="shared" si="6"/>
        <v>0</v>
      </c>
      <c r="Q166" s="8">
        <f t="shared" si="7"/>
        <v>268.56</v>
      </c>
      <c r="R166" s="8">
        <f t="shared" si="8"/>
        <v>0</v>
      </c>
      <c r="S166" s="8">
        <f t="shared" si="9"/>
        <v>129.11538461538461</v>
      </c>
      <c r="T166" s="8">
        <f t="shared" si="10"/>
        <v>268.56</v>
      </c>
      <c r="U166" s="7">
        <f t="shared" si="11"/>
        <v>0</v>
      </c>
      <c r="V166" s="9">
        <f t="shared" si="12"/>
        <v>2.08</v>
      </c>
      <c r="W166" s="7" t="str">
        <f t="shared" si="26"/>
        <v>Styckpris=33,57 kr/st;Vikt per enhet=0,26;Enheter per kolli=8;Vikt=2,08 kg;Jämförelsepris=129,12 kr/kg;Pris=268,56 kr</v>
      </c>
      <c r="Z166" s="7" t="str">
        <f t="shared" si="14"/>
        <v>Färsk Sallsicca 3-pack 260 g ST</v>
      </c>
      <c r="AA166" s="7" t="s">
        <v>80</v>
      </c>
      <c r="AC166" s="10" t="s">
        <v>538</v>
      </c>
      <c r="AE166" s="7" t="s">
        <v>355</v>
      </c>
      <c r="AI166" s="8">
        <f t="shared" si="15"/>
        <v>268.56</v>
      </c>
      <c r="AJ166" s="7" t="s">
        <v>84</v>
      </c>
      <c r="AK166" s="7" t="s">
        <v>84</v>
      </c>
      <c r="AL166" s="7">
        <f t="shared" si="16"/>
        <v>0</v>
      </c>
      <c r="AM166" s="7" t="s">
        <v>85</v>
      </c>
      <c r="AN166" s="7" t="s">
        <v>86</v>
      </c>
      <c r="AP166" s="8">
        <f t="shared" si="17"/>
        <v>2.08</v>
      </c>
      <c r="AQ166" s="7" t="s">
        <v>85</v>
      </c>
      <c r="AR166" s="7" t="s">
        <v>85</v>
      </c>
      <c r="AS166" s="7" t="s">
        <v>85</v>
      </c>
      <c r="AT166" s="7" t="s">
        <v>87</v>
      </c>
      <c r="AU166" s="7" t="s">
        <v>87</v>
      </c>
      <c r="AX166" s="7">
        <v>500</v>
      </c>
      <c r="AY166" s="7">
        <v>0</v>
      </c>
      <c r="AZ166" s="7" t="s">
        <v>346</v>
      </c>
      <c r="BA166" s="7" t="s">
        <v>363</v>
      </c>
      <c r="BR166" s="7">
        <v>0</v>
      </c>
      <c r="BX166" s="11">
        <v>7332245561002</v>
      </c>
      <c r="BY166" s="10">
        <v>561</v>
      </c>
      <c r="CJ166" s="7" t="str">
        <f t="shared" si="18"/>
        <v>Styckpris=33,57 kr/st;Vikt per enhet=0,26;Enheter per kolli=8;Vikt=2,08 kg;Jämförelsepris=129,12 kr/kg;Pris=268,56 kr</v>
      </c>
    </row>
    <row r="167" spans="1:88" ht="15.75" customHeight="1">
      <c r="A167" s="7" t="s">
        <v>539</v>
      </c>
      <c r="B167" s="7">
        <v>0</v>
      </c>
      <c r="C167" s="7" t="str">
        <f t="shared" si="0"/>
        <v>Fast</v>
      </c>
      <c r="D167" s="7">
        <v>8</v>
      </c>
      <c r="E167" s="8">
        <v>0.6</v>
      </c>
      <c r="F167" s="8"/>
      <c r="G167" s="8">
        <f t="shared" si="30"/>
        <v>4.8</v>
      </c>
      <c r="H167" s="8">
        <f t="shared" si="29"/>
        <v>0</v>
      </c>
      <c r="I167" s="8">
        <v>25.29</v>
      </c>
      <c r="J167" s="8"/>
      <c r="K167" s="7" t="s">
        <v>79</v>
      </c>
      <c r="M167" s="8">
        <f t="shared" si="3"/>
        <v>25.29</v>
      </c>
      <c r="N167" s="8">
        <f t="shared" si="4"/>
        <v>0</v>
      </c>
      <c r="O167" s="8">
        <f t="shared" si="5"/>
        <v>202.32</v>
      </c>
      <c r="P167" s="8">
        <f t="shared" si="6"/>
        <v>0</v>
      </c>
      <c r="Q167" s="8">
        <f t="shared" si="7"/>
        <v>202.32</v>
      </c>
      <c r="R167" s="8">
        <f t="shared" si="8"/>
        <v>0</v>
      </c>
      <c r="S167" s="8">
        <f t="shared" si="9"/>
        <v>42.15</v>
      </c>
      <c r="T167" s="8">
        <f t="shared" si="10"/>
        <v>202.32</v>
      </c>
      <c r="U167" s="7">
        <f t="shared" si="11"/>
        <v>0</v>
      </c>
      <c r="V167" s="9">
        <f t="shared" si="12"/>
        <v>4.8</v>
      </c>
      <c r="W167" s="7" t="str">
        <f t="shared" si="26"/>
        <v>Styckpris=25,29 kr/st;Vikt per enhet=0,6;Enheter per kolli=8;Vikt=4,8 kg;Jämförelsepris=42,15 kr/kg;Pris=202,32 kr</v>
      </c>
      <c r="Z167" s="7" t="str">
        <f t="shared" si="14"/>
        <v>Blodkorv 600 g ST</v>
      </c>
      <c r="AA167" s="7" t="s">
        <v>80</v>
      </c>
      <c r="AC167" s="10" t="s">
        <v>540</v>
      </c>
      <c r="AE167" s="7" t="s">
        <v>355</v>
      </c>
      <c r="AI167" s="8">
        <f t="shared" si="15"/>
        <v>202.32</v>
      </c>
      <c r="AJ167" s="7" t="s">
        <v>84</v>
      </c>
      <c r="AK167" s="7" t="s">
        <v>84</v>
      </c>
      <c r="AL167" s="7">
        <f t="shared" si="16"/>
        <v>0</v>
      </c>
      <c r="AM167" s="7" t="s">
        <v>85</v>
      </c>
      <c r="AN167" s="7" t="s">
        <v>86</v>
      </c>
      <c r="AP167" s="8">
        <f t="shared" si="17"/>
        <v>4.8</v>
      </c>
      <c r="AQ167" s="7" t="s">
        <v>85</v>
      </c>
      <c r="AR167" s="7" t="s">
        <v>85</v>
      </c>
      <c r="AS167" s="7" t="s">
        <v>85</v>
      </c>
      <c r="AT167" s="7" t="s">
        <v>87</v>
      </c>
      <c r="AU167" s="7" t="s">
        <v>87</v>
      </c>
      <c r="AX167" s="7">
        <v>500</v>
      </c>
      <c r="AY167" s="7">
        <v>0</v>
      </c>
      <c r="AZ167" s="7" t="s">
        <v>346</v>
      </c>
      <c r="BA167" s="7" t="s">
        <v>541</v>
      </c>
      <c r="BR167" s="7">
        <v>0</v>
      </c>
      <c r="BX167" s="11">
        <v>7332245562009</v>
      </c>
      <c r="BY167" s="10">
        <v>562</v>
      </c>
      <c r="CJ167" s="7" t="str">
        <f t="shared" si="18"/>
        <v>Styckpris=25,29 kr/st;Vikt per enhet=0,6;Enheter per kolli=8;Vikt=4,8 kg;Jämförelsepris=42,15 kr/kg;Pris=202,32 kr</v>
      </c>
    </row>
    <row r="168" spans="1:88" ht="15.75" customHeight="1">
      <c r="A168" s="7" t="s">
        <v>542</v>
      </c>
      <c r="B168" s="7">
        <v>0</v>
      </c>
      <c r="C168" s="7" t="str">
        <f t="shared" si="0"/>
        <v>Fast</v>
      </c>
      <c r="D168" s="7">
        <v>8</v>
      </c>
      <c r="E168" s="8">
        <v>0.3</v>
      </c>
      <c r="F168" s="8"/>
      <c r="G168" s="8">
        <f t="shared" si="30"/>
        <v>2.4</v>
      </c>
      <c r="H168" s="8">
        <f t="shared" si="29"/>
        <v>0</v>
      </c>
      <c r="I168" s="8">
        <v>35.29</v>
      </c>
      <c r="J168" s="8"/>
      <c r="K168" s="7" t="s">
        <v>79</v>
      </c>
      <c r="M168" s="8">
        <f t="shared" si="3"/>
        <v>35.29</v>
      </c>
      <c r="N168" s="8">
        <f t="shared" si="4"/>
        <v>0</v>
      </c>
      <c r="O168" s="8">
        <f t="shared" si="5"/>
        <v>282.32</v>
      </c>
      <c r="P168" s="8">
        <f t="shared" si="6"/>
        <v>0</v>
      </c>
      <c r="Q168" s="8">
        <f t="shared" si="7"/>
        <v>282.32</v>
      </c>
      <c r="R168" s="8">
        <f t="shared" si="8"/>
        <v>0</v>
      </c>
      <c r="S168" s="8">
        <f t="shared" si="9"/>
        <v>117.63333333333334</v>
      </c>
      <c r="T168" s="8">
        <f t="shared" si="10"/>
        <v>282.32</v>
      </c>
      <c r="U168" s="7">
        <f t="shared" si="11"/>
        <v>0</v>
      </c>
      <c r="V168" s="9">
        <f t="shared" si="12"/>
        <v>2.4</v>
      </c>
      <c r="W168" s="7" t="str">
        <f t="shared" si="26"/>
        <v>Styckpris=35,29 kr/st;Vikt per enhet=0,3;Enheter per kolli=8;Vikt=2,4 kg;Jämförelsepris=117,63 kr/kg;Pris=282,32 kr</v>
      </c>
      <c r="Z168" s="7" t="str">
        <f t="shared" si="14"/>
        <v>Filles Chili Cheese 3-pack 300 g ST</v>
      </c>
      <c r="AA168" s="7" t="s">
        <v>80</v>
      </c>
      <c r="AC168" s="10" t="s">
        <v>543</v>
      </c>
      <c r="AE168" s="7" t="s">
        <v>355</v>
      </c>
      <c r="AI168" s="8">
        <f t="shared" si="15"/>
        <v>282.32</v>
      </c>
      <c r="AJ168" s="7" t="s">
        <v>84</v>
      </c>
      <c r="AK168" s="7" t="s">
        <v>84</v>
      </c>
      <c r="AL168" s="7">
        <f t="shared" si="16"/>
        <v>0</v>
      </c>
      <c r="AM168" s="7" t="s">
        <v>85</v>
      </c>
      <c r="AN168" s="7" t="s">
        <v>86</v>
      </c>
      <c r="AP168" s="8">
        <f t="shared" si="17"/>
        <v>2.4</v>
      </c>
      <c r="AQ168" s="7" t="s">
        <v>85</v>
      </c>
      <c r="AR168" s="7" t="s">
        <v>85</v>
      </c>
      <c r="AS168" s="7" t="s">
        <v>85</v>
      </c>
      <c r="AT168" s="7" t="s">
        <v>87</v>
      </c>
      <c r="AU168" s="7" t="s">
        <v>87</v>
      </c>
      <c r="AX168" s="7">
        <v>500</v>
      </c>
      <c r="AY168" s="7">
        <v>0</v>
      </c>
      <c r="AZ168" s="7" t="s">
        <v>346</v>
      </c>
      <c r="BA168" s="7" t="s">
        <v>400</v>
      </c>
      <c r="BR168" s="7">
        <v>0</v>
      </c>
      <c r="BX168" s="11">
        <v>7332245563006</v>
      </c>
      <c r="BY168" s="10">
        <v>563</v>
      </c>
      <c r="CJ168" s="7" t="str">
        <f t="shared" si="18"/>
        <v>Styckpris=35,29 kr/st;Vikt per enhet=0,3;Enheter per kolli=8;Vikt=2,4 kg;Jämförelsepris=117,63 kr/kg;Pris=282,32 kr</v>
      </c>
    </row>
    <row r="169" spans="1:88" ht="15.75" customHeight="1">
      <c r="A169" s="7" t="s">
        <v>544</v>
      </c>
      <c r="B169" s="7">
        <v>0</v>
      </c>
      <c r="C169" s="7" t="str">
        <f t="shared" si="0"/>
        <v>Fast</v>
      </c>
      <c r="D169" s="7">
        <v>8</v>
      </c>
      <c r="E169" s="8">
        <v>0.33</v>
      </c>
      <c r="F169" s="8"/>
      <c r="G169" s="8">
        <f t="shared" si="30"/>
        <v>2.64</v>
      </c>
      <c r="H169" s="8">
        <f t="shared" si="29"/>
        <v>0</v>
      </c>
      <c r="I169" s="8">
        <v>31.9</v>
      </c>
      <c r="J169" s="8"/>
      <c r="K169" s="7" t="s">
        <v>79</v>
      </c>
      <c r="M169" s="8">
        <f t="shared" si="3"/>
        <v>31.9</v>
      </c>
      <c r="N169" s="8">
        <f t="shared" si="4"/>
        <v>0</v>
      </c>
      <c r="O169" s="8">
        <f t="shared" si="5"/>
        <v>255.2</v>
      </c>
      <c r="P169" s="8">
        <f t="shared" si="6"/>
        <v>0</v>
      </c>
      <c r="Q169" s="8">
        <f t="shared" si="7"/>
        <v>255.2</v>
      </c>
      <c r="R169" s="8">
        <f t="shared" si="8"/>
        <v>0</v>
      </c>
      <c r="S169" s="8">
        <f t="shared" si="9"/>
        <v>96.666666666666657</v>
      </c>
      <c r="T169" s="8">
        <f t="shared" si="10"/>
        <v>255.2</v>
      </c>
      <c r="U169" s="7">
        <f t="shared" si="11"/>
        <v>0</v>
      </c>
      <c r="V169" s="9">
        <f t="shared" si="12"/>
        <v>2.64</v>
      </c>
      <c r="W169" s="7" t="str">
        <f t="shared" si="26"/>
        <v>Styckpris=31,9 kr/st;Vikt per enhet=0,33;Enheter per kolli=8;Vikt=2,64 kg;Jämförelsepris=96,67 kr/kg;Pris=255,2 kr</v>
      </c>
      <c r="Z169" s="7" t="str">
        <f t="shared" si="14"/>
        <v>Vikenringen 330 g ST</v>
      </c>
      <c r="AA169" s="7" t="s">
        <v>80</v>
      </c>
      <c r="AC169" s="10" t="s">
        <v>545</v>
      </c>
      <c r="AE169" s="7" t="s">
        <v>355</v>
      </c>
      <c r="AI169" s="8">
        <f t="shared" si="15"/>
        <v>255.2</v>
      </c>
      <c r="AJ169" s="7" t="s">
        <v>84</v>
      </c>
      <c r="AK169" s="7" t="s">
        <v>84</v>
      </c>
      <c r="AL169" s="7">
        <f t="shared" si="16"/>
        <v>0</v>
      </c>
      <c r="AM169" s="7" t="s">
        <v>85</v>
      </c>
      <c r="AN169" s="7" t="s">
        <v>86</v>
      </c>
      <c r="AP169" s="8">
        <f t="shared" si="17"/>
        <v>2.64</v>
      </c>
      <c r="AQ169" s="7" t="s">
        <v>85</v>
      </c>
      <c r="AR169" s="7" t="s">
        <v>85</v>
      </c>
      <c r="AS169" s="7" t="s">
        <v>85</v>
      </c>
      <c r="AT169" s="7" t="s">
        <v>87</v>
      </c>
      <c r="AU169" s="7" t="s">
        <v>87</v>
      </c>
      <c r="AX169" s="7">
        <v>500</v>
      </c>
      <c r="AY169" s="7">
        <v>0</v>
      </c>
      <c r="AZ169" s="7" t="s">
        <v>414</v>
      </c>
      <c r="BA169" s="7" t="s">
        <v>419</v>
      </c>
      <c r="BR169" s="7">
        <v>0</v>
      </c>
      <c r="BX169" s="11">
        <v>7332245564003</v>
      </c>
      <c r="BY169" s="10">
        <v>564</v>
      </c>
      <c r="CJ169" s="7" t="str">
        <f t="shared" si="18"/>
        <v>Styckpris=31,9 kr/st;Vikt per enhet=0,33;Enheter per kolli=8;Vikt=2,64 kg;Jämförelsepris=96,67 kr/kg;Pris=255,2 kr</v>
      </c>
    </row>
    <row r="170" spans="1:88" ht="15.75" customHeight="1">
      <c r="A170" s="7" t="s">
        <v>546</v>
      </c>
      <c r="B170" s="7">
        <v>0</v>
      </c>
      <c r="C170" s="7" t="str">
        <f t="shared" si="0"/>
        <v>Fast</v>
      </c>
      <c r="D170" s="7">
        <v>8</v>
      </c>
      <c r="E170" s="8">
        <v>0.19</v>
      </c>
      <c r="F170" s="8"/>
      <c r="G170" s="8">
        <f t="shared" si="30"/>
        <v>1.52</v>
      </c>
      <c r="H170" s="8">
        <f t="shared" si="29"/>
        <v>0</v>
      </c>
      <c r="I170" s="8">
        <v>36.58</v>
      </c>
      <c r="J170" s="8"/>
      <c r="K170" s="7" t="s">
        <v>79</v>
      </c>
      <c r="M170" s="8">
        <f t="shared" si="3"/>
        <v>36.58</v>
      </c>
      <c r="N170" s="8">
        <f t="shared" si="4"/>
        <v>0</v>
      </c>
      <c r="O170" s="8">
        <f t="shared" si="5"/>
        <v>292.64</v>
      </c>
      <c r="P170" s="8">
        <f t="shared" si="6"/>
        <v>0</v>
      </c>
      <c r="Q170" s="8">
        <f t="shared" si="7"/>
        <v>292.64</v>
      </c>
      <c r="R170" s="8">
        <f t="shared" si="8"/>
        <v>0</v>
      </c>
      <c r="S170" s="8">
        <f t="shared" si="9"/>
        <v>192.52631578947367</v>
      </c>
      <c r="T170" s="8">
        <f t="shared" si="10"/>
        <v>292.64</v>
      </c>
      <c r="U170" s="7">
        <f t="shared" si="11"/>
        <v>0</v>
      </c>
      <c r="V170" s="9">
        <f t="shared" si="12"/>
        <v>1.52</v>
      </c>
      <c r="W170" s="7" t="str">
        <f t="shared" si="26"/>
        <v>Styckpris=36,58 kr/st;Vikt per enhet=0,19;Enheter per kolli=8;Vikt=1,52 kg;Jämförelsepris=192,53 kr/kg;Pris=292,64 kr</v>
      </c>
      <c r="Z170" s="7" t="str">
        <f t="shared" si="14"/>
        <v>Lammwiener 3-pack 190 g ST</v>
      </c>
      <c r="AA170" s="7" t="s">
        <v>80</v>
      </c>
      <c r="AC170" s="10" t="s">
        <v>547</v>
      </c>
      <c r="AE170" s="7" t="s">
        <v>355</v>
      </c>
      <c r="AI170" s="8">
        <f t="shared" si="15"/>
        <v>292.64</v>
      </c>
      <c r="AJ170" s="7" t="s">
        <v>84</v>
      </c>
      <c r="AK170" s="7" t="s">
        <v>84</v>
      </c>
      <c r="AL170" s="7">
        <f t="shared" si="16"/>
        <v>0</v>
      </c>
      <c r="AM170" s="7" t="s">
        <v>85</v>
      </c>
      <c r="AN170" s="7" t="s">
        <v>86</v>
      </c>
      <c r="AP170" s="8">
        <f t="shared" si="17"/>
        <v>1.52</v>
      </c>
      <c r="AQ170" s="7" t="s">
        <v>85</v>
      </c>
      <c r="AR170" s="7" t="s">
        <v>85</v>
      </c>
      <c r="AS170" s="7" t="s">
        <v>85</v>
      </c>
      <c r="AT170" s="7" t="s">
        <v>87</v>
      </c>
      <c r="AU170" s="7" t="s">
        <v>87</v>
      </c>
      <c r="AX170" s="7">
        <v>500</v>
      </c>
      <c r="AY170" s="7">
        <v>0</v>
      </c>
      <c r="AZ170" s="7" t="s">
        <v>346</v>
      </c>
      <c r="BA170" s="7" t="s">
        <v>548</v>
      </c>
      <c r="BR170" s="7">
        <v>0</v>
      </c>
      <c r="BX170" s="11">
        <v>7332245566007</v>
      </c>
      <c r="BY170" s="10">
        <v>566</v>
      </c>
      <c r="CJ170" s="7" t="str">
        <f t="shared" si="18"/>
        <v>Styckpris=36,58 kr/st;Vikt per enhet=0,19;Enheter per kolli=8;Vikt=1,52 kg;Jämförelsepris=192,53 kr/kg;Pris=292,64 kr</v>
      </c>
    </row>
    <row r="171" spans="1:88" ht="15.75" customHeight="1">
      <c r="A171" s="7" t="s">
        <v>549</v>
      </c>
      <c r="B171" s="7">
        <v>0</v>
      </c>
      <c r="C171" s="7" t="str">
        <f t="shared" si="0"/>
        <v>Fast</v>
      </c>
      <c r="D171" s="7">
        <v>8</v>
      </c>
      <c r="E171" s="8">
        <v>0.24</v>
      </c>
      <c r="F171" s="8"/>
      <c r="G171" s="8">
        <f t="shared" si="30"/>
        <v>1.92</v>
      </c>
      <c r="H171" s="8">
        <f t="shared" si="29"/>
        <v>0</v>
      </c>
      <c r="I171" s="8">
        <v>42.37</v>
      </c>
      <c r="J171" s="8"/>
      <c r="K171" s="7" t="s">
        <v>79</v>
      </c>
      <c r="M171" s="8">
        <f t="shared" si="3"/>
        <v>42.37</v>
      </c>
      <c r="N171" s="8">
        <f t="shared" si="4"/>
        <v>0</v>
      </c>
      <c r="O171" s="8">
        <f t="shared" si="5"/>
        <v>338.96</v>
      </c>
      <c r="P171" s="8">
        <f t="shared" si="6"/>
        <v>0</v>
      </c>
      <c r="Q171" s="8">
        <f t="shared" si="7"/>
        <v>338.96</v>
      </c>
      <c r="R171" s="8">
        <f t="shared" si="8"/>
        <v>0</v>
      </c>
      <c r="S171" s="8">
        <f t="shared" si="9"/>
        <v>176.54166666666666</v>
      </c>
      <c r="T171" s="8">
        <f t="shared" si="10"/>
        <v>338.96</v>
      </c>
      <c r="U171" s="7">
        <f t="shared" si="11"/>
        <v>0</v>
      </c>
      <c r="V171" s="9">
        <f t="shared" si="12"/>
        <v>1.92</v>
      </c>
      <c r="W171" s="7" t="str">
        <f t="shared" si="26"/>
        <v>Styckpris=42,37 kr/st;Vikt per enhet=0,24;Enheter per kolli=8;Vikt=1,92 kg;Jämförelsepris=176,54 kr/kg;Pris=338,96 kr</v>
      </c>
      <c r="Z171" s="7" t="str">
        <f t="shared" si="14"/>
        <v>Kabanoss 4-pack 240 g ST</v>
      </c>
      <c r="AA171" s="7" t="s">
        <v>80</v>
      </c>
      <c r="AC171" s="10" t="s">
        <v>550</v>
      </c>
      <c r="AE171" s="7" t="s">
        <v>355</v>
      </c>
      <c r="AI171" s="8">
        <f t="shared" si="15"/>
        <v>338.96</v>
      </c>
      <c r="AJ171" s="7" t="s">
        <v>84</v>
      </c>
      <c r="AK171" s="7" t="s">
        <v>84</v>
      </c>
      <c r="AL171" s="7">
        <f t="shared" si="16"/>
        <v>0</v>
      </c>
      <c r="AM171" s="7" t="s">
        <v>85</v>
      </c>
      <c r="AN171" s="7" t="s">
        <v>86</v>
      </c>
      <c r="AP171" s="8">
        <f t="shared" si="17"/>
        <v>1.92</v>
      </c>
      <c r="AQ171" s="7" t="s">
        <v>85</v>
      </c>
      <c r="AR171" s="7" t="s">
        <v>85</v>
      </c>
      <c r="AS171" s="7" t="s">
        <v>85</v>
      </c>
      <c r="AT171" s="7" t="s">
        <v>87</v>
      </c>
      <c r="AU171" s="7" t="s">
        <v>87</v>
      </c>
      <c r="AX171" s="7">
        <v>500</v>
      </c>
      <c r="AY171" s="7">
        <v>0</v>
      </c>
      <c r="AZ171" s="7" t="s">
        <v>346</v>
      </c>
      <c r="BA171" s="7" t="s">
        <v>363</v>
      </c>
      <c r="BR171" s="7">
        <v>0</v>
      </c>
      <c r="BX171" s="11">
        <v>733224567004</v>
      </c>
      <c r="BY171" s="10">
        <v>567</v>
      </c>
      <c r="CJ171" s="7" t="str">
        <f t="shared" si="18"/>
        <v>Styckpris=42,37 kr/st;Vikt per enhet=0,24;Enheter per kolli=8;Vikt=1,92 kg;Jämförelsepris=176,54 kr/kg;Pris=338,96 kr</v>
      </c>
    </row>
    <row r="172" spans="1:88" ht="15.75" customHeight="1">
      <c r="A172" s="7" t="s">
        <v>551</v>
      </c>
      <c r="B172" s="7">
        <v>0</v>
      </c>
      <c r="C172" s="7" t="str">
        <f t="shared" si="0"/>
        <v>Fast</v>
      </c>
      <c r="D172" s="7">
        <v>8</v>
      </c>
      <c r="E172" s="8">
        <v>0.34</v>
      </c>
      <c r="F172" s="8"/>
      <c r="G172" s="8">
        <f t="shared" si="30"/>
        <v>2.72</v>
      </c>
      <c r="H172" s="8">
        <f t="shared" si="29"/>
        <v>0</v>
      </c>
      <c r="I172" s="8">
        <v>39.72</v>
      </c>
      <c r="J172" s="8"/>
      <c r="K172" s="7" t="s">
        <v>79</v>
      </c>
      <c r="M172" s="8">
        <f t="shared" si="3"/>
        <v>39.72</v>
      </c>
      <c r="N172" s="8">
        <f t="shared" si="4"/>
        <v>0</v>
      </c>
      <c r="O172" s="8">
        <f t="shared" si="5"/>
        <v>317.76</v>
      </c>
      <c r="P172" s="8">
        <f t="shared" si="6"/>
        <v>0</v>
      </c>
      <c r="Q172" s="8">
        <f t="shared" si="7"/>
        <v>317.76</v>
      </c>
      <c r="R172" s="8">
        <f t="shared" si="8"/>
        <v>0</v>
      </c>
      <c r="S172" s="8">
        <f t="shared" si="9"/>
        <v>116.8235294117647</v>
      </c>
      <c r="T172" s="8">
        <f t="shared" si="10"/>
        <v>317.76</v>
      </c>
      <c r="U172" s="7">
        <f t="shared" si="11"/>
        <v>0</v>
      </c>
      <c r="V172" s="9">
        <f t="shared" si="12"/>
        <v>2.72</v>
      </c>
      <c r="W172" s="7" t="str">
        <f t="shared" si="26"/>
        <v>Styckpris=39,72 kr/st;Vikt per enhet=0,34;Enheter per kolli=8;Vikt=2,72 kg;Jämförelsepris=116,82 kr/kg;Pris=317,76 kr</v>
      </c>
      <c r="Z172" s="7" t="str">
        <f t="shared" si="14"/>
        <v>Lökkorv 340 g ST</v>
      </c>
      <c r="AA172" s="7" t="s">
        <v>80</v>
      </c>
      <c r="AC172" s="10" t="s">
        <v>552</v>
      </c>
      <c r="AE172" s="7" t="s">
        <v>355</v>
      </c>
      <c r="AI172" s="8">
        <f t="shared" si="15"/>
        <v>317.76</v>
      </c>
      <c r="AJ172" s="7" t="s">
        <v>84</v>
      </c>
      <c r="AK172" s="7" t="s">
        <v>84</v>
      </c>
      <c r="AL172" s="7">
        <f t="shared" si="16"/>
        <v>0</v>
      </c>
      <c r="AM172" s="7" t="s">
        <v>85</v>
      </c>
      <c r="AN172" s="7" t="s">
        <v>86</v>
      </c>
      <c r="AP172" s="8">
        <f t="shared" si="17"/>
        <v>2.72</v>
      </c>
      <c r="AQ172" s="7" t="s">
        <v>85</v>
      </c>
      <c r="AR172" s="7" t="s">
        <v>85</v>
      </c>
      <c r="AS172" s="7" t="s">
        <v>85</v>
      </c>
      <c r="AT172" s="7" t="s">
        <v>87</v>
      </c>
      <c r="AU172" s="7" t="s">
        <v>87</v>
      </c>
      <c r="AX172" s="7">
        <v>500</v>
      </c>
      <c r="AY172" s="7">
        <v>0</v>
      </c>
      <c r="AZ172" s="7" t="s">
        <v>414</v>
      </c>
      <c r="BA172" s="7" t="s">
        <v>363</v>
      </c>
      <c r="BR172" s="7">
        <v>0</v>
      </c>
      <c r="BX172" s="11">
        <v>7332245568001</v>
      </c>
      <c r="BY172" s="10">
        <v>568</v>
      </c>
      <c r="CJ172" s="7" t="str">
        <f t="shared" si="18"/>
        <v>Styckpris=39,72 kr/st;Vikt per enhet=0,34;Enheter per kolli=8;Vikt=2,72 kg;Jämförelsepris=116,82 kr/kg;Pris=317,76 kr</v>
      </c>
    </row>
    <row r="173" spans="1:88" ht="15.75" customHeight="1">
      <c r="A173" s="7" t="s">
        <v>553</v>
      </c>
      <c r="B173" s="7">
        <v>0</v>
      </c>
      <c r="C173" s="7" t="str">
        <f t="shared" si="0"/>
        <v>Fast</v>
      </c>
      <c r="D173" s="7">
        <v>8</v>
      </c>
      <c r="E173" s="8">
        <v>0.13</v>
      </c>
      <c r="F173" s="8"/>
      <c r="G173" s="8">
        <f t="shared" si="30"/>
        <v>1.04</v>
      </c>
      <c r="H173" s="8">
        <f t="shared" si="29"/>
        <v>0</v>
      </c>
      <c r="I173" s="8">
        <v>26.57</v>
      </c>
      <c r="J173" s="8"/>
      <c r="K173" s="7" t="s">
        <v>79</v>
      </c>
      <c r="M173" s="8">
        <f t="shared" si="3"/>
        <v>26.57</v>
      </c>
      <c r="N173" s="8">
        <f t="shared" si="4"/>
        <v>0</v>
      </c>
      <c r="O173" s="8">
        <f t="shared" si="5"/>
        <v>212.56</v>
      </c>
      <c r="P173" s="8">
        <f t="shared" si="6"/>
        <v>0</v>
      </c>
      <c r="Q173" s="8">
        <f t="shared" si="7"/>
        <v>212.56</v>
      </c>
      <c r="R173" s="8">
        <f t="shared" si="8"/>
        <v>0</v>
      </c>
      <c r="S173" s="8">
        <f t="shared" si="9"/>
        <v>204.38461538461539</v>
      </c>
      <c r="T173" s="8">
        <f t="shared" si="10"/>
        <v>212.56</v>
      </c>
      <c r="U173" s="7">
        <f t="shared" si="11"/>
        <v>0</v>
      </c>
      <c r="V173" s="9">
        <f t="shared" si="12"/>
        <v>1.04</v>
      </c>
      <c r="W173" s="7" t="str">
        <f t="shared" si="26"/>
        <v>Styckpris=26,57 kr/st;Vikt per enhet=0,13;Enheter per kolli=8;Vikt=1,04 kg;Jämförelsepris=204,38 kr/kg;Pris=212,56 kr</v>
      </c>
      <c r="Z173" s="7" t="str">
        <f t="shared" si="14"/>
        <v>Hot Jambo 3-pack 130 g ST</v>
      </c>
      <c r="AA173" s="7" t="s">
        <v>80</v>
      </c>
      <c r="AC173" s="10" t="s">
        <v>554</v>
      </c>
      <c r="AE173" s="7" t="s">
        <v>355</v>
      </c>
      <c r="AI173" s="8">
        <f t="shared" si="15"/>
        <v>212.56</v>
      </c>
      <c r="AJ173" s="7" t="s">
        <v>84</v>
      </c>
      <c r="AK173" s="7" t="s">
        <v>84</v>
      </c>
      <c r="AL173" s="7">
        <f t="shared" si="16"/>
        <v>0</v>
      </c>
      <c r="AM173" s="7" t="s">
        <v>85</v>
      </c>
      <c r="AN173" s="7" t="s">
        <v>86</v>
      </c>
      <c r="AP173" s="8">
        <f t="shared" si="17"/>
        <v>1.04</v>
      </c>
      <c r="AQ173" s="7" t="s">
        <v>85</v>
      </c>
      <c r="AR173" s="7" t="s">
        <v>85</v>
      </c>
      <c r="AS173" s="7" t="s">
        <v>85</v>
      </c>
      <c r="AT173" s="7" t="s">
        <v>87</v>
      </c>
      <c r="AU173" s="7" t="s">
        <v>87</v>
      </c>
      <c r="AX173" s="7">
        <v>500</v>
      </c>
      <c r="AY173" s="7">
        <v>0</v>
      </c>
      <c r="AZ173" s="7" t="s">
        <v>346</v>
      </c>
      <c r="BA173" s="7" t="s">
        <v>504</v>
      </c>
      <c r="BR173" s="7">
        <v>0</v>
      </c>
      <c r="BX173" s="11">
        <v>7332245570004</v>
      </c>
      <c r="BY173" s="10">
        <v>570</v>
      </c>
      <c r="CJ173" s="7" t="str">
        <f t="shared" si="18"/>
        <v>Styckpris=26,57 kr/st;Vikt per enhet=0,13;Enheter per kolli=8;Vikt=1,04 kg;Jämförelsepris=204,38 kr/kg;Pris=212,56 kr</v>
      </c>
    </row>
    <row r="174" spans="1:88" ht="15.75" customHeight="1">
      <c r="A174" s="7" t="s">
        <v>555</v>
      </c>
      <c r="B174" s="7">
        <v>0</v>
      </c>
      <c r="C174" s="7" t="str">
        <f t="shared" si="0"/>
        <v>Fast</v>
      </c>
      <c r="D174" s="7">
        <v>8</v>
      </c>
      <c r="E174" s="8">
        <v>0.2</v>
      </c>
      <c r="F174" s="8"/>
      <c r="G174" s="8">
        <f t="shared" si="30"/>
        <v>1.6</v>
      </c>
      <c r="H174" s="8">
        <f t="shared" si="29"/>
        <v>0</v>
      </c>
      <c r="I174" s="8">
        <v>42.51</v>
      </c>
      <c r="J174" s="8"/>
      <c r="K174" s="7" t="s">
        <v>79</v>
      </c>
      <c r="M174" s="8">
        <f t="shared" si="3"/>
        <v>42.51</v>
      </c>
      <c r="N174" s="8">
        <f t="shared" si="4"/>
        <v>0</v>
      </c>
      <c r="O174" s="8">
        <f t="shared" si="5"/>
        <v>340.08</v>
      </c>
      <c r="P174" s="8">
        <f t="shared" si="6"/>
        <v>0</v>
      </c>
      <c r="Q174" s="8">
        <f t="shared" si="7"/>
        <v>340.08</v>
      </c>
      <c r="R174" s="8">
        <f t="shared" si="8"/>
        <v>0</v>
      </c>
      <c r="S174" s="8">
        <f t="shared" si="9"/>
        <v>212.54999999999998</v>
      </c>
      <c r="T174" s="8">
        <f t="shared" si="10"/>
        <v>340.08</v>
      </c>
      <c r="U174" s="7">
        <f t="shared" si="11"/>
        <v>0</v>
      </c>
      <c r="V174" s="9">
        <f t="shared" si="12"/>
        <v>1.6</v>
      </c>
      <c r="W174" s="7" t="str">
        <f t="shared" si="26"/>
        <v>Styckpris=42,51 kr/st;Vikt per enhet=0,2;Enheter per kolli=8;Vikt=1,6 kg;Jämförelsepris=212,55 kr/kg;Pris=340,08 kr</v>
      </c>
      <c r="Z174" s="7" t="str">
        <f t="shared" si="14"/>
        <v>Barca 3-pack 200 g ST</v>
      </c>
      <c r="AA174" s="7" t="s">
        <v>80</v>
      </c>
      <c r="AC174" s="10" t="s">
        <v>556</v>
      </c>
      <c r="AE174" s="7" t="s">
        <v>355</v>
      </c>
      <c r="AI174" s="8">
        <f t="shared" si="15"/>
        <v>340.08</v>
      </c>
      <c r="AJ174" s="7" t="s">
        <v>84</v>
      </c>
      <c r="AK174" s="7" t="s">
        <v>84</v>
      </c>
      <c r="AL174" s="7">
        <f t="shared" si="16"/>
        <v>0</v>
      </c>
      <c r="AM174" s="7" t="s">
        <v>85</v>
      </c>
      <c r="AN174" s="7" t="s">
        <v>86</v>
      </c>
      <c r="AP174" s="8">
        <f t="shared" si="17"/>
        <v>1.6</v>
      </c>
      <c r="AQ174" s="7" t="s">
        <v>85</v>
      </c>
      <c r="AR174" s="7" t="s">
        <v>85</v>
      </c>
      <c r="AS174" s="7" t="s">
        <v>85</v>
      </c>
      <c r="AT174" s="7" t="s">
        <v>87</v>
      </c>
      <c r="AU174" s="7" t="s">
        <v>87</v>
      </c>
      <c r="AX174" s="7">
        <v>500</v>
      </c>
      <c r="AY174" s="7">
        <v>0</v>
      </c>
      <c r="AZ174" s="7" t="s">
        <v>346</v>
      </c>
      <c r="BA174" s="7" t="s">
        <v>363</v>
      </c>
      <c r="BR174" s="7">
        <v>0</v>
      </c>
      <c r="BX174" s="11">
        <v>7332245571001</v>
      </c>
      <c r="BY174" s="10">
        <v>571</v>
      </c>
      <c r="CJ174" s="7" t="str">
        <f t="shared" si="18"/>
        <v>Styckpris=42,51 kr/st;Vikt per enhet=0,2;Enheter per kolli=8;Vikt=1,6 kg;Jämförelsepris=212,55 kr/kg;Pris=340,08 kr</v>
      </c>
    </row>
    <row r="175" spans="1:88" ht="15.75" customHeight="1">
      <c r="A175" s="28" t="s">
        <v>557</v>
      </c>
      <c r="B175" s="28">
        <v>0</v>
      </c>
      <c r="C175" s="28" t="str">
        <f t="shared" si="0"/>
        <v>Fast</v>
      </c>
      <c r="D175" s="28">
        <v>8</v>
      </c>
      <c r="E175" s="29">
        <v>0.14000000000000001</v>
      </c>
      <c r="F175" s="29"/>
      <c r="G175" s="29">
        <f t="shared" si="30"/>
        <v>1.1200000000000001</v>
      </c>
      <c r="H175" s="29">
        <f t="shared" si="29"/>
        <v>0</v>
      </c>
      <c r="I175" s="29">
        <v>29.77</v>
      </c>
      <c r="J175" s="29"/>
      <c r="K175" s="28" t="s">
        <v>79</v>
      </c>
      <c r="L175" s="28"/>
      <c r="M175" s="29">
        <f t="shared" si="3"/>
        <v>29.77</v>
      </c>
      <c r="N175" s="29">
        <f t="shared" si="4"/>
        <v>0</v>
      </c>
      <c r="O175" s="29">
        <f t="shared" si="5"/>
        <v>238.16</v>
      </c>
      <c r="P175" s="29">
        <f t="shared" si="6"/>
        <v>0</v>
      </c>
      <c r="Q175" s="29">
        <f t="shared" si="7"/>
        <v>238.16</v>
      </c>
      <c r="R175" s="29">
        <f t="shared" si="8"/>
        <v>0</v>
      </c>
      <c r="S175" s="29">
        <f t="shared" si="9"/>
        <v>212.64285714285711</v>
      </c>
      <c r="T175" s="29">
        <f t="shared" si="10"/>
        <v>238.16</v>
      </c>
      <c r="U175" s="28">
        <f t="shared" si="11"/>
        <v>0</v>
      </c>
      <c r="V175" s="30">
        <f t="shared" si="12"/>
        <v>1.1200000000000001</v>
      </c>
      <c r="W175" s="28" t="str">
        <f t="shared" si="26"/>
        <v>Styckpris=29,77 kr/st;Vikt per enhet=0,14;Enheter per kolli=8;Vikt=1,12 kg;Jämförelsepris=212,64 kr/kg;Pris=238,16 kr</v>
      </c>
      <c r="X175" s="28"/>
      <c r="Y175" s="28"/>
      <c r="Z175" s="7" t="str">
        <f t="shared" si="14"/>
        <v>BalkanPer 3-pack 140 g ST</v>
      </c>
      <c r="AA175" s="28" t="s">
        <v>80</v>
      </c>
      <c r="AB175" s="28"/>
      <c r="AC175" s="31" t="s">
        <v>558</v>
      </c>
      <c r="AD175" s="28"/>
      <c r="AE175" s="28" t="s">
        <v>355</v>
      </c>
      <c r="AF175" s="28"/>
      <c r="AG175" s="28"/>
      <c r="AH175" s="28"/>
      <c r="AI175" s="29">
        <f t="shared" si="15"/>
        <v>238.16</v>
      </c>
      <c r="AJ175" s="28" t="s">
        <v>84</v>
      </c>
      <c r="AK175" s="28" t="s">
        <v>84</v>
      </c>
      <c r="AL175" s="28">
        <f t="shared" si="16"/>
        <v>0</v>
      </c>
      <c r="AM175" s="28" t="s">
        <v>85</v>
      </c>
      <c r="AN175" s="28" t="s">
        <v>86</v>
      </c>
      <c r="AO175" s="28"/>
      <c r="AP175" s="29">
        <f t="shared" si="17"/>
        <v>1.1200000000000001</v>
      </c>
      <c r="AQ175" s="28" t="s">
        <v>85</v>
      </c>
      <c r="AR175" s="28" t="s">
        <v>85</v>
      </c>
      <c r="AS175" s="28" t="s">
        <v>85</v>
      </c>
      <c r="AT175" s="28" t="s">
        <v>87</v>
      </c>
      <c r="AU175" s="28" t="s">
        <v>87</v>
      </c>
      <c r="AV175" s="28"/>
      <c r="AW175" s="28"/>
      <c r="AX175" s="28">
        <v>500</v>
      </c>
      <c r="AY175" s="28">
        <v>0</v>
      </c>
      <c r="AZ175" s="28" t="s">
        <v>346</v>
      </c>
      <c r="BA175" s="28" t="s">
        <v>363</v>
      </c>
      <c r="BB175" s="28"/>
      <c r="BC175" s="28"/>
      <c r="BD175" s="28"/>
      <c r="BE175" s="28"/>
      <c r="BF175" s="28"/>
      <c r="BG175" s="28"/>
      <c r="BH175" s="28"/>
      <c r="BI175" s="28"/>
      <c r="BJ175" s="28"/>
      <c r="BK175" s="28"/>
      <c r="BL175" s="28"/>
      <c r="BM175" s="28"/>
      <c r="BN175" s="28"/>
      <c r="BO175" s="28"/>
      <c r="BP175" s="28"/>
      <c r="BQ175" s="28"/>
      <c r="BR175" s="28">
        <v>0</v>
      </c>
      <c r="BS175" s="28"/>
      <c r="BT175" s="28"/>
      <c r="BU175" s="28"/>
      <c r="BV175" s="28"/>
      <c r="BW175" s="28"/>
      <c r="BX175" s="32">
        <v>7332245572008</v>
      </c>
      <c r="BY175" s="31">
        <v>572</v>
      </c>
      <c r="BZ175" s="28"/>
      <c r="CA175" s="28"/>
      <c r="CB175" s="28"/>
      <c r="CC175" s="28"/>
      <c r="CD175" s="28"/>
      <c r="CE175" s="28"/>
      <c r="CF175" s="28"/>
      <c r="CG175" s="28"/>
      <c r="CH175" s="28"/>
      <c r="CI175" s="28"/>
      <c r="CJ175" s="28" t="str">
        <f t="shared" si="18"/>
        <v>Styckpris=29,77 kr/st;Vikt per enhet=0,14;Enheter per kolli=8;Vikt=1,12 kg;Jämförelsepris=212,64 kr/kg;Pris=238,16 kr</v>
      </c>
    </row>
    <row r="176" spans="1:88" ht="15.75" customHeight="1">
      <c r="A176" s="7" t="s">
        <v>559</v>
      </c>
      <c r="B176" s="7">
        <v>0</v>
      </c>
      <c r="C176" s="7" t="str">
        <f t="shared" si="0"/>
        <v>Fast</v>
      </c>
      <c r="D176" s="7">
        <v>8</v>
      </c>
      <c r="E176" s="8">
        <v>0.14000000000000001</v>
      </c>
      <c r="F176" s="8"/>
      <c r="G176" s="8">
        <f t="shared" si="30"/>
        <v>1.1200000000000001</v>
      </c>
      <c r="H176" s="8">
        <f t="shared" si="29"/>
        <v>0</v>
      </c>
      <c r="I176" s="8">
        <v>25.18</v>
      </c>
      <c r="J176" s="8"/>
      <c r="K176" s="7" t="s">
        <v>79</v>
      </c>
      <c r="M176" s="8">
        <f t="shared" si="3"/>
        <v>25.18</v>
      </c>
      <c r="N176" s="8">
        <f t="shared" si="4"/>
        <v>0</v>
      </c>
      <c r="O176" s="8">
        <f t="shared" si="5"/>
        <v>201.44</v>
      </c>
      <c r="P176" s="8">
        <f t="shared" si="6"/>
        <v>0</v>
      </c>
      <c r="Q176" s="8">
        <f t="shared" si="7"/>
        <v>201.44</v>
      </c>
      <c r="R176" s="8">
        <f t="shared" si="8"/>
        <v>0</v>
      </c>
      <c r="S176" s="8">
        <f t="shared" si="9"/>
        <v>179.85714285714283</v>
      </c>
      <c r="T176" s="8">
        <f t="shared" si="10"/>
        <v>201.44</v>
      </c>
      <c r="U176" s="7">
        <f t="shared" si="11"/>
        <v>0</v>
      </c>
      <c r="V176" s="9">
        <f t="shared" si="12"/>
        <v>1.1200000000000001</v>
      </c>
      <c r="W176" s="7" t="str">
        <f t="shared" si="26"/>
        <v>Styckpris=25,18 kr/st;Vikt per enhet=0,14;Enheter per kolli=8;Vikt=1,12 kg;Jämförelsepris=179,86 kr/kg;Pris=201,44 kr</v>
      </c>
      <c r="Z176" s="7" t="str">
        <f t="shared" si="14"/>
        <v>Starke Per 3-pack 140 g ST</v>
      </c>
      <c r="AA176" s="7" t="s">
        <v>80</v>
      </c>
      <c r="AC176" s="10" t="s">
        <v>560</v>
      </c>
      <c r="AE176" s="7" t="s">
        <v>355</v>
      </c>
      <c r="AI176" s="8">
        <f t="shared" si="15"/>
        <v>201.44</v>
      </c>
      <c r="AJ176" s="7" t="s">
        <v>84</v>
      </c>
      <c r="AK176" s="7" t="s">
        <v>84</v>
      </c>
      <c r="AL176" s="7">
        <f t="shared" si="16"/>
        <v>0</v>
      </c>
      <c r="AM176" s="7" t="s">
        <v>85</v>
      </c>
      <c r="AN176" s="7" t="s">
        <v>86</v>
      </c>
      <c r="AP176" s="8">
        <f t="shared" si="17"/>
        <v>1.1200000000000001</v>
      </c>
      <c r="AQ176" s="7" t="s">
        <v>85</v>
      </c>
      <c r="AR176" s="7" t="s">
        <v>85</v>
      </c>
      <c r="AS176" s="7" t="s">
        <v>85</v>
      </c>
      <c r="AT176" s="7" t="s">
        <v>87</v>
      </c>
      <c r="AU176" s="7" t="s">
        <v>87</v>
      </c>
      <c r="AX176" s="7">
        <v>500</v>
      </c>
      <c r="AY176" s="7">
        <v>0</v>
      </c>
      <c r="AZ176" s="7" t="s">
        <v>346</v>
      </c>
      <c r="BA176" s="7" t="s">
        <v>507</v>
      </c>
      <c r="BR176" s="7">
        <v>0</v>
      </c>
      <c r="BX176" s="11">
        <v>7332245573005</v>
      </c>
      <c r="BY176" s="10">
        <v>573</v>
      </c>
      <c r="CJ176" s="7" t="str">
        <f t="shared" si="18"/>
        <v>Styckpris=25,18 kr/st;Vikt per enhet=0,14;Enheter per kolli=8;Vikt=1,12 kg;Jämförelsepris=179,86 kr/kg;Pris=201,44 kr</v>
      </c>
    </row>
    <row r="177" spans="1:88" ht="15.75" customHeight="1">
      <c r="A177" s="7" t="s">
        <v>561</v>
      </c>
      <c r="B177" s="7">
        <v>0</v>
      </c>
      <c r="C177" s="7" t="str">
        <f t="shared" si="0"/>
        <v>Fast</v>
      </c>
      <c r="D177" s="7">
        <v>12</v>
      </c>
      <c r="E177" s="8">
        <v>0.1</v>
      </c>
      <c r="F177" s="8"/>
      <c r="G177" s="8">
        <f t="shared" si="30"/>
        <v>1.2000000000000002</v>
      </c>
      <c r="H177" s="8">
        <f t="shared" si="29"/>
        <v>0</v>
      </c>
      <c r="I177" s="8">
        <v>25.72</v>
      </c>
      <c r="J177" s="8"/>
      <c r="K177" s="7" t="s">
        <v>79</v>
      </c>
      <c r="M177" s="8">
        <f t="shared" si="3"/>
        <v>25.72</v>
      </c>
      <c r="N177" s="8">
        <f t="shared" si="4"/>
        <v>0</v>
      </c>
      <c r="O177" s="8">
        <f t="shared" si="5"/>
        <v>308.64</v>
      </c>
      <c r="P177" s="8">
        <f t="shared" si="6"/>
        <v>0</v>
      </c>
      <c r="Q177" s="8">
        <f t="shared" si="7"/>
        <v>308.64</v>
      </c>
      <c r="R177" s="8">
        <f t="shared" si="8"/>
        <v>0</v>
      </c>
      <c r="S177" s="8">
        <f t="shared" si="9"/>
        <v>257.2</v>
      </c>
      <c r="T177" s="8">
        <f t="shared" si="10"/>
        <v>308.64</v>
      </c>
      <c r="U177" s="7">
        <f t="shared" si="11"/>
        <v>0</v>
      </c>
      <c r="V177" s="9">
        <f t="shared" si="12"/>
        <v>1.2000000000000002</v>
      </c>
      <c r="W177" s="7" t="str">
        <f t="shared" si="26"/>
        <v>Styckpris=25,72 kr/st;Vikt per enhet=0,1;Enheter per kolli=12;Vikt=1,2 kg;Jämförelsepris=257,2 kr/kg;Pris=308,64 kr</v>
      </c>
      <c r="Z177" s="7" t="str">
        <f t="shared" si="14"/>
        <v>Kokt Skinka Skiv 100 g ST</v>
      </c>
      <c r="AA177" s="7" t="s">
        <v>80</v>
      </c>
      <c r="AC177" s="10" t="s">
        <v>562</v>
      </c>
      <c r="AE177" s="7" t="s">
        <v>355</v>
      </c>
      <c r="AI177" s="8">
        <f t="shared" si="15"/>
        <v>308.64</v>
      </c>
      <c r="AJ177" s="7" t="s">
        <v>84</v>
      </c>
      <c r="AK177" s="7" t="s">
        <v>84</v>
      </c>
      <c r="AL177" s="7">
        <f t="shared" si="16"/>
        <v>0</v>
      </c>
      <c r="AM177" s="7" t="s">
        <v>85</v>
      </c>
      <c r="AN177" s="7" t="s">
        <v>86</v>
      </c>
      <c r="AP177" s="8">
        <f t="shared" si="17"/>
        <v>1.2000000000000002</v>
      </c>
      <c r="AQ177" s="7" t="s">
        <v>85</v>
      </c>
      <c r="AR177" s="7" t="s">
        <v>85</v>
      </c>
      <c r="AS177" s="7" t="s">
        <v>85</v>
      </c>
      <c r="AT177" s="7" t="s">
        <v>87</v>
      </c>
      <c r="AU177" s="7" t="s">
        <v>87</v>
      </c>
      <c r="AX177" s="7">
        <v>500</v>
      </c>
      <c r="AY177" s="7">
        <v>0</v>
      </c>
      <c r="AZ177" s="7" t="s">
        <v>563</v>
      </c>
      <c r="BA177" s="7" t="s">
        <v>363</v>
      </c>
      <c r="BR177" s="7">
        <v>0</v>
      </c>
      <c r="BX177" s="11">
        <v>7332245580003</v>
      </c>
      <c r="BY177" s="10">
        <v>580</v>
      </c>
      <c r="CJ177" s="7" t="str">
        <f t="shared" si="18"/>
        <v>Styckpris=25,72 kr/st;Vikt per enhet=0,1;Enheter per kolli=12;Vikt=1,2 kg;Jämförelsepris=257,2 kr/kg;Pris=308,64 kr</v>
      </c>
    </row>
    <row r="178" spans="1:88" ht="15.75" customHeight="1">
      <c r="A178" s="7" t="s">
        <v>564</v>
      </c>
      <c r="B178" s="7">
        <v>0</v>
      </c>
      <c r="C178" s="7" t="str">
        <f t="shared" si="0"/>
        <v>Fast</v>
      </c>
      <c r="D178" s="7">
        <v>12</v>
      </c>
      <c r="E178" s="8">
        <v>0.1</v>
      </c>
      <c r="F178" s="8"/>
      <c r="G178" s="8">
        <f t="shared" si="30"/>
        <v>1.2000000000000002</v>
      </c>
      <c r="H178" s="8">
        <f t="shared" si="29"/>
        <v>0</v>
      </c>
      <c r="I178" s="8">
        <v>25.72</v>
      </c>
      <c r="J178" s="8"/>
      <c r="K178" s="7" t="s">
        <v>79</v>
      </c>
      <c r="M178" s="8">
        <f t="shared" si="3"/>
        <v>25.72</v>
      </c>
      <c r="N178" s="8">
        <f t="shared" si="4"/>
        <v>0</v>
      </c>
      <c r="O178" s="8">
        <f t="shared" si="5"/>
        <v>308.64</v>
      </c>
      <c r="P178" s="8">
        <f t="shared" si="6"/>
        <v>0</v>
      </c>
      <c r="Q178" s="8">
        <f t="shared" si="7"/>
        <v>308.64</v>
      </c>
      <c r="R178" s="8">
        <f t="shared" si="8"/>
        <v>0</v>
      </c>
      <c r="S178" s="8">
        <f t="shared" si="9"/>
        <v>257.2</v>
      </c>
      <c r="T178" s="8">
        <f t="shared" si="10"/>
        <v>308.64</v>
      </c>
      <c r="U178" s="7">
        <f t="shared" si="11"/>
        <v>0</v>
      </c>
      <c r="V178" s="9">
        <f t="shared" si="12"/>
        <v>1.2000000000000002</v>
      </c>
      <c r="W178" s="7" t="str">
        <f t="shared" si="26"/>
        <v>Styckpris=25,72 kr/st;Vikt per enhet=0,1;Enheter per kolli=12;Vikt=1,2 kg;Jämförelsepris=257,2 kr/kg;Pris=308,64 kr</v>
      </c>
      <c r="Z178" s="7" t="str">
        <f t="shared" si="14"/>
        <v>Hetrökt Skinka Skiv 100 g ST</v>
      </c>
      <c r="AA178" s="7" t="s">
        <v>80</v>
      </c>
      <c r="AC178" s="10" t="s">
        <v>565</v>
      </c>
      <c r="AE178" s="7" t="s">
        <v>355</v>
      </c>
      <c r="AI178" s="8">
        <f t="shared" si="15"/>
        <v>308.64</v>
      </c>
      <c r="AJ178" s="7" t="s">
        <v>84</v>
      </c>
      <c r="AK178" s="7" t="s">
        <v>84</v>
      </c>
      <c r="AL178" s="7">
        <f t="shared" si="16"/>
        <v>0</v>
      </c>
      <c r="AM178" s="7" t="s">
        <v>85</v>
      </c>
      <c r="AN178" s="7" t="s">
        <v>86</v>
      </c>
      <c r="AP178" s="8">
        <f t="shared" si="17"/>
        <v>1.2000000000000002</v>
      </c>
      <c r="AQ178" s="7" t="s">
        <v>85</v>
      </c>
      <c r="AR178" s="7" t="s">
        <v>85</v>
      </c>
      <c r="AS178" s="7" t="s">
        <v>85</v>
      </c>
      <c r="AT178" s="7" t="s">
        <v>87</v>
      </c>
      <c r="AU178" s="7" t="s">
        <v>87</v>
      </c>
      <c r="AX178" s="7">
        <v>500</v>
      </c>
      <c r="AY178" s="7">
        <v>0</v>
      </c>
      <c r="AZ178" s="7" t="s">
        <v>563</v>
      </c>
      <c r="BA178" s="7" t="s">
        <v>363</v>
      </c>
      <c r="BR178" s="7">
        <v>0</v>
      </c>
      <c r="BX178" s="11">
        <v>7332245581000</v>
      </c>
      <c r="BY178" s="10">
        <v>581</v>
      </c>
      <c r="CJ178" s="7" t="str">
        <f t="shared" si="18"/>
        <v>Styckpris=25,72 kr/st;Vikt per enhet=0,1;Enheter per kolli=12;Vikt=1,2 kg;Jämförelsepris=257,2 kr/kg;Pris=308,64 kr</v>
      </c>
    </row>
    <row r="179" spans="1:88" ht="15.75" customHeight="1">
      <c r="A179" s="7" t="s">
        <v>566</v>
      </c>
      <c r="B179" s="7">
        <v>0</v>
      </c>
      <c r="C179" s="7" t="str">
        <f t="shared" si="0"/>
        <v>Fast</v>
      </c>
      <c r="D179" s="7">
        <v>12</v>
      </c>
      <c r="E179" s="8">
        <v>0.1</v>
      </c>
      <c r="F179" s="8"/>
      <c r="G179" s="8">
        <f t="shared" si="30"/>
        <v>1.2000000000000002</v>
      </c>
      <c r="H179" s="8">
        <f t="shared" si="29"/>
        <v>0</v>
      </c>
      <c r="I179" s="8">
        <v>17.23</v>
      </c>
      <c r="J179" s="8"/>
      <c r="K179" s="7" t="s">
        <v>79</v>
      </c>
      <c r="M179" s="8">
        <f t="shared" si="3"/>
        <v>17.23</v>
      </c>
      <c r="N179" s="8">
        <f t="shared" si="4"/>
        <v>0</v>
      </c>
      <c r="O179" s="8">
        <f t="shared" si="5"/>
        <v>206.76</v>
      </c>
      <c r="P179" s="8">
        <f t="shared" si="6"/>
        <v>0</v>
      </c>
      <c r="Q179" s="8">
        <f t="shared" si="7"/>
        <v>206.76</v>
      </c>
      <c r="R179" s="8">
        <f t="shared" si="8"/>
        <v>0</v>
      </c>
      <c r="S179" s="8">
        <f t="shared" si="9"/>
        <v>172.29999999999998</v>
      </c>
      <c r="T179" s="8">
        <f t="shared" si="10"/>
        <v>206.76</v>
      </c>
      <c r="U179" s="7">
        <f t="shared" si="11"/>
        <v>0</v>
      </c>
      <c r="V179" s="9">
        <f t="shared" si="12"/>
        <v>1.2000000000000002</v>
      </c>
      <c r="W179" s="7" t="str">
        <f t="shared" si="26"/>
        <v>Styckpris=17,23 kr/st;Vikt per enhet=0,1;Enheter per kolli=12;Vikt=1,2 kg;Jämförelsepris=172,3 kr/kg;Pris=206,76 kr</v>
      </c>
      <c r="Z179" s="7" t="str">
        <f t="shared" si="14"/>
        <v>Rökt Bog Skiv 100 g ST</v>
      </c>
      <c r="AA179" s="7" t="s">
        <v>80</v>
      </c>
      <c r="AC179" s="10" t="s">
        <v>567</v>
      </c>
      <c r="AE179" s="7" t="s">
        <v>355</v>
      </c>
      <c r="AI179" s="8">
        <f t="shared" si="15"/>
        <v>206.76</v>
      </c>
      <c r="AJ179" s="7" t="s">
        <v>84</v>
      </c>
      <c r="AK179" s="7" t="s">
        <v>84</v>
      </c>
      <c r="AL179" s="7">
        <f t="shared" si="16"/>
        <v>0</v>
      </c>
      <c r="AM179" s="7" t="s">
        <v>85</v>
      </c>
      <c r="AN179" s="7" t="s">
        <v>86</v>
      </c>
      <c r="AP179" s="8">
        <f t="shared" si="17"/>
        <v>1.2000000000000002</v>
      </c>
      <c r="AQ179" s="7" t="s">
        <v>85</v>
      </c>
      <c r="AR179" s="7" t="s">
        <v>85</v>
      </c>
      <c r="AS179" s="7" t="s">
        <v>85</v>
      </c>
      <c r="AT179" s="7" t="s">
        <v>87</v>
      </c>
      <c r="AU179" s="7" t="s">
        <v>87</v>
      </c>
      <c r="AX179" s="7">
        <v>500</v>
      </c>
      <c r="AY179" s="7">
        <v>0</v>
      </c>
      <c r="AZ179" s="7" t="s">
        <v>563</v>
      </c>
      <c r="BA179" s="7" t="s">
        <v>363</v>
      </c>
      <c r="BR179" s="7">
        <v>0</v>
      </c>
      <c r="BX179" s="11">
        <v>7332245582007</v>
      </c>
      <c r="BY179" s="10">
        <v>582</v>
      </c>
      <c r="CJ179" s="7" t="str">
        <f t="shared" si="18"/>
        <v>Styckpris=17,23 kr/st;Vikt per enhet=0,1;Enheter per kolli=12;Vikt=1,2 kg;Jämförelsepris=172,3 kr/kg;Pris=206,76 kr</v>
      </c>
    </row>
    <row r="180" spans="1:88" ht="15.75" customHeight="1">
      <c r="A180" s="7" t="s">
        <v>568</v>
      </c>
      <c r="B180" s="7">
        <v>0</v>
      </c>
      <c r="C180" s="7" t="str">
        <f t="shared" si="0"/>
        <v>Fast</v>
      </c>
      <c r="D180" s="7">
        <v>12</v>
      </c>
      <c r="E180" s="8">
        <v>0.1</v>
      </c>
      <c r="F180" s="8"/>
      <c r="G180" s="8">
        <f t="shared" si="30"/>
        <v>1.2000000000000002</v>
      </c>
      <c r="H180" s="8">
        <f t="shared" si="29"/>
        <v>0</v>
      </c>
      <c r="I180" s="8">
        <v>15.46</v>
      </c>
      <c r="J180" s="8"/>
      <c r="K180" s="7" t="s">
        <v>79</v>
      </c>
      <c r="M180" s="8">
        <f t="shared" si="3"/>
        <v>15.46</v>
      </c>
      <c r="N180" s="8">
        <f t="shared" si="4"/>
        <v>0</v>
      </c>
      <c r="O180" s="8">
        <f t="shared" si="5"/>
        <v>185.52</v>
      </c>
      <c r="P180" s="8">
        <f t="shared" si="6"/>
        <v>0</v>
      </c>
      <c r="Q180" s="8">
        <f t="shared" si="7"/>
        <v>185.52</v>
      </c>
      <c r="R180" s="8">
        <f t="shared" si="8"/>
        <v>0</v>
      </c>
      <c r="S180" s="8">
        <f t="shared" si="9"/>
        <v>154.6</v>
      </c>
      <c r="T180" s="8">
        <f t="shared" si="10"/>
        <v>185.52</v>
      </c>
      <c r="U180" s="7">
        <f t="shared" si="11"/>
        <v>0</v>
      </c>
      <c r="V180" s="9">
        <f t="shared" si="12"/>
        <v>1.2000000000000002</v>
      </c>
      <c r="W180" s="7" t="str">
        <f t="shared" si="26"/>
        <v>Styckpris=15,46 kr/st;Vikt per enhet=0,1;Enheter per kolli=12;Vikt=1,2 kg;Jämförelsepris=154,6 kr/kg;Pris=185,52 kr</v>
      </c>
      <c r="Z180" s="7" t="str">
        <f t="shared" si="14"/>
        <v>Varmrökt Fläsk Skiv 100 g ST</v>
      </c>
      <c r="AA180" s="7" t="s">
        <v>80</v>
      </c>
      <c r="AC180" s="10" t="s">
        <v>569</v>
      </c>
      <c r="AE180" s="7" t="s">
        <v>355</v>
      </c>
      <c r="AI180" s="8">
        <f t="shared" si="15"/>
        <v>185.52</v>
      </c>
      <c r="AJ180" s="7" t="s">
        <v>84</v>
      </c>
      <c r="AK180" s="7" t="s">
        <v>84</v>
      </c>
      <c r="AL180" s="7">
        <f t="shared" si="16"/>
        <v>0</v>
      </c>
      <c r="AM180" s="7" t="s">
        <v>85</v>
      </c>
      <c r="AN180" s="7" t="s">
        <v>86</v>
      </c>
      <c r="AP180" s="8">
        <f t="shared" si="17"/>
        <v>1.2000000000000002</v>
      </c>
      <c r="AQ180" s="7" t="s">
        <v>85</v>
      </c>
      <c r="AR180" s="7" t="s">
        <v>85</v>
      </c>
      <c r="AS180" s="7" t="s">
        <v>85</v>
      </c>
      <c r="AT180" s="7" t="s">
        <v>87</v>
      </c>
      <c r="AU180" s="7" t="s">
        <v>87</v>
      </c>
      <c r="AX180" s="7">
        <v>500</v>
      </c>
      <c r="AY180" s="7">
        <v>0</v>
      </c>
      <c r="AZ180" s="7" t="s">
        <v>563</v>
      </c>
      <c r="BA180" s="7" t="s">
        <v>363</v>
      </c>
      <c r="BR180" s="7">
        <v>0</v>
      </c>
      <c r="BX180" s="11">
        <v>7332245583004</v>
      </c>
      <c r="BY180" s="10">
        <v>583</v>
      </c>
      <c r="CJ180" s="7" t="str">
        <f t="shared" si="18"/>
        <v>Styckpris=15,46 kr/st;Vikt per enhet=0,1;Enheter per kolli=12;Vikt=1,2 kg;Jämförelsepris=154,6 kr/kg;Pris=185,52 kr</v>
      </c>
    </row>
    <row r="181" spans="1:88" ht="15.75" customHeight="1">
      <c r="A181" s="7" t="s">
        <v>570</v>
      </c>
      <c r="B181" s="7">
        <v>0</v>
      </c>
      <c r="C181" s="7" t="str">
        <f t="shared" si="0"/>
        <v>Fast</v>
      </c>
      <c r="D181" s="7">
        <v>12</v>
      </c>
      <c r="E181" s="8">
        <v>0.1</v>
      </c>
      <c r="F181" s="8"/>
      <c r="G181" s="8">
        <f t="shared" si="30"/>
        <v>1.2000000000000002</v>
      </c>
      <c r="H181" s="8">
        <f t="shared" si="29"/>
        <v>0</v>
      </c>
      <c r="I181" s="8">
        <v>27.32</v>
      </c>
      <c r="J181" s="8"/>
      <c r="K181" s="7" t="s">
        <v>79</v>
      </c>
      <c r="M181" s="8">
        <f t="shared" si="3"/>
        <v>27.32</v>
      </c>
      <c r="N181" s="8">
        <f t="shared" si="4"/>
        <v>0</v>
      </c>
      <c r="O181" s="8">
        <f t="shared" si="5"/>
        <v>327.84000000000003</v>
      </c>
      <c r="P181" s="8">
        <f t="shared" si="6"/>
        <v>0</v>
      </c>
      <c r="Q181" s="8">
        <f t="shared" si="7"/>
        <v>327.84000000000003</v>
      </c>
      <c r="R181" s="8">
        <f t="shared" si="8"/>
        <v>0</v>
      </c>
      <c r="S181" s="8">
        <f t="shared" si="9"/>
        <v>273.2</v>
      </c>
      <c r="T181" s="8">
        <f t="shared" si="10"/>
        <v>327.84000000000003</v>
      </c>
      <c r="U181" s="7">
        <f t="shared" si="11"/>
        <v>0</v>
      </c>
      <c r="V181" s="9">
        <f t="shared" si="12"/>
        <v>1.2000000000000002</v>
      </c>
      <c r="W181" s="7" t="str">
        <f t="shared" si="26"/>
        <v>Styckpris=27,32 kr/st;Vikt per enhet=0,1;Enheter per kolli=12;Vikt=1,2 kg;Jämförelsepris=273,2 kr/kg;Pris=327,84 kr</v>
      </c>
      <c r="Z181" s="7" t="str">
        <f t="shared" si="14"/>
        <v>Grillat Fläsk Skiv 100 g ST</v>
      </c>
      <c r="AA181" s="7" t="s">
        <v>80</v>
      </c>
      <c r="AC181" s="10" t="s">
        <v>571</v>
      </c>
      <c r="AE181" s="7" t="s">
        <v>355</v>
      </c>
      <c r="AI181" s="8">
        <f t="shared" si="15"/>
        <v>327.84000000000003</v>
      </c>
      <c r="AJ181" s="7" t="s">
        <v>84</v>
      </c>
      <c r="AK181" s="7" t="s">
        <v>84</v>
      </c>
      <c r="AL181" s="7">
        <f t="shared" si="16"/>
        <v>0</v>
      </c>
      <c r="AM181" s="7" t="s">
        <v>85</v>
      </c>
      <c r="AN181" s="7" t="s">
        <v>86</v>
      </c>
      <c r="AP181" s="8">
        <f t="shared" si="17"/>
        <v>1.2000000000000002</v>
      </c>
      <c r="AQ181" s="7" t="s">
        <v>85</v>
      </c>
      <c r="AR181" s="7" t="s">
        <v>85</v>
      </c>
      <c r="AS181" s="7" t="s">
        <v>85</v>
      </c>
      <c r="AT181" s="7" t="s">
        <v>87</v>
      </c>
      <c r="AU181" s="7" t="s">
        <v>87</v>
      </c>
      <c r="AX181" s="7">
        <v>500</v>
      </c>
      <c r="AY181" s="7">
        <v>0</v>
      </c>
      <c r="AZ181" s="7" t="s">
        <v>563</v>
      </c>
      <c r="BA181" s="7" t="s">
        <v>434</v>
      </c>
      <c r="BR181" s="7">
        <v>0</v>
      </c>
      <c r="BX181" s="11">
        <v>7332245584001</v>
      </c>
      <c r="BY181" s="10">
        <v>584</v>
      </c>
      <c r="CJ181" s="7" t="str">
        <f t="shared" si="18"/>
        <v>Styckpris=27,32 kr/st;Vikt per enhet=0,1;Enheter per kolli=12;Vikt=1,2 kg;Jämförelsepris=273,2 kr/kg;Pris=327,84 kr</v>
      </c>
    </row>
    <row r="182" spans="1:88" ht="15.75" customHeight="1">
      <c r="A182" s="7" t="s">
        <v>572</v>
      </c>
      <c r="B182" s="7">
        <v>0</v>
      </c>
      <c r="C182" s="7" t="str">
        <f t="shared" si="0"/>
        <v>Fast</v>
      </c>
      <c r="D182" s="7">
        <v>12</v>
      </c>
      <c r="E182" s="8">
        <v>0.1</v>
      </c>
      <c r="F182" s="8"/>
      <c r="G182" s="8">
        <f t="shared" si="30"/>
        <v>1.2000000000000002</v>
      </c>
      <c r="H182" s="8">
        <f t="shared" si="29"/>
        <v>0</v>
      </c>
      <c r="I182" s="8">
        <v>15.34</v>
      </c>
      <c r="J182" s="8"/>
      <c r="K182" s="7" t="s">
        <v>79</v>
      </c>
      <c r="M182" s="8">
        <f t="shared" si="3"/>
        <v>15.34</v>
      </c>
      <c r="N182" s="8">
        <f t="shared" si="4"/>
        <v>0</v>
      </c>
      <c r="O182" s="8">
        <f t="shared" si="5"/>
        <v>184.07999999999998</v>
      </c>
      <c r="P182" s="8">
        <f t="shared" si="6"/>
        <v>0</v>
      </c>
      <c r="Q182" s="8">
        <f t="shared" si="7"/>
        <v>184.07999999999998</v>
      </c>
      <c r="R182" s="8">
        <f t="shared" si="8"/>
        <v>0</v>
      </c>
      <c r="S182" s="8">
        <f t="shared" si="9"/>
        <v>153.39999999999998</v>
      </c>
      <c r="T182" s="8">
        <f t="shared" si="10"/>
        <v>184.07999999999998</v>
      </c>
      <c r="U182" s="7">
        <f t="shared" si="11"/>
        <v>0</v>
      </c>
      <c r="V182" s="9">
        <f t="shared" si="12"/>
        <v>1.2000000000000002</v>
      </c>
      <c r="W182" s="7" t="str">
        <f t="shared" si="26"/>
        <v>Styckpris=15,34 kr/st;Vikt per enhet=0,1;Enheter per kolli=12;Vikt=1,2 kg;Jämförelsepris=153,4 kr/kg;Pris=184,08 kr</v>
      </c>
      <c r="Z182" s="7" t="str">
        <f t="shared" si="14"/>
        <v>Enewurst Skiv 100 g ST</v>
      </c>
      <c r="AA182" s="7" t="s">
        <v>80</v>
      </c>
      <c r="AC182" s="10" t="s">
        <v>573</v>
      </c>
      <c r="AE182" s="7" t="s">
        <v>355</v>
      </c>
      <c r="AI182" s="8">
        <f t="shared" si="15"/>
        <v>184.07999999999998</v>
      </c>
      <c r="AJ182" s="7" t="s">
        <v>84</v>
      </c>
      <c r="AK182" s="7" t="s">
        <v>84</v>
      </c>
      <c r="AL182" s="7">
        <f t="shared" si="16"/>
        <v>0</v>
      </c>
      <c r="AM182" s="7" t="s">
        <v>85</v>
      </c>
      <c r="AN182" s="7" t="s">
        <v>86</v>
      </c>
      <c r="AP182" s="8">
        <f t="shared" si="17"/>
        <v>1.2000000000000002</v>
      </c>
      <c r="AQ182" s="7" t="s">
        <v>85</v>
      </c>
      <c r="AR182" s="7" t="s">
        <v>85</v>
      </c>
      <c r="AS182" s="7" t="s">
        <v>85</v>
      </c>
      <c r="AT182" s="7" t="s">
        <v>87</v>
      </c>
      <c r="AU182" s="7" t="s">
        <v>87</v>
      </c>
      <c r="AX182" s="7">
        <v>500</v>
      </c>
      <c r="AY182" s="7">
        <v>0</v>
      </c>
      <c r="AZ182" s="7" t="s">
        <v>563</v>
      </c>
      <c r="BA182" s="7" t="s">
        <v>363</v>
      </c>
      <c r="BR182" s="7">
        <v>0</v>
      </c>
      <c r="BX182" s="11">
        <v>7332245585008</v>
      </c>
      <c r="BY182" s="10">
        <v>585</v>
      </c>
      <c r="CJ182" s="7" t="str">
        <f t="shared" si="18"/>
        <v>Styckpris=15,34 kr/st;Vikt per enhet=0,1;Enheter per kolli=12;Vikt=1,2 kg;Jämförelsepris=153,4 kr/kg;Pris=184,08 kr</v>
      </c>
    </row>
    <row r="183" spans="1:88" ht="15.75" customHeight="1">
      <c r="A183" s="7" t="s">
        <v>574</v>
      </c>
      <c r="B183" s="7">
        <v>0</v>
      </c>
      <c r="C183" s="7" t="str">
        <f t="shared" si="0"/>
        <v>Fast</v>
      </c>
      <c r="D183" s="7">
        <v>12</v>
      </c>
      <c r="E183" s="8">
        <v>0.1</v>
      </c>
      <c r="F183" s="8"/>
      <c r="G183" s="8">
        <f t="shared" si="30"/>
        <v>1.2000000000000002</v>
      </c>
      <c r="H183" s="8">
        <f t="shared" si="29"/>
        <v>0</v>
      </c>
      <c r="I183" s="8">
        <v>23.07</v>
      </c>
      <c r="J183" s="8"/>
      <c r="K183" s="7" t="s">
        <v>79</v>
      </c>
      <c r="M183" s="8">
        <f t="shared" si="3"/>
        <v>23.07</v>
      </c>
      <c r="N183" s="8">
        <f t="shared" si="4"/>
        <v>0</v>
      </c>
      <c r="O183" s="8">
        <f t="shared" si="5"/>
        <v>276.84000000000003</v>
      </c>
      <c r="P183" s="8">
        <f t="shared" si="6"/>
        <v>0</v>
      </c>
      <c r="Q183" s="8">
        <f t="shared" si="7"/>
        <v>276.84000000000003</v>
      </c>
      <c r="R183" s="8">
        <f t="shared" si="8"/>
        <v>0</v>
      </c>
      <c r="S183" s="8">
        <f t="shared" si="9"/>
        <v>230.7</v>
      </c>
      <c r="T183" s="8">
        <f t="shared" si="10"/>
        <v>276.84000000000003</v>
      </c>
      <c r="U183" s="7">
        <f t="shared" si="11"/>
        <v>0</v>
      </c>
      <c r="V183" s="9">
        <f t="shared" si="12"/>
        <v>1.2000000000000002</v>
      </c>
      <c r="W183" s="7" t="str">
        <f t="shared" si="26"/>
        <v>Styckpris=23,07 kr/st;Vikt per enhet=0,1;Enheter per kolli=12;Vikt=1,2 kg;Jämförelsepris=230,7 kr/kg;Pris=276,84 kr</v>
      </c>
      <c r="Z183" s="7" t="str">
        <f t="shared" si="14"/>
        <v>VikenSalami Skiv 100 g ST</v>
      </c>
      <c r="AA183" s="7" t="s">
        <v>80</v>
      </c>
      <c r="AC183" s="10" t="s">
        <v>575</v>
      </c>
      <c r="AE183" s="7" t="s">
        <v>355</v>
      </c>
      <c r="AI183" s="8">
        <f t="shared" si="15"/>
        <v>276.84000000000003</v>
      </c>
      <c r="AJ183" s="7" t="s">
        <v>84</v>
      </c>
      <c r="AK183" s="7" t="s">
        <v>84</v>
      </c>
      <c r="AL183" s="7">
        <f t="shared" si="16"/>
        <v>0</v>
      </c>
      <c r="AM183" s="7" t="s">
        <v>85</v>
      </c>
      <c r="AN183" s="7" t="s">
        <v>86</v>
      </c>
      <c r="AP183" s="8">
        <f t="shared" si="17"/>
        <v>1.2000000000000002</v>
      </c>
      <c r="AQ183" s="7" t="s">
        <v>85</v>
      </c>
      <c r="AR183" s="7" t="s">
        <v>85</v>
      </c>
      <c r="AS183" s="7" t="s">
        <v>85</v>
      </c>
      <c r="AT183" s="7" t="s">
        <v>87</v>
      </c>
      <c r="AU183" s="7" t="s">
        <v>87</v>
      </c>
      <c r="AX183" s="7">
        <v>500</v>
      </c>
      <c r="AY183" s="7">
        <v>0</v>
      </c>
      <c r="AZ183" s="7" t="s">
        <v>563</v>
      </c>
      <c r="BA183" s="7" t="s">
        <v>422</v>
      </c>
      <c r="BR183" s="7">
        <v>0</v>
      </c>
      <c r="BX183" s="11">
        <v>7332245586005</v>
      </c>
      <c r="BY183" s="10">
        <v>586</v>
      </c>
      <c r="CJ183" s="7" t="str">
        <f t="shared" si="18"/>
        <v>Styckpris=23,07 kr/st;Vikt per enhet=0,1;Enheter per kolli=12;Vikt=1,2 kg;Jämförelsepris=230,7 kr/kg;Pris=276,84 kr</v>
      </c>
    </row>
    <row r="184" spans="1:88" ht="15.75" customHeight="1">
      <c r="A184" s="7" t="s">
        <v>576</v>
      </c>
      <c r="B184" s="7">
        <v>0</v>
      </c>
      <c r="C184" s="7" t="str">
        <f t="shared" si="0"/>
        <v>Fast</v>
      </c>
      <c r="D184" s="7">
        <v>12</v>
      </c>
      <c r="E184" s="8">
        <v>0.08</v>
      </c>
      <c r="F184" s="8"/>
      <c r="G184" s="8">
        <f t="shared" si="30"/>
        <v>0.96</v>
      </c>
      <c r="H184" s="8">
        <f t="shared" si="29"/>
        <v>0</v>
      </c>
      <c r="I184" s="8">
        <v>20.74</v>
      </c>
      <c r="J184" s="8"/>
      <c r="K184" s="7" t="s">
        <v>79</v>
      </c>
      <c r="M184" s="8">
        <f t="shared" si="3"/>
        <v>20.74</v>
      </c>
      <c r="N184" s="8">
        <f t="shared" si="4"/>
        <v>0</v>
      </c>
      <c r="O184" s="8">
        <f t="shared" si="5"/>
        <v>248.88</v>
      </c>
      <c r="P184" s="8">
        <f t="shared" si="6"/>
        <v>0</v>
      </c>
      <c r="Q184" s="8">
        <f t="shared" si="7"/>
        <v>248.88</v>
      </c>
      <c r="R184" s="8">
        <f t="shared" si="8"/>
        <v>0</v>
      </c>
      <c r="S184" s="8">
        <f t="shared" si="9"/>
        <v>259.25</v>
      </c>
      <c r="T184" s="8">
        <f t="shared" si="10"/>
        <v>248.88</v>
      </c>
      <c r="U184" s="7">
        <f t="shared" si="11"/>
        <v>0</v>
      </c>
      <c r="V184" s="9">
        <f t="shared" si="12"/>
        <v>0.96</v>
      </c>
      <c r="W184" s="7" t="str">
        <f t="shared" si="26"/>
        <v>Styckpris=20,74 kr/st;Vikt per enhet=0,08;Enheter per kolli=12;Vikt=0,96 kg;Jämförelsepris=259,25 kr/kg;Pris=248,88 kr</v>
      </c>
      <c r="Z184" s="7" t="str">
        <f t="shared" si="14"/>
        <v>Salami Zero Skiv 80 g ST</v>
      </c>
      <c r="AA184" s="7" t="s">
        <v>80</v>
      </c>
      <c r="AC184" s="10" t="s">
        <v>577</v>
      </c>
      <c r="AE184" s="7" t="s">
        <v>355</v>
      </c>
      <c r="AI184" s="8">
        <f t="shared" si="15"/>
        <v>248.88</v>
      </c>
      <c r="AJ184" s="7" t="s">
        <v>84</v>
      </c>
      <c r="AK184" s="7" t="s">
        <v>84</v>
      </c>
      <c r="AL184" s="7">
        <f t="shared" si="16"/>
        <v>0</v>
      </c>
      <c r="AM184" s="7" t="s">
        <v>85</v>
      </c>
      <c r="AN184" s="7" t="s">
        <v>86</v>
      </c>
      <c r="AP184" s="8">
        <f t="shared" si="17"/>
        <v>0.96</v>
      </c>
      <c r="AQ184" s="7" t="s">
        <v>85</v>
      </c>
      <c r="AR184" s="7" t="s">
        <v>85</v>
      </c>
      <c r="AS184" s="7" t="s">
        <v>85</v>
      </c>
      <c r="AT184" s="7" t="s">
        <v>87</v>
      </c>
      <c r="AU184" s="7" t="s">
        <v>87</v>
      </c>
      <c r="AX184" s="7">
        <v>500</v>
      </c>
      <c r="AY184" s="7">
        <v>0</v>
      </c>
      <c r="AZ184" s="7" t="s">
        <v>563</v>
      </c>
      <c r="BA184" s="7" t="s">
        <v>482</v>
      </c>
      <c r="BR184" s="7">
        <v>0</v>
      </c>
      <c r="BX184" s="11">
        <v>7332245587002</v>
      </c>
      <c r="BY184" s="10">
        <v>587</v>
      </c>
      <c r="CJ184" s="7" t="str">
        <f t="shared" si="18"/>
        <v>Styckpris=20,74 kr/st;Vikt per enhet=0,08;Enheter per kolli=12;Vikt=0,96 kg;Jämförelsepris=259,25 kr/kg;Pris=248,88 kr</v>
      </c>
    </row>
    <row r="185" spans="1:88" ht="15.75" customHeight="1">
      <c r="A185" s="7" t="s">
        <v>578</v>
      </c>
      <c r="B185" s="7">
        <v>0</v>
      </c>
      <c r="C185" s="7" t="str">
        <f t="shared" si="0"/>
        <v>Fast</v>
      </c>
      <c r="D185" s="7">
        <v>12</v>
      </c>
      <c r="E185" s="8">
        <v>0.1</v>
      </c>
      <c r="F185" s="8"/>
      <c r="G185" s="8">
        <f t="shared" si="30"/>
        <v>1.2000000000000002</v>
      </c>
      <c r="H185" s="8">
        <f t="shared" si="29"/>
        <v>0</v>
      </c>
      <c r="I185" s="8">
        <v>26.82</v>
      </c>
      <c r="J185" s="8"/>
      <c r="K185" s="7" t="s">
        <v>79</v>
      </c>
      <c r="M185" s="8">
        <f t="shared" si="3"/>
        <v>26.82</v>
      </c>
      <c r="N185" s="8">
        <f t="shared" si="4"/>
        <v>0</v>
      </c>
      <c r="O185" s="8">
        <f t="shared" si="5"/>
        <v>321.84000000000003</v>
      </c>
      <c r="P185" s="8">
        <f t="shared" si="6"/>
        <v>0</v>
      </c>
      <c r="Q185" s="8">
        <f t="shared" si="7"/>
        <v>321.84000000000003</v>
      </c>
      <c r="R185" s="8">
        <f t="shared" si="8"/>
        <v>0</v>
      </c>
      <c r="S185" s="8">
        <f t="shared" si="9"/>
        <v>268.2</v>
      </c>
      <c r="T185" s="8">
        <f t="shared" si="10"/>
        <v>321.84000000000003</v>
      </c>
      <c r="U185" s="7">
        <f t="shared" si="11"/>
        <v>0</v>
      </c>
      <c r="V185" s="9">
        <f t="shared" si="12"/>
        <v>1.2000000000000002</v>
      </c>
      <c r="W185" s="7" t="str">
        <f t="shared" si="26"/>
        <v>Styckpris=26,82 kr/st;Vikt per enhet=0,1;Enheter per kolli=12;Vikt=1,2 kg;Jämförelsepris=268,2 kr/kg;Pris=321,84 kr</v>
      </c>
      <c r="Z185" s="7" t="str">
        <f t="shared" si="14"/>
        <v>FänkålsSalami Skiv 100 g ST</v>
      </c>
      <c r="AA185" s="7" t="s">
        <v>80</v>
      </c>
      <c r="AC185" s="10" t="s">
        <v>579</v>
      </c>
      <c r="AE185" s="7" t="s">
        <v>355</v>
      </c>
      <c r="AI185" s="8">
        <f t="shared" si="15"/>
        <v>321.84000000000003</v>
      </c>
      <c r="AJ185" s="7" t="s">
        <v>84</v>
      </c>
      <c r="AK185" s="7" t="s">
        <v>84</v>
      </c>
      <c r="AL185" s="7">
        <f t="shared" si="16"/>
        <v>0</v>
      </c>
      <c r="AM185" s="7" t="s">
        <v>85</v>
      </c>
      <c r="AN185" s="7" t="s">
        <v>86</v>
      </c>
      <c r="AP185" s="8">
        <f t="shared" si="17"/>
        <v>1.2000000000000002</v>
      </c>
      <c r="AQ185" s="7" t="s">
        <v>85</v>
      </c>
      <c r="AR185" s="7" t="s">
        <v>85</v>
      </c>
      <c r="AS185" s="7" t="s">
        <v>85</v>
      </c>
      <c r="AT185" s="7" t="s">
        <v>87</v>
      </c>
      <c r="AU185" s="7" t="s">
        <v>87</v>
      </c>
      <c r="AX185" s="7">
        <v>500</v>
      </c>
      <c r="AY185" s="7">
        <v>0</v>
      </c>
      <c r="AZ185" s="7" t="s">
        <v>563</v>
      </c>
      <c r="BA185" s="7" t="s">
        <v>363</v>
      </c>
      <c r="BR185" s="7">
        <v>0</v>
      </c>
      <c r="BX185" s="11">
        <v>7332245588009</v>
      </c>
      <c r="BY185" s="10">
        <v>588</v>
      </c>
      <c r="CJ185" s="7" t="str">
        <f t="shared" si="18"/>
        <v>Styckpris=26,82 kr/st;Vikt per enhet=0,1;Enheter per kolli=12;Vikt=1,2 kg;Jämförelsepris=268,2 kr/kg;Pris=321,84 kr</v>
      </c>
    </row>
    <row r="186" spans="1:88" ht="15.75" customHeight="1">
      <c r="A186" s="7" t="s">
        <v>580</v>
      </c>
      <c r="B186" s="7">
        <v>0</v>
      </c>
      <c r="C186" s="7" t="str">
        <f t="shared" si="0"/>
        <v>Fast</v>
      </c>
      <c r="D186" s="7">
        <v>8</v>
      </c>
      <c r="E186" s="8">
        <v>0.4</v>
      </c>
      <c r="F186" s="8"/>
      <c r="G186" s="8">
        <f t="shared" si="30"/>
        <v>3.2</v>
      </c>
      <c r="H186" s="8">
        <f t="shared" si="29"/>
        <v>0</v>
      </c>
      <c r="I186" s="8">
        <v>37.17</v>
      </c>
      <c r="J186" s="8"/>
      <c r="K186" s="7" t="s">
        <v>79</v>
      </c>
      <c r="M186" s="8">
        <f t="shared" si="3"/>
        <v>37.17</v>
      </c>
      <c r="N186" s="8">
        <f t="shared" si="4"/>
        <v>0</v>
      </c>
      <c r="O186" s="8">
        <f t="shared" si="5"/>
        <v>297.36</v>
      </c>
      <c r="P186" s="8">
        <f t="shared" si="6"/>
        <v>0</v>
      </c>
      <c r="Q186" s="8">
        <f t="shared" si="7"/>
        <v>297.36</v>
      </c>
      <c r="R186" s="8">
        <f t="shared" si="8"/>
        <v>0</v>
      </c>
      <c r="S186" s="8">
        <f t="shared" si="9"/>
        <v>92.924999999999997</v>
      </c>
      <c r="T186" s="8">
        <f t="shared" si="10"/>
        <v>297.36</v>
      </c>
      <c r="U186" s="7">
        <f t="shared" si="11"/>
        <v>0</v>
      </c>
      <c r="V186" s="9">
        <f t="shared" si="12"/>
        <v>3.2</v>
      </c>
      <c r="W186" s="7" t="str">
        <f t="shared" si="26"/>
        <v>Styckpris=37,17 kr/st;Vikt per enhet=0,4;Enheter per kolli=8;Vikt=3,2 kg;Jämförelsepris=92,93 kr/kg;Pris=297,36 kr</v>
      </c>
      <c r="Z186" s="7" t="str">
        <f t="shared" si="14"/>
        <v>Currywurst 4-pack 400 g ST</v>
      </c>
      <c r="AA186" s="7" t="s">
        <v>80</v>
      </c>
      <c r="AC186" s="10" t="s">
        <v>581</v>
      </c>
      <c r="AE186" s="7" t="s">
        <v>355</v>
      </c>
      <c r="AI186" s="8">
        <f t="shared" si="15"/>
        <v>297.36</v>
      </c>
      <c r="AJ186" s="7" t="s">
        <v>84</v>
      </c>
      <c r="AK186" s="7" t="s">
        <v>84</v>
      </c>
      <c r="AL186" s="7">
        <f t="shared" si="16"/>
        <v>0</v>
      </c>
      <c r="AM186" s="7" t="s">
        <v>85</v>
      </c>
      <c r="AN186" s="7" t="s">
        <v>86</v>
      </c>
      <c r="AP186" s="8">
        <f t="shared" si="17"/>
        <v>3.2</v>
      </c>
      <c r="AQ186" s="7" t="s">
        <v>85</v>
      </c>
      <c r="AR186" s="7" t="s">
        <v>85</v>
      </c>
      <c r="AS186" s="7" t="s">
        <v>85</v>
      </c>
      <c r="AT186" s="7" t="s">
        <v>87</v>
      </c>
      <c r="AU186" s="7" t="s">
        <v>87</v>
      </c>
      <c r="AX186" s="7">
        <v>500</v>
      </c>
      <c r="AY186" s="7">
        <v>0</v>
      </c>
      <c r="AZ186" s="7" t="s">
        <v>346</v>
      </c>
      <c r="BA186" s="7" t="s">
        <v>363</v>
      </c>
      <c r="BR186" s="7">
        <v>0</v>
      </c>
      <c r="BX186" s="11">
        <v>7332245589006</v>
      </c>
      <c r="BY186" s="10">
        <v>589</v>
      </c>
      <c r="CJ186" s="7" t="str">
        <f t="shared" si="18"/>
        <v>Styckpris=37,17 kr/st;Vikt per enhet=0,4;Enheter per kolli=8;Vikt=3,2 kg;Jämförelsepris=92,93 kr/kg;Pris=297,36 kr</v>
      </c>
    </row>
    <row r="187" spans="1:88" ht="15.75" customHeight="1">
      <c r="A187" s="7" t="s">
        <v>582</v>
      </c>
      <c r="B187" s="7">
        <v>0</v>
      </c>
      <c r="C187" s="7" t="str">
        <f t="shared" si="0"/>
        <v>Fast</v>
      </c>
      <c r="D187" s="7">
        <v>8</v>
      </c>
      <c r="E187" s="8">
        <v>0.26</v>
      </c>
      <c r="F187" s="8"/>
      <c r="G187" s="8">
        <f t="shared" si="30"/>
        <v>2.08</v>
      </c>
      <c r="H187" s="8">
        <f t="shared" si="29"/>
        <v>0</v>
      </c>
      <c r="I187" s="8">
        <v>36.200000000000003</v>
      </c>
      <c r="J187" s="8"/>
      <c r="K187" s="7" t="s">
        <v>79</v>
      </c>
      <c r="M187" s="8">
        <f t="shared" si="3"/>
        <v>36.200000000000003</v>
      </c>
      <c r="N187" s="8">
        <f t="shared" si="4"/>
        <v>0</v>
      </c>
      <c r="O187" s="8">
        <f t="shared" si="5"/>
        <v>289.60000000000002</v>
      </c>
      <c r="P187" s="8">
        <f t="shared" si="6"/>
        <v>0</v>
      </c>
      <c r="Q187" s="8">
        <f t="shared" si="7"/>
        <v>289.60000000000002</v>
      </c>
      <c r="R187" s="8">
        <f t="shared" si="8"/>
        <v>0</v>
      </c>
      <c r="S187" s="8">
        <f t="shared" si="9"/>
        <v>139.23076923076923</v>
      </c>
      <c r="T187" s="8">
        <f t="shared" si="10"/>
        <v>289.60000000000002</v>
      </c>
      <c r="U187" s="7">
        <f t="shared" si="11"/>
        <v>0</v>
      </c>
      <c r="V187" s="9">
        <f t="shared" si="12"/>
        <v>2.08</v>
      </c>
      <c r="W187" s="7" t="str">
        <f t="shared" si="26"/>
        <v>Styckpris=36,2 kr/st;Vikt per enhet=0,26;Enheter per kolli=8;Vikt=2,08 kg;Jämförelsepris=139,23 kr/kg;Pris=289,6 kr</v>
      </c>
      <c r="Z187" s="7" t="str">
        <f t="shared" si="14"/>
        <v>Färskkorv Pesto Parmesan 3-pack 260 g ST</v>
      </c>
      <c r="AA187" s="7" t="s">
        <v>80</v>
      </c>
      <c r="AC187" s="10" t="s">
        <v>583</v>
      </c>
      <c r="AE187" s="7" t="s">
        <v>355</v>
      </c>
      <c r="AI187" s="8">
        <f t="shared" si="15"/>
        <v>289.60000000000002</v>
      </c>
      <c r="AJ187" s="7" t="s">
        <v>84</v>
      </c>
      <c r="AK187" s="7" t="s">
        <v>84</v>
      </c>
      <c r="AL187" s="7">
        <f t="shared" si="16"/>
        <v>0</v>
      </c>
      <c r="AM187" s="7" t="s">
        <v>85</v>
      </c>
      <c r="AN187" s="7" t="s">
        <v>86</v>
      </c>
      <c r="AP187" s="8">
        <f t="shared" si="17"/>
        <v>2.08</v>
      </c>
      <c r="AQ187" s="7" t="s">
        <v>85</v>
      </c>
      <c r="AR187" s="7" t="s">
        <v>85</v>
      </c>
      <c r="AS187" s="7" t="s">
        <v>85</v>
      </c>
      <c r="AT187" s="7" t="s">
        <v>87</v>
      </c>
      <c r="AU187" s="7" t="s">
        <v>87</v>
      </c>
      <c r="AX187" s="7">
        <v>500</v>
      </c>
      <c r="AY187" s="7">
        <v>0</v>
      </c>
      <c r="AZ187" s="7" t="s">
        <v>346</v>
      </c>
      <c r="BA187" s="7" t="s">
        <v>363</v>
      </c>
      <c r="BR187" s="7">
        <v>0</v>
      </c>
      <c r="BX187" s="11">
        <v>7332245590002</v>
      </c>
      <c r="BY187" s="10">
        <v>590</v>
      </c>
      <c r="CJ187" s="7" t="str">
        <f t="shared" si="18"/>
        <v>Styckpris=36,2 kr/st;Vikt per enhet=0,26;Enheter per kolli=8;Vikt=2,08 kg;Jämförelsepris=139,23 kr/kg;Pris=289,6 kr</v>
      </c>
    </row>
    <row r="188" spans="1:88" ht="15.75" customHeight="1">
      <c r="A188" s="7" t="s">
        <v>584</v>
      </c>
      <c r="B188" s="7">
        <v>0</v>
      </c>
      <c r="C188" s="7" t="str">
        <f t="shared" si="0"/>
        <v>Fast</v>
      </c>
      <c r="D188" s="7">
        <v>12</v>
      </c>
      <c r="E188" s="8">
        <v>0.08</v>
      </c>
      <c r="F188" s="8"/>
      <c r="G188" s="8">
        <f t="shared" si="30"/>
        <v>0.96</v>
      </c>
      <c r="H188" s="8">
        <f t="shared" si="29"/>
        <v>0</v>
      </c>
      <c r="I188" s="8">
        <v>21.16</v>
      </c>
      <c r="J188" s="8"/>
      <c r="K188" s="7" t="s">
        <v>79</v>
      </c>
      <c r="M188" s="8">
        <f t="shared" si="3"/>
        <v>21.16</v>
      </c>
      <c r="N188" s="8">
        <f t="shared" si="4"/>
        <v>0</v>
      </c>
      <c r="O188" s="8">
        <f t="shared" si="5"/>
        <v>253.92000000000002</v>
      </c>
      <c r="P188" s="8">
        <f t="shared" si="6"/>
        <v>0</v>
      </c>
      <c r="Q188" s="8">
        <f t="shared" si="7"/>
        <v>253.92000000000002</v>
      </c>
      <c r="R188" s="8">
        <f t="shared" si="8"/>
        <v>0</v>
      </c>
      <c r="S188" s="8">
        <f t="shared" si="9"/>
        <v>264.5</v>
      </c>
      <c r="T188" s="8">
        <f t="shared" si="10"/>
        <v>253.92000000000002</v>
      </c>
      <c r="U188" s="7">
        <f t="shared" si="11"/>
        <v>0</v>
      </c>
      <c r="V188" s="9">
        <f t="shared" si="12"/>
        <v>0.96</v>
      </c>
      <c r="W188" s="7" t="str">
        <f t="shared" si="26"/>
        <v>Styckpris=21,16 kr/st;Vikt per enhet=0,08;Enheter per kolli=12;Vikt=0,96 kg;Jämförelsepris=264,5 kr/kg;Pris=253,92 kr</v>
      </c>
      <c r="Z188" s="7" t="str">
        <f t="shared" si="14"/>
        <v>Ramslökssalami Skiv 80 g ST</v>
      </c>
      <c r="AA188" s="7" t="s">
        <v>80</v>
      </c>
      <c r="AC188" s="10" t="s">
        <v>585</v>
      </c>
      <c r="AE188" s="7" t="s">
        <v>355</v>
      </c>
      <c r="AI188" s="8">
        <f t="shared" si="15"/>
        <v>253.92000000000002</v>
      </c>
      <c r="AJ188" s="7" t="s">
        <v>84</v>
      </c>
      <c r="AK188" s="7" t="s">
        <v>84</v>
      </c>
      <c r="AL188" s="7">
        <f t="shared" si="16"/>
        <v>0</v>
      </c>
      <c r="AM188" s="7" t="s">
        <v>85</v>
      </c>
      <c r="AN188" s="7" t="s">
        <v>86</v>
      </c>
      <c r="AP188" s="8">
        <f t="shared" si="17"/>
        <v>0.96</v>
      </c>
      <c r="AQ188" s="7" t="s">
        <v>85</v>
      </c>
      <c r="AR188" s="7" t="s">
        <v>85</v>
      </c>
      <c r="AS188" s="7" t="s">
        <v>85</v>
      </c>
      <c r="AT188" s="7" t="s">
        <v>87</v>
      </c>
      <c r="AU188" s="7" t="s">
        <v>87</v>
      </c>
      <c r="AX188" s="7">
        <v>500</v>
      </c>
      <c r="AY188" s="7">
        <v>0</v>
      </c>
      <c r="AZ188" s="7" t="s">
        <v>563</v>
      </c>
      <c r="BA188" s="7" t="s">
        <v>363</v>
      </c>
      <c r="BR188" s="7">
        <v>0</v>
      </c>
      <c r="BX188" s="11">
        <v>7332245592006</v>
      </c>
      <c r="BY188" s="10">
        <v>592</v>
      </c>
      <c r="CJ188" s="7" t="str">
        <f t="shared" si="18"/>
        <v>Styckpris=21,16 kr/st;Vikt per enhet=0,08;Enheter per kolli=12;Vikt=0,96 kg;Jämförelsepris=264,5 kr/kg;Pris=253,92 kr</v>
      </c>
    </row>
    <row r="189" spans="1:88" ht="15.75" customHeight="1">
      <c r="A189" s="7" t="s">
        <v>586</v>
      </c>
      <c r="B189" s="7">
        <v>0</v>
      </c>
      <c r="C189" s="7" t="str">
        <f t="shared" si="0"/>
        <v>Fast</v>
      </c>
      <c r="D189" s="7">
        <v>8</v>
      </c>
      <c r="E189" s="8">
        <v>0.3</v>
      </c>
      <c r="F189" s="8"/>
      <c r="G189" s="8">
        <f t="shared" si="30"/>
        <v>2.4</v>
      </c>
      <c r="H189" s="8">
        <f t="shared" si="29"/>
        <v>0</v>
      </c>
      <c r="I189" s="8">
        <v>39.04</v>
      </c>
      <c r="J189" s="8"/>
      <c r="K189" s="7" t="s">
        <v>79</v>
      </c>
      <c r="M189" s="8">
        <f t="shared" si="3"/>
        <v>39.04</v>
      </c>
      <c r="N189" s="8">
        <f t="shared" si="4"/>
        <v>0</v>
      </c>
      <c r="O189" s="8">
        <f t="shared" si="5"/>
        <v>312.32</v>
      </c>
      <c r="P189" s="8">
        <f t="shared" si="6"/>
        <v>0</v>
      </c>
      <c r="Q189" s="8">
        <f t="shared" si="7"/>
        <v>312.32</v>
      </c>
      <c r="R189" s="8">
        <f t="shared" si="8"/>
        <v>0</v>
      </c>
      <c r="S189" s="8">
        <f t="shared" si="9"/>
        <v>130.13333333333333</v>
      </c>
      <c r="T189" s="8">
        <f t="shared" si="10"/>
        <v>312.32</v>
      </c>
      <c r="U189" s="7">
        <f t="shared" si="11"/>
        <v>0</v>
      </c>
      <c r="V189" s="9">
        <f t="shared" si="12"/>
        <v>2.4</v>
      </c>
      <c r="W189" s="7" t="str">
        <f t="shared" si="26"/>
        <v>Styckpris=39,04 kr/st;Vikt per enhet=0,3;Enheter per kolli=8;Vikt=2,4 kg;Jämförelsepris=130,13 kr/kg;Pris=312,32 kr</v>
      </c>
      <c r="Z189" s="7" t="str">
        <f t="shared" si="14"/>
        <v>Ramslökskorv 3-pack 300 g ST</v>
      </c>
      <c r="AA189" s="7" t="s">
        <v>80</v>
      </c>
      <c r="AC189" s="10" t="s">
        <v>587</v>
      </c>
      <c r="AE189" s="7" t="s">
        <v>355</v>
      </c>
      <c r="AI189" s="8">
        <f t="shared" si="15"/>
        <v>312.32</v>
      </c>
      <c r="AJ189" s="7" t="s">
        <v>84</v>
      </c>
      <c r="AK189" s="7" t="s">
        <v>84</v>
      </c>
      <c r="AL189" s="7">
        <f t="shared" si="16"/>
        <v>0</v>
      </c>
      <c r="AM189" s="7" t="s">
        <v>85</v>
      </c>
      <c r="AN189" s="7" t="s">
        <v>86</v>
      </c>
      <c r="AP189" s="8">
        <f t="shared" si="17"/>
        <v>2.4</v>
      </c>
      <c r="AQ189" s="7" t="s">
        <v>85</v>
      </c>
      <c r="AR189" s="7" t="s">
        <v>85</v>
      </c>
      <c r="AS189" s="7" t="s">
        <v>85</v>
      </c>
      <c r="AT189" s="7" t="s">
        <v>87</v>
      </c>
      <c r="AU189" s="7" t="s">
        <v>87</v>
      </c>
      <c r="AX189" s="7">
        <v>500</v>
      </c>
      <c r="AY189" s="7">
        <v>0</v>
      </c>
      <c r="AZ189" s="7" t="s">
        <v>346</v>
      </c>
      <c r="BA189" s="7" t="s">
        <v>363</v>
      </c>
      <c r="BR189" s="7">
        <v>0</v>
      </c>
      <c r="BX189" s="11">
        <v>7332245593003</v>
      </c>
      <c r="BY189" s="10">
        <v>593</v>
      </c>
      <c r="CJ189" s="7" t="str">
        <f t="shared" si="18"/>
        <v>Styckpris=39,04 kr/st;Vikt per enhet=0,3;Enheter per kolli=8;Vikt=2,4 kg;Jämförelsepris=130,13 kr/kg;Pris=312,32 kr</v>
      </c>
    </row>
    <row r="190" spans="1:88" ht="15.75" customHeight="1">
      <c r="A190" s="7" t="s">
        <v>588</v>
      </c>
      <c r="B190" s="7">
        <v>0</v>
      </c>
      <c r="C190" s="7" t="str">
        <f t="shared" si="0"/>
        <v>Fast</v>
      </c>
      <c r="D190" s="7">
        <v>8</v>
      </c>
      <c r="E190" s="8">
        <v>0.36</v>
      </c>
      <c r="F190" s="8"/>
      <c r="G190" s="8">
        <f t="shared" si="30"/>
        <v>2.88</v>
      </c>
      <c r="H190" s="8">
        <f t="shared" si="29"/>
        <v>0</v>
      </c>
      <c r="I190" s="8">
        <v>42.49</v>
      </c>
      <c r="J190" s="8"/>
      <c r="K190" s="7" t="s">
        <v>79</v>
      </c>
      <c r="M190" s="8">
        <f t="shared" si="3"/>
        <v>42.49</v>
      </c>
      <c r="N190" s="8">
        <f t="shared" si="4"/>
        <v>0</v>
      </c>
      <c r="O190" s="8">
        <f t="shared" si="5"/>
        <v>339.92</v>
      </c>
      <c r="P190" s="8">
        <f t="shared" si="6"/>
        <v>0</v>
      </c>
      <c r="Q190" s="8">
        <f t="shared" si="7"/>
        <v>339.92</v>
      </c>
      <c r="R190" s="8">
        <f t="shared" si="8"/>
        <v>0</v>
      </c>
      <c r="S190" s="8">
        <f t="shared" si="9"/>
        <v>118.02777777777779</v>
      </c>
      <c r="T190" s="8">
        <f t="shared" si="10"/>
        <v>339.92</v>
      </c>
      <c r="U190" s="7">
        <f t="shared" si="11"/>
        <v>0</v>
      </c>
      <c r="V190" s="9">
        <f t="shared" si="12"/>
        <v>2.88</v>
      </c>
      <c r="W190" s="7" t="str">
        <f t="shared" si="26"/>
        <v>Styckpris=42,49 kr/st;Vikt per enhet=0,36;Enheter per kolli=8;Vikt=2,88 kg;Jämförelsepris=118,03 kr/kg;Pris=339,92 kr</v>
      </c>
      <c r="Z190" s="7" t="str">
        <f t="shared" si="14"/>
        <v>Västkustsgrillare 4-pack 360 g ST</v>
      </c>
      <c r="AA190" s="7" t="s">
        <v>80</v>
      </c>
      <c r="AC190" s="10" t="s">
        <v>589</v>
      </c>
      <c r="AE190" s="7" t="s">
        <v>355</v>
      </c>
      <c r="AI190" s="8">
        <f t="shared" si="15"/>
        <v>339.92</v>
      </c>
      <c r="AJ190" s="7" t="s">
        <v>84</v>
      </c>
      <c r="AK190" s="7" t="s">
        <v>84</v>
      </c>
      <c r="AL190" s="7">
        <f t="shared" si="16"/>
        <v>0</v>
      </c>
      <c r="AM190" s="7" t="s">
        <v>85</v>
      </c>
      <c r="AN190" s="7" t="s">
        <v>86</v>
      </c>
      <c r="AP190" s="8">
        <f t="shared" si="17"/>
        <v>2.88</v>
      </c>
      <c r="AQ190" s="7" t="s">
        <v>85</v>
      </c>
      <c r="AR190" s="7" t="s">
        <v>85</v>
      </c>
      <c r="AS190" s="7" t="s">
        <v>85</v>
      </c>
      <c r="AT190" s="7" t="s">
        <v>87</v>
      </c>
      <c r="AU190" s="7" t="s">
        <v>87</v>
      </c>
      <c r="AX190" s="7">
        <v>500</v>
      </c>
      <c r="AY190" s="7">
        <v>0</v>
      </c>
      <c r="AZ190" s="7" t="s">
        <v>346</v>
      </c>
      <c r="BA190" s="7" t="s">
        <v>363</v>
      </c>
      <c r="BR190" s="7">
        <v>0</v>
      </c>
      <c r="BX190" s="11">
        <v>7332245594000</v>
      </c>
      <c r="BY190" s="10">
        <v>594</v>
      </c>
      <c r="CJ190" s="7" t="str">
        <f t="shared" si="18"/>
        <v>Styckpris=42,49 kr/st;Vikt per enhet=0,36;Enheter per kolli=8;Vikt=2,88 kg;Jämförelsepris=118,03 kr/kg;Pris=339,92 kr</v>
      </c>
    </row>
    <row r="191" spans="1:88" ht="15.75" customHeight="1">
      <c r="A191" s="7" t="s">
        <v>590</v>
      </c>
      <c r="B191" s="7">
        <v>0</v>
      </c>
      <c r="C191" s="7" t="str">
        <f t="shared" si="0"/>
        <v>Fast</v>
      </c>
      <c r="D191" s="7">
        <v>8</v>
      </c>
      <c r="E191" s="8">
        <v>0.5</v>
      </c>
      <c r="F191" s="8"/>
      <c r="G191" s="8">
        <f t="shared" si="30"/>
        <v>4</v>
      </c>
      <c r="H191" s="8">
        <f t="shared" si="29"/>
        <v>0</v>
      </c>
      <c r="I191" s="8">
        <v>28.41</v>
      </c>
      <c r="J191" s="8"/>
      <c r="K191" s="7" t="s">
        <v>79</v>
      </c>
      <c r="M191" s="8">
        <f t="shared" si="3"/>
        <v>28.41</v>
      </c>
      <c r="N191" s="8">
        <f t="shared" si="4"/>
        <v>0</v>
      </c>
      <c r="O191" s="8">
        <f t="shared" si="5"/>
        <v>227.28</v>
      </c>
      <c r="P191" s="8">
        <f t="shared" si="6"/>
        <v>0</v>
      </c>
      <c r="Q191" s="8">
        <f t="shared" si="7"/>
        <v>227.28</v>
      </c>
      <c r="R191" s="8">
        <f t="shared" si="8"/>
        <v>0</v>
      </c>
      <c r="S191" s="8">
        <f t="shared" si="9"/>
        <v>56.82</v>
      </c>
      <c r="T191" s="8">
        <f t="shared" si="10"/>
        <v>227.28</v>
      </c>
      <c r="U191" s="7">
        <f t="shared" si="11"/>
        <v>0</v>
      </c>
      <c r="V191" s="9">
        <f t="shared" si="12"/>
        <v>4</v>
      </c>
      <c r="W191" s="7" t="str">
        <f t="shared" si="26"/>
        <v>Styckpris=28,41 kr/st;Vikt per enhet=0,5;Enheter per kolli=8;Vikt=4 kg;Jämförelsepris=56,82 kr/kg;Pris=227,28 kr</v>
      </c>
      <c r="Z191" s="7" t="str">
        <f t="shared" si="14"/>
        <v>Ketchup flaska 500 g ST</v>
      </c>
      <c r="AA191" s="7" t="s">
        <v>80</v>
      </c>
      <c r="AC191" s="10" t="s">
        <v>591</v>
      </c>
      <c r="AE191" s="7" t="s">
        <v>355</v>
      </c>
      <c r="AI191" s="8">
        <f t="shared" si="15"/>
        <v>227.28</v>
      </c>
      <c r="AJ191" s="7" t="s">
        <v>84</v>
      </c>
      <c r="AK191" s="7" t="s">
        <v>84</v>
      </c>
      <c r="AL191" s="7">
        <f t="shared" si="16"/>
        <v>0</v>
      </c>
      <c r="AM191" s="7" t="s">
        <v>85</v>
      </c>
      <c r="AN191" s="7" t="s">
        <v>86</v>
      </c>
      <c r="AP191" s="8">
        <f t="shared" si="17"/>
        <v>4</v>
      </c>
      <c r="AQ191" s="7" t="s">
        <v>85</v>
      </c>
      <c r="AR191" s="7" t="s">
        <v>85</v>
      </c>
      <c r="AS191" s="7" t="s">
        <v>85</v>
      </c>
      <c r="AT191" s="7" t="s">
        <v>87</v>
      </c>
      <c r="AU191" s="7" t="s">
        <v>87</v>
      </c>
      <c r="AX191" s="7">
        <v>500</v>
      </c>
      <c r="AY191" s="7">
        <v>0</v>
      </c>
      <c r="AZ191" s="7" t="s">
        <v>497</v>
      </c>
      <c r="BA191" s="7" t="s">
        <v>363</v>
      </c>
      <c r="BR191" s="7">
        <v>0</v>
      </c>
      <c r="BX191" s="11">
        <v>7310240065060</v>
      </c>
      <c r="BY191" s="10">
        <v>653</v>
      </c>
      <c r="CJ191" s="7" t="str">
        <f t="shared" si="18"/>
        <v>Styckpris=28,41 kr/st;Vikt per enhet=0,5;Enheter per kolli=8;Vikt=4 kg;Jämförelsepris=56,82 kr/kg;Pris=227,28 kr</v>
      </c>
    </row>
    <row r="192" spans="1:88" ht="15.75" customHeight="1">
      <c r="A192" s="7" t="s">
        <v>592</v>
      </c>
      <c r="B192" s="7">
        <v>0</v>
      </c>
      <c r="C192" s="7" t="str">
        <f t="shared" si="0"/>
        <v>Fast</v>
      </c>
      <c r="D192" s="7">
        <v>8</v>
      </c>
      <c r="E192" s="8">
        <v>0.1</v>
      </c>
      <c r="F192" s="8"/>
      <c r="G192" s="8">
        <f t="shared" si="30"/>
        <v>0.8</v>
      </c>
      <c r="H192" s="8">
        <f t="shared" si="29"/>
        <v>0</v>
      </c>
      <c r="I192" s="8">
        <v>26.22</v>
      </c>
      <c r="J192" s="8"/>
      <c r="K192" s="7" t="s">
        <v>79</v>
      </c>
      <c r="M192" s="8">
        <f t="shared" si="3"/>
        <v>26.22</v>
      </c>
      <c r="N192" s="8">
        <f t="shared" si="4"/>
        <v>0</v>
      </c>
      <c r="O192" s="8">
        <f t="shared" si="5"/>
        <v>209.76</v>
      </c>
      <c r="P192" s="8">
        <f t="shared" si="6"/>
        <v>0</v>
      </c>
      <c r="Q192" s="8">
        <f t="shared" si="7"/>
        <v>209.76</v>
      </c>
      <c r="R192" s="8">
        <f t="shared" si="8"/>
        <v>0</v>
      </c>
      <c r="S192" s="8">
        <f t="shared" si="9"/>
        <v>262.2</v>
      </c>
      <c r="T192" s="8">
        <f t="shared" si="10"/>
        <v>209.76</v>
      </c>
      <c r="U192" s="7">
        <f t="shared" si="11"/>
        <v>0</v>
      </c>
      <c r="V192" s="9">
        <f t="shared" si="12"/>
        <v>0.8</v>
      </c>
      <c r="W192" s="7" t="str">
        <f t="shared" si="26"/>
        <v>Styckpris=26,22 kr/st;Vikt per enhet=0,1;Enheter per kolli=8;Vikt=0,8 kg;Jämförelsepris=262,2 kr/kg;Pris=209,76 kr</v>
      </c>
      <c r="Z192" s="7" t="str">
        <f t="shared" si="14"/>
        <v>Korvbröd 16-pack ST</v>
      </c>
      <c r="AA192" s="7" t="s">
        <v>80</v>
      </c>
      <c r="AC192" s="10" t="s">
        <v>593</v>
      </c>
      <c r="AE192" s="7" t="s">
        <v>355</v>
      </c>
      <c r="AI192" s="8">
        <f t="shared" si="15"/>
        <v>209.76</v>
      </c>
      <c r="AJ192" s="7" t="s">
        <v>84</v>
      </c>
      <c r="AK192" s="7" t="s">
        <v>84</v>
      </c>
      <c r="AL192" s="7">
        <f t="shared" si="16"/>
        <v>0</v>
      </c>
      <c r="AM192" s="7" t="s">
        <v>85</v>
      </c>
      <c r="AN192" s="7" t="s">
        <v>86</v>
      </c>
      <c r="AP192" s="8">
        <f t="shared" si="17"/>
        <v>0.8</v>
      </c>
      <c r="AQ192" s="7" t="s">
        <v>85</v>
      </c>
      <c r="AR192" s="7" t="s">
        <v>85</v>
      </c>
      <c r="AS192" s="7" t="s">
        <v>85</v>
      </c>
      <c r="AT192" s="7" t="s">
        <v>87</v>
      </c>
      <c r="AU192" s="7" t="s">
        <v>87</v>
      </c>
      <c r="AX192" s="7">
        <v>500</v>
      </c>
      <c r="AY192" s="7">
        <v>0</v>
      </c>
      <c r="AZ192" s="7" t="s">
        <v>497</v>
      </c>
      <c r="BA192" s="7" t="s">
        <v>363</v>
      </c>
      <c r="BR192" s="7">
        <v>0</v>
      </c>
      <c r="BX192" s="11">
        <v>7311379532058</v>
      </c>
      <c r="BY192" s="10">
        <v>654</v>
      </c>
      <c r="CJ192" s="7" t="str">
        <f t="shared" si="18"/>
        <v>Styckpris=26,22 kr/st;Vikt per enhet=0,1;Enheter per kolli=8;Vikt=0,8 kg;Jämförelsepris=262,2 kr/kg;Pris=209,76 kr</v>
      </c>
    </row>
    <row r="193" spans="1:88" ht="15.75" customHeight="1">
      <c r="A193" s="7" t="s">
        <v>594</v>
      </c>
      <c r="B193" s="7">
        <v>0</v>
      </c>
      <c r="C193" s="7" t="str">
        <f t="shared" si="0"/>
        <v>Fast</v>
      </c>
      <c r="D193" s="7">
        <v>8</v>
      </c>
      <c r="E193" s="8">
        <v>0.5</v>
      </c>
      <c r="F193" s="8"/>
      <c r="G193" s="8">
        <f t="shared" si="30"/>
        <v>4</v>
      </c>
      <c r="H193" s="8">
        <f t="shared" si="29"/>
        <v>0</v>
      </c>
      <c r="I193" s="8">
        <v>39.49</v>
      </c>
      <c r="J193" s="8"/>
      <c r="K193" s="7" t="s">
        <v>79</v>
      </c>
      <c r="M193" s="8">
        <f t="shared" si="3"/>
        <v>39.49</v>
      </c>
      <c r="N193" s="8">
        <f t="shared" si="4"/>
        <v>0</v>
      </c>
      <c r="O193" s="8">
        <f t="shared" si="5"/>
        <v>315.92</v>
      </c>
      <c r="P193" s="8">
        <f t="shared" si="6"/>
        <v>0</v>
      </c>
      <c r="Q193" s="8">
        <f t="shared" si="7"/>
        <v>315.92</v>
      </c>
      <c r="R193" s="8">
        <f t="shared" si="8"/>
        <v>0</v>
      </c>
      <c r="S193" s="8">
        <f t="shared" si="9"/>
        <v>78.98</v>
      </c>
      <c r="T193" s="8">
        <f t="shared" si="10"/>
        <v>315.92</v>
      </c>
      <c r="U193" s="7">
        <f t="shared" si="11"/>
        <v>0</v>
      </c>
      <c r="V193" s="9">
        <f t="shared" si="12"/>
        <v>4</v>
      </c>
      <c r="W193" s="7" t="str">
        <f t="shared" si="26"/>
        <v>Styckpris=39,49 kr/st;Vikt per enhet=0,5;Enheter per kolli=8;Vikt=4 kg;Jämförelsepris=78,98 kr/kg;Pris=315,92 kr</v>
      </c>
      <c r="Z193" s="7" t="str">
        <f t="shared" si="14"/>
        <v>Rostad lök 500 g ST</v>
      </c>
      <c r="AA193" s="7" t="s">
        <v>80</v>
      </c>
      <c r="AC193" s="10" t="s">
        <v>595</v>
      </c>
      <c r="AE193" s="7" t="s">
        <v>355</v>
      </c>
      <c r="AI193" s="8">
        <f t="shared" si="15"/>
        <v>315.92</v>
      </c>
      <c r="AJ193" s="7" t="s">
        <v>84</v>
      </c>
      <c r="AK193" s="7" t="s">
        <v>84</v>
      </c>
      <c r="AL193" s="7">
        <f t="shared" si="16"/>
        <v>0</v>
      </c>
      <c r="AM193" s="7" t="s">
        <v>85</v>
      </c>
      <c r="AN193" s="7" t="s">
        <v>86</v>
      </c>
      <c r="AP193" s="8">
        <f t="shared" si="17"/>
        <v>4</v>
      </c>
      <c r="AQ193" s="7" t="s">
        <v>85</v>
      </c>
      <c r="AR193" s="7" t="s">
        <v>85</v>
      </c>
      <c r="AS193" s="7" t="s">
        <v>85</v>
      </c>
      <c r="AT193" s="7" t="s">
        <v>87</v>
      </c>
      <c r="AU193" s="7" t="s">
        <v>87</v>
      </c>
      <c r="AX193" s="7">
        <v>500</v>
      </c>
      <c r="AY193" s="7">
        <v>0</v>
      </c>
      <c r="AZ193" s="7" t="s">
        <v>497</v>
      </c>
      <c r="BA193" s="7" t="s">
        <v>363</v>
      </c>
      <c r="BR193" s="7">
        <v>0</v>
      </c>
      <c r="BX193" s="11">
        <v>7318690077619</v>
      </c>
      <c r="BY193" s="10">
        <v>656</v>
      </c>
      <c r="CJ193" s="7" t="str">
        <f t="shared" si="18"/>
        <v>Styckpris=39,49 kr/st;Vikt per enhet=0,5;Enheter per kolli=8;Vikt=4 kg;Jämförelsepris=78,98 kr/kg;Pris=315,92 kr</v>
      </c>
    </row>
    <row r="194" spans="1:88" ht="15.75" customHeight="1">
      <c r="A194" s="7" t="s">
        <v>596</v>
      </c>
      <c r="B194" s="7">
        <v>0</v>
      </c>
      <c r="C194" s="7" t="str">
        <f t="shared" si="0"/>
        <v>Fast</v>
      </c>
      <c r="D194" s="7">
        <v>1</v>
      </c>
      <c r="E194" s="8">
        <v>2.5</v>
      </c>
      <c r="F194" s="8"/>
      <c r="G194" s="8">
        <f t="shared" si="30"/>
        <v>2.5</v>
      </c>
      <c r="H194" s="8">
        <f t="shared" si="29"/>
        <v>0</v>
      </c>
      <c r="I194" s="8">
        <v>139.43</v>
      </c>
      <c r="J194" s="8"/>
      <c r="K194" s="7" t="s">
        <v>79</v>
      </c>
      <c r="M194" s="8">
        <f t="shared" si="3"/>
        <v>139.43</v>
      </c>
      <c r="N194" s="8">
        <f t="shared" si="4"/>
        <v>0</v>
      </c>
      <c r="O194" s="8">
        <f t="shared" si="5"/>
        <v>139.43</v>
      </c>
      <c r="P194" s="8">
        <f t="shared" si="6"/>
        <v>0</v>
      </c>
      <c r="Q194" s="8">
        <f t="shared" si="7"/>
        <v>139.43</v>
      </c>
      <c r="R194" s="8">
        <f t="shared" si="8"/>
        <v>0</v>
      </c>
      <c r="S194" s="8">
        <f t="shared" si="9"/>
        <v>55.772000000000006</v>
      </c>
      <c r="T194" s="8">
        <f t="shared" si="10"/>
        <v>139.43</v>
      </c>
      <c r="U194" s="7">
        <f t="shared" si="11"/>
        <v>0</v>
      </c>
      <c r="V194" s="9">
        <f t="shared" si="12"/>
        <v>2.5</v>
      </c>
      <c r="W194" s="7" t="str">
        <f t="shared" si="26"/>
        <v>Styckpris=139,43 kr/st;Vikt per enhet=2,5;Enheter per kolli=1;Vikt=2,5 kg;Jämförelsepris=55,77 kr/kg;Pris=139,43 kr</v>
      </c>
      <c r="Z194" s="7" t="str">
        <f t="shared" si="14"/>
        <v>Senap Per i Viken 2,5 kg HINK ST</v>
      </c>
      <c r="AA194" s="7" t="s">
        <v>80</v>
      </c>
      <c r="AC194" s="10" t="s">
        <v>597</v>
      </c>
      <c r="AE194" s="7" t="s">
        <v>355</v>
      </c>
      <c r="AI194" s="8">
        <f t="shared" si="15"/>
        <v>139.43</v>
      </c>
      <c r="AJ194" s="7" t="s">
        <v>84</v>
      </c>
      <c r="AK194" s="7" t="s">
        <v>84</v>
      </c>
      <c r="AL194" s="7">
        <f t="shared" si="16"/>
        <v>0</v>
      </c>
      <c r="AM194" s="7" t="s">
        <v>85</v>
      </c>
      <c r="AN194" s="7" t="s">
        <v>86</v>
      </c>
      <c r="AP194" s="8">
        <f t="shared" si="17"/>
        <v>2.5</v>
      </c>
      <c r="AQ194" s="7" t="s">
        <v>85</v>
      </c>
      <c r="AR194" s="7" t="s">
        <v>85</v>
      </c>
      <c r="AS194" s="7" t="s">
        <v>85</v>
      </c>
      <c r="AT194" s="7" t="s">
        <v>87</v>
      </c>
      <c r="AU194" s="7" t="s">
        <v>87</v>
      </c>
      <c r="AX194" s="7">
        <v>500</v>
      </c>
      <c r="AY194" s="7">
        <v>0</v>
      </c>
      <c r="AZ194" s="7" t="s">
        <v>497</v>
      </c>
      <c r="BA194" s="7" t="s">
        <v>363</v>
      </c>
      <c r="BR194" s="7">
        <v>0</v>
      </c>
      <c r="BX194" s="11">
        <v>2371665700009</v>
      </c>
      <c r="BY194" s="10">
        <v>657</v>
      </c>
      <c r="CJ194" s="7" t="str">
        <f t="shared" si="18"/>
        <v>Styckpris=139,43 kr/st;Vikt per enhet=2,5;Enheter per kolli=1;Vikt=2,5 kg;Jämförelsepris=55,77 kr/kg;Pris=139,43 kr</v>
      </c>
    </row>
    <row r="195" spans="1:88" ht="15.75" customHeight="1">
      <c r="A195" s="7" t="s">
        <v>598</v>
      </c>
      <c r="B195" s="7">
        <v>0</v>
      </c>
      <c r="C195" s="7" t="str">
        <f t="shared" si="0"/>
        <v>Fast</v>
      </c>
      <c r="D195" s="7">
        <v>8</v>
      </c>
      <c r="E195" s="8">
        <v>0.2</v>
      </c>
      <c r="F195" s="8"/>
      <c r="G195" s="8">
        <f t="shared" si="30"/>
        <v>1.6</v>
      </c>
      <c r="H195" s="8">
        <f t="shared" si="29"/>
        <v>0</v>
      </c>
      <c r="I195" s="8">
        <v>16.11</v>
      </c>
      <c r="J195" s="8"/>
      <c r="K195" s="7" t="s">
        <v>79</v>
      </c>
      <c r="M195" s="8">
        <f t="shared" si="3"/>
        <v>16.11</v>
      </c>
      <c r="N195" s="8">
        <f t="shared" si="4"/>
        <v>0</v>
      </c>
      <c r="O195" s="8">
        <f t="shared" si="5"/>
        <v>128.88</v>
      </c>
      <c r="P195" s="8">
        <f t="shared" si="6"/>
        <v>0</v>
      </c>
      <c r="Q195" s="8">
        <f t="shared" si="7"/>
        <v>128.88</v>
      </c>
      <c r="R195" s="8">
        <f t="shared" si="8"/>
        <v>0</v>
      </c>
      <c r="S195" s="8">
        <f t="shared" si="9"/>
        <v>80.55</v>
      </c>
      <c r="T195" s="8">
        <f t="shared" si="10"/>
        <v>128.88</v>
      </c>
      <c r="U195" s="7">
        <f t="shared" si="11"/>
        <v>0</v>
      </c>
      <c r="V195" s="9">
        <f t="shared" si="12"/>
        <v>1.6</v>
      </c>
      <c r="W195" s="7" t="str">
        <f t="shared" si="26"/>
        <v>Styckpris=16,11 kr/st;Vikt per enhet=0,2;Enheter per kolli=8;Vikt=1,6 kg;Jämförelsepris=80,55 kr/kg;Pris=128,88 kr</v>
      </c>
      <c r="Z195" s="7" t="str">
        <f t="shared" si="14"/>
        <v>Senap Per i Viken 200 g ST</v>
      </c>
      <c r="AA195" s="7" t="s">
        <v>80</v>
      </c>
      <c r="AC195" s="10" t="s">
        <v>599</v>
      </c>
      <c r="AE195" s="7" t="s">
        <v>355</v>
      </c>
      <c r="AI195" s="8">
        <f t="shared" si="15"/>
        <v>128.88</v>
      </c>
      <c r="AJ195" s="7" t="s">
        <v>84</v>
      </c>
      <c r="AK195" s="7" t="s">
        <v>84</v>
      </c>
      <c r="AL195" s="7">
        <f t="shared" si="16"/>
        <v>0</v>
      </c>
      <c r="AM195" s="7" t="s">
        <v>85</v>
      </c>
      <c r="AN195" s="7" t="s">
        <v>86</v>
      </c>
      <c r="AP195" s="8">
        <f t="shared" si="17"/>
        <v>1.6</v>
      </c>
      <c r="AQ195" s="7" t="s">
        <v>85</v>
      </c>
      <c r="AR195" s="7" t="s">
        <v>85</v>
      </c>
      <c r="AS195" s="7" t="s">
        <v>85</v>
      </c>
      <c r="AT195" s="7" t="s">
        <v>87</v>
      </c>
      <c r="AU195" s="7" t="s">
        <v>87</v>
      </c>
      <c r="AX195" s="7">
        <v>500</v>
      </c>
      <c r="AY195" s="7">
        <v>0</v>
      </c>
      <c r="AZ195" s="7" t="s">
        <v>497</v>
      </c>
      <c r="BA195" s="7" t="s">
        <v>363</v>
      </c>
      <c r="BR195" s="7">
        <v>0</v>
      </c>
      <c r="BX195" s="11">
        <v>7324500400003</v>
      </c>
      <c r="BY195" s="10">
        <v>658</v>
      </c>
      <c r="CJ195" s="7" t="str">
        <f t="shared" si="18"/>
        <v>Styckpris=16,11 kr/st;Vikt per enhet=0,2;Enheter per kolli=8;Vikt=1,6 kg;Jämförelsepris=80,55 kr/kg;Pris=128,88 kr</v>
      </c>
    </row>
    <row r="196" spans="1:88" ht="15.75" customHeight="1">
      <c r="A196" s="7" t="s">
        <v>600</v>
      </c>
      <c r="B196" s="7">
        <v>0</v>
      </c>
      <c r="C196" s="7" t="str">
        <f t="shared" si="0"/>
        <v>Fast</v>
      </c>
      <c r="D196" s="7">
        <v>8</v>
      </c>
      <c r="E196" s="8">
        <v>0.5</v>
      </c>
      <c r="F196" s="8"/>
      <c r="G196" s="8">
        <f t="shared" si="30"/>
        <v>4</v>
      </c>
      <c r="H196" s="8">
        <f t="shared" si="29"/>
        <v>0</v>
      </c>
      <c r="I196" s="8">
        <v>28.41</v>
      </c>
      <c r="J196" s="8"/>
      <c r="K196" s="7" t="s">
        <v>79</v>
      </c>
      <c r="M196" s="8">
        <f t="shared" si="3"/>
        <v>28.41</v>
      </c>
      <c r="N196" s="8">
        <f t="shared" si="4"/>
        <v>0</v>
      </c>
      <c r="O196" s="8">
        <f t="shared" si="5"/>
        <v>227.28</v>
      </c>
      <c r="P196" s="8">
        <f t="shared" si="6"/>
        <v>0</v>
      </c>
      <c r="Q196" s="8">
        <f t="shared" si="7"/>
        <v>227.28</v>
      </c>
      <c r="R196" s="8">
        <f t="shared" si="8"/>
        <v>0</v>
      </c>
      <c r="S196" s="8">
        <f t="shared" si="9"/>
        <v>56.82</v>
      </c>
      <c r="T196" s="8">
        <f t="shared" si="10"/>
        <v>227.28</v>
      </c>
      <c r="U196" s="7">
        <f t="shared" si="11"/>
        <v>0</v>
      </c>
      <c r="V196" s="9">
        <f t="shared" si="12"/>
        <v>4</v>
      </c>
      <c r="W196" s="7" t="str">
        <f t="shared" si="26"/>
        <v>Styckpris=28,41 kr/st;Vikt per enhet=0,5;Enheter per kolli=8;Vikt=4 kg;Jämförelsepris=56,82 kr/kg;Pris=227,28 kr</v>
      </c>
      <c r="Z196" s="7" t="str">
        <f t="shared" si="14"/>
        <v>Hultbergs Senap i flaska 500 g ST</v>
      </c>
      <c r="AA196" s="7" t="s">
        <v>80</v>
      </c>
      <c r="AC196" s="10" t="s">
        <v>601</v>
      </c>
      <c r="AE196" s="7" t="s">
        <v>355</v>
      </c>
      <c r="AI196" s="8">
        <f t="shared" si="15"/>
        <v>227.28</v>
      </c>
      <c r="AJ196" s="7" t="s">
        <v>84</v>
      </c>
      <c r="AK196" s="7" t="s">
        <v>84</v>
      </c>
      <c r="AL196" s="7">
        <f t="shared" si="16"/>
        <v>0</v>
      </c>
      <c r="AM196" s="7" t="s">
        <v>85</v>
      </c>
      <c r="AN196" s="7" t="s">
        <v>86</v>
      </c>
      <c r="AP196" s="8">
        <f t="shared" si="17"/>
        <v>4</v>
      </c>
      <c r="AQ196" s="7" t="s">
        <v>85</v>
      </c>
      <c r="AR196" s="7" t="s">
        <v>85</v>
      </c>
      <c r="AS196" s="7" t="s">
        <v>85</v>
      </c>
      <c r="AT196" s="7" t="s">
        <v>87</v>
      </c>
      <c r="AU196" s="7" t="s">
        <v>87</v>
      </c>
      <c r="AX196" s="7">
        <v>500</v>
      </c>
      <c r="AY196" s="7">
        <v>0</v>
      </c>
      <c r="AZ196" s="7" t="s">
        <v>497</v>
      </c>
      <c r="BA196" s="7" t="s">
        <v>363</v>
      </c>
      <c r="BR196" s="7">
        <v>0</v>
      </c>
      <c r="BX196" s="11">
        <v>7310156000490</v>
      </c>
      <c r="BY196" s="10">
        <v>659</v>
      </c>
      <c r="CJ196" s="7" t="str">
        <f t="shared" si="18"/>
        <v>Styckpris=28,41 kr/st;Vikt per enhet=0,5;Enheter per kolli=8;Vikt=4 kg;Jämförelsepris=56,82 kr/kg;Pris=227,28 kr</v>
      </c>
    </row>
    <row r="197" spans="1:88" ht="15.75" customHeight="1">
      <c r="A197" s="7" t="s">
        <v>602</v>
      </c>
      <c r="B197" s="7">
        <v>0</v>
      </c>
      <c r="C197" s="7" t="str">
        <f t="shared" si="0"/>
        <v>Fast</v>
      </c>
      <c r="D197" s="7">
        <v>8</v>
      </c>
      <c r="E197" s="8">
        <v>0.2</v>
      </c>
      <c r="F197" s="8"/>
      <c r="G197" s="8">
        <f t="shared" si="30"/>
        <v>1.6</v>
      </c>
      <c r="H197" s="8">
        <f t="shared" si="29"/>
        <v>0</v>
      </c>
      <c r="I197" s="8">
        <v>28.41</v>
      </c>
      <c r="J197" s="8"/>
      <c r="K197" s="7" t="s">
        <v>79</v>
      </c>
      <c r="M197" s="8">
        <f t="shared" si="3"/>
        <v>28.41</v>
      </c>
      <c r="N197" s="8">
        <f t="shared" si="4"/>
        <v>0</v>
      </c>
      <c r="O197" s="8">
        <f t="shared" si="5"/>
        <v>227.28</v>
      </c>
      <c r="P197" s="8">
        <f t="shared" si="6"/>
        <v>0</v>
      </c>
      <c r="Q197" s="8">
        <f t="shared" si="7"/>
        <v>227.28</v>
      </c>
      <c r="R197" s="8">
        <f t="shared" si="8"/>
        <v>0</v>
      </c>
      <c r="S197" s="8">
        <f t="shared" si="9"/>
        <v>142.04999999999998</v>
      </c>
      <c r="T197" s="8">
        <f t="shared" si="10"/>
        <v>227.28</v>
      </c>
      <c r="U197" s="7">
        <f t="shared" si="11"/>
        <v>0</v>
      </c>
      <c r="V197" s="9">
        <f t="shared" si="12"/>
        <v>1.6</v>
      </c>
      <c r="W197" s="7" t="str">
        <f t="shared" si="26"/>
        <v>Styckpris=28,41 kr/st;Vikt per enhet=0,2;Enheter per kolli=8;Vikt=1,6 kg;Jämförelsepris=142,05 kr/kg;Pris=227,28 kr</v>
      </c>
      <c r="Z197" s="7" t="str">
        <f t="shared" si="14"/>
        <v>Jonnys Sötstarksenap ST</v>
      </c>
      <c r="AA197" s="7" t="s">
        <v>80</v>
      </c>
      <c r="AC197" s="10" t="s">
        <v>603</v>
      </c>
      <c r="AE197" s="7" t="s">
        <v>355</v>
      </c>
      <c r="AI197" s="8">
        <f t="shared" si="15"/>
        <v>227.28</v>
      </c>
      <c r="AJ197" s="7" t="s">
        <v>84</v>
      </c>
      <c r="AK197" s="7" t="s">
        <v>84</v>
      </c>
      <c r="AL197" s="7">
        <f t="shared" si="16"/>
        <v>0</v>
      </c>
      <c r="AM197" s="7" t="s">
        <v>85</v>
      </c>
      <c r="AN197" s="7" t="s">
        <v>86</v>
      </c>
      <c r="AP197" s="8">
        <f t="shared" si="17"/>
        <v>1.6</v>
      </c>
      <c r="AQ197" s="7" t="s">
        <v>85</v>
      </c>
      <c r="AR197" s="7" t="s">
        <v>85</v>
      </c>
      <c r="AS197" s="7" t="s">
        <v>85</v>
      </c>
      <c r="AT197" s="7" t="s">
        <v>87</v>
      </c>
      <c r="AU197" s="7" t="s">
        <v>87</v>
      </c>
      <c r="AX197" s="7">
        <v>500</v>
      </c>
      <c r="AY197" s="7">
        <v>0</v>
      </c>
      <c r="AZ197" s="7" t="s">
        <v>497</v>
      </c>
      <c r="BA197" s="7" t="s">
        <v>363</v>
      </c>
      <c r="BR197" s="7">
        <v>0</v>
      </c>
      <c r="BX197" s="11">
        <v>7392031000016</v>
      </c>
      <c r="BY197" s="10">
        <v>660</v>
      </c>
      <c r="CJ197" s="7" t="str">
        <f t="shared" si="18"/>
        <v>Styckpris=28,41 kr/st;Vikt per enhet=0,2;Enheter per kolli=8;Vikt=1,6 kg;Jämförelsepris=142,05 kr/kg;Pris=227,28 kr</v>
      </c>
    </row>
    <row r="198" spans="1:88" ht="15.75" customHeight="1">
      <c r="A198" s="7" t="s">
        <v>604</v>
      </c>
      <c r="B198" s="7">
        <v>0</v>
      </c>
      <c r="C198" s="7" t="str">
        <f t="shared" si="0"/>
        <v>Fast</v>
      </c>
      <c r="D198" s="7">
        <v>4</v>
      </c>
      <c r="E198" s="8">
        <v>0.4</v>
      </c>
      <c r="F198" s="8"/>
      <c r="G198" s="8">
        <f t="shared" si="30"/>
        <v>1.6</v>
      </c>
      <c r="H198" s="8">
        <f t="shared" si="29"/>
        <v>0</v>
      </c>
      <c r="I198" s="8">
        <v>26.29</v>
      </c>
      <c r="J198" s="8"/>
      <c r="K198" s="7" t="s">
        <v>79</v>
      </c>
      <c r="M198" s="8">
        <f t="shared" si="3"/>
        <v>26.29</v>
      </c>
      <c r="N198" s="8">
        <f t="shared" si="4"/>
        <v>0</v>
      </c>
      <c r="O198" s="8">
        <f t="shared" si="5"/>
        <v>105.16</v>
      </c>
      <c r="P198" s="8">
        <f t="shared" si="6"/>
        <v>0</v>
      </c>
      <c r="Q198" s="8">
        <f t="shared" si="7"/>
        <v>105.16</v>
      </c>
      <c r="R198" s="8">
        <f t="shared" si="8"/>
        <v>0</v>
      </c>
      <c r="S198" s="8">
        <f t="shared" si="9"/>
        <v>65.724999999999994</v>
      </c>
      <c r="T198" s="8">
        <f t="shared" si="10"/>
        <v>105.16</v>
      </c>
      <c r="U198" s="7">
        <f t="shared" si="11"/>
        <v>0</v>
      </c>
      <c r="V198" s="9">
        <f t="shared" si="12"/>
        <v>1.6</v>
      </c>
      <c r="W198" s="7" t="str">
        <f t="shared" si="26"/>
        <v>Styckpris=26,29 kr/st;Vikt per enhet=0,4;Enheter per kolli=4;Vikt=1,6 kg;Jämförelsepris=65,73 kr/kg;Pris=105,16 kr</v>
      </c>
      <c r="Z198" s="7" t="str">
        <f t="shared" si="14"/>
        <v>Brunkål 400 g ST</v>
      </c>
      <c r="AA198" s="7" t="s">
        <v>80</v>
      </c>
      <c r="AC198" s="10" t="s">
        <v>605</v>
      </c>
      <c r="AE198" s="7" t="s">
        <v>355</v>
      </c>
      <c r="AI198" s="8">
        <f t="shared" si="15"/>
        <v>105.16</v>
      </c>
      <c r="AJ198" s="7" t="s">
        <v>84</v>
      </c>
      <c r="AK198" s="7" t="s">
        <v>84</v>
      </c>
      <c r="AL198" s="7">
        <f t="shared" si="16"/>
        <v>0</v>
      </c>
      <c r="AM198" s="7" t="s">
        <v>85</v>
      </c>
      <c r="AN198" s="7" t="s">
        <v>86</v>
      </c>
      <c r="AP198" s="8">
        <f t="shared" si="17"/>
        <v>1.6</v>
      </c>
      <c r="AQ198" s="7" t="s">
        <v>85</v>
      </c>
      <c r="AR198" s="7" t="s">
        <v>85</v>
      </c>
      <c r="AS198" s="7" t="s">
        <v>85</v>
      </c>
      <c r="AT198" s="7" t="s">
        <v>87</v>
      </c>
      <c r="AU198" s="7" t="s">
        <v>87</v>
      </c>
      <c r="AX198" s="7">
        <v>500</v>
      </c>
      <c r="AY198" s="7">
        <v>0</v>
      </c>
      <c r="AZ198" s="7" t="s">
        <v>497</v>
      </c>
      <c r="BA198" s="7" t="s">
        <v>363</v>
      </c>
      <c r="BR198" s="7">
        <v>0</v>
      </c>
      <c r="BX198" s="11">
        <v>7332245680000</v>
      </c>
      <c r="BY198" s="10">
        <v>680</v>
      </c>
      <c r="CJ198" s="7" t="str">
        <f t="shared" si="18"/>
        <v>Styckpris=26,29 kr/st;Vikt per enhet=0,4;Enheter per kolli=4;Vikt=1,6 kg;Jämförelsepris=65,73 kr/kg;Pris=105,16 kr</v>
      </c>
    </row>
    <row r="199" spans="1:88" ht="15.75" customHeight="1">
      <c r="A199" s="28" t="s">
        <v>606</v>
      </c>
      <c r="B199" s="7">
        <v>0</v>
      </c>
      <c r="C199" s="7" t="str">
        <f t="shared" si="0"/>
        <v>Fast</v>
      </c>
      <c r="D199" s="7">
        <v>1</v>
      </c>
      <c r="E199" s="8">
        <v>2</v>
      </c>
      <c r="F199" s="8"/>
      <c r="G199" s="8">
        <f t="shared" si="30"/>
        <v>2</v>
      </c>
      <c r="H199" s="8">
        <f t="shared" si="29"/>
        <v>0</v>
      </c>
      <c r="I199" s="8">
        <v>107.42</v>
      </c>
      <c r="J199" s="8"/>
      <c r="K199" s="7" t="s">
        <v>79</v>
      </c>
      <c r="M199" s="8">
        <f t="shared" si="3"/>
        <v>107.42</v>
      </c>
      <c r="N199" s="8">
        <f t="shared" si="4"/>
        <v>0</v>
      </c>
      <c r="O199" s="8">
        <f t="shared" si="5"/>
        <v>107.42</v>
      </c>
      <c r="P199" s="8">
        <f t="shared" si="6"/>
        <v>0</v>
      </c>
      <c r="Q199" s="8">
        <f t="shared" si="7"/>
        <v>107.42</v>
      </c>
      <c r="R199" s="8">
        <f t="shared" si="8"/>
        <v>0</v>
      </c>
      <c r="S199" s="8">
        <f t="shared" si="9"/>
        <v>53.71</v>
      </c>
      <c r="T199" s="8">
        <f t="shared" si="10"/>
        <v>107.42</v>
      </c>
      <c r="U199" s="7">
        <f t="shared" si="11"/>
        <v>0</v>
      </c>
      <c r="V199" s="9">
        <f t="shared" si="12"/>
        <v>2</v>
      </c>
      <c r="W199" s="7" t="str">
        <f t="shared" si="26"/>
        <v>Styckpris=107,42 kr/st;Vikt per enhet=2;Enheter per kolli=1;Vikt=2 kg;Jämförelsepris=53,71 kr/kg;Pris=107,42 kr</v>
      </c>
      <c r="Z199" s="7" t="str">
        <f t="shared" si="14"/>
        <v>Brunkål 2x1 kg Tub ST</v>
      </c>
      <c r="AA199" s="7" t="s">
        <v>80</v>
      </c>
      <c r="AC199" s="10" t="s">
        <v>607</v>
      </c>
      <c r="AE199" s="7" t="s">
        <v>355</v>
      </c>
      <c r="AI199" s="8">
        <f t="shared" si="15"/>
        <v>107.42</v>
      </c>
      <c r="AJ199" s="7" t="s">
        <v>84</v>
      </c>
      <c r="AK199" s="7" t="s">
        <v>84</v>
      </c>
      <c r="AL199" s="7">
        <f t="shared" si="16"/>
        <v>0</v>
      </c>
      <c r="AM199" s="7" t="s">
        <v>85</v>
      </c>
      <c r="AN199" s="7" t="s">
        <v>86</v>
      </c>
      <c r="AP199" s="8">
        <f t="shared" si="17"/>
        <v>2</v>
      </c>
      <c r="AQ199" s="7" t="s">
        <v>85</v>
      </c>
      <c r="AR199" s="7" t="s">
        <v>85</v>
      </c>
      <c r="AS199" s="7" t="s">
        <v>85</v>
      </c>
      <c r="AT199" s="7" t="s">
        <v>87</v>
      </c>
      <c r="AU199" s="7" t="s">
        <v>87</v>
      </c>
      <c r="AX199" s="7">
        <v>500</v>
      </c>
      <c r="AY199" s="7">
        <v>0</v>
      </c>
      <c r="AZ199" s="7" t="s">
        <v>497</v>
      </c>
      <c r="BA199" s="7" t="s">
        <v>363</v>
      </c>
      <c r="BR199" s="7">
        <v>0</v>
      </c>
      <c r="BX199" s="11">
        <v>7332245684008</v>
      </c>
      <c r="BY199" s="10">
        <v>684</v>
      </c>
      <c r="CJ199" s="7" t="str">
        <f t="shared" si="18"/>
        <v>Styckpris=107,42 kr/st;Vikt per enhet=2;Enheter per kolli=1;Vikt=2 kg;Jämförelsepris=53,71 kr/kg;Pris=107,42 kr</v>
      </c>
    </row>
    <row r="200" spans="1:88" ht="15.75" customHeight="1">
      <c r="A200" s="7" t="s">
        <v>608</v>
      </c>
      <c r="B200" s="7">
        <v>1</v>
      </c>
      <c r="C200" s="7" t="str">
        <f t="shared" si="0"/>
        <v>Varierande</v>
      </c>
      <c r="D200" s="7">
        <v>4</v>
      </c>
      <c r="E200" s="8"/>
      <c r="F200" s="8">
        <v>1</v>
      </c>
      <c r="G200" s="8">
        <f t="shared" si="30"/>
        <v>0</v>
      </c>
      <c r="H200" s="8">
        <f t="shared" si="29"/>
        <v>4</v>
      </c>
      <c r="I200" s="8"/>
      <c r="J200" s="8">
        <v>89.95</v>
      </c>
      <c r="K200" s="7" t="s">
        <v>79</v>
      </c>
      <c r="M200" s="8">
        <f t="shared" si="3"/>
        <v>0</v>
      </c>
      <c r="N200" s="8">
        <f t="shared" si="4"/>
        <v>89.95</v>
      </c>
      <c r="O200" s="8">
        <f t="shared" si="5"/>
        <v>0</v>
      </c>
      <c r="P200" s="8">
        <f t="shared" si="6"/>
        <v>359.8</v>
      </c>
      <c r="Q200" s="8">
        <f t="shared" si="7"/>
        <v>0</v>
      </c>
      <c r="R200" s="8">
        <f t="shared" si="8"/>
        <v>359.8</v>
      </c>
      <c r="S200" s="8" t="e">
        <f t="shared" si="9"/>
        <v>#DIV/0!</v>
      </c>
      <c r="T200" s="8">
        <f t="shared" si="10"/>
        <v>359.8</v>
      </c>
      <c r="U200" s="7">
        <f t="shared" si="11"/>
        <v>0</v>
      </c>
      <c r="V200" s="9">
        <f t="shared" si="12"/>
        <v>4</v>
      </c>
      <c r="W200" s="7" t="str">
        <f t="shared" si="26"/>
        <v>Kilopris=89,95 kr/kg;Vikt per enhet=1;Enheter per kolli=4;Vikt (ca)=4kg;Cirkapris per kolli=359,8 kr</v>
      </c>
      <c r="Z200" s="7" t="str">
        <f t="shared" si="14"/>
        <v>Rå Rullsylta Jul LÖSVIKT</v>
      </c>
      <c r="AA200" s="7" t="s">
        <v>80</v>
      </c>
      <c r="AC200" s="10" t="s">
        <v>609</v>
      </c>
      <c r="AE200" s="7" t="s">
        <v>355</v>
      </c>
      <c r="AI200" s="8">
        <f t="shared" si="15"/>
        <v>359.8</v>
      </c>
      <c r="AJ200" s="7" t="s">
        <v>84</v>
      </c>
      <c r="AK200" s="7" t="s">
        <v>84</v>
      </c>
      <c r="AL200" s="7">
        <f t="shared" si="16"/>
        <v>0</v>
      </c>
      <c r="AM200" s="7" t="s">
        <v>85</v>
      </c>
      <c r="AN200" s="7" t="s">
        <v>86</v>
      </c>
      <c r="AP200" s="8">
        <f t="shared" si="17"/>
        <v>4</v>
      </c>
      <c r="AQ200" s="7" t="s">
        <v>85</v>
      </c>
      <c r="AR200" s="7" t="s">
        <v>85</v>
      </c>
      <c r="AS200" s="7" t="s">
        <v>85</v>
      </c>
      <c r="AT200" s="7" t="s">
        <v>87</v>
      </c>
      <c r="AU200" s="7" t="s">
        <v>87</v>
      </c>
      <c r="AX200" s="7">
        <v>500</v>
      </c>
      <c r="AY200" s="7">
        <v>0</v>
      </c>
      <c r="AZ200" s="7" t="s">
        <v>429</v>
      </c>
      <c r="BA200" s="7" t="s">
        <v>363</v>
      </c>
      <c r="BR200" s="7">
        <v>0</v>
      </c>
      <c r="BX200" s="11">
        <v>2371677500000</v>
      </c>
      <c r="BY200" s="10">
        <v>775</v>
      </c>
      <c r="CJ200" s="7" t="str">
        <f t="shared" si="18"/>
        <v>Kilopris=89,95 kr/kg;Vikt per enhet=1;Enheter per kolli=4;Vikt (ca)=4kg;Cirkapris per kolli=359,8 kr</v>
      </c>
    </row>
    <row r="201" spans="1:88" ht="15.75" customHeight="1">
      <c r="A201" s="7" t="s">
        <v>610</v>
      </c>
      <c r="B201" s="7">
        <v>0</v>
      </c>
      <c r="C201" s="7" t="str">
        <f t="shared" si="0"/>
        <v>Fast</v>
      </c>
      <c r="D201" s="7">
        <v>8</v>
      </c>
      <c r="E201" s="8">
        <v>0.3</v>
      </c>
      <c r="F201" s="8"/>
      <c r="G201" s="8">
        <f t="shared" si="30"/>
        <v>2.4</v>
      </c>
      <c r="H201" s="8">
        <f t="shared" si="29"/>
        <v>0</v>
      </c>
      <c r="I201" s="8">
        <v>47.83</v>
      </c>
      <c r="J201" s="8"/>
      <c r="K201" s="7" t="s">
        <v>79</v>
      </c>
      <c r="M201" s="8">
        <f t="shared" si="3"/>
        <v>47.83</v>
      </c>
      <c r="N201" s="8">
        <f t="shared" si="4"/>
        <v>0</v>
      </c>
      <c r="O201" s="8">
        <f t="shared" si="5"/>
        <v>382.64</v>
      </c>
      <c r="P201" s="8">
        <f t="shared" si="6"/>
        <v>0</v>
      </c>
      <c r="Q201" s="8">
        <f t="shared" si="7"/>
        <v>382.64</v>
      </c>
      <c r="R201" s="8">
        <f t="shared" si="8"/>
        <v>0</v>
      </c>
      <c r="S201" s="8">
        <f t="shared" si="9"/>
        <v>159.43333333333334</v>
      </c>
      <c r="T201" s="8">
        <f t="shared" si="10"/>
        <v>382.64</v>
      </c>
      <c r="U201" s="7">
        <f t="shared" si="11"/>
        <v>0</v>
      </c>
      <c r="V201" s="9">
        <f t="shared" si="12"/>
        <v>2.4</v>
      </c>
      <c r="W201" s="7" t="str">
        <f t="shared" si="26"/>
        <v>Styckpris=47,83 kr/st;Vikt per enhet=0,3;Enheter per kolli=8;Vikt=2,4 kg;Jämförelsepris=159,43 kr/kg;Pris=382,64 kr</v>
      </c>
      <c r="Z201" s="7" t="str">
        <f t="shared" si="14"/>
        <v>Knackwurst 3-pack 300 g ST</v>
      </c>
      <c r="AA201" s="7" t="s">
        <v>80</v>
      </c>
      <c r="AC201" s="10" t="s">
        <v>611</v>
      </c>
      <c r="AE201" s="7" t="s">
        <v>355</v>
      </c>
      <c r="AI201" s="8">
        <f t="shared" si="15"/>
        <v>382.64</v>
      </c>
      <c r="AJ201" s="7" t="s">
        <v>84</v>
      </c>
      <c r="AK201" s="7" t="s">
        <v>84</v>
      </c>
      <c r="AL201" s="7">
        <f t="shared" si="16"/>
        <v>0</v>
      </c>
      <c r="AM201" s="7" t="s">
        <v>85</v>
      </c>
      <c r="AN201" s="7" t="s">
        <v>86</v>
      </c>
      <c r="AP201" s="8">
        <f t="shared" si="17"/>
        <v>2.4</v>
      </c>
      <c r="AQ201" s="7" t="s">
        <v>85</v>
      </c>
      <c r="AR201" s="7" t="s">
        <v>85</v>
      </c>
      <c r="AS201" s="7" t="s">
        <v>85</v>
      </c>
      <c r="AT201" s="7" t="s">
        <v>87</v>
      </c>
      <c r="AU201" s="7" t="s">
        <v>87</v>
      </c>
      <c r="AX201" s="7">
        <v>500</v>
      </c>
      <c r="AY201" s="7">
        <v>0</v>
      </c>
      <c r="AZ201" s="7" t="s">
        <v>346</v>
      </c>
      <c r="BA201" s="7" t="s">
        <v>363</v>
      </c>
      <c r="BR201" s="7">
        <v>0</v>
      </c>
      <c r="BX201" s="11">
        <v>7332245863007</v>
      </c>
      <c r="BY201" s="10">
        <v>863</v>
      </c>
      <c r="CJ201" s="7" t="str">
        <f t="shared" si="18"/>
        <v>Styckpris=47,83 kr/st;Vikt per enhet=0,3;Enheter per kolli=8;Vikt=2,4 kg;Jämförelsepris=159,43 kr/kg;Pris=382,64 kr</v>
      </c>
    </row>
    <row r="202" spans="1:88" ht="15.75" customHeight="1">
      <c r="A202" s="7" t="s">
        <v>612</v>
      </c>
      <c r="B202" s="7">
        <v>0</v>
      </c>
      <c r="C202" s="7" t="str">
        <f t="shared" si="0"/>
        <v>Fast</v>
      </c>
      <c r="D202" s="7">
        <v>8</v>
      </c>
      <c r="E202" s="8">
        <v>0.45</v>
      </c>
      <c r="F202" s="8"/>
      <c r="G202" s="8">
        <f t="shared" si="30"/>
        <v>3.6</v>
      </c>
      <c r="H202" s="8">
        <f t="shared" si="29"/>
        <v>0</v>
      </c>
      <c r="I202" s="8">
        <v>37.909999999999997</v>
      </c>
      <c r="J202" s="8"/>
      <c r="K202" s="7" t="s">
        <v>79</v>
      </c>
      <c r="M202" s="8">
        <f t="shared" si="3"/>
        <v>37.909999999999997</v>
      </c>
      <c r="N202" s="8">
        <f t="shared" si="4"/>
        <v>0</v>
      </c>
      <c r="O202" s="8">
        <f t="shared" si="5"/>
        <v>303.27999999999997</v>
      </c>
      <c r="P202" s="8">
        <f t="shared" si="6"/>
        <v>0</v>
      </c>
      <c r="Q202" s="8">
        <f t="shared" si="7"/>
        <v>303.27999999999997</v>
      </c>
      <c r="R202" s="8">
        <f t="shared" si="8"/>
        <v>0</v>
      </c>
      <c r="S202" s="8">
        <f t="shared" si="9"/>
        <v>84.24444444444444</v>
      </c>
      <c r="T202" s="8">
        <f t="shared" si="10"/>
        <v>303.27999999999997</v>
      </c>
      <c r="U202" s="7">
        <f t="shared" si="11"/>
        <v>0</v>
      </c>
      <c r="V202" s="9">
        <f t="shared" si="12"/>
        <v>3.6</v>
      </c>
      <c r="W202" s="7" t="str">
        <f t="shared" si="26"/>
        <v>Styckpris=37,91 kr/st;Vikt per enhet=0,45;Enheter per kolli=8;Vikt=3,6 kg;Jämförelsepris=84,24 kr/kg;Pris=303,28 kr</v>
      </c>
      <c r="Z202" s="7" t="str">
        <f t="shared" si="14"/>
        <v>Vikengrillare 4-pack 450 g ST</v>
      </c>
      <c r="AA202" s="7" t="s">
        <v>80</v>
      </c>
      <c r="AC202" s="10" t="s">
        <v>613</v>
      </c>
      <c r="AE202" s="7" t="s">
        <v>355</v>
      </c>
      <c r="AI202" s="8">
        <f t="shared" si="15"/>
        <v>303.27999999999997</v>
      </c>
      <c r="AJ202" s="7" t="s">
        <v>84</v>
      </c>
      <c r="AK202" s="7" t="s">
        <v>84</v>
      </c>
      <c r="AL202" s="7">
        <f t="shared" si="16"/>
        <v>0</v>
      </c>
      <c r="AM202" s="7" t="s">
        <v>85</v>
      </c>
      <c r="AN202" s="7" t="s">
        <v>86</v>
      </c>
      <c r="AP202" s="8">
        <f t="shared" si="17"/>
        <v>3.6</v>
      </c>
      <c r="AQ202" s="7" t="s">
        <v>85</v>
      </c>
      <c r="AR202" s="7" t="s">
        <v>85</v>
      </c>
      <c r="AS202" s="7" t="s">
        <v>85</v>
      </c>
      <c r="AT202" s="7" t="s">
        <v>87</v>
      </c>
      <c r="AU202" s="7" t="s">
        <v>87</v>
      </c>
      <c r="AX202" s="7">
        <v>500</v>
      </c>
      <c r="AY202" s="7">
        <v>0</v>
      </c>
      <c r="AZ202" s="7" t="s">
        <v>346</v>
      </c>
      <c r="BA202" s="7" t="s">
        <v>363</v>
      </c>
      <c r="BR202" s="7">
        <v>0</v>
      </c>
      <c r="BX202" s="11">
        <v>7332245867005</v>
      </c>
      <c r="BY202" s="10">
        <v>867</v>
      </c>
      <c r="CJ202" s="7" t="str">
        <f t="shared" si="18"/>
        <v>Styckpris=37,91 kr/st;Vikt per enhet=0,45;Enheter per kolli=8;Vikt=3,6 kg;Jämförelsepris=84,24 kr/kg;Pris=303,28 kr</v>
      </c>
    </row>
    <row r="203" spans="1:88" ht="15.75" customHeight="1">
      <c r="A203" s="7" t="s">
        <v>614</v>
      </c>
      <c r="B203" s="7">
        <v>0</v>
      </c>
      <c r="C203" s="7" t="str">
        <f t="shared" si="0"/>
        <v>Fast</v>
      </c>
      <c r="D203" s="7">
        <v>8</v>
      </c>
      <c r="E203" s="8">
        <v>0.3</v>
      </c>
      <c r="F203" s="8"/>
      <c r="G203" s="8">
        <f t="shared" si="30"/>
        <v>2.4</v>
      </c>
      <c r="H203" s="8">
        <f t="shared" si="29"/>
        <v>0</v>
      </c>
      <c r="I203" s="8">
        <v>41.58</v>
      </c>
      <c r="J203" s="8"/>
      <c r="K203" s="7" t="s">
        <v>79</v>
      </c>
      <c r="M203" s="8">
        <f t="shared" si="3"/>
        <v>41.58</v>
      </c>
      <c r="N203" s="8">
        <f t="shared" si="4"/>
        <v>0</v>
      </c>
      <c r="O203" s="8">
        <f t="shared" si="5"/>
        <v>332.64</v>
      </c>
      <c r="P203" s="8">
        <f t="shared" si="6"/>
        <v>0</v>
      </c>
      <c r="Q203" s="8">
        <f t="shared" si="7"/>
        <v>332.64</v>
      </c>
      <c r="R203" s="8">
        <f t="shared" si="8"/>
        <v>0</v>
      </c>
      <c r="S203" s="8">
        <f t="shared" si="9"/>
        <v>138.6</v>
      </c>
      <c r="T203" s="8">
        <f t="shared" si="10"/>
        <v>332.64</v>
      </c>
      <c r="U203" s="7">
        <f t="shared" si="11"/>
        <v>0</v>
      </c>
      <c r="V203" s="9">
        <f t="shared" si="12"/>
        <v>2.4</v>
      </c>
      <c r="W203" s="7" t="str">
        <f t="shared" si="26"/>
        <v>Styckpris=41,58 kr/st;Vikt per enhet=0,3;Enheter per kolli=8;Vikt=2,4 kg;Jämförelsepris=138,6 kr/kg;Pris=332,64 kr</v>
      </c>
      <c r="Z203" s="7" t="str">
        <f t="shared" si="14"/>
        <v>Intense Cheese 3-pack 300 g ST</v>
      </c>
      <c r="AA203" s="7" t="s">
        <v>80</v>
      </c>
      <c r="AC203" s="10" t="s">
        <v>615</v>
      </c>
      <c r="AE203" s="7" t="s">
        <v>355</v>
      </c>
      <c r="AI203" s="8">
        <f t="shared" si="15"/>
        <v>332.64</v>
      </c>
      <c r="AJ203" s="7" t="s">
        <v>84</v>
      </c>
      <c r="AK203" s="7" t="s">
        <v>84</v>
      </c>
      <c r="AL203" s="7">
        <f t="shared" si="16"/>
        <v>0</v>
      </c>
      <c r="AM203" s="7" t="s">
        <v>85</v>
      </c>
      <c r="AN203" s="7" t="s">
        <v>86</v>
      </c>
      <c r="AP203" s="8">
        <f t="shared" si="17"/>
        <v>2.4</v>
      </c>
      <c r="AQ203" s="7" t="s">
        <v>85</v>
      </c>
      <c r="AR203" s="7" t="s">
        <v>85</v>
      </c>
      <c r="AS203" s="7" t="s">
        <v>85</v>
      </c>
      <c r="AT203" s="7" t="s">
        <v>87</v>
      </c>
      <c r="AU203" s="7" t="s">
        <v>87</v>
      </c>
      <c r="AX203" s="7">
        <v>500</v>
      </c>
      <c r="AY203" s="7">
        <v>0</v>
      </c>
      <c r="AZ203" s="7" t="s">
        <v>346</v>
      </c>
      <c r="BA203" s="7" t="s">
        <v>363</v>
      </c>
      <c r="BR203" s="7">
        <v>0</v>
      </c>
      <c r="BX203" s="11">
        <v>7332245889007</v>
      </c>
      <c r="BY203" s="10">
        <v>889</v>
      </c>
      <c r="CJ203" s="7" t="str">
        <f t="shared" si="18"/>
        <v>Styckpris=41,58 kr/st;Vikt per enhet=0,3;Enheter per kolli=8;Vikt=2,4 kg;Jämförelsepris=138,6 kr/kg;Pris=332,64 kr</v>
      </c>
    </row>
    <row r="204" spans="1:88" ht="15.75" customHeight="1">
      <c r="A204" s="7" t="s">
        <v>616</v>
      </c>
      <c r="B204" s="7">
        <v>0</v>
      </c>
      <c r="C204" s="7" t="str">
        <f t="shared" si="0"/>
        <v>Fast</v>
      </c>
      <c r="D204" s="7">
        <v>8</v>
      </c>
      <c r="E204" s="8">
        <v>0.3</v>
      </c>
      <c r="F204" s="8"/>
      <c r="G204" s="8">
        <f t="shared" si="30"/>
        <v>2.4</v>
      </c>
      <c r="H204" s="8">
        <f t="shared" si="29"/>
        <v>0</v>
      </c>
      <c r="I204" s="8">
        <v>38.549999999999997</v>
      </c>
      <c r="J204" s="8"/>
      <c r="K204" s="7" t="s">
        <v>79</v>
      </c>
      <c r="M204" s="8">
        <f t="shared" si="3"/>
        <v>38.549999999999997</v>
      </c>
      <c r="N204" s="8">
        <f t="shared" si="4"/>
        <v>0</v>
      </c>
      <c r="O204" s="8">
        <f t="shared" si="5"/>
        <v>308.39999999999998</v>
      </c>
      <c r="P204" s="8">
        <f t="shared" si="6"/>
        <v>0</v>
      </c>
      <c r="Q204" s="8">
        <f t="shared" si="7"/>
        <v>308.39999999999998</v>
      </c>
      <c r="R204" s="8">
        <f t="shared" si="8"/>
        <v>0</v>
      </c>
      <c r="S204" s="8">
        <f t="shared" si="9"/>
        <v>128.5</v>
      </c>
      <c r="T204" s="8">
        <f t="shared" si="10"/>
        <v>308.39999999999998</v>
      </c>
      <c r="U204" s="7">
        <f t="shared" si="11"/>
        <v>0</v>
      </c>
      <c r="V204" s="9">
        <f t="shared" si="12"/>
        <v>2.4</v>
      </c>
      <c r="W204" s="7" t="str">
        <f t="shared" si="26"/>
        <v>Styckpris=38,55 kr/st;Vikt per enhet=0,3;Enheter per kolli=8;Vikt=2,4 kg;Jämförelsepris=128,5 kr/kg;Pris=308,4 kr</v>
      </c>
      <c r="Z204" s="7" t="str">
        <f t="shared" si="14"/>
        <v>Chorizo on fire 3-pack 300 g ST</v>
      </c>
      <c r="AA204" s="7" t="s">
        <v>80</v>
      </c>
      <c r="AC204" s="10" t="s">
        <v>617</v>
      </c>
      <c r="AE204" s="7" t="s">
        <v>355</v>
      </c>
      <c r="AI204" s="8">
        <f t="shared" si="15"/>
        <v>308.39999999999998</v>
      </c>
      <c r="AJ204" s="7" t="s">
        <v>84</v>
      </c>
      <c r="AK204" s="7" t="s">
        <v>84</v>
      </c>
      <c r="AL204" s="7">
        <f t="shared" si="16"/>
        <v>0</v>
      </c>
      <c r="AM204" s="7" t="s">
        <v>85</v>
      </c>
      <c r="AN204" s="7" t="s">
        <v>86</v>
      </c>
      <c r="AP204" s="8">
        <f t="shared" si="17"/>
        <v>2.4</v>
      </c>
      <c r="AQ204" s="7" t="s">
        <v>85</v>
      </c>
      <c r="AR204" s="7" t="s">
        <v>85</v>
      </c>
      <c r="AS204" s="7" t="s">
        <v>85</v>
      </c>
      <c r="AT204" s="7" t="s">
        <v>87</v>
      </c>
      <c r="AU204" s="7" t="s">
        <v>87</v>
      </c>
      <c r="AX204" s="7">
        <v>500</v>
      </c>
      <c r="AY204" s="7">
        <v>0</v>
      </c>
      <c r="AZ204" s="7" t="s">
        <v>346</v>
      </c>
      <c r="BA204" s="7" t="s">
        <v>618</v>
      </c>
      <c r="BR204" s="7">
        <v>0</v>
      </c>
      <c r="BX204" s="11">
        <v>7332245890003</v>
      </c>
      <c r="BY204" s="10">
        <v>890</v>
      </c>
      <c r="CJ204" s="7" t="str">
        <f t="shared" si="18"/>
        <v>Styckpris=38,55 kr/st;Vikt per enhet=0,3;Enheter per kolli=8;Vikt=2,4 kg;Jämförelsepris=128,5 kr/kg;Pris=308,4 kr</v>
      </c>
    </row>
    <row r="205" spans="1:88" ht="15.75" customHeight="1">
      <c r="A205" s="7" t="s">
        <v>619</v>
      </c>
      <c r="B205" s="7">
        <v>0</v>
      </c>
      <c r="C205" s="7" t="str">
        <f t="shared" si="0"/>
        <v>Fast</v>
      </c>
      <c r="D205" s="7">
        <v>8</v>
      </c>
      <c r="E205" s="8">
        <v>0.33</v>
      </c>
      <c r="F205" s="8"/>
      <c r="G205" s="8">
        <f t="shared" si="30"/>
        <v>2.64</v>
      </c>
      <c r="H205" s="8">
        <f t="shared" si="29"/>
        <v>0</v>
      </c>
      <c r="I205" s="8">
        <v>47.82</v>
      </c>
      <c r="J205" s="8"/>
      <c r="K205" s="7" t="s">
        <v>79</v>
      </c>
      <c r="M205" s="8">
        <f t="shared" si="3"/>
        <v>47.82</v>
      </c>
      <c r="N205" s="8">
        <f t="shared" si="4"/>
        <v>0</v>
      </c>
      <c r="O205" s="8">
        <f t="shared" si="5"/>
        <v>382.56</v>
      </c>
      <c r="P205" s="8">
        <f t="shared" si="6"/>
        <v>0</v>
      </c>
      <c r="Q205" s="8">
        <f t="shared" si="7"/>
        <v>382.56</v>
      </c>
      <c r="R205" s="8">
        <f t="shared" si="8"/>
        <v>0</v>
      </c>
      <c r="S205" s="8">
        <f t="shared" si="9"/>
        <v>144.90909090909091</v>
      </c>
      <c r="T205" s="8">
        <f t="shared" si="10"/>
        <v>382.56</v>
      </c>
      <c r="U205" s="7">
        <f t="shared" si="11"/>
        <v>0</v>
      </c>
      <c r="V205" s="9">
        <f t="shared" si="12"/>
        <v>2.64</v>
      </c>
      <c r="W205" s="7" t="str">
        <f t="shared" si="26"/>
        <v>Styckpris=47,82 kr/st;Vikt per enhet=0,33;Enheter per kolli=8;Vikt=2,64 kg;Jämförelsepris=144,91 kr/kg;Pris=382,56 kr</v>
      </c>
      <c r="Z205" s="7" t="str">
        <f t="shared" si="14"/>
        <v>Julkorv 330 g ST</v>
      </c>
      <c r="AA205" s="7" t="s">
        <v>80</v>
      </c>
      <c r="AC205" s="10" t="s">
        <v>620</v>
      </c>
      <c r="AE205" s="7" t="s">
        <v>355</v>
      </c>
      <c r="AI205" s="8">
        <f t="shared" si="15"/>
        <v>382.56</v>
      </c>
      <c r="AJ205" s="7" t="s">
        <v>84</v>
      </c>
      <c r="AK205" s="7" t="s">
        <v>84</v>
      </c>
      <c r="AL205" s="7">
        <f t="shared" si="16"/>
        <v>0</v>
      </c>
      <c r="AM205" s="7" t="s">
        <v>85</v>
      </c>
      <c r="AN205" s="7" t="s">
        <v>86</v>
      </c>
      <c r="AP205" s="8">
        <f t="shared" si="17"/>
        <v>2.64</v>
      </c>
      <c r="AQ205" s="7" t="s">
        <v>85</v>
      </c>
      <c r="AR205" s="7" t="s">
        <v>85</v>
      </c>
      <c r="AS205" s="7" t="s">
        <v>85</v>
      </c>
      <c r="AT205" s="7" t="s">
        <v>87</v>
      </c>
      <c r="AU205" s="7" t="s">
        <v>87</v>
      </c>
      <c r="AX205" s="7">
        <v>500</v>
      </c>
      <c r="AY205" s="7">
        <v>0</v>
      </c>
      <c r="AZ205" s="7" t="s">
        <v>346</v>
      </c>
      <c r="BA205" s="7" t="s">
        <v>363</v>
      </c>
      <c r="BR205" s="7">
        <v>0</v>
      </c>
      <c r="BX205" s="11">
        <v>7332245892007</v>
      </c>
      <c r="BY205" s="10">
        <v>892</v>
      </c>
      <c r="CJ205" s="7" t="str">
        <f t="shared" si="18"/>
        <v>Styckpris=47,82 kr/st;Vikt per enhet=0,33;Enheter per kolli=8;Vikt=2,64 kg;Jämförelsepris=144,91 kr/kg;Pris=382,56 kr</v>
      </c>
    </row>
    <row r="206" spans="1:88" ht="15.75" customHeight="1">
      <c r="A206" s="7" t="s">
        <v>621</v>
      </c>
      <c r="B206" s="7">
        <v>0</v>
      </c>
      <c r="C206" s="7" t="str">
        <f t="shared" si="0"/>
        <v>Fast</v>
      </c>
      <c r="D206" s="7">
        <v>1</v>
      </c>
      <c r="E206" s="8">
        <v>1</v>
      </c>
      <c r="F206" s="8"/>
      <c r="G206" s="8">
        <f t="shared" si="30"/>
        <v>1</v>
      </c>
      <c r="H206" s="8">
        <f t="shared" si="29"/>
        <v>0</v>
      </c>
      <c r="I206" s="8">
        <v>105.44</v>
      </c>
      <c r="J206" s="8"/>
      <c r="K206" s="7" t="s">
        <v>79</v>
      </c>
      <c r="M206" s="8">
        <f t="shared" si="3"/>
        <v>105.44</v>
      </c>
      <c r="N206" s="8">
        <f t="shared" si="4"/>
        <v>0</v>
      </c>
      <c r="O206" s="8">
        <f t="shared" si="5"/>
        <v>105.44</v>
      </c>
      <c r="P206" s="8">
        <f t="shared" si="6"/>
        <v>0</v>
      </c>
      <c r="Q206" s="8">
        <f t="shared" si="7"/>
        <v>105.44</v>
      </c>
      <c r="R206" s="8">
        <f t="shared" si="8"/>
        <v>0</v>
      </c>
      <c r="S206" s="8">
        <f t="shared" si="9"/>
        <v>105.44</v>
      </c>
      <c r="T206" s="8">
        <f t="shared" si="10"/>
        <v>105.44</v>
      </c>
      <c r="U206" s="7">
        <f t="shared" si="11"/>
        <v>0</v>
      </c>
      <c r="V206" s="9">
        <f t="shared" si="12"/>
        <v>1</v>
      </c>
      <c r="W206" s="7" t="str">
        <f t="shared" si="26"/>
        <v>Styckpris=105,44 kr/st;Vikt per enhet=1;Enheter per kolli=1;Vikt=1 kg;Jämförelsepris=105,44 kr/kg;Pris=105,44 kr</v>
      </c>
      <c r="Z206" s="7" t="str">
        <f t="shared" si="14"/>
        <v xml:space="preserve">Julkorv 1 kg </v>
      </c>
      <c r="AA206" s="7" t="s">
        <v>80</v>
      </c>
      <c r="AC206" s="10" t="s">
        <v>622</v>
      </c>
      <c r="AE206" s="7" t="s">
        <v>355</v>
      </c>
      <c r="AI206" s="8">
        <f t="shared" si="15"/>
        <v>105.44</v>
      </c>
      <c r="AJ206" s="7" t="s">
        <v>84</v>
      </c>
      <c r="AK206" s="7" t="s">
        <v>84</v>
      </c>
      <c r="AL206" s="7">
        <f t="shared" si="16"/>
        <v>0</v>
      </c>
      <c r="AM206" s="7" t="s">
        <v>85</v>
      </c>
      <c r="AN206" s="7" t="s">
        <v>86</v>
      </c>
      <c r="AP206" s="8">
        <f t="shared" si="17"/>
        <v>1</v>
      </c>
      <c r="AQ206" s="7" t="s">
        <v>85</v>
      </c>
      <c r="AR206" s="7" t="s">
        <v>85</v>
      </c>
      <c r="AS206" s="7" t="s">
        <v>85</v>
      </c>
      <c r="AT206" s="7" t="s">
        <v>87</v>
      </c>
      <c r="AU206" s="7" t="s">
        <v>87</v>
      </c>
      <c r="AX206" s="7">
        <v>500</v>
      </c>
      <c r="AY206" s="7">
        <v>0</v>
      </c>
      <c r="AZ206" s="7" t="s">
        <v>346</v>
      </c>
      <c r="BA206" s="7" t="s">
        <v>363</v>
      </c>
      <c r="BR206" s="7">
        <v>0</v>
      </c>
      <c r="BX206" s="11">
        <v>7332245893004</v>
      </c>
      <c r="BY206" s="10">
        <v>893</v>
      </c>
      <c r="CJ206" s="7" t="str">
        <f t="shared" si="18"/>
        <v>Styckpris=105,44 kr/st;Vikt per enhet=1;Enheter per kolli=1;Vikt=1 kg;Jämförelsepris=105,44 kr/kg;Pris=105,44 kr</v>
      </c>
    </row>
    <row r="207" spans="1:88" ht="15.75" customHeight="1">
      <c r="A207" s="7" t="s">
        <v>623</v>
      </c>
      <c r="B207" s="7">
        <v>1</v>
      </c>
      <c r="C207" s="7" t="str">
        <f t="shared" si="0"/>
        <v>Varierande</v>
      </c>
      <c r="D207" s="7">
        <v>1</v>
      </c>
      <c r="E207" s="8"/>
      <c r="F207" s="8">
        <v>1</v>
      </c>
      <c r="G207" s="8">
        <f t="shared" si="30"/>
        <v>0</v>
      </c>
      <c r="H207" s="8">
        <f t="shared" si="29"/>
        <v>1</v>
      </c>
      <c r="I207" s="8"/>
      <c r="J207" s="8">
        <v>86.8</v>
      </c>
      <c r="K207" s="7" t="s">
        <v>79</v>
      </c>
      <c r="M207" s="8">
        <f t="shared" si="3"/>
        <v>0</v>
      </c>
      <c r="N207" s="8">
        <f t="shared" si="4"/>
        <v>86.8</v>
      </c>
      <c r="O207" s="8">
        <f t="shared" si="5"/>
        <v>0</v>
      </c>
      <c r="P207" s="8">
        <f t="shared" si="6"/>
        <v>86.8</v>
      </c>
      <c r="Q207" s="8">
        <f t="shared" si="7"/>
        <v>0</v>
      </c>
      <c r="R207" s="8">
        <f t="shared" si="8"/>
        <v>86.8</v>
      </c>
      <c r="S207" s="8" t="e">
        <f t="shared" si="9"/>
        <v>#DIV/0!</v>
      </c>
      <c r="T207" s="8">
        <f t="shared" si="10"/>
        <v>86.8</v>
      </c>
      <c r="U207" s="7">
        <f t="shared" si="11"/>
        <v>0</v>
      </c>
      <c r="V207" s="9">
        <f t="shared" si="12"/>
        <v>1</v>
      </c>
      <c r="W207" s="7" t="str">
        <f t="shared" si="26"/>
        <v>Kilopris=86,8 kr/kg;Vikt per enhet=1;Enheter per kolli=1;Vikt (ca)=1kg;Cirkapris per kolli=86,8 kr</v>
      </c>
      <c r="Z207" s="7" t="str">
        <f t="shared" si="14"/>
        <v>Grovmald Pastej LÖSVIKT</v>
      </c>
      <c r="AA207" s="7" t="s">
        <v>80</v>
      </c>
      <c r="AC207" s="10" t="s">
        <v>624</v>
      </c>
      <c r="AE207" s="7" t="s">
        <v>355</v>
      </c>
      <c r="AI207" s="8">
        <f t="shared" si="15"/>
        <v>86.8</v>
      </c>
      <c r="AJ207" s="7" t="s">
        <v>84</v>
      </c>
      <c r="AK207" s="7" t="s">
        <v>84</v>
      </c>
      <c r="AL207" s="7">
        <f t="shared" si="16"/>
        <v>0</v>
      </c>
      <c r="AM207" s="7" t="s">
        <v>85</v>
      </c>
      <c r="AN207" s="7" t="s">
        <v>86</v>
      </c>
      <c r="AP207" s="8">
        <f t="shared" si="17"/>
        <v>1</v>
      </c>
      <c r="AQ207" s="7" t="s">
        <v>85</v>
      </c>
      <c r="AR207" s="7" t="s">
        <v>85</v>
      </c>
      <c r="AS207" s="7" t="s">
        <v>85</v>
      </c>
      <c r="AT207" s="7" t="s">
        <v>87</v>
      </c>
      <c r="AU207" s="7" t="s">
        <v>87</v>
      </c>
      <c r="AX207" s="7">
        <v>500</v>
      </c>
      <c r="AY207" s="7">
        <v>0</v>
      </c>
      <c r="AZ207" s="7" t="s">
        <v>429</v>
      </c>
      <c r="BA207" s="7" t="s">
        <v>363</v>
      </c>
      <c r="BR207" s="7">
        <v>0</v>
      </c>
      <c r="BX207" s="11">
        <v>2371696000000</v>
      </c>
      <c r="BY207" s="10">
        <v>960</v>
      </c>
      <c r="CJ207" s="7" t="str">
        <f t="shared" si="18"/>
        <v>Kilopris=86,8 kr/kg;Vikt per enhet=1;Enheter per kolli=1;Vikt (ca)=1kg;Cirkapris per kolli=86,8 kr</v>
      </c>
    </row>
    <row r="208" spans="1:88" ht="15.75" customHeight="1">
      <c r="A208" s="7" t="s">
        <v>625</v>
      </c>
      <c r="B208" s="7">
        <v>0</v>
      </c>
      <c r="C208" s="7" t="str">
        <f t="shared" si="0"/>
        <v>Fast</v>
      </c>
      <c r="D208" s="7">
        <v>12</v>
      </c>
      <c r="E208" s="8">
        <v>0.25</v>
      </c>
      <c r="F208" s="8"/>
      <c r="G208" s="8">
        <f t="shared" si="30"/>
        <v>3</v>
      </c>
      <c r="H208" s="8">
        <f t="shared" si="29"/>
        <v>0</v>
      </c>
      <c r="I208" s="8">
        <v>17</v>
      </c>
      <c r="J208" s="8"/>
      <c r="K208" s="7" t="s">
        <v>79</v>
      </c>
      <c r="M208" s="8">
        <f t="shared" si="3"/>
        <v>17</v>
      </c>
      <c r="N208" s="8">
        <f t="shared" si="4"/>
        <v>0</v>
      </c>
      <c r="O208" s="8">
        <f t="shared" si="5"/>
        <v>204</v>
      </c>
      <c r="P208" s="8">
        <f t="shared" si="6"/>
        <v>0</v>
      </c>
      <c r="Q208" s="8">
        <f t="shared" si="7"/>
        <v>204</v>
      </c>
      <c r="R208" s="8">
        <f t="shared" si="8"/>
        <v>0</v>
      </c>
      <c r="S208" s="8">
        <f t="shared" si="9"/>
        <v>68</v>
      </c>
      <c r="T208" s="8">
        <f t="shared" si="10"/>
        <v>204</v>
      </c>
      <c r="U208" s="7">
        <f t="shared" si="11"/>
        <v>0</v>
      </c>
      <c r="V208" s="9">
        <f t="shared" si="12"/>
        <v>3</v>
      </c>
      <c r="W208" s="7" t="str">
        <f t="shared" si="26"/>
        <v>Styckpris=17 kr/st;Vikt per enhet=0,25;Enheter per kolli=12;Vikt=3 kg;Jämförelsepris=68 kr/kg;Pris=204 kr</v>
      </c>
      <c r="Z208" s="7" t="str">
        <f t="shared" si="14"/>
        <v>Högestad Äppelmust, 25cl</v>
      </c>
      <c r="AA208" s="7" t="s">
        <v>80</v>
      </c>
      <c r="AC208" s="7" t="s">
        <v>626</v>
      </c>
      <c r="AE208" s="7" t="s">
        <v>627</v>
      </c>
      <c r="AI208" s="8">
        <f t="shared" si="15"/>
        <v>204</v>
      </c>
      <c r="AJ208" s="7" t="s">
        <v>84</v>
      </c>
      <c r="AK208" s="7" t="s">
        <v>84</v>
      </c>
      <c r="AL208" s="7">
        <f t="shared" si="16"/>
        <v>0</v>
      </c>
      <c r="AM208" s="7" t="s">
        <v>85</v>
      </c>
      <c r="AN208" s="7" t="s">
        <v>86</v>
      </c>
      <c r="AP208" s="8">
        <f t="shared" si="17"/>
        <v>3</v>
      </c>
      <c r="AQ208" s="7" t="s">
        <v>85</v>
      </c>
      <c r="AR208" s="7" t="s">
        <v>85</v>
      </c>
      <c r="AS208" s="7" t="s">
        <v>85</v>
      </c>
      <c r="AT208" s="7" t="s">
        <v>87</v>
      </c>
      <c r="AU208" s="7" t="s">
        <v>87</v>
      </c>
      <c r="AX208" s="7">
        <v>500</v>
      </c>
      <c r="AY208" s="7">
        <v>0</v>
      </c>
      <c r="AZ208" s="7" t="s">
        <v>628</v>
      </c>
      <c r="BA208" s="7" t="s">
        <v>629</v>
      </c>
      <c r="BR208" s="7">
        <v>0</v>
      </c>
      <c r="BX208" s="11"/>
      <c r="BY208" s="10">
        <v>901</v>
      </c>
      <c r="CJ208" s="7" t="str">
        <f t="shared" si="18"/>
        <v>Styckpris=17 kr/st;Vikt per enhet=0,25;Enheter per kolli=12;Vikt=3 kg;Jämförelsepris=68 kr/kg;Pris=204 kr</v>
      </c>
    </row>
    <row r="209" spans="1:88" ht="15.75" customHeight="1">
      <c r="A209" s="7" t="s">
        <v>630</v>
      </c>
      <c r="B209" s="7">
        <v>0</v>
      </c>
      <c r="C209" s="7" t="str">
        <f t="shared" si="0"/>
        <v>Fast</v>
      </c>
      <c r="D209" s="7">
        <v>6</v>
      </c>
      <c r="E209" s="8">
        <v>0.75</v>
      </c>
      <c r="F209" s="8"/>
      <c r="G209" s="8">
        <f t="shared" si="30"/>
        <v>4.5</v>
      </c>
      <c r="H209" s="8">
        <f t="shared" si="29"/>
        <v>0</v>
      </c>
      <c r="I209" s="8">
        <v>35</v>
      </c>
      <c r="J209" s="8"/>
      <c r="K209" s="7" t="s">
        <v>79</v>
      </c>
      <c r="M209" s="8">
        <f t="shared" si="3"/>
        <v>35</v>
      </c>
      <c r="N209" s="8">
        <f t="shared" si="4"/>
        <v>0</v>
      </c>
      <c r="O209" s="8">
        <f t="shared" si="5"/>
        <v>210</v>
      </c>
      <c r="P209" s="8">
        <f t="shared" si="6"/>
        <v>0</v>
      </c>
      <c r="Q209" s="8">
        <f t="shared" si="7"/>
        <v>210</v>
      </c>
      <c r="R209" s="8">
        <f t="shared" si="8"/>
        <v>0</v>
      </c>
      <c r="S209" s="8">
        <f t="shared" si="9"/>
        <v>46.666666666666664</v>
      </c>
      <c r="T209" s="8">
        <f t="shared" si="10"/>
        <v>210</v>
      </c>
      <c r="U209" s="7">
        <f t="shared" si="11"/>
        <v>0</v>
      </c>
      <c r="V209" s="9">
        <f t="shared" si="12"/>
        <v>4.5</v>
      </c>
      <c r="W209" s="7" t="str">
        <f t="shared" si="26"/>
        <v>Styckpris=35 kr/st;Vikt per enhet=0,75;Enheter per kolli=6;Vikt=4,5 kg;Jämförelsepris=46,67 kr/kg;Pris=210 kr</v>
      </c>
      <c r="Z209" s="7" t="str">
        <f t="shared" si="14"/>
        <v>Högestad Äppelmust, 75cl</v>
      </c>
      <c r="AA209" s="7" t="s">
        <v>80</v>
      </c>
      <c r="AC209" s="7" t="s">
        <v>631</v>
      </c>
      <c r="AE209" s="7" t="s">
        <v>627</v>
      </c>
      <c r="AI209" s="8">
        <f t="shared" si="15"/>
        <v>210</v>
      </c>
      <c r="AJ209" s="7" t="s">
        <v>84</v>
      </c>
      <c r="AK209" s="7" t="s">
        <v>84</v>
      </c>
      <c r="AL209" s="7">
        <f t="shared" si="16"/>
        <v>0</v>
      </c>
      <c r="AM209" s="7" t="s">
        <v>85</v>
      </c>
      <c r="AN209" s="7" t="s">
        <v>86</v>
      </c>
      <c r="AP209" s="8">
        <f t="shared" si="17"/>
        <v>4.5</v>
      </c>
      <c r="AQ209" s="7" t="s">
        <v>85</v>
      </c>
      <c r="AR209" s="7" t="s">
        <v>85</v>
      </c>
      <c r="AS209" s="7" t="s">
        <v>85</v>
      </c>
      <c r="AT209" s="7" t="s">
        <v>87</v>
      </c>
      <c r="AU209" s="7" t="s">
        <v>87</v>
      </c>
      <c r="AX209" s="7">
        <v>500</v>
      </c>
      <c r="AY209" s="7">
        <v>0</v>
      </c>
      <c r="AZ209" s="7" t="s">
        <v>628</v>
      </c>
      <c r="BA209" s="7" t="s">
        <v>629</v>
      </c>
      <c r="BR209" s="7">
        <v>0</v>
      </c>
      <c r="BX209" s="11"/>
      <c r="BY209" s="10">
        <v>902</v>
      </c>
      <c r="CJ209" s="7" t="str">
        <f t="shared" si="18"/>
        <v>Styckpris=35 kr/st;Vikt per enhet=0,75;Enheter per kolli=6;Vikt=4,5 kg;Jämförelsepris=46,67 kr/kg;Pris=210 kr</v>
      </c>
    </row>
    <row r="210" spans="1:88" ht="15.75" customHeight="1">
      <c r="A210" s="7" t="s">
        <v>632</v>
      </c>
      <c r="B210" s="7">
        <v>0</v>
      </c>
      <c r="C210" s="7" t="str">
        <f t="shared" si="0"/>
        <v>Fast</v>
      </c>
      <c r="D210" s="7">
        <v>1</v>
      </c>
      <c r="E210" s="8">
        <v>3</v>
      </c>
      <c r="F210" s="8"/>
      <c r="G210" s="8">
        <f t="shared" si="30"/>
        <v>3</v>
      </c>
      <c r="H210" s="8">
        <f t="shared" si="29"/>
        <v>0</v>
      </c>
      <c r="I210" s="8">
        <v>100</v>
      </c>
      <c r="J210" s="8"/>
      <c r="K210" s="7" t="s">
        <v>79</v>
      </c>
      <c r="M210" s="8">
        <f t="shared" si="3"/>
        <v>100</v>
      </c>
      <c r="N210" s="8">
        <f t="shared" si="4"/>
        <v>0</v>
      </c>
      <c r="O210" s="8">
        <f t="shared" si="5"/>
        <v>100</v>
      </c>
      <c r="P210" s="8">
        <f t="shared" si="6"/>
        <v>0</v>
      </c>
      <c r="Q210" s="8">
        <f t="shared" si="7"/>
        <v>100</v>
      </c>
      <c r="R210" s="8">
        <f t="shared" si="8"/>
        <v>0</v>
      </c>
      <c r="S210" s="8">
        <f t="shared" si="9"/>
        <v>33.333333333333336</v>
      </c>
      <c r="T210" s="8">
        <f t="shared" si="10"/>
        <v>100</v>
      </c>
      <c r="U210" s="7">
        <f t="shared" si="11"/>
        <v>0</v>
      </c>
      <c r="V210" s="9">
        <f t="shared" si="12"/>
        <v>3</v>
      </c>
      <c r="W210" s="7" t="str">
        <f t="shared" si="26"/>
        <v>Styckpris=100 kr/st;Vikt per enhet=3;Enheter per kolli=1;Vikt=3 kg;Jämförelsepris=33,33 kr/kg;Pris=100 kr</v>
      </c>
      <c r="Z210" s="7" t="str">
        <f t="shared" si="14"/>
        <v>Högestad Äppelmust, BiB 3,0L</v>
      </c>
      <c r="AA210" s="7" t="s">
        <v>80</v>
      </c>
      <c r="AC210" s="7" t="s">
        <v>633</v>
      </c>
      <c r="AE210" s="7" t="s">
        <v>627</v>
      </c>
      <c r="AI210" s="8">
        <f t="shared" si="15"/>
        <v>100</v>
      </c>
      <c r="AJ210" s="7" t="s">
        <v>84</v>
      </c>
      <c r="AK210" s="7" t="s">
        <v>84</v>
      </c>
      <c r="AL210" s="7">
        <f t="shared" si="16"/>
        <v>0</v>
      </c>
      <c r="AM210" s="7" t="s">
        <v>85</v>
      </c>
      <c r="AN210" s="7" t="s">
        <v>86</v>
      </c>
      <c r="AP210" s="8">
        <f t="shared" si="17"/>
        <v>3</v>
      </c>
      <c r="AQ210" s="7" t="s">
        <v>85</v>
      </c>
      <c r="AR210" s="7" t="s">
        <v>85</v>
      </c>
      <c r="AS210" s="7" t="s">
        <v>85</v>
      </c>
      <c r="AT210" s="7" t="s">
        <v>87</v>
      </c>
      <c r="AU210" s="7" t="s">
        <v>87</v>
      </c>
      <c r="AX210" s="7">
        <v>500</v>
      </c>
      <c r="AY210" s="7">
        <v>0</v>
      </c>
      <c r="AZ210" s="7" t="s">
        <v>628</v>
      </c>
      <c r="BA210" s="7" t="s">
        <v>629</v>
      </c>
      <c r="BR210" s="7">
        <v>0</v>
      </c>
      <c r="BX210" s="11"/>
      <c r="BY210" s="10">
        <v>903</v>
      </c>
      <c r="CJ210" s="7" t="str">
        <f t="shared" si="18"/>
        <v>Styckpris=100 kr/st;Vikt per enhet=3;Enheter per kolli=1;Vikt=3 kg;Jämförelsepris=33,33 kr/kg;Pris=100 kr</v>
      </c>
    </row>
    <row r="211" spans="1:88" ht="15.75" customHeight="1">
      <c r="A211" s="7" t="s">
        <v>634</v>
      </c>
      <c r="B211" s="7">
        <v>0</v>
      </c>
      <c r="C211" s="7" t="str">
        <f t="shared" si="0"/>
        <v>Fast</v>
      </c>
      <c r="D211" s="7">
        <v>5</v>
      </c>
      <c r="E211" s="8">
        <v>3</v>
      </c>
      <c r="F211" s="8"/>
      <c r="G211" s="8">
        <f t="shared" si="30"/>
        <v>15</v>
      </c>
      <c r="H211" s="8">
        <f t="shared" si="29"/>
        <v>0</v>
      </c>
      <c r="I211" s="8">
        <v>75</v>
      </c>
      <c r="J211" s="8"/>
      <c r="K211" s="7" t="s">
        <v>79</v>
      </c>
      <c r="M211" s="8">
        <f t="shared" si="3"/>
        <v>75</v>
      </c>
      <c r="N211" s="8">
        <f t="shared" si="4"/>
        <v>0</v>
      </c>
      <c r="O211" s="8">
        <f t="shared" si="5"/>
        <v>375</v>
      </c>
      <c r="P211" s="8">
        <f t="shared" si="6"/>
        <v>0</v>
      </c>
      <c r="Q211" s="8">
        <f t="shared" si="7"/>
        <v>375</v>
      </c>
      <c r="R211" s="8">
        <f t="shared" si="8"/>
        <v>0</v>
      </c>
      <c r="S211" s="8">
        <f t="shared" si="9"/>
        <v>25</v>
      </c>
      <c r="T211" s="8">
        <f t="shared" si="10"/>
        <v>375</v>
      </c>
      <c r="U211" s="7">
        <f t="shared" si="11"/>
        <v>0</v>
      </c>
      <c r="V211" s="9">
        <f t="shared" si="12"/>
        <v>15</v>
      </c>
      <c r="W211" s="7" t="str">
        <f t="shared" si="26"/>
        <v>Styckpris=75 kr/st;Vikt per enhet=3;Enheter per kolli=5;Vikt=15 kg;Jämförelsepris=25 kr/kg;Pris=375 kr</v>
      </c>
      <c r="Z211" s="7" t="str">
        <f t="shared" si="14"/>
        <v xml:space="preserve">Högestad Äppelmust, Restaurangförpackning påsar m pip, 5 x 3,0L </v>
      </c>
      <c r="AA211" s="7" t="s">
        <v>80</v>
      </c>
      <c r="AC211" s="7" t="s">
        <v>635</v>
      </c>
      <c r="AE211" s="7" t="s">
        <v>627</v>
      </c>
      <c r="AI211" s="8">
        <f t="shared" si="15"/>
        <v>375</v>
      </c>
      <c r="AJ211" s="7" t="s">
        <v>84</v>
      </c>
      <c r="AK211" s="7" t="s">
        <v>84</v>
      </c>
      <c r="AL211" s="7">
        <f t="shared" si="16"/>
        <v>0</v>
      </c>
      <c r="AM211" s="7" t="s">
        <v>85</v>
      </c>
      <c r="AN211" s="7" t="s">
        <v>86</v>
      </c>
      <c r="AP211" s="8">
        <f t="shared" si="17"/>
        <v>15</v>
      </c>
      <c r="AQ211" s="7" t="s">
        <v>85</v>
      </c>
      <c r="AR211" s="7" t="s">
        <v>85</v>
      </c>
      <c r="AS211" s="7" t="s">
        <v>85</v>
      </c>
      <c r="AT211" s="7" t="s">
        <v>87</v>
      </c>
      <c r="AU211" s="7" t="s">
        <v>87</v>
      </c>
      <c r="AX211" s="7">
        <v>500</v>
      </c>
      <c r="AY211" s="7">
        <v>0</v>
      </c>
      <c r="AZ211" s="7" t="s">
        <v>628</v>
      </c>
      <c r="BA211" s="7" t="s">
        <v>629</v>
      </c>
      <c r="BR211" s="7">
        <v>0</v>
      </c>
      <c r="BX211" s="11"/>
      <c r="BY211" s="10">
        <v>904</v>
      </c>
      <c r="CJ211" s="7" t="str">
        <f t="shared" si="18"/>
        <v>Styckpris=75 kr/st;Vikt per enhet=3;Enheter per kolli=5;Vikt=15 kg;Jämförelsepris=25 kr/kg;Pris=375 kr</v>
      </c>
    </row>
    <row r="212" spans="1:88" ht="15.75" customHeight="1">
      <c r="A212" s="7" t="s">
        <v>636</v>
      </c>
      <c r="B212" s="7">
        <v>1</v>
      </c>
      <c r="C212" s="7" t="str">
        <f t="shared" si="0"/>
        <v>Varierande</v>
      </c>
      <c r="D212" s="7">
        <v>1</v>
      </c>
      <c r="E212" s="8">
        <v>0</v>
      </c>
      <c r="F212" s="8">
        <v>5</v>
      </c>
      <c r="G212" s="8">
        <f t="shared" si="30"/>
        <v>0</v>
      </c>
      <c r="H212" s="8">
        <f t="shared" si="29"/>
        <v>5</v>
      </c>
      <c r="I212" s="8">
        <v>0</v>
      </c>
      <c r="J212" s="8">
        <v>158</v>
      </c>
      <c r="K212" s="7" t="s">
        <v>79</v>
      </c>
      <c r="M212" s="8">
        <f t="shared" si="3"/>
        <v>0</v>
      </c>
      <c r="N212" s="8">
        <f t="shared" si="4"/>
        <v>158</v>
      </c>
      <c r="O212" s="8">
        <f t="shared" si="5"/>
        <v>0</v>
      </c>
      <c r="P212" s="8">
        <f t="shared" si="6"/>
        <v>790</v>
      </c>
      <c r="Q212" s="8">
        <f t="shared" si="7"/>
        <v>0</v>
      </c>
      <c r="R212" s="8">
        <f t="shared" si="8"/>
        <v>790</v>
      </c>
      <c r="S212" s="8" t="e">
        <f t="shared" si="9"/>
        <v>#DIV/0!</v>
      </c>
      <c r="T212" s="8">
        <f t="shared" si="10"/>
        <v>790</v>
      </c>
      <c r="U212" s="7">
        <f t="shared" si="11"/>
        <v>0</v>
      </c>
      <c r="V212" s="9">
        <f t="shared" si="12"/>
        <v>5</v>
      </c>
      <c r="W212" s="7" t="str">
        <f t="shared" si="26"/>
        <v>Kilopris=158 kr/kg;Vikt per enhet=5;Enheter per kolli=1;Vikt (ca)=5kg;Cirkapris per kolli=790 kr</v>
      </c>
      <c r="Z212" s="7" t="str">
        <f t="shared" si="14"/>
        <v>Skottorps Alpost, stor</v>
      </c>
      <c r="AA212" s="7" t="s">
        <v>80</v>
      </c>
      <c r="AC212" s="7" t="s">
        <v>637</v>
      </c>
      <c r="AE212" s="7" t="s">
        <v>638</v>
      </c>
      <c r="AI212" s="8">
        <f t="shared" si="15"/>
        <v>790</v>
      </c>
      <c r="AJ212" s="7" t="s">
        <v>84</v>
      </c>
      <c r="AK212" s="7" t="s">
        <v>84</v>
      </c>
      <c r="AL212" s="7">
        <f t="shared" si="16"/>
        <v>0</v>
      </c>
      <c r="AM212" s="7" t="s">
        <v>85</v>
      </c>
      <c r="AN212" s="7" t="s">
        <v>86</v>
      </c>
      <c r="AP212" s="8">
        <f t="shared" si="17"/>
        <v>5</v>
      </c>
      <c r="AQ212" s="7" t="s">
        <v>85</v>
      </c>
      <c r="AR212" s="7" t="s">
        <v>85</v>
      </c>
      <c r="AS212" s="7" t="s">
        <v>85</v>
      </c>
      <c r="AT212" s="7" t="s">
        <v>87</v>
      </c>
      <c r="AU212" s="7" t="s">
        <v>87</v>
      </c>
      <c r="AX212" s="7">
        <v>500</v>
      </c>
      <c r="AY212" s="7">
        <v>0</v>
      </c>
      <c r="AZ212" s="7" t="s">
        <v>429</v>
      </c>
      <c r="BA212" s="7" t="s">
        <v>639</v>
      </c>
      <c r="BR212" s="7">
        <v>0</v>
      </c>
      <c r="BX212" s="11"/>
      <c r="BY212" s="10" t="s">
        <v>640</v>
      </c>
      <c r="CJ212" s="7" t="str">
        <f t="shared" si="18"/>
        <v>Kilopris=158 kr/kg;Vikt per enhet=5;Enheter per kolli=1;Vikt (ca)=5kg;Cirkapris per kolli=790 kr</v>
      </c>
    </row>
    <row r="213" spans="1:88" ht="15.75" customHeight="1">
      <c r="A213" s="7" t="s">
        <v>641</v>
      </c>
      <c r="B213" s="7">
        <v>1</v>
      </c>
      <c r="C213" s="7" t="str">
        <f t="shared" si="0"/>
        <v>Varierande</v>
      </c>
      <c r="D213" s="7">
        <v>1</v>
      </c>
      <c r="E213" s="8">
        <v>0</v>
      </c>
      <c r="F213" s="8">
        <v>4</v>
      </c>
      <c r="G213" s="8">
        <f t="shared" si="30"/>
        <v>0</v>
      </c>
      <c r="H213" s="8">
        <f t="shared" si="29"/>
        <v>4</v>
      </c>
      <c r="I213" s="8">
        <v>0</v>
      </c>
      <c r="J213" s="8">
        <v>128</v>
      </c>
      <c r="K213" s="7" t="s">
        <v>79</v>
      </c>
      <c r="M213" s="8">
        <f t="shared" si="3"/>
        <v>0</v>
      </c>
      <c r="N213" s="8">
        <f t="shared" si="4"/>
        <v>128</v>
      </c>
      <c r="O213" s="8">
        <f t="shared" si="5"/>
        <v>0</v>
      </c>
      <c r="P213" s="8">
        <f t="shared" si="6"/>
        <v>512</v>
      </c>
      <c r="Q213" s="8">
        <f t="shared" si="7"/>
        <v>0</v>
      </c>
      <c r="R213" s="8">
        <f t="shared" si="8"/>
        <v>512</v>
      </c>
      <c r="S213" s="8" t="e">
        <f t="shared" si="9"/>
        <v>#DIV/0!</v>
      </c>
      <c r="T213" s="8">
        <f t="shared" si="10"/>
        <v>512</v>
      </c>
      <c r="U213" s="7">
        <f t="shared" si="11"/>
        <v>0</v>
      </c>
      <c r="V213" s="9">
        <f t="shared" si="12"/>
        <v>4</v>
      </c>
      <c r="W213" s="7" t="str">
        <f t="shared" si="26"/>
        <v>Kilopris=128 kr/kg;Vikt per enhet=4;Enheter per kolli=1;Vikt (ca)=4kg;Cirkapris per kolli=512 kr</v>
      </c>
      <c r="Z213" s="7" t="str">
        <f t="shared" si="14"/>
        <v>Skottorps Ambrosia, stor</v>
      </c>
      <c r="AA213" s="7" t="s">
        <v>80</v>
      </c>
      <c r="AC213" s="7" t="s">
        <v>642</v>
      </c>
      <c r="AE213" s="7" t="s">
        <v>638</v>
      </c>
      <c r="AI213" s="8">
        <f t="shared" si="15"/>
        <v>512</v>
      </c>
      <c r="AJ213" s="7" t="s">
        <v>84</v>
      </c>
      <c r="AK213" s="7" t="s">
        <v>84</v>
      </c>
      <c r="AL213" s="7">
        <f t="shared" si="16"/>
        <v>0</v>
      </c>
      <c r="AM213" s="7" t="s">
        <v>85</v>
      </c>
      <c r="AN213" s="7" t="s">
        <v>86</v>
      </c>
      <c r="AP213" s="8">
        <f t="shared" si="17"/>
        <v>4</v>
      </c>
      <c r="AQ213" s="7" t="s">
        <v>85</v>
      </c>
      <c r="AR213" s="7" t="s">
        <v>85</v>
      </c>
      <c r="AS213" s="7" t="s">
        <v>85</v>
      </c>
      <c r="AT213" s="7" t="s">
        <v>87</v>
      </c>
      <c r="AU213" s="7" t="s">
        <v>87</v>
      </c>
      <c r="AX213" s="7">
        <v>500</v>
      </c>
      <c r="AY213" s="7">
        <v>0</v>
      </c>
      <c r="AZ213" s="7" t="s">
        <v>429</v>
      </c>
      <c r="BA213" s="7" t="s">
        <v>643</v>
      </c>
      <c r="BR213" s="7">
        <v>0</v>
      </c>
      <c r="BX213" s="11"/>
      <c r="BY213" s="10" t="s">
        <v>644</v>
      </c>
      <c r="CJ213" s="7" t="str">
        <f t="shared" si="18"/>
        <v>Kilopris=128 kr/kg;Vikt per enhet=4;Enheter per kolli=1;Vikt (ca)=4kg;Cirkapris per kolli=512 kr</v>
      </c>
    </row>
    <row r="214" spans="1:88" ht="15.75" customHeight="1">
      <c r="A214" s="7" t="s">
        <v>645</v>
      </c>
      <c r="B214" s="7">
        <v>1</v>
      </c>
      <c r="C214" s="7" t="str">
        <f t="shared" si="0"/>
        <v>Varierande</v>
      </c>
      <c r="D214" s="7">
        <v>1</v>
      </c>
      <c r="E214" s="8">
        <v>0</v>
      </c>
      <c r="F214" s="8">
        <v>4.5</v>
      </c>
      <c r="G214" s="8">
        <f t="shared" si="30"/>
        <v>0</v>
      </c>
      <c r="H214" s="8">
        <f t="shared" si="29"/>
        <v>4.5</v>
      </c>
      <c r="I214" s="8">
        <v>0</v>
      </c>
      <c r="J214" s="8">
        <v>112</v>
      </c>
      <c r="K214" s="7" t="s">
        <v>79</v>
      </c>
      <c r="M214" s="8">
        <f t="shared" si="3"/>
        <v>0</v>
      </c>
      <c r="N214" s="8">
        <f t="shared" si="4"/>
        <v>112</v>
      </c>
      <c r="O214" s="8">
        <f t="shared" si="5"/>
        <v>0</v>
      </c>
      <c r="P214" s="8">
        <f t="shared" si="6"/>
        <v>504</v>
      </c>
      <c r="Q214" s="8">
        <f t="shared" si="7"/>
        <v>0</v>
      </c>
      <c r="R214" s="8">
        <f t="shared" si="8"/>
        <v>504</v>
      </c>
      <c r="S214" s="8" t="e">
        <f t="shared" si="9"/>
        <v>#DIV/0!</v>
      </c>
      <c r="T214" s="8">
        <f t="shared" si="10"/>
        <v>504</v>
      </c>
      <c r="U214" s="7">
        <f t="shared" si="11"/>
        <v>0</v>
      </c>
      <c r="V214" s="9">
        <f t="shared" si="12"/>
        <v>4.5</v>
      </c>
      <c r="W214" s="7" t="str">
        <f t="shared" si="26"/>
        <v>Kilopris=112 kr/kg;Vikt per enhet=4,5;Enheter per kolli=1;Vikt (ca)=4,5kg;Cirkapris per kolli=504 kr</v>
      </c>
      <c r="Z214" s="7" t="str">
        <f t="shared" si="14"/>
        <v>Skottorps Grädd, stor</v>
      </c>
      <c r="AA214" s="7" t="s">
        <v>80</v>
      </c>
      <c r="AC214" s="7" t="s">
        <v>646</v>
      </c>
      <c r="AE214" s="7" t="s">
        <v>638</v>
      </c>
      <c r="AI214" s="8">
        <f t="shared" si="15"/>
        <v>504</v>
      </c>
      <c r="AJ214" s="7" t="s">
        <v>84</v>
      </c>
      <c r="AK214" s="7" t="s">
        <v>84</v>
      </c>
      <c r="AL214" s="7">
        <f t="shared" si="16"/>
        <v>0</v>
      </c>
      <c r="AM214" s="7" t="s">
        <v>85</v>
      </c>
      <c r="AN214" s="7" t="s">
        <v>86</v>
      </c>
      <c r="AP214" s="8">
        <f t="shared" si="17"/>
        <v>4.5</v>
      </c>
      <c r="AQ214" s="7" t="s">
        <v>85</v>
      </c>
      <c r="AR214" s="7" t="s">
        <v>85</v>
      </c>
      <c r="AS214" s="7" t="s">
        <v>85</v>
      </c>
      <c r="AT214" s="7" t="s">
        <v>87</v>
      </c>
      <c r="AU214" s="7" t="s">
        <v>87</v>
      </c>
      <c r="AX214" s="7">
        <v>500</v>
      </c>
      <c r="AY214" s="7">
        <v>0</v>
      </c>
      <c r="AZ214" s="7" t="s">
        <v>429</v>
      </c>
      <c r="BA214" s="7" t="s">
        <v>647</v>
      </c>
      <c r="BR214" s="7">
        <v>0</v>
      </c>
      <c r="BX214" s="11"/>
      <c r="BY214" s="10" t="s">
        <v>648</v>
      </c>
      <c r="CJ214" s="7" t="str">
        <f t="shared" si="18"/>
        <v>Kilopris=112 kr/kg;Vikt per enhet=4,5;Enheter per kolli=1;Vikt (ca)=4,5kg;Cirkapris per kolli=504 kr</v>
      </c>
    </row>
    <row r="215" spans="1:88" ht="15.75" customHeight="1">
      <c r="A215" s="7" t="s">
        <v>649</v>
      </c>
      <c r="B215" s="7">
        <v>1</v>
      </c>
      <c r="C215" s="7" t="str">
        <f t="shared" si="0"/>
        <v>Varierande</v>
      </c>
      <c r="D215" s="7">
        <v>1</v>
      </c>
      <c r="E215" s="8">
        <v>0</v>
      </c>
      <c r="F215" s="8">
        <v>4.5</v>
      </c>
      <c r="G215" s="8">
        <f t="shared" si="30"/>
        <v>0</v>
      </c>
      <c r="H215" s="8">
        <f t="shared" si="29"/>
        <v>4.5</v>
      </c>
      <c r="I215" s="8">
        <v>0</v>
      </c>
      <c r="J215" s="8">
        <v>117</v>
      </c>
      <c r="K215" s="7" t="s">
        <v>79</v>
      </c>
      <c r="M215" s="8">
        <f t="shared" si="3"/>
        <v>0</v>
      </c>
      <c r="N215" s="8">
        <f t="shared" si="4"/>
        <v>117</v>
      </c>
      <c r="O215" s="8">
        <f t="shared" si="5"/>
        <v>0</v>
      </c>
      <c r="P215" s="8">
        <f t="shared" si="6"/>
        <v>526.5</v>
      </c>
      <c r="Q215" s="8">
        <f t="shared" si="7"/>
        <v>0</v>
      </c>
      <c r="R215" s="8">
        <f t="shared" si="8"/>
        <v>526.5</v>
      </c>
      <c r="S215" s="8" t="e">
        <f t="shared" si="9"/>
        <v>#DIV/0!</v>
      </c>
      <c r="T215" s="8">
        <f t="shared" si="10"/>
        <v>526.5</v>
      </c>
      <c r="U215" s="7">
        <f t="shared" si="11"/>
        <v>0</v>
      </c>
      <c r="V215" s="9">
        <f t="shared" si="12"/>
        <v>4.5</v>
      </c>
      <c r="W215" s="7" t="str">
        <f t="shared" si="26"/>
        <v>Kilopris=117 kr/kg;Vikt per enhet=4,5;Enheter per kolli=1;Vikt (ca)=4,5kg;Cirkapris per kolli=526,5 kr</v>
      </c>
      <c r="Z215" s="7" t="str">
        <f t="shared" si="14"/>
        <v>Skottorps Port Salut, stor</v>
      </c>
      <c r="AA215" s="7" t="s">
        <v>80</v>
      </c>
      <c r="AC215" s="7" t="s">
        <v>650</v>
      </c>
      <c r="AE215" s="7" t="s">
        <v>638</v>
      </c>
      <c r="AI215" s="8">
        <f t="shared" si="15"/>
        <v>526.5</v>
      </c>
      <c r="AJ215" s="7" t="s">
        <v>84</v>
      </c>
      <c r="AK215" s="7" t="s">
        <v>84</v>
      </c>
      <c r="AL215" s="7">
        <f t="shared" si="16"/>
        <v>0</v>
      </c>
      <c r="AM215" s="7" t="s">
        <v>85</v>
      </c>
      <c r="AN215" s="7" t="s">
        <v>86</v>
      </c>
      <c r="AP215" s="8">
        <f t="shared" si="17"/>
        <v>4.5</v>
      </c>
      <c r="AQ215" s="7" t="s">
        <v>85</v>
      </c>
      <c r="AR215" s="7" t="s">
        <v>85</v>
      </c>
      <c r="AS215" s="7" t="s">
        <v>85</v>
      </c>
      <c r="AT215" s="7" t="s">
        <v>87</v>
      </c>
      <c r="AU215" s="7" t="s">
        <v>87</v>
      </c>
      <c r="AX215" s="7">
        <v>500</v>
      </c>
      <c r="AY215" s="7">
        <v>0</v>
      </c>
      <c r="AZ215" s="7" t="s">
        <v>429</v>
      </c>
      <c r="BA215" s="7" t="s">
        <v>651</v>
      </c>
      <c r="BR215" s="7">
        <v>0</v>
      </c>
      <c r="BX215" s="11"/>
      <c r="BY215" s="10" t="s">
        <v>652</v>
      </c>
      <c r="CJ215" s="7" t="str">
        <f t="shared" si="18"/>
        <v>Kilopris=117 kr/kg;Vikt per enhet=4,5;Enheter per kolli=1;Vikt (ca)=4,5kg;Cirkapris per kolli=526,5 kr</v>
      </c>
    </row>
    <row r="216" spans="1:88" ht="15.75" customHeight="1">
      <c r="A216" s="7" t="s">
        <v>653</v>
      </c>
      <c r="B216" s="7">
        <v>1</v>
      </c>
      <c r="C216" s="7" t="str">
        <f t="shared" si="0"/>
        <v>Varierande</v>
      </c>
      <c r="D216" s="7">
        <v>14</v>
      </c>
      <c r="E216" s="8">
        <v>0</v>
      </c>
      <c r="F216" s="8">
        <v>0.5</v>
      </c>
      <c r="G216" s="8">
        <f t="shared" si="30"/>
        <v>0</v>
      </c>
      <c r="H216" s="8">
        <f t="shared" si="29"/>
        <v>7</v>
      </c>
      <c r="I216" s="8">
        <v>0</v>
      </c>
      <c r="J216" s="8">
        <v>112</v>
      </c>
      <c r="K216" s="7" t="s">
        <v>79</v>
      </c>
      <c r="M216" s="8">
        <f t="shared" si="3"/>
        <v>0</v>
      </c>
      <c r="N216" s="8">
        <f t="shared" si="4"/>
        <v>112</v>
      </c>
      <c r="O216" s="8">
        <f t="shared" si="5"/>
        <v>0</v>
      </c>
      <c r="P216" s="8">
        <f t="shared" si="6"/>
        <v>784</v>
      </c>
      <c r="Q216" s="8">
        <f t="shared" si="7"/>
        <v>0</v>
      </c>
      <c r="R216" s="8">
        <f t="shared" si="8"/>
        <v>784</v>
      </c>
      <c r="S216" s="8" t="e">
        <f t="shared" si="9"/>
        <v>#DIV/0!</v>
      </c>
      <c r="T216" s="8">
        <f t="shared" si="10"/>
        <v>784</v>
      </c>
      <c r="U216" s="7">
        <f t="shared" si="11"/>
        <v>0</v>
      </c>
      <c r="V216" s="9">
        <f t="shared" si="12"/>
        <v>7</v>
      </c>
      <c r="W216" s="7" t="str">
        <f t="shared" si="26"/>
        <v>Kilopris=112 kr/kg;Vikt per enhet=0,5;Enheter per kolli=14;Vikt (ca)=7kg;Cirkapris per kolli=784 kr</v>
      </c>
      <c r="Z216" s="7" t="str">
        <f t="shared" si="14"/>
        <v>Skottorps Grädd</v>
      </c>
      <c r="AA216" s="7" t="s">
        <v>80</v>
      </c>
      <c r="AC216" s="7" t="s">
        <v>654</v>
      </c>
      <c r="AE216" s="7" t="s">
        <v>638</v>
      </c>
      <c r="AI216" s="8">
        <f t="shared" si="15"/>
        <v>784</v>
      </c>
      <c r="AJ216" s="7" t="s">
        <v>84</v>
      </c>
      <c r="AK216" s="7" t="s">
        <v>84</v>
      </c>
      <c r="AL216" s="7">
        <f t="shared" si="16"/>
        <v>0</v>
      </c>
      <c r="AM216" s="7" t="s">
        <v>85</v>
      </c>
      <c r="AN216" s="7" t="s">
        <v>86</v>
      </c>
      <c r="AP216" s="8">
        <f t="shared" si="17"/>
        <v>7</v>
      </c>
      <c r="AQ216" s="7" t="s">
        <v>85</v>
      </c>
      <c r="AR216" s="7" t="s">
        <v>85</v>
      </c>
      <c r="AS216" s="7" t="s">
        <v>85</v>
      </c>
      <c r="AT216" s="7" t="s">
        <v>87</v>
      </c>
      <c r="AU216" s="7" t="s">
        <v>87</v>
      </c>
      <c r="AX216" s="7">
        <v>500</v>
      </c>
      <c r="AY216" s="7">
        <v>0</v>
      </c>
      <c r="AZ216" s="7" t="s">
        <v>655</v>
      </c>
      <c r="BA216" s="7" t="s">
        <v>656</v>
      </c>
      <c r="BR216" s="7">
        <v>0</v>
      </c>
      <c r="BX216" s="11"/>
      <c r="BY216" s="10" t="s">
        <v>657</v>
      </c>
      <c r="CJ216" s="7" t="str">
        <f t="shared" si="18"/>
        <v>Kilopris=112 kr/kg;Vikt per enhet=0,5;Enheter per kolli=14;Vikt (ca)=7kg;Cirkapris per kolli=784 kr</v>
      </c>
    </row>
    <row r="217" spans="1:88" ht="15.75" customHeight="1">
      <c r="A217" s="28" t="s">
        <v>658</v>
      </c>
      <c r="B217" s="28">
        <v>1</v>
      </c>
      <c r="C217" s="28" t="str">
        <f t="shared" si="0"/>
        <v>Varierande</v>
      </c>
      <c r="D217" s="28">
        <v>14</v>
      </c>
      <c r="E217" s="29">
        <v>0</v>
      </c>
      <c r="F217" s="29">
        <v>0.5</v>
      </c>
      <c r="G217" s="29">
        <f t="shared" si="30"/>
        <v>0</v>
      </c>
      <c r="H217" s="29">
        <f t="shared" si="29"/>
        <v>7</v>
      </c>
      <c r="I217" s="29">
        <v>0</v>
      </c>
      <c r="J217" s="29">
        <v>128</v>
      </c>
      <c r="K217" s="28" t="s">
        <v>79</v>
      </c>
      <c r="L217" s="28"/>
      <c r="M217" s="29">
        <f t="shared" si="3"/>
        <v>0</v>
      </c>
      <c r="N217" s="29">
        <f t="shared" si="4"/>
        <v>128</v>
      </c>
      <c r="O217" s="29">
        <f t="shared" si="5"/>
        <v>0</v>
      </c>
      <c r="P217" s="29">
        <f t="shared" si="6"/>
        <v>896</v>
      </c>
      <c r="Q217" s="29">
        <f t="shared" si="7"/>
        <v>0</v>
      </c>
      <c r="R217" s="29">
        <f t="shared" si="8"/>
        <v>896</v>
      </c>
      <c r="S217" s="29" t="e">
        <f t="shared" si="9"/>
        <v>#DIV/0!</v>
      </c>
      <c r="T217" s="29">
        <f t="shared" si="10"/>
        <v>896</v>
      </c>
      <c r="U217" s="28">
        <f t="shared" si="11"/>
        <v>0</v>
      </c>
      <c r="V217" s="30">
        <f t="shared" si="12"/>
        <v>7</v>
      </c>
      <c r="W217" s="28" t="str">
        <f t="shared" si="26"/>
        <v>Kilopris=128 kr/kg;Vikt per enhet=0,5;Enheter per kolli=14;Vikt (ca)=7kg;Cirkapris per kolli=896 kr</v>
      </c>
      <c r="X217" s="28"/>
      <c r="Y217" s="28"/>
      <c r="Z217" s="7" t="str">
        <f t="shared" si="14"/>
        <v>Skottorps Ambrosia </v>
      </c>
      <c r="AA217" s="28" t="s">
        <v>80</v>
      </c>
      <c r="AB217" s="28"/>
      <c r="AC217" s="28" t="s">
        <v>659</v>
      </c>
      <c r="AD217" s="28"/>
      <c r="AE217" s="28" t="s">
        <v>638</v>
      </c>
      <c r="AF217" s="28"/>
      <c r="AG217" s="28"/>
      <c r="AH217" s="28"/>
      <c r="AI217" s="29">
        <f t="shared" si="15"/>
        <v>896</v>
      </c>
      <c r="AJ217" s="28" t="s">
        <v>84</v>
      </c>
      <c r="AK217" s="28" t="s">
        <v>84</v>
      </c>
      <c r="AL217" s="28">
        <f t="shared" si="16"/>
        <v>0</v>
      </c>
      <c r="AM217" s="28" t="s">
        <v>85</v>
      </c>
      <c r="AN217" s="28" t="s">
        <v>86</v>
      </c>
      <c r="AO217" s="28"/>
      <c r="AP217" s="29">
        <f t="shared" si="17"/>
        <v>7</v>
      </c>
      <c r="AQ217" s="28" t="s">
        <v>85</v>
      </c>
      <c r="AR217" s="28" t="s">
        <v>85</v>
      </c>
      <c r="AS217" s="28" t="s">
        <v>85</v>
      </c>
      <c r="AT217" s="28" t="s">
        <v>87</v>
      </c>
      <c r="AU217" s="28" t="s">
        <v>87</v>
      </c>
      <c r="AV217" s="28"/>
      <c r="AW217" s="28"/>
      <c r="AX217" s="28">
        <v>500</v>
      </c>
      <c r="AY217" s="28">
        <v>0</v>
      </c>
      <c r="AZ217" s="28" t="s">
        <v>655</v>
      </c>
      <c r="BA217" s="28" t="s">
        <v>660</v>
      </c>
      <c r="BB217" s="28"/>
      <c r="BC217" s="28"/>
      <c r="BD217" s="28"/>
      <c r="BE217" s="28"/>
      <c r="BF217" s="28"/>
      <c r="BG217" s="28"/>
      <c r="BH217" s="28"/>
      <c r="BI217" s="28"/>
      <c r="BJ217" s="28"/>
      <c r="BK217" s="28"/>
      <c r="BL217" s="28"/>
      <c r="BM217" s="28"/>
      <c r="BN217" s="28"/>
      <c r="BO217" s="28"/>
      <c r="BP217" s="28"/>
      <c r="BQ217" s="28"/>
      <c r="BR217" s="28">
        <v>0</v>
      </c>
      <c r="BS217" s="28"/>
      <c r="BT217" s="28"/>
      <c r="BU217" s="28"/>
      <c r="BV217" s="28"/>
      <c r="BW217" s="28"/>
      <c r="BX217" s="32"/>
      <c r="BY217" s="31" t="s">
        <v>661</v>
      </c>
      <c r="BZ217" s="28"/>
      <c r="CA217" s="28"/>
      <c r="CB217" s="28"/>
      <c r="CC217" s="28"/>
      <c r="CD217" s="28"/>
      <c r="CE217" s="28"/>
      <c r="CF217" s="28"/>
      <c r="CG217" s="28"/>
      <c r="CH217" s="28"/>
      <c r="CI217" s="28"/>
      <c r="CJ217" s="28" t="str">
        <f t="shared" si="18"/>
        <v>Kilopris=128 kr/kg;Vikt per enhet=0,5;Enheter per kolli=14;Vikt (ca)=7kg;Cirkapris per kolli=896 kr</v>
      </c>
    </row>
    <row r="218" spans="1:88" ht="15.75" customHeight="1">
      <c r="A218" s="28" t="s">
        <v>662</v>
      </c>
      <c r="B218" s="28">
        <v>1</v>
      </c>
      <c r="C218" s="28" t="str">
        <f t="shared" si="0"/>
        <v>Varierande</v>
      </c>
      <c r="D218" s="28">
        <v>14</v>
      </c>
      <c r="E218" s="29">
        <v>0</v>
      </c>
      <c r="F218" s="29">
        <v>0.55000000000000004</v>
      </c>
      <c r="G218" s="29">
        <f t="shared" si="30"/>
        <v>0</v>
      </c>
      <c r="H218" s="29">
        <f t="shared" si="29"/>
        <v>7.7000000000000011</v>
      </c>
      <c r="I218" s="29">
        <v>0</v>
      </c>
      <c r="J218" s="29">
        <v>117</v>
      </c>
      <c r="K218" s="28" t="s">
        <v>79</v>
      </c>
      <c r="L218" s="28"/>
      <c r="M218" s="29">
        <f t="shared" si="3"/>
        <v>0</v>
      </c>
      <c r="N218" s="29">
        <f t="shared" si="4"/>
        <v>117</v>
      </c>
      <c r="O218" s="29">
        <f t="shared" si="5"/>
        <v>0</v>
      </c>
      <c r="P218" s="29">
        <f t="shared" si="6"/>
        <v>900.90000000000009</v>
      </c>
      <c r="Q218" s="29">
        <f t="shared" si="7"/>
        <v>0</v>
      </c>
      <c r="R218" s="29">
        <f t="shared" si="8"/>
        <v>900.90000000000009</v>
      </c>
      <c r="S218" s="29" t="e">
        <f t="shared" si="9"/>
        <v>#DIV/0!</v>
      </c>
      <c r="T218" s="29">
        <f t="shared" si="10"/>
        <v>900.90000000000009</v>
      </c>
      <c r="U218" s="28">
        <f t="shared" si="11"/>
        <v>0</v>
      </c>
      <c r="V218" s="30">
        <f t="shared" si="12"/>
        <v>7.7000000000000011</v>
      </c>
      <c r="W218" s="28" t="str">
        <f t="shared" si="26"/>
        <v>Kilopris=117 kr/kg;Vikt per enhet=0,55;Enheter per kolli=14;Vikt (ca)=7,7kg;Cirkapris per kolli=900,9 kr</v>
      </c>
      <c r="X218" s="28"/>
      <c r="Y218" s="28"/>
      <c r="Z218" s="7" t="str">
        <f t="shared" si="14"/>
        <v>Skottorps Port Salut</v>
      </c>
      <c r="AA218" s="28" t="s">
        <v>80</v>
      </c>
      <c r="AB218" s="28"/>
      <c r="AC218" s="28" t="s">
        <v>663</v>
      </c>
      <c r="AD218" s="28"/>
      <c r="AE218" s="28" t="s">
        <v>638</v>
      </c>
      <c r="AF218" s="28"/>
      <c r="AG218" s="28"/>
      <c r="AH218" s="28"/>
      <c r="AI218" s="29">
        <f t="shared" si="15"/>
        <v>900.90000000000009</v>
      </c>
      <c r="AJ218" s="28" t="s">
        <v>84</v>
      </c>
      <c r="AK218" s="28" t="s">
        <v>84</v>
      </c>
      <c r="AL218" s="28">
        <f t="shared" si="16"/>
        <v>0</v>
      </c>
      <c r="AM218" s="28" t="s">
        <v>85</v>
      </c>
      <c r="AN218" s="28" t="s">
        <v>86</v>
      </c>
      <c r="AO218" s="28"/>
      <c r="AP218" s="29">
        <f t="shared" si="17"/>
        <v>7.7000000000000011</v>
      </c>
      <c r="AQ218" s="28" t="s">
        <v>85</v>
      </c>
      <c r="AR218" s="28" t="s">
        <v>85</v>
      </c>
      <c r="AS218" s="28" t="s">
        <v>85</v>
      </c>
      <c r="AT218" s="28" t="s">
        <v>87</v>
      </c>
      <c r="AU218" s="28" t="s">
        <v>87</v>
      </c>
      <c r="AV218" s="28"/>
      <c r="AW218" s="28"/>
      <c r="AX218" s="28">
        <v>500</v>
      </c>
      <c r="AY218" s="28">
        <v>0</v>
      </c>
      <c r="AZ218" s="28" t="s">
        <v>655</v>
      </c>
      <c r="BA218" s="28" t="s">
        <v>664</v>
      </c>
      <c r="BB218" s="28"/>
      <c r="BC218" s="28"/>
      <c r="BD218" s="28"/>
      <c r="BE218" s="28"/>
      <c r="BF218" s="28"/>
      <c r="BG218" s="28"/>
      <c r="BH218" s="28"/>
      <c r="BI218" s="28"/>
      <c r="BJ218" s="28"/>
      <c r="BK218" s="28"/>
      <c r="BL218" s="28"/>
      <c r="BM218" s="28"/>
      <c r="BN218" s="28"/>
      <c r="BO218" s="28"/>
      <c r="BP218" s="28"/>
      <c r="BQ218" s="28"/>
      <c r="BR218" s="28">
        <v>0</v>
      </c>
      <c r="BS218" s="28"/>
      <c r="BT218" s="28"/>
      <c r="BU218" s="28"/>
      <c r="BV218" s="28"/>
      <c r="BW218" s="28"/>
      <c r="BX218" s="32"/>
      <c r="BY218" s="31" t="s">
        <v>665</v>
      </c>
      <c r="BZ218" s="28"/>
      <c r="CA218" s="28"/>
      <c r="CB218" s="28"/>
      <c r="CC218" s="28"/>
      <c r="CD218" s="28"/>
      <c r="CE218" s="28"/>
      <c r="CF218" s="28"/>
      <c r="CG218" s="28"/>
      <c r="CH218" s="28"/>
      <c r="CI218" s="28"/>
      <c r="CJ218" s="28" t="str">
        <f t="shared" si="18"/>
        <v>Kilopris=117 kr/kg;Vikt per enhet=0,55;Enheter per kolli=14;Vikt (ca)=7,7kg;Cirkapris per kolli=900,9 kr</v>
      </c>
    </row>
    <row r="219" spans="1:88" ht="15.75" customHeight="1">
      <c r="A219" s="28" t="s">
        <v>666</v>
      </c>
      <c r="B219" s="28">
        <v>1</v>
      </c>
      <c r="C219" s="28" t="str">
        <f t="shared" si="0"/>
        <v>Varierande</v>
      </c>
      <c r="D219" s="28">
        <v>18</v>
      </c>
      <c r="E219" s="29">
        <v>0</v>
      </c>
      <c r="F219" s="29">
        <v>0.25</v>
      </c>
      <c r="G219" s="29">
        <f t="shared" si="30"/>
        <v>0</v>
      </c>
      <c r="H219" s="29">
        <f t="shared" si="29"/>
        <v>4.5</v>
      </c>
      <c r="I219" s="29">
        <v>0</v>
      </c>
      <c r="J219" s="29">
        <v>158</v>
      </c>
      <c r="K219" s="28" t="s">
        <v>79</v>
      </c>
      <c r="L219" s="28"/>
      <c r="M219" s="29">
        <f t="shared" si="3"/>
        <v>0</v>
      </c>
      <c r="N219" s="29">
        <f t="shared" si="4"/>
        <v>158</v>
      </c>
      <c r="O219" s="29">
        <f t="shared" si="5"/>
        <v>0</v>
      </c>
      <c r="P219" s="29">
        <f t="shared" si="6"/>
        <v>711</v>
      </c>
      <c r="Q219" s="29">
        <f t="shared" si="7"/>
        <v>0</v>
      </c>
      <c r="R219" s="29">
        <f t="shared" si="8"/>
        <v>711</v>
      </c>
      <c r="S219" s="29" t="e">
        <f t="shared" si="9"/>
        <v>#DIV/0!</v>
      </c>
      <c r="T219" s="29">
        <f t="shared" si="10"/>
        <v>711</v>
      </c>
      <c r="U219" s="28">
        <f t="shared" si="11"/>
        <v>0</v>
      </c>
      <c r="V219" s="30">
        <f t="shared" si="12"/>
        <v>4.5</v>
      </c>
      <c r="W219" s="28" t="str">
        <f t="shared" si="26"/>
        <v>Kilopris=158 kr/kg;Vikt per enhet=0,25;Enheter per kolli=18;Vikt (ca)=4,5kg;Cirkapris per kolli=711 kr</v>
      </c>
      <c r="X219" s="28"/>
      <c r="Y219" s="28"/>
      <c r="Z219" s="7" t="str">
        <f t="shared" si="14"/>
        <v>Skottorps Alpost</v>
      </c>
      <c r="AA219" s="28" t="s">
        <v>80</v>
      </c>
      <c r="AB219" s="28"/>
      <c r="AC219" s="28" t="s">
        <v>667</v>
      </c>
      <c r="AD219" s="28"/>
      <c r="AE219" s="28" t="s">
        <v>638</v>
      </c>
      <c r="AF219" s="28"/>
      <c r="AG219" s="28"/>
      <c r="AH219" s="28"/>
      <c r="AI219" s="29">
        <f t="shared" si="15"/>
        <v>711</v>
      </c>
      <c r="AJ219" s="28" t="s">
        <v>84</v>
      </c>
      <c r="AK219" s="28" t="s">
        <v>84</v>
      </c>
      <c r="AL219" s="28">
        <f t="shared" si="16"/>
        <v>0</v>
      </c>
      <c r="AM219" s="28" t="s">
        <v>85</v>
      </c>
      <c r="AN219" s="28" t="s">
        <v>86</v>
      </c>
      <c r="AO219" s="28"/>
      <c r="AP219" s="29">
        <f t="shared" si="17"/>
        <v>4.5</v>
      </c>
      <c r="AQ219" s="28" t="s">
        <v>85</v>
      </c>
      <c r="AR219" s="28" t="s">
        <v>85</v>
      </c>
      <c r="AS219" s="28" t="s">
        <v>85</v>
      </c>
      <c r="AT219" s="28" t="s">
        <v>87</v>
      </c>
      <c r="AU219" s="28" t="s">
        <v>87</v>
      </c>
      <c r="AV219" s="28"/>
      <c r="AW219" s="28"/>
      <c r="AX219" s="28">
        <v>500</v>
      </c>
      <c r="AY219" s="28">
        <v>0</v>
      </c>
      <c r="AZ219" s="28" t="s">
        <v>655</v>
      </c>
      <c r="BA219" s="28" t="s">
        <v>668</v>
      </c>
      <c r="BB219" s="28"/>
      <c r="BC219" s="28"/>
      <c r="BD219" s="28"/>
      <c r="BE219" s="28"/>
      <c r="BF219" s="28"/>
      <c r="BG219" s="28"/>
      <c r="BH219" s="28"/>
      <c r="BI219" s="28"/>
      <c r="BJ219" s="28"/>
      <c r="BK219" s="28"/>
      <c r="BL219" s="28"/>
      <c r="BM219" s="28"/>
      <c r="BN219" s="28"/>
      <c r="BO219" s="28"/>
      <c r="BP219" s="28"/>
      <c r="BQ219" s="28"/>
      <c r="BR219" s="28">
        <v>0</v>
      </c>
      <c r="BS219" s="28"/>
      <c r="BT219" s="28"/>
      <c r="BU219" s="28"/>
      <c r="BV219" s="28"/>
      <c r="BW219" s="28"/>
      <c r="BX219" s="32"/>
      <c r="BY219" s="31" t="s">
        <v>669</v>
      </c>
      <c r="BZ219" s="28"/>
      <c r="CA219" s="28"/>
      <c r="CB219" s="28"/>
      <c r="CC219" s="28"/>
      <c r="CD219" s="28"/>
      <c r="CE219" s="28"/>
      <c r="CF219" s="28"/>
      <c r="CG219" s="28"/>
      <c r="CH219" s="28"/>
      <c r="CI219" s="28"/>
      <c r="CJ219" s="28" t="str">
        <f t="shared" si="18"/>
        <v>Kilopris=158 kr/kg;Vikt per enhet=0,25;Enheter per kolli=18;Vikt (ca)=4,5kg;Cirkapris per kolli=711 kr</v>
      </c>
    </row>
    <row r="220" spans="1:88" ht="15.75" customHeight="1">
      <c r="A220" s="28" t="s">
        <v>670</v>
      </c>
      <c r="B220" s="28">
        <v>0</v>
      </c>
      <c r="C220" s="28" t="str">
        <f t="shared" si="0"/>
        <v>Fast</v>
      </c>
      <c r="D220" s="28">
        <v>27</v>
      </c>
      <c r="E220" s="29">
        <v>0.2</v>
      </c>
      <c r="F220" s="29"/>
      <c r="G220" s="29">
        <f t="shared" si="30"/>
        <v>5.4</v>
      </c>
      <c r="H220" s="29">
        <f t="shared" si="29"/>
        <v>0</v>
      </c>
      <c r="I220" s="29">
        <v>39</v>
      </c>
      <c r="J220" s="29">
        <v>0</v>
      </c>
      <c r="K220" s="28" t="s">
        <v>79</v>
      </c>
      <c r="L220" s="28"/>
      <c r="M220" s="29">
        <f t="shared" si="3"/>
        <v>39</v>
      </c>
      <c r="N220" s="29">
        <f t="shared" si="4"/>
        <v>0</v>
      </c>
      <c r="O220" s="29">
        <f t="shared" si="5"/>
        <v>1053</v>
      </c>
      <c r="P220" s="29">
        <f t="shared" si="6"/>
        <v>0</v>
      </c>
      <c r="Q220" s="29">
        <f t="shared" si="7"/>
        <v>1053</v>
      </c>
      <c r="R220" s="29">
        <f t="shared" si="8"/>
        <v>0</v>
      </c>
      <c r="S220" s="29">
        <f t="shared" si="9"/>
        <v>195</v>
      </c>
      <c r="T220" s="29">
        <f t="shared" si="10"/>
        <v>1053</v>
      </c>
      <c r="U220" s="28">
        <f t="shared" si="11"/>
        <v>0</v>
      </c>
      <c r="V220" s="30">
        <f t="shared" si="12"/>
        <v>5.4</v>
      </c>
      <c r="W220" s="28" t="str">
        <f t="shared" si="26"/>
        <v>Styckpris=39 kr/st;Vikt per enhet=0,2;Enheter per kolli=27;Vikt=5,4 kg;Jämförelsepris=195 kr/kg;Pris=1053 kr</v>
      </c>
      <c r="X220" s="28"/>
      <c r="Y220" s="28"/>
      <c r="Z220" s="7" t="str">
        <f t="shared" si="14"/>
        <v>Skottorps Nofva (grillost)</v>
      </c>
      <c r="AA220" s="28" t="s">
        <v>80</v>
      </c>
      <c r="AB220" s="28"/>
      <c r="AC220" s="28" t="s">
        <v>671</v>
      </c>
      <c r="AD220" s="28"/>
      <c r="AE220" s="28" t="s">
        <v>638</v>
      </c>
      <c r="AF220" s="28"/>
      <c r="AG220" s="28"/>
      <c r="AH220" s="28"/>
      <c r="AI220" s="29">
        <f t="shared" si="15"/>
        <v>1053</v>
      </c>
      <c r="AJ220" s="28" t="s">
        <v>84</v>
      </c>
      <c r="AK220" s="28" t="s">
        <v>84</v>
      </c>
      <c r="AL220" s="28">
        <f t="shared" si="16"/>
        <v>0</v>
      </c>
      <c r="AM220" s="28" t="s">
        <v>85</v>
      </c>
      <c r="AN220" s="28" t="s">
        <v>86</v>
      </c>
      <c r="AO220" s="28"/>
      <c r="AP220" s="29">
        <f t="shared" si="17"/>
        <v>5.4</v>
      </c>
      <c r="AQ220" s="28" t="s">
        <v>85</v>
      </c>
      <c r="AR220" s="28" t="s">
        <v>85</v>
      </c>
      <c r="AS220" s="28" t="s">
        <v>85</v>
      </c>
      <c r="AT220" s="28" t="s">
        <v>87</v>
      </c>
      <c r="AU220" s="28" t="s">
        <v>87</v>
      </c>
      <c r="AV220" s="28"/>
      <c r="AW220" s="28"/>
      <c r="AX220" s="28">
        <v>500</v>
      </c>
      <c r="AY220" s="28">
        <v>0</v>
      </c>
      <c r="AZ220" s="28" t="s">
        <v>655</v>
      </c>
      <c r="BA220" s="28" t="s">
        <v>672</v>
      </c>
      <c r="BB220" s="28"/>
      <c r="BC220" s="28"/>
      <c r="BD220" s="28"/>
      <c r="BE220" s="28"/>
      <c r="BF220" s="28" t="s">
        <v>673</v>
      </c>
      <c r="BG220" s="28"/>
      <c r="BH220" s="28"/>
      <c r="BI220" s="28"/>
      <c r="BJ220" s="28"/>
      <c r="BK220" s="28"/>
      <c r="BL220" s="28"/>
      <c r="BM220" s="28"/>
      <c r="BN220" s="28"/>
      <c r="BO220" s="28"/>
      <c r="BP220" s="28"/>
      <c r="BQ220" s="28"/>
      <c r="BR220" s="28">
        <v>0</v>
      </c>
      <c r="BS220" s="28"/>
      <c r="BT220" s="28"/>
      <c r="BU220" s="28"/>
      <c r="BV220" s="28"/>
      <c r="BW220" s="28"/>
      <c r="BX220" s="32"/>
      <c r="BY220" s="31" t="s">
        <v>674</v>
      </c>
      <c r="BZ220" s="28"/>
      <c r="CA220" s="28"/>
      <c r="CB220" s="28"/>
      <c r="CC220" s="28"/>
      <c r="CD220" s="28"/>
      <c r="CE220" s="28"/>
      <c r="CF220" s="28"/>
      <c r="CG220" s="28"/>
      <c r="CH220" s="28"/>
      <c r="CI220" s="28"/>
      <c r="CJ220" s="28" t="str">
        <f t="shared" si="18"/>
        <v>Styckpris=39 kr/st;Vikt per enhet=0,2;Enheter per kolli=27;Vikt=5,4 kg;Jämförelsepris=195 kr/kg;Pris=1053 kr</v>
      </c>
    </row>
    <row r="221" spans="1:88" ht="15.75" customHeight="1">
      <c r="A221" s="7" t="s">
        <v>675</v>
      </c>
      <c r="B221" s="7">
        <v>1</v>
      </c>
      <c r="C221" s="7" t="str">
        <f t="shared" si="0"/>
        <v>Varierande</v>
      </c>
      <c r="D221" s="7">
        <v>5</v>
      </c>
      <c r="E221" s="8"/>
      <c r="F221" s="8">
        <v>0.25</v>
      </c>
      <c r="G221" s="8">
        <f t="shared" si="30"/>
        <v>0</v>
      </c>
      <c r="H221" s="8">
        <f t="shared" si="29"/>
        <v>1.25</v>
      </c>
      <c r="I221" s="8"/>
      <c r="J221" s="8">
        <v>220</v>
      </c>
      <c r="K221" s="7" t="s">
        <v>79</v>
      </c>
      <c r="M221" s="8">
        <f t="shared" si="3"/>
        <v>0</v>
      </c>
      <c r="N221" s="8">
        <f t="shared" si="4"/>
        <v>220</v>
      </c>
      <c r="O221" s="8">
        <f t="shared" si="5"/>
        <v>0</v>
      </c>
      <c r="P221" s="8">
        <f t="shared" si="6"/>
        <v>275</v>
      </c>
      <c r="Q221" s="8">
        <f t="shared" si="7"/>
        <v>0</v>
      </c>
      <c r="R221" s="8">
        <f t="shared" si="8"/>
        <v>275</v>
      </c>
      <c r="S221" s="8" t="e">
        <f t="shared" si="9"/>
        <v>#DIV/0!</v>
      </c>
      <c r="T221" s="8">
        <f t="shared" si="10"/>
        <v>275</v>
      </c>
      <c r="U221" s="7">
        <f t="shared" si="11"/>
        <v>0</v>
      </c>
      <c r="V221" s="9">
        <f t="shared" si="12"/>
        <v>1.25</v>
      </c>
      <c r="W221" s="7" t="str">
        <f t="shared" si="26"/>
        <v>Kilopris=220 kr/kg;Vikt per enhet=0,25;Enheter per kolli=5;Vikt (ca)=1,25kg;Cirkapris per kolli=275 kr</v>
      </c>
      <c r="Z221" s="7" t="str">
        <f t="shared" si="14"/>
        <v>Eldost, Ebbessons Gårdsmejeri</v>
      </c>
      <c r="AA221" s="7" t="s">
        <v>80</v>
      </c>
      <c r="AC221" s="7" t="s">
        <v>676</v>
      </c>
      <c r="AE221" s="7" t="s">
        <v>677</v>
      </c>
      <c r="AI221" s="8">
        <f t="shared" si="15"/>
        <v>275</v>
      </c>
      <c r="AJ221" s="7" t="s">
        <v>84</v>
      </c>
      <c r="AK221" s="7" t="s">
        <v>84</v>
      </c>
      <c r="AL221" s="7">
        <f t="shared" si="16"/>
        <v>0</v>
      </c>
      <c r="AM221" s="7" t="s">
        <v>154</v>
      </c>
      <c r="AN221" s="7" t="s">
        <v>86</v>
      </c>
      <c r="AP221" s="8">
        <f t="shared" si="17"/>
        <v>1.25</v>
      </c>
      <c r="AQ221" s="7" t="s">
        <v>85</v>
      </c>
      <c r="AR221" s="7" t="s">
        <v>85</v>
      </c>
      <c r="AS221" s="7" t="s">
        <v>85</v>
      </c>
      <c r="AT221" s="7" t="s">
        <v>87</v>
      </c>
      <c r="AU221" s="7" t="s">
        <v>87</v>
      </c>
      <c r="AX221" s="7">
        <v>500</v>
      </c>
      <c r="AY221" s="7">
        <v>0</v>
      </c>
      <c r="AZ221" s="7" t="s">
        <v>678</v>
      </c>
      <c r="BA221" s="7" t="s">
        <v>679</v>
      </c>
      <c r="BR221" s="7">
        <v>0</v>
      </c>
      <c r="BX221" s="11"/>
      <c r="BY221" s="10" t="s">
        <v>680</v>
      </c>
      <c r="CJ221" s="7" t="str">
        <f t="shared" si="18"/>
        <v>Kilopris=220 kr/kg;Vikt per enhet=0,25;Enheter per kolli=5;Vikt (ca)=1,25kg;Cirkapris per kolli=275 kr</v>
      </c>
    </row>
    <row r="222" spans="1:88" ht="15.75" customHeight="1">
      <c r="A222" s="7" t="s">
        <v>681</v>
      </c>
      <c r="B222" s="7">
        <v>1</v>
      </c>
      <c r="C222" s="7" t="str">
        <f t="shared" si="0"/>
        <v>Varierande</v>
      </c>
      <c r="D222" s="7">
        <v>1</v>
      </c>
      <c r="E222" s="8"/>
      <c r="F222" s="8">
        <v>1</v>
      </c>
      <c r="G222" s="8">
        <f t="shared" si="30"/>
        <v>0</v>
      </c>
      <c r="H222" s="8">
        <f t="shared" si="29"/>
        <v>1</v>
      </c>
      <c r="I222" s="8"/>
      <c r="J222" s="8">
        <v>275</v>
      </c>
      <c r="K222" s="7" t="s">
        <v>79</v>
      </c>
      <c r="M222" s="8">
        <f t="shared" si="3"/>
        <v>0</v>
      </c>
      <c r="N222" s="8">
        <f t="shared" si="4"/>
        <v>275</v>
      </c>
      <c r="O222" s="8">
        <f t="shared" si="5"/>
        <v>0</v>
      </c>
      <c r="P222" s="8">
        <f t="shared" si="6"/>
        <v>275</v>
      </c>
      <c r="Q222" s="8">
        <f t="shared" si="7"/>
        <v>0</v>
      </c>
      <c r="R222" s="8">
        <f t="shared" si="8"/>
        <v>275</v>
      </c>
      <c r="S222" s="8" t="e">
        <f t="shared" si="9"/>
        <v>#DIV/0!</v>
      </c>
      <c r="T222" s="8">
        <f t="shared" si="10"/>
        <v>275</v>
      </c>
      <c r="U222" s="7">
        <f t="shared" si="11"/>
        <v>0</v>
      </c>
      <c r="V222" s="9">
        <f t="shared" si="12"/>
        <v>1</v>
      </c>
      <c r="W222" s="7" t="str">
        <f t="shared" si="26"/>
        <v>Kilopris=275 kr/kg;Vikt per enhet=1;Enheter per kolli=1;Vikt (ca)=1kg;Cirkapris per kolli=275 kr</v>
      </c>
      <c r="Z222" s="7" t="str">
        <f t="shared" si="14"/>
        <v>Grönmögelost, Ebbessons</v>
      </c>
      <c r="AA222" s="7" t="s">
        <v>80</v>
      </c>
      <c r="AC222" s="7" t="s">
        <v>682</v>
      </c>
      <c r="AE222" s="7" t="s">
        <v>677</v>
      </c>
      <c r="AI222" s="8">
        <f t="shared" si="15"/>
        <v>275</v>
      </c>
      <c r="AJ222" s="7" t="s">
        <v>84</v>
      </c>
      <c r="AK222" s="7" t="s">
        <v>84</v>
      </c>
      <c r="AL222" s="7">
        <f t="shared" si="16"/>
        <v>0</v>
      </c>
      <c r="AM222" s="7" t="s">
        <v>683</v>
      </c>
      <c r="AN222" s="7" t="s">
        <v>86</v>
      </c>
      <c r="AP222" s="8">
        <f t="shared" si="17"/>
        <v>1</v>
      </c>
      <c r="AQ222" s="7" t="s">
        <v>85</v>
      </c>
      <c r="AR222" s="7" t="s">
        <v>85</v>
      </c>
      <c r="AS222" s="7" t="s">
        <v>85</v>
      </c>
      <c r="AT222" s="7" t="s">
        <v>87</v>
      </c>
      <c r="AU222" s="7" t="s">
        <v>87</v>
      </c>
      <c r="AX222" s="7">
        <v>500</v>
      </c>
      <c r="AY222" s="7">
        <v>0</v>
      </c>
      <c r="AZ222" s="7" t="s">
        <v>678</v>
      </c>
      <c r="BA222" s="7" t="s">
        <v>684</v>
      </c>
      <c r="BR222" s="7">
        <v>0</v>
      </c>
      <c r="BX222" s="11"/>
      <c r="BY222" s="10" t="s">
        <v>685</v>
      </c>
      <c r="CJ222" s="7" t="str">
        <f t="shared" si="18"/>
        <v>Kilopris=275 kr/kg;Vikt per enhet=1;Enheter per kolli=1;Vikt (ca)=1kg;Cirkapris per kolli=275 kr</v>
      </c>
    </row>
    <row r="223" spans="1:88" ht="15.75" customHeight="1">
      <c r="A223" s="7" t="s">
        <v>686</v>
      </c>
      <c r="B223" s="7">
        <v>0</v>
      </c>
      <c r="C223" s="7" t="str">
        <f t="shared" si="0"/>
        <v>Fast</v>
      </c>
      <c r="D223" s="7">
        <v>21</v>
      </c>
      <c r="E223" s="8">
        <v>0.125</v>
      </c>
      <c r="F223" s="8"/>
      <c r="G223" s="8">
        <f t="shared" si="30"/>
        <v>2.625</v>
      </c>
      <c r="H223" s="8">
        <f t="shared" si="29"/>
        <v>0</v>
      </c>
      <c r="I223" s="8">
        <v>20</v>
      </c>
      <c r="J223" s="8"/>
      <c r="K223" s="7" t="s">
        <v>79</v>
      </c>
      <c r="M223" s="8">
        <f t="shared" si="3"/>
        <v>20</v>
      </c>
      <c r="N223" s="8">
        <f t="shared" si="4"/>
        <v>0</v>
      </c>
      <c r="O223" s="8">
        <f t="shared" si="5"/>
        <v>420</v>
      </c>
      <c r="P223" s="8">
        <f t="shared" si="6"/>
        <v>0</v>
      </c>
      <c r="Q223" s="8">
        <f t="shared" si="7"/>
        <v>420</v>
      </c>
      <c r="R223" s="8">
        <f t="shared" si="8"/>
        <v>0</v>
      </c>
      <c r="S223" s="8">
        <f t="shared" si="9"/>
        <v>160</v>
      </c>
      <c r="T223" s="8">
        <f t="shared" si="10"/>
        <v>420</v>
      </c>
      <c r="U223" s="7">
        <f t="shared" si="11"/>
        <v>0</v>
      </c>
      <c r="V223" s="9">
        <f t="shared" si="12"/>
        <v>2.625</v>
      </c>
      <c r="W223" s="7" t="str">
        <f t="shared" si="26"/>
        <v>Styckpris=20 kr/st;Vikt per enhet=0,125;Enheter per kolli=21;Vikt=2,625 kg;Jämförelsepris=160 kr/kg;Pris=420 kr</v>
      </c>
      <c r="Z223" s="7" t="str">
        <f t="shared" si="14"/>
        <v>Larssons Chips, Lakrits - Stor</v>
      </c>
      <c r="AA223" s="7" t="s">
        <v>80</v>
      </c>
      <c r="AC223" s="7" t="s">
        <v>687</v>
      </c>
      <c r="AE223" s="7" t="s">
        <v>688</v>
      </c>
      <c r="AI223" s="8">
        <f t="shared" si="15"/>
        <v>420</v>
      </c>
      <c r="AJ223" s="7" t="s">
        <v>84</v>
      </c>
      <c r="AK223" s="7" t="s">
        <v>84</v>
      </c>
      <c r="AL223" s="7">
        <f t="shared" si="16"/>
        <v>0</v>
      </c>
      <c r="AM223" s="7" t="s">
        <v>689</v>
      </c>
      <c r="AN223" s="7" t="s">
        <v>86</v>
      </c>
      <c r="AP223" s="8">
        <f t="shared" si="17"/>
        <v>2.625</v>
      </c>
      <c r="AQ223" s="7" t="s">
        <v>85</v>
      </c>
      <c r="AR223" s="7" t="s">
        <v>85</v>
      </c>
      <c r="AS223" s="7" t="s">
        <v>85</v>
      </c>
      <c r="AT223" s="7" t="s">
        <v>87</v>
      </c>
      <c r="AU223" s="7" t="s">
        <v>87</v>
      </c>
      <c r="AX223" s="7">
        <v>500</v>
      </c>
      <c r="AY223" s="7">
        <v>0</v>
      </c>
      <c r="AZ223" s="7" t="s">
        <v>690</v>
      </c>
      <c r="BA223" s="7" t="s">
        <v>691</v>
      </c>
      <c r="BR223" s="7">
        <v>0</v>
      </c>
      <c r="BX223" s="11"/>
      <c r="BY223" s="10" t="s">
        <v>692</v>
      </c>
      <c r="CJ223" s="7" t="str">
        <f t="shared" si="18"/>
        <v>Styckpris=20 kr/st;Vikt per enhet=0,125;Enheter per kolli=21;Vikt=2,625 kg;Jämförelsepris=160 kr/kg;Pris=420 kr</v>
      </c>
    </row>
    <row r="224" spans="1:88" ht="15.75" customHeight="1">
      <c r="A224" s="7" t="s">
        <v>693</v>
      </c>
      <c r="B224" s="7">
        <v>0</v>
      </c>
      <c r="C224" s="7" t="str">
        <f t="shared" si="0"/>
        <v>Fast</v>
      </c>
      <c r="D224" s="7">
        <v>21</v>
      </c>
      <c r="E224" s="8">
        <v>0.125</v>
      </c>
      <c r="F224" s="8"/>
      <c r="G224" s="8">
        <f t="shared" si="30"/>
        <v>2.625</v>
      </c>
      <c r="H224" s="8">
        <f t="shared" si="29"/>
        <v>0</v>
      </c>
      <c r="I224" s="8">
        <v>20</v>
      </c>
      <c r="J224" s="8"/>
      <c r="K224" s="7" t="s">
        <v>79</v>
      </c>
      <c r="M224" s="8">
        <f t="shared" si="3"/>
        <v>20</v>
      </c>
      <c r="N224" s="8">
        <f t="shared" si="4"/>
        <v>0</v>
      </c>
      <c r="O224" s="8">
        <f t="shared" si="5"/>
        <v>420</v>
      </c>
      <c r="P224" s="8">
        <f t="shared" si="6"/>
        <v>0</v>
      </c>
      <c r="Q224" s="8">
        <f t="shared" si="7"/>
        <v>420</v>
      </c>
      <c r="R224" s="8">
        <f t="shared" si="8"/>
        <v>0</v>
      </c>
      <c r="S224" s="8">
        <f t="shared" si="9"/>
        <v>160</v>
      </c>
      <c r="T224" s="8">
        <f t="shared" si="10"/>
        <v>420</v>
      </c>
      <c r="U224" s="7">
        <f t="shared" si="11"/>
        <v>0</v>
      </c>
      <c r="V224" s="9">
        <f t="shared" si="12"/>
        <v>2.625</v>
      </c>
      <c r="W224" s="7" t="str">
        <f t="shared" si="26"/>
        <v>Styckpris=20 kr/st;Vikt per enhet=0,125;Enheter per kolli=21;Vikt=2,625 kg;Jämförelsepris=160 kr/kg;Pris=420 kr</v>
      </c>
      <c r="Z224" s="7" t="str">
        <f t="shared" si="14"/>
        <v>Larssons Chips, Lättsaltade/Säsongens - Stor</v>
      </c>
      <c r="AA224" s="7" t="s">
        <v>80</v>
      </c>
      <c r="AC224" s="7" t="s">
        <v>694</v>
      </c>
      <c r="AE224" s="7" t="s">
        <v>688</v>
      </c>
      <c r="AI224" s="8">
        <f t="shared" si="15"/>
        <v>420</v>
      </c>
      <c r="AJ224" s="7" t="s">
        <v>84</v>
      </c>
      <c r="AK224" s="7" t="s">
        <v>84</v>
      </c>
      <c r="AL224" s="7">
        <f t="shared" si="16"/>
        <v>0</v>
      </c>
      <c r="AM224" s="7" t="s">
        <v>695</v>
      </c>
      <c r="AN224" s="7" t="s">
        <v>86</v>
      </c>
      <c r="AP224" s="8">
        <f t="shared" si="17"/>
        <v>2.625</v>
      </c>
      <c r="AQ224" s="7" t="s">
        <v>85</v>
      </c>
      <c r="AR224" s="7" t="s">
        <v>85</v>
      </c>
      <c r="AS224" s="7" t="s">
        <v>85</v>
      </c>
      <c r="AT224" s="7" t="s">
        <v>87</v>
      </c>
      <c r="AU224" s="7" t="s">
        <v>87</v>
      </c>
      <c r="AX224" s="7">
        <v>500</v>
      </c>
      <c r="AY224" s="7">
        <v>0</v>
      </c>
      <c r="AZ224" s="7" t="s">
        <v>690</v>
      </c>
      <c r="BA224" s="7" t="s">
        <v>696</v>
      </c>
      <c r="BR224" s="7">
        <v>0</v>
      </c>
      <c r="BX224" s="11"/>
      <c r="BY224" s="10" t="s">
        <v>697</v>
      </c>
      <c r="CJ224" s="7" t="str">
        <f t="shared" si="18"/>
        <v>Styckpris=20 kr/st;Vikt per enhet=0,125;Enheter per kolli=21;Vikt=2,625 kg;Jämförelsepris=160 kr/kg;Pris=420 kr</v>
      </c>
    </row>
    <row r="225" spans="1:88" ht="15.75" customHeight="1">
      <c r="A225" s="7" t="s">
        <v>698</v>
      </c>
      <c r="B225" s="7">
        <v>0</v>
      </c>
      <c r="C225" s="7" t="str">
        <f t="shared" si="0"/>
        <v>Fast</v>
      </c>
      <c r="D225" s="7">
        <v>21</v>
      </c>
      <c r="E225" s="8">
        <v>0.125</v>
      </c>
      <c r="F225" s="8"/>
      <c r="G225" s="8">
        <f t="shared" si="30"/>
        <v>2.625</v>
      </c>
      <c r="H225" s="8">
        <f t="shared" si="29"/>
        <v>0</v>
      </c>
      <c r="I225" s="8">
        <v>20</v>
      </c>
      <c r="J225" s="8"/>
      <c r="K225" s="7" t="s">
        <v>79</v>
      </c>
      <c r="M225" s="8">
        <f t="shared" si="3"/>
        <v>20</v>
      </c>
      <c r="N225" s="8">
        <f t="shared" si="4"/>
        <v>0</v>
      </c>
      <c r="O225" s="8">
        <f t="shared" si="5"/>
        <v>420</v>
      </c>
      <c r="P225" s="8">
        <f t="shared" si="6"/>
        <v>0</v>
      </c>
      <c r="Q225" s="8">
        <f t="shared" si="7"/>
        <v>420</v>
      </c>
      <c r="R225" s="8">
        <f t="shared" si="8"/>
        <v>0</v>
      </c>
      <c r="S225" s="8">
        <f t="shared" si="9"/>
        <v>160</v>
      </c>
      <c r="T225" s="8">
        <f t="shared" si="10"/>
        <v>420</v>
      </c>
      <c r="U225" s="7">
        <f t="shared" si="11"/>
        <v>0</v>
      </c>
      <c r="V225" s="9">
        <f t="shared" si="12"/>
        <v>2.625</v>
      </c>
      <c r="W225" s="7" t="str">
        <f t="shared" si="26"/>
        <v>Styckpris=20 kr/st;Vikt per enhet=0,125;Enheter per kolli=21;Vikt=2,625 kg;Jämförelsepris=160 kr/kg;Pris=420 kr</v>
      </c>
      <c r="Z225" s="7" t="str">
        <f t="shared" si="14"/>
        <v>Larssons Chips, Grön Sparris - Stor</v>
      </c>
      <c r="AA225" s="7" t="s">
        <v>80</v>
      </c>
      <c r="AC225" s="7" t="s">
        <v>699</v>
      </c>
      <c r="AE225" s="7" t="s">
        <v>688</v>
      </c>
      <c r="AI225" s="8">
        <f t="shared" si="15"/>
        <v>420</v>
      </c>
      <c r="AJ225" s="7" t="s">
        <v>84</v>
      </c>
      <c r="AK225" s="7" t="s">
        <v>84</v>
      </c>
      <c r="AL225" s="7">
        <f t="shared" si="16"/>
        <v>0</v>
      </c>
      <c r="AM225" s="7" t="s">
        <v>700</v>
      </c>
      <c r="AN225" s="7" t="s">
        <v>86</v>
      </c>
      <c r="AP225" s="8">
        <f t="shared" si="17"/>
        <v>2.625</v>
      </c>
      <c r="AQ225" s="7" t="s">
        <v>85</v>
      </c>
      <c r="AR225" s="7" t="s">
        <v>85</v>
      </c>
      <c r="AS225" s="7" t="s">
        <v>85</v>
      </c>
      <c r="AT225" s="7" t="s">
        <v>87</v>
      </c>
      <c r="AU225" s="7" t="s">
        <v>87</v>
      </c>
      <c r="AX225" s="7">
        <v>500</v>
      </c>
      <c r="AY225" s="7">
        <v>0</v>
      </c>
      <c r="AZ225" s="7" t="s">
        <v>690</v>
      </c>
      <c r="BA225" s="7" t="s">
        <v>701</v>
      </c>
      <c r="BR225" s="7">
        <v>0</v>
      </c>
      <c r="BX225" s="11"/>
      <c r="BY225" s="10" t="s">
        <v>702</v>
      </c>
      <c r="CJ225" s="7" t="str">
        <f t="shared" si="18"/>
        <v>Styckpris=20 kr/st;Vikt per enhet=0,125;Enheter per kolli=21;Vikt=2,625 kg;Jämförelsepris=160 kr/kg;Pris=420 kr</v>
      </c>
    </row>
    <row r="226" spans="1:88" ht="15.75" customHeight="1">
      <c r="A226" s="7" t="s">
        <v>703</v>
      </c>
      <c r="B226" s="7">
        <v>0</v>
      </c>
      <c r="C226" s="7" t="str">
        <f t="shared" si="0"/>
        <v>Fast</v>
      </c>
      <c r="D226" s="7">
        <v>21</v>
      </c>
      <c r="E226" s="8">
        <v>0.125</v>
      </c>
      <c r="F226" s="8"/>
      <c r="G226" s="8">
        <f t="shared" si="30"/>
        <v>2.625</v>
      </c>
      <c r="H226" s="8">
        <f t="shared" si="29"/>
        <v>0</v>
      </c>
      <c r="I226" s="8">
        <v>20</v>
      </c>
      <c r="J226" s="8"/>
      <c r="K226" s="7" t="s">
        <v>79</v>
      </c>
      <c r="M226" s="8">
        <f t="shared" si="3"/>
        <v>20</v>
      </c>
      <c r="N226" s="8">
        <f t="shared" si="4"/>
        <v>0</v>
      </c>
      <c r="O226" s="8">
        <f t="shared" si="5"/>
        <v>420</v>
      </c>
      <c r="P226" s="8">
        <f t="shared" si="6"/>
        <v>0</v>
      </c>
      <c r="Q226" s="8">
        <f t="shared" si="7"/>
        <v>420</v>
      </c>
      <c r="R226" s="8">
        <f t="shared" si="8"/>
        <v>0</v>
      </c>
      <c r="S226" s="8">
        <f t="shared" si="9"/>
        <v>160</v>
      </c>
      <c r="T226" s="8">
        <f t="shared" si="10"/>
        <v>420</v>
      </c>
      <c r="U226" s="7">
        <f t="shared" si="11"/>
        <v>0</v>
      </c>
      <c r="V226" s="9">
        <f t="shared" si="12"/>
        <v>2.625</v>
      </c>
      <c r="W226" s="7" t="str">
        <f t="shared" si="26"/>
        <v>Styckpris=20 kr/st;Vikt per enhet=0,125;Enheter per kolli=21;Vikt=2,625 kg;Jämförelsepris=160 kr/kg;Pris=420 kr</v>
      </c>
      <c r="Z226" s="7" t="str">
        <f t="shared" si="14"/>
        <v>Larssons Chips, Paprika/Chili - Stor</v>
      </c>
      <c r="AA226" s="7" t="s">
        <v>80</v>
      </c>
      <c r="AC226" s="7" t="s">
        <v>704</v>
      </c>
      <c r="AE226" s="7" t="s">
        <v>688</v>
      </c>
      <c r="AI226" s="8">
        <f t="shared" si="15"/>
        <v>420</v>
      </c>
      <c r="AJ226" s="7" t="s">
        <v>84</v>
      </c>
      <c r="AK226" s="7" t="s">
        <v>84</v>
      </c>
      <c r="AL226" s="7">
        <f t="shared" si="16"/>
        <v>0</v>
      </c>
      <c r="AM226" s="7" t="s">
        <v>705</v>
      </c>
      <c r="AN226" s="7" t="s">
        <v>86</v>
      </c>
      <c r="AP226" s="8">
        <f t="shared" si="17"/>
        <v>2.625</v>
      </c>
      <c r="AQ226" s="7" t="s">
        <v>85</v>
      </c>
      <c r="AR226" s="7" t="s">
        <v>85</v>
      </c>
      <c r="AS226" s="7" t="s">
        <v>85</v>
      </c>
      <c r="AT226" s="7" t="s">
        <v>87</v>
      </c>
      <c r="AU226" s="7" t="s">
        <v>87</v>
      </c>
      <c r="AX226" s="7">
        <v>500</v>
      </c>
      <c r="AY226" s="7">
        <v>0</v>
      </c>
      <c r="AZ226" s="7" t="s">
        <v>690</v>
      </c>
      <c r="BA226" s="7" t="s">
        <v>706</v>
      </c>
      <c r="BR226" s="7">
        <v>0</v>
      </c>
      <c r="BX226" s="11"/>
      <c r="BY226" s="10" t="s">
        <v>707</v>
      </c>
      <c r="CJ226" s="7" t="str">
        <f t="shared" si="18"/>
        <v>Styckpris=20 kr/st;Vikt per enhet=0,125;Enheter per kolli=21;Vikt=2,625 kg;Jämförelsepris=160 kr/kg;Pris=420 kr</v>
      </c>
    </row>
    <row r="227" spans="1:88" ht="15.75" customHeight="1">
      <c r="A227" s="7" t="s">
        <v>708</v>
      </c>
      <c r="B227" s="7">
        <v>0</v>
      </c>
      <c r="C227" s="7" t="str">
        <f t="shared" si="0"/>
        <v>Fast</v>
      </c>
      <c r="D227" s="7">
        <v>21</v>
      </c>
      <c r="E227" s="8">
        <v>0.125</v>
      </c>
      <c r="F227" s="8"/>
      <c r="G227" s="8">
        <f t="shared" si="30"/>
        <v>2.625</v>
      </c>
      <c r="H227" s="8">
        <f t="shared" si="29"/>
        <v>0</v>
      </c>
      <c r="I227" s="8">
        <v>20</v>
      </c>
      <c r="J227" s="8"/>
      <c r="K227" s="7" t="s">
        <v>79</v>
      </c>
      <c r="M227" s="8">
        <f t="shared" si="3"/>
        <v>20</v>
      </c>
      <c r="N227" s="8">
        <f t="shared" si="4"/>
        <v>0</v>
      </c>
      <c r="O227" s="8">
        <f t="shared" si="5"/>
        <v>420</v>
      </c>
      <c r="P227" s="8">
        <f t="shared" si="6"/>
        <v>0</v>
      </c>
      <c r="Q227" s="8">
        <f t="shared" si="7"/>
        <v>420</v>
      </c>
      <c r="R227" s="8">
        <f t="shared" si="8"/>
        <v>0</v>
      </c>
      <c r="S227" s="8">
        <f t="shared" si="9"/>
        <v>160</v>
      </c>
      <c r="T227" s="8">
        <f t="shared" si="10"/>
        <v>420</v>
      </c>
      <c r="U227" s="7">
        <f t="shared" si="11"/>
        <v>0</v>
      </c>
      <c r="V227" s="9">
        <f t="shared" si="12"/>
        <v>2.625</v>
      </c>
      <c r="W227" s="7" t="str">
        <f t="shared" si="26"/>
        <v>Styckpris=20 kr/st;Vikt per enhet=0,125;Enheter per kolli=21;Vikt=2,625 kg;Jämförelsepris=160 kr/kg;Pris=420 kr</v>
      </c>
      <c r="Z227" s="7" t="str">
        <f t="shared" si="14"/>
        <v>Larssons Chips, Lättsaltade/Vildpotatis - Stor</v>
      </c>
      <c r="AA227" s="7" t="s">
        <v>80</v>
      </c>
      <c r="AC227" s="7" t="s">
        <v>709</v>
      </c>
      <c r="AE227" s="7" t="s">
        <v>688</v>
      </c>
      <c r="AI227" s="8">
        <f t="shared" si="15"/>
        <v>420</v>
      </c>
      <c r="AJ227" s="7" t="s">
        <v>84</v>
      </c>
      <c r="AK227" s="7" t="s">
        <v>84</v>
      </c>
      <c r="AL227" s="7">
        <f t="shared" si="16"/>
        <v>0</v>
      </c>
      <c r="AM227" s="7" t="s">
        <v>710</v>
      </c>
      <c r="AN227" s="7" t="s">
        <v>86</v>
      </c>
      <c r="AP227" s="8">
        <f t="shared" si="17"/>
        <v>2.625</v>
      </c>
      <c r="AQ227" s="7" t="s">
        <v>85</v>
      </c>
      <c r="AR227" s="7" t="s">
        <v>85</v>
      </c>
      <c r="AS227" s="7" t="s">
        <v>85</v>
      </c>
      <c r="AT227" s="7" t="s">
        <v>87</v>
      </c>
      <c r="AU227" s="7" t="s">
        <v>87</v>
      </c>
      <c r="AX227" s="7">
        <v>500</v>
      </c>
      <c r="AY227" s="7">
        <v>0</v>
      </c>
      <c r="AZ227" s="7" t="s">
        <v>690</v>
      </c>
      <c r="BA227" s="7" t="s">
        <v>711</v>
      </c>
      <c r="BR227" s="7">
        <v>0</v>
      </c>
      <c r="BX227" s="11"/>
      <c r="BY227" s="10" t="s">
        <v>712</v>
      </c>
      <c r="CJ227" s="7" t="str">
        <f t="shared" si="18"/>
        <v>Styckpris=20 kr/st;Vikt per enhet=0,125;Enheter per kolli=21;Vikt=2,625 kg;Jämförelsepris=160 kr/kg;Pris=420 kr</v>
      </c>
    </row>
    <row r="228" spans="1:88" ht="15.75" customHeight="1">
      <c r="A228" s="7" t="s">
        <v>713</v>
      </c>
      <c r="B228" s="7">
        <v>0</v>
      </c>
      <c r="C228" s="7" t="str">
        <f t="shared" si="0"/>
        <v>Fast</v>
      </c>
      <c r="D228" s="7">
        <v>21</v>
      </c>
      <c r="E228" s="8">
        <v>0.125</v>
      </c>
      <c r="F228" s="8"/>
      <c r="G228" s="8">
        <f t="shared" si="30"/>
        <v>2.625</v>
      </c>
      <c r="H228" s="8">
        <f t="shared" si="29"/>
        <v>0</v>
      </c>
      <c r="I228" s="8">
        <v>20</v>
      </c>
      <c r="J228" s="8"/>
      <c r="K228" s="7" t="s">
        <v>79</v>
      </c>
      <c r="M228" s="8">
        <f t="shared" si="3"/>
        <v>20</v>
      </c>
      <c r="N228" s="8">
        <f t="shared" si="4"/>
        <v>0</v>
      </c>
      <c r="O228" s="8">
        <f t="shared" si="5"/>
        <v>420</v>
      </c>
      <c r="P228" s="8">
        <f t="shared" si="6"/>
        <v>0</v>
      </c>
      <c r="Q228" s="8">
        <f t="shared" si="7"/>
        <v>420</v>
      </c>
      <c r="R228" s="8">
        <f t="shared" si="8"/>
        <v>0</v>
      </c>
      <c r="S228" s="8">
        <f t="shared" si="9"/>
        <v>160</v>
      </c>
      <c r="T228" s="8">
        <f t="shared" si="10"/>
        <v>420</v>
      </c>
      <c r="U228" s="7">
        <f t="shared" si="11"/>
        <v>0</v>
      </c>
      <c r="V228" s="9">
        <f t="shared" si="12"/>
        <v>2.625</v>
      </c>
      <c r="W228" s="7" t="str">
        <f t="shared" si="26"/>
        <v>Styckpris=20 kr/st;Vikt per enhet=0,125;Enheter per kolli=21;Vikt=2,625 kg;Jämförelsepris=160 kr/kg;Pris=420 kr</v>
      </c>
      <c r="Z228" s="7" t="str">
        <f t="shared" si="14"/>
        <v>Larssons Chips, Äppelcidervinäger - Stor</v>
      </c>
      <c r="AA228" s="7" t="s">
        <v>80</v>
      </c>
      <c r="AC228" s="7" t="s">
        <v>714</v>
      </c>
      <c r="AE228" s="7" t="s">
        <v>688</v>
      </c>
      <c r="AI228" s="8">
        <f t="shared" si="15"/>
        <v>420</v>
      </c>
      <c r="AJ228" s="7" t="s">
        <v>84</v>
      </c>
      <c r="AK228" s="7" t="s">
        <v>84</v>
      </c>
      <c r="AL228" s="7">
        <f t="shared" si="16"/>
        <v>0</v>
      </c>
      <c r="AM228" s="7" t="s">
        <v>715</v>
      </c>
      <c r="AN228" s="7" t="s">
        <v>86</v>
      </c>
      <c r="AP228" s="8">
        <f t="shared" si="17"/>
        <v>2.625</v>
      </c>
      <c r="AQ228" s="7" t="s">
        <v>85</v>
      </c>
      <c r="AR228" s="7" t="s">
        <v>85</v>
      </c>
      <c r="AS228" s="7" t="s">
        <v>85</v>
      </c>
      <c r="AT228" s="7" t="s">
        <v>87</v>
      </c>
      <c r="AU228" s="7" t="s">
        <v>87</v>
      </c>
      <c r="AX228" s="7">
        <v>500</v>
      </c>
      <c r="AY228" s="7">
        <v>0</v>
      </c>
      <c r="AZ228" s="7" t="s">
        <v>690</v>
      </c>
      <c r="BA228" s="7" t="s">
        <v>716</v>
      </c>
      <c r="BR228" s="7">
        <v>0</v>
      </c>
      <c r="BX228" s="11"/>
      <c r="BY228" s="10" t="s">
        <v>717</v>
      </c>
      <c r="CJ228" s="7" t="str">
        <f t="shared" si="18"/>
        <v>Styckpris=20 kr/st;Vikt per enhet=0,125;Enheter per kolli=21;Vikt=2,625 kg;Jämförelsepris=160 kr/kg;Pris=420 kr</v>
      </c>
    </row>
    <row r="229" spans="1:88" ht="15.75" customHeight="1">
      <c r="A229" s="7" t="s">
        <v>718</v>
      </c>
      <c r="B229" s="7">
        <v>0</v>
      </c>
      <c r="C229" s="7" t="str">
        <f t="shared" si="0"/>
        <v>Fast</v>
      </c>
      <c r="D229" s="7">
        <v>21</v>
      </c>
      <c r="E229" s="8">
        <v>0.125</v>
      </c>
      <c r="F229" s="8"/>
      <c r="G229" s="8">
        <f t="shared" si="30"/>
        <v>2.625</v>
      </c>
      <c r="H229" s="8">
        <f t="shared" si="29"/>
        <v>0</v>
      </c>
      <c r="I229" s="8">
        <v>20</v>
      </c>
      <c r="J229" s="8"/>
      <c r="K229" s="7" t="s">
        <v>79</v>
      </c>
      <c r="M229" s="8">
        <f t="shared" si="3"/>
        <v>20</v>
      </c>
      <c r="N229" s="8">
        <f t="shared" si="4"/>
        <v>0</v>
      </c>
      <c r="O229" s="8">
        <f t="shared" si="5"/>
        <v>420</v>
      </c>
      <c r="P229" s="8">
        <f t="shared" si="6"/>
        <v>0</v>
      </c>
      <c r="Q229" s="8">
        <f t="shared" si="7"/>
        <v>420</v>
      </c>
      <c r="R229" s="8">
        <f t="shared" si="8"/>
        <v>0</v>
      </c>
      <c r="S229" s="8">
        <f t="shared" si="9"/>
        <v>160</v>
      </c>
      <c r="T229" s="8">
        <f t="shared" si="10"/>
        <v>420</v>
      </c>
      <c r="U229" s="7">
        <f t="shared" si="11"/>
        <v>0</v>
      </c>
      <c r="V229" s="9">
        <f t="shared" si="12"/>
        <v>2.625</v>
      </c>
      <c r="W229" s="7" t="str">
        <f t="shared" si="26"/>
        <v>Styckpris=20 kr/st;Vikt per enhet=0,125;Enheter per kolli=21;Vikt=2,625 kg;Jämförelsepris=160 kr/kg;Pris=420 kr</v>
      </c>
      <c r="Z229" s="7" t="str">
        <f t="shared" si="14"/>
        <v>Larssons Chips, Dill, Gräslök &amp; Gräddfil - Stor</v>
      </c>
      <c r="AA229" s="7" t="s">
        <v>80</v>
      </c>
      <c r="AC229" s="7" t="s">
        <v>719</v>
      </c>
      <c r="AE229" s="7" t="s">
        <v>688</v>
      </c>
      <c r="AI229" s="8">
        <f t="shared" si="15"/>
        <v>420</v>
      </c>
      <c r="AJ229" s="7" t="s">
        <v>84</v>
      </c>
      <c r="AK229" s="7" t="s">
        <v>84</v>
      </c>
      <c r="AL229" s="7">
        <f t="shared" si="16"/>
        <v>0</v>
      </c>
      <c r="AM229" s="7" t="s">
        <v>720</v>
      </c>
      <c r="AN229" s="7" t="s">
        <v>86</v>
      </c>
      <c r="AP229" s="8">
        <f t="shared" si="17"/>
        <v>2.625</v>
      </c>
      <c r="AQ229" s="7" t="s">
        <v>85</v>
      </c>
      <c r="AR229" s="7" t="s">
        <v>85</v>
      </c>
      <c r="AS229" s="7" t="s">
        <v>85</v>
      </c>
      <c r="AT229" s="7" t="s">
        <v>87</v>
      </c>
      <c r="AU229" s="7" t="s">
        <v>87</v>
      </c>
      <c r="AX229" s="7">
        <v>500</v>
      </c>
      <c r="AY229" s="7">
        <v>0</v>
      </c>
      <c r="AZ229" s="7" t="s">
        <v>690</v>
      </c>
      <c r="BA229" s="7" t="s">
        <v>721</v>
      </c>
      <c r="BR229" s="7">
        <v>0</v>
      </c>
      <c r="BX229" s="11"/>
      <c r="BY229" s="10" t="s">
        <v>722</v>
      </c>
      <c r="CJ229" s="7" t="str">
        <f t="shared" si="18"/>
        <v>Styckpris=20 kr/st;Vikt per enhet=0,125;Enheter per kolli=21;Vikt=2,625 kg;Jämförelsepris=160 kr/kg;Pris=420 kr</v>
      </c>
    </row>
    <row r="230" spans="1:88" ht="15.75" customHeight="1">
      <c r="A230" s="7" t="s">
        <v>723</v>
      </c>
      <c r="B230" s="7">
        <v>0</v>
      </c>
      <c r="C230" s="7" t="str">
        <f t="shared" si="0"/>
        <v>Fast</v>
      </c>
      <c r="D230" s="7">
        <v>21</v>
      </c>
      <c r="E230" s="8">
        <v>0.125</v>
      </c>
      <c r="F230" s="8"/>
      <c r="G230" s="8">
        <f t="shared" si="30"/>
        <v>2.625</v>
      </c>
      <c r="H230" s="8">
        <f t="shared" si="29"/>
        <v>0</v>
      </c>
      <c r="I230" s="8">
        <v>26.5</v>
      </c>
      <c r="J230" s="8"/>
      <c r="K230" s="7" t="s">
        <v>79</v>
      </c>
      <c r="M230" s="8">
        <f t="shared" si="3"/>
        <v>26.5</v>
      </c>
      <c r="N230" s="8">
        <f t="shared" si="4"/>
        <v>0</v>
      </c>
      <c r="O230" s="8">
        <f t="shared" si="5"/>
        <v>556.5</v>
      </c>
      <c r="P230" s="8">
        <f t="shared" si="6"/>
        <v>0</v>
      </c>
      <c r="Q230" s="8">
        <f t="shared" si="7"/>
        <v>556.5</v>
      </c>
      <c r="R230" s="8">
        <f t="shared" si="8"/>
        <v>0</v>
      </c>
      <c r="S230" s="8">
        <f t="shared" si="9"/>
        <v>212</v>
      </c>
      <c r="T230" s="8">
        <f t="shared" si="10"/>
        <v>556.5</v>
      </c>
      <c r="U230" s="7">
        <f t="shared" si="11"/>
        <v>0</v>
      </c>
      <c r="V230" s="9">
        <f t="shared" si="12"/>
        <v>2.625</v>
      </c>
      <c r="W230" s="7" t="str">
        <f t="shared" si="26"/>
        <v>Styckpris=26,5 kr/st;Vikt per enhet=0,125;Enheter per kolli=21;Vikt=2,625 kg;Jämförelsepris=212 kr/kg;Pris=556,5 kr</v>
      </c>
      <c r="Z230" s="7" t="str">
        <f t="shared" si="14"/>
        <v>Larssons Chips, Rotfrukt - Stor</v>
      </c>
      <c r="AA230" s="7" t="s">
        <v>80</v>
      </c>
      <c r="AC230" s="7" t="s">
        <v>724</v>
      </c>
      <c r="AE230" s="7" t="s">
        <v>688</v>
      </c>
      <c r="AI230" s="8">
        <f t="shared" si="15"/>
        <v>556.5</v>
      </c>
      <c r="AJ230" s="7" t="s">
        <v>84</v>
      </c>
      <c r="AK230" s="7" t="s">
        <v>84</v>
      </c>
      <c r="AL230" s="7">
        <f t="shared" si="16"/>
        <v>0</v>
      </c>
      <c r="AM230" s="7" t="s">
        <v>725</v>
      </c>
      <c r="AN230" s="7" t="s">
        <v>86</v>
      </c>
      <c r="AP230" s="8">
        <f t="shared" si="17"/>
        <v>2.625</v>
      </c>
      <c r="AQ230" s="7" t="s">
        <v>85</v>
      </c>
      <c r="AR230" s="7" t="s">
        <v>85</v>
      </c>
      <c r="AS230" s="7" t="s">
        <v>85</v>
      </c>
      <c r="AT230" s="7" t="s">
        <v>87</v>
      </c>
      <c r="AU230" s="7" t="s">
        <v>87</v>
      </c>
      <c r="AX230" s="7">
        <v>500</v>
      </c>
      <c r="AY230" s="7">
        <v>0</v>
      </c>
      <c r="AZ230" s="7" t="s">
        <v>690</v>
      </c>
      <c r="BA230" s="7" t="s">
        <v>726</v>
      </c>
      <c r="BR230" s="7">
        <v>0</v>
      </c>
      <c r="BX230" s="11"/>
      <c r="BY230" s="10" t="s">
        <v>727</v>
      </c>
      <c r="CJ230" s="7" t="str">
        <f t="shared" si="18"/>
        <v>Styckpris=26,5 kr/st;Vikt per enhet=0,125;Enheter per kolli=21;Vikt=2,625 kg;Jämförelsepris=212 kr/kg;Pris=556,5 kr</v>
      </c>
    </row>
    <row r="231" spans="1:88" ht="15.75" customHeight="1">
      <c r="A231" s="7" t="s">
        <v>728</v>
      </c>
      <c r="B231" s="7">
        <v>0</v>
      </c>
      <c r="C231" s="7" t="str">
        <f t="shared" si="0"/>
        <v>Fast</v>
      </c>
      <c r="D231" s="7">
        <v>32</v>
      </c>
      <c r="E231" s="8">
        <v>4.4999999999999998E-2</v>
      </c>
      <c r="F231" s="8"/>
      <c r="G231" s="8">
        <f t="shared" si="30"/>
        <v>1.44</v>
      </c>
      <c r="H231" s="8">
        <f t="shared" si="29"/>
        <v>0</v>
      </c>
      <c r="I231" s="8">
        <v>7.6</v>
      </c>
      <c r="J231" s="8"/>
      <c r="K231" s="7" t="s">
        <v>79</v>
      </c>
      <c r="M231" s="8">
        <f t="shared" si="3"/>
        <v>7.6</v>
      </c>
      <c r="N231" s="8">
        <f t="shared" si="4"/>
        <v>0</v>
      </c>
      <c r="O231" s="8">
        <f t="shared" si="5"/>
        <v>243.2</v>
      </c>
      <c r="P231" s="8">
        <f t="shared" si="6"/>
        <v>0</v>
      </c>
      <c r="Q231" s="8">
        <f t="shared" si="7"/>
        <v>243.2</v>
      </c>
      <c r="R231" s="8">
        <f t="shared" si="8"/>
        <v>0</v>
      </c>
      <c r="S231" s="8">
        <f t="shared" si="9"/>
        <v>168.88888888888889</v>
      </c>
      <c r="T231" s="8">
        <f t="shared" si="10"/>
        <v>243.2</v>
      </c>
      <c r="U231" s="7">
        <f t="shared" si="11"/>
        <v>0</v>
      </c>
      <c r="V231" s="9">
        <f t="shared" si="12"/>
        <v>1.44</v>
      </c>
      <c r="W231" s="7" t="str">
        <f t="shared" si="26"/>
        <v>Styckpris=7,6 kr/st;Vikt per enhet=0,045;Enheter per kolli=32;Vikt=1,44 kg;Jämförelsepris=168,89 kr/kg;Pris=243,2 kr</v>
      </c>
      <c r="Z231" s="7" t="str">
        <f t="shared" si="14"/>
        <v>Larssons Chips, Lakrits - Liten</v>
      </c>
      <c r="AA231" s="7" t="s">
        <v>80</v>
      </c>
      <c r="AC231" s="7" t="s">
        <v>729</v>
      </c>
      <c r="AE231" s="7" t="s">
        <v>688</v>
      </c>
      <c r="AI231" s="8">
        <f t="shared" si="15"/>
        <v>243.2</v>
      </c>
      <c r="AJ231" s="7" t="s">
        <v>84</v>
      </c>
      <c r="AK231" s="7" t="s">
        <v>84</v>
      </c>
      <c r="AL231" s="7">
        <f t="shared" si="16"/>
        <v>0</v>
      </c>
      <c r="AM231" s="7" t="s">
        <v>730</v>
      </c>
      <c r="AN231" s="7" t="s">
        <v>86</v>
      </c>
      <c r="AP231" s="8">
        <f t="shared" si="17"/>
        <v>1.44</v>
      </c>
      <c r="AQ231" s="7" t="s">
        <v>85</v>
      </c>
      <c r="AR231" s="7" t="s">
        <v>85</v>
      </c>
      <c r="AS231" s="7" t="s">
        <v>85</v>
      </c>
      <c r="AT231" s="7" t="s">
        <v>87</v>
      </c>
      <c r="AU231" s="7" t="s">
        <v>87</v>
      </c>
      <c r="AX231" s="7">
        <v>500</v>
      </c>
      <c r="AY231" s="7">
        <v>0</v>
      </c>
      <c r="AZ231" s="7" t="s">
        <v>690</v>
      </c>
      <c r="BA231" s="7" t="s">
        <v>691</v>
      </c>
      <c r="BR231" s="7">
        <v>0</v>
      </c>
      <c r="BX231" s="11"/>
      <c r="BY231" s="10" t="s">
        <v>731</v>
      </c>
      <c r="CJ231" s="7" t="str">
        <f t="shared" si="18"/>
        <v>Styckpris=7,6 kr/st;Vikt per enhet=0,045;Enheter per kolli=32;Vikt=1,44 kg;Jämförelsepris=168,89 kr/kg;Pris=243,2 kr</v>
      </c>
    </row>
    <row r="232" spans="1:88" ht="15.75" customHeight="1">
      <c r="A232" s="7" t="s">
        <v>732</v>
      </c>
      <c r="B232" s="7">
        <v>0</v>
      </c>
      <c r="C232" s="7" t="str">
        <f t="shared" si="0"/>
        <v>Fast</v>
      </c>
      <c r="D232" s="7">
        <v>32</v>
      </c>
      <c r="E232" s="8">
        <v>4.4999999999999998E-2</v>
      </c>
      <c r="F232" s="8"/>
      <c r="G232" s="8">
        <f t="shared" si="30"/>
        <v>1.44</v>
      </c>
      <c r="H232" s="8">
        <f t="shared" si="29"/>
        <v>0</v>
      </c>
      <c r="I232" s="8">
        <v>7.6</v>
      </c>
      <c r="J232" s="8"/>
      <c r="K232" s="7" t="s">
        <v>79</v>
      </c>
      <c r="M232" s="8">
        <f t="shared" si="3"/>
        <v>7.6</v>
      </c>
      <c r="N232" s="8">
        <f t="shared" si="4"/>
        <v>0</v>
      </c>
      <c r="O232" s="8">
        <f t="shared" si="5"/>
        <v>243.2</v>
      </c>
      <c r="P232" s="8">
        <f t="shared" si="6"/>
        <v>0</v>
      </c>
      <c r="Q232" s="8">
        <f t="shared" si="7"/>
        <v>243.2</v>
      </c>
      <c r="R232" s="8">
        <f t="shared" si="8"/>
        <v>0</v>
      </c>
      <c r="S232" s="8">
        <f t="shared" si="9"/>
        <v>168.88888888888889</v>
      </c>
      <c r="T232" s="8">
        <f t="shared" si="10"/>
        <v>243.2</v>
      </c>
      <c r="U232" s="7">
        <f t="shared" si="11"/>
        <v>0</v>
      </c>
      <c r="V232" s="9">
        <f t="shared" si="12"/>
        <v>1.44</v>
      </c>
      <c r="W232" s="7" t="str">
        <f t="shared" si="26"/>
        <v>Styckpris=7,6 kr/st;Vikt per enhet=0,045;Enheter per kolli=32;Vikt=1,44 kg;Jämförelsepris=168,89 kr/kg;Pris=243,2 kr</v>
      </c>
      <c r="Z232" s="7" t="str">
        <f t="shared" si="14"/>
        <v>Larssons Chips, Lättsaltade/Säsongens - Liten</v>
      </c>
      <c r="AA232" s="7" t="s">
        <v>80</v>
      </c>
      <c r="AC232" s="7" t="s">
        <v>733</v>
      </c>
      <c r="AE232" s="7" t="s">
        <v>688</v>
      </c>
      <c r="AI232" s="8">
        <f t="shared" si="15"/>
        <v>243.2</v>
      </c>
      <c r="AJ232" s="7" t="s">
        <v>84</v>
      </c>
      <c r="AK232" s="7" t="s">
        <v>84</v>
      </c>
      <c r="AL232" s="7">
        <f t="shared" si="16"/>
        <v>0</v>
      </c>
      <c r="AM232" s="7" t="s">
        <v>734</v>
      </c>
      <c r="AN232" s="7" t="s">
        <v>86</v>
      </c>
      <c r="AP232" s="8">
        <f t="shared" si="17"/>
        <v>1.44</v>
      </c>
      <c r="AQ232" s="7" t="s">
        <v>85</v>
      </c>
      <c r="AR232" s="7" t="s">
        <v>85</v>
      </c>
      <c r="AS232" s="7" t="s">
        <v>85</v>
      </c>
      <c r="AT232" s="7" t="s">
        <v>87</v>
      </c>
      <c r="AU232" s="7" t="s">
        <v>87</v>
      </c>
      <c r="AX232" s="7">
        <v>500</v>
      </c>
      <c r="AY232" s="7">
        <v>0</v>
      </c>
      <c r="AZ232" s="7" t="s">
        <v>690</v>
      </c>
      <c r="BA232" s="7" t="s">
        <v>696</v>
      </c>
      <c r="BR232" s="7">
        <v>0</v>
      </c>
      <c r="BX232" s="11"/>
      <c r="BY232" s="10" t="s">
        <v>735</v>
      </c>
      <c r="CJ232" s="7" t="str">
        <f t="shared" si="18"/>
        <v>Styckpris=7,6 kr/st;Vikt per enhet=0,045;Enheter per kolli=32;Vikt=1,44 kg;Jämförelsepris=168,89 kr/kg;Pris=243,2 kr</v>
      </c>
    </row>
    <row r="233" spans="1:88" ht="15.75" customHeight="1">
      <c r="A233" s="7" t="s">
        <v>736</v>
      </c>
      <c r="B233" s="7">
        <v>0</v>
      </c>
      <c r="C233" s="7" t="str">
        <f t="shared" si="0"/>
        <v>Fast</v>
      </c>
      <c r="D233" s="7">
        <v>32</v>
      </c>
      <c r="E233" s="8">
        <v>4.4999999999999998E-2</v>
      </c>
      <c r="F233" s="8"/>
      <c r="G233" s="8">
        <f t="shared" si="30"/>
        <v>1.44</v>
      </c>
      <c r="H233" s="8">
        <f t="shared" si="29"/>
        <v>0</v>
      </c>
      <c r="I233" s="8">
        <v>7.6</v>
      </c>
      <c r="J233" s="8"/>
      <c r="K233" s="7" t="s">
        <v>79</v>
      </c>
      <c r="M233" s="8">
        <f t="shared" si="3"/>
        <v>7.6</v>
      </c>
      <c r="N233" s="8">
        <f t="shared" si="4"/>
        <v>0</v>
      </c>
      <c r="O233" s="8">
        <f t="shared" si="5"/>
        <v>243.2</v>
      </c>
      <c r="P233" s="8">
        <f t="shared" si="6"/>
        <v>0</v>
      </c>
      <c r="Q233" s="8">
        <f t="shared" si="7"/>
        <v>243.2</v>
      </c>
      <c r="R233" s="8">
        <f t="shared" si="8"/>
        <v>0</v>
      </c>
      <c r="S233" s="8">
        <f t="shared" si="9"/>
        <v>168.88888888888889</v>
      </c>
      <c r="T233" s="8">
        <f t="shared" si="10"/>
        <v>243.2</v>
      </c>
      <c r="U233" s="7">
        <f t="shared" si="11"/>
        <v>0</v>
      </c>
      <c r="V233" s="9">
        <f t="shared" si="12"/>
        <v>1.44</v>
      </c>
      <c r="W233" s="7" t="str">
        <f t="shared" si="26"/>
        <v>Styckpris=7,6 kr/st;Vikt per enhet=0,045;Enheter per kolli=32;Vikt=1,44 kg;Jämförelsepris=168,89 kr/kg;Pris=243,2 kr</v>
      </c>
      <c r="Z233" s="7" t="str">
        <f t="shared" si="14"/>
        <v>Larssons Chips, Grön Sparris - Liten</v>
      </c>
      <c r="AA233" s="7" t="s">
        <v>80</v>
      </c>
      <c r="AC233" s="7" t="s">
        <v>737</v>
      </c>
      <c r="AE233" s="7" t="s">
        <v>688</v>
      </c>
      <c r="AI233" s="8">
        <f t="shared" si="15"/>
        <v>243.2</v>
      </c>
      <c r="AJ233" s="7" t="s">
        <v>84</v>
      </c>
      <c r="AK233" s="7" t="s">
        <v>84</v>
      </c>
      <c r="AL233" s="7">
        <f t="shared" si="16"/>
        <v>0</v>
      </c>
      <c r="AM233" s="7" t="s">
        <v>738</v>
      </c>
      <c r="AN233" s="7" t="s">
        <v>86</v>
      </c>
      <c r="AP233" s="8">
        <f t="shared" si="17"/>
        <v>1.44</v>
      </c>
      <c r="AQ233" s="7" t="s">
        <v>85</v>
      </c>
      <c r="AR233" s="7" t="s">
        <v>85</v>
      </c>
      <c r="AS233" s="7" t="s">
        <v>85</v>
      </c>
      <c r="AT233" s="7" t="s">
        <v>87</v>
      </c>
      <c r="AU233" s="7" t="s">
        <v>87</v>
      </c>
      <c r="AX233" s="7">
        <v>500</v>
      </c>
      <c r="AY233" s="7">
        <v>0</v>
      </c>
      <c r="AZ233" s="7" t="s">
        <v>690</v>
      </c>
      <c r="BA233" s="7" t="s">
        <v>701</v>
      </c>
      <c r="BR233" s="7">
        <v>0</v>
      </c>
      <c r="BX233" s="11"/>
      <c r="BY233" s="10" t="s">
        <v>739</v>
      </c>
      <c r="CJ233" s="7" t="str">
        <f t="shared" si="18"/>
        <v>Styckpris=7,6 kr/st;Vikt per enhet=0,045;Enheter per kolli=32;Vikt=1,44 kg;Jämförelsepris=168,89 kr/kg;Pris=243,2 kr</v>
      </c>
    </row>
    <row r="234" spans="1:88" ht="15.75" customHeight="1">
      <c r="A234" s="7" t="s">
        <v>740</v>
      </c>
      <c r="B234" s="7">
        <v>0</v>
      </c>
      <c r="C234" s="7" t="str">
        <f t="shared" si="0"/>
        <v>Fast</v>
      </c>
      <c r="D234" s="7">
        <v>32</v>
      </c>
      <c r="E234" s="8">
        <v>4.4999999999999998E-2</v>
      </c>
      <c r="F234" s="8"/>
      <c r="G234" s="8">
        <f t="shared" si="30"/>
        <v>1.44</v>
      </c>
      <c r="H234" s="8">
        <f t="shared" si="29"/>
        <v>0</v>
      </c>
      <c r="I234" s="8">
        <v>7.6</v>
      </c>
      <c r="J234" s="8"/>
      <c r="K234" s="7" t="s">
        <v>79</v>
      </c>
      <c r="M234" s="8">
        <f t="shared" si="3"/>
        <v>7.6</v>
      </c>
      <c r="N234" s="8">
        <f t="shared" si="4"/>
        <v>0</v>
      </c>
      <c r="O234" s="8">
        <f t="shared" si="5"/>
        <v>243.2</v>
      </c>
      <c r="P234" s="8">
        <f t="shared" si="6"/>
        <v>0</v>
      </c>
      <c r="Q234" s="8">
        <f t="shared" si="7"/>
        <v>243.2</v>
      </c>
      <c r="R234" s="8">
        <f t="shared" si="8"/>
        <v>0</v>
      </c>
      <c r="S234" s="8">
        <f t="shared" si="9"/>
        <v>168.88888888888889</v>
      </c>
      <c r="T234" s="8">
        <f t="shared" si="10"/>
        <v>243.2</v>
      </c>
      <c r="U234" s="7">
        <f t="shared" si="11"/>
        <v>0</v>
      </c>
      <c r="V234" s="9">
        <f t="shared" si="12"/>
        <v>1.44</v>
      </c>
      <c r="W234" s="7" t="str">
        <f t="shared" si="26"/>
        <v>Styckpris=7,6 kr/st;Vikt per enhet=0,045;Enheter per kolli=32;Vikt=1,44 kg;Jämförelsepris=168,89 kr/kg;Pris=243,2 kr</v>
      </c>
      <c r="Z234" s="7" t="str">
        <f t="shared" si="14"/>
        <v>Larssons Chips, Paprika/Chili - Liten</v>
      </c>
      <c r="AA234" s="7" t="s">
        <v>80</v>
      </c>
      <c r="AC234" s="7" t="s">
        <v>741</v>
      </c>
      <c r="AE234" s="7" t="s">
        <v>688</v>
      </c>
      <c r="AI234" s="8">
        <f t="shared" si="15"/>
        <v>243.2</v>
      </c>
      <c r="AJ234" s="7" t="s">
        <v>84</v>
      </c>
      <c r="AK234" s="7" t="s">
        <v>84</v>
      </c>
      <c r="AL234" s="7">
        <f t="shared" si="16"/>
        <v>0</v>
      </c>
      <c r="AM234" s="7" t="s">
        <v>742</v>
      </c>
      <c r="AN234" s="7" t="s">
        <v>86</v>
      </c>
      <c r="AP234" s="8">
        <f t="shared" si="17"/>
        <v>1.44</v>
      </c>
      <c r="AQ234" s="7" t="s">
        <v>85</v>
      </c>
      <c r="AR234" s="7" t="s">
        <v>85</v>
      </c>
      <c r="AS234" s="7" t="s">
        <v>85</v>
      </c>
      <c r="AT234" s="7" t="s">
        <v>87</v>
      </c>
      <c r="AU234" s="7" t="s">
        <v>87</v>
      </c>
      <c r="AX234" s="7">
        <v>500</v>
      </c>
      <c r="AY234" s="7">
        <v>0</v>
      </c>
      <c r="AZ234" s="7" t="s">
        <v>690</v>
      </c>
      <c r="BA234" s="7" t="s">
        <v>706</v>
      </c>
      <c r="BR234" s="7">
        <v>0</v>
      </c>
      <c r="BX234" s="11"/>
      <c r="BY234" s="10" t="s">
        <v>743</v>
      </c>
      <c r="CJ234" s="7" t="str">
        <f t="shared" si="18"/>
        <v>Styckpris=7,6 kr/st;Vikt per enhet=0,045;Enheter per kolli=32;Vikt=1,44 kg;Jämförelsepris=168,89 kr/kg;Pris=243,2 kr</v>
      </c>
    </row>
    <row r="235" spans="1:88" ht="15.75" customHeight="1">
      <c r="A235" s="7" t="s">
        <v>744</v>
      </c>
      <c r="B235" s="7">
        <v>0</v>
      </c>
      <c r="C235" s="7" t="str">
        <f t="shared" si="0"/>
        <v>Fast</v>
      </c>
      <c r="D235" s="7">
        <v>32</v>
      </c>
      <c r="E235" s="8">
        <v>4.4999999999999998E-2</v>
      </c>
      <c r="F235" s="8"/>
      <c r="G235" s="8">
        <f t="shared" si="30"/>
        <v>1.44</v>
      </c>
      <c r="H235" s="8">
        <f t="shared" si="29"/>
        <v>0</v>
      </c>
      <c r="I235" s="8">
        <v>7.6</v>
      </c>
      <c r="J235" s="8"/>
      <c r="K235" s="7" t="s">
        <v>79</v>
      </c>
      <c r="M235" s="8">
        <f t="shared" si="3"/>
        <v>7.6</v>
      </c>
      <c r="N235" s="8">
        <f t="shared" si="4"/>
        <v>0</v>
      </c>
      <c r="O235" s="8">
        <f t="shared" si="5"/>
        <v>243.2</v>
      </c>
      <c r="P235" s="8">
        <f t="shared" si="6"/>
        <v>0</v>
      </c>
      <c r="Q235" s="8">
        <f t="shared" si="7"/>
        <v>243.2</v>
      </c>
      <c r="R235" s="8">
        <f t="shared" si="8"/>
        <v>0</v>
      </c>
      <c r="S235" s="8">
        <f t="shared" si="9"/>
        <v>168.88888888888889</v>
      </c>
      <c r="T235" s="8">
        <f t="shared" si="10"/>
        <v>243.2</v>
      </c>
      <c r="U235" s="7">
        <f t="shared" si="11"/>
        <v>0</v>
      </c>
      <c r="V235" s="9">
        <f t="shared" si="12"/>
        <v>1.44</v>
      </c>
      <c r="W235" s="7" t="str">
        <f t="shared" si="26"/>
        <v>Styckpris=7,6 kr/st;Vikt per enhet=0,045;Enheter per kolli=32;Vikt=1,44 kg;Jämförelsepris=168,89 kr/kg;Pris=243,2 kr</v>
      </c>
      <c r="Z235" s="7" t="str">
        <f t="shared" si="14"/>
        <v>Larssons Chips, Lättsaltade/Vildpotatis - Liten</v>
      </c>
      <c r="AA235" s="7" t="s">
        <v>80</v>
      </c>
      <c r="AC235" s="7" t="s">
        <v>745</v>
      </c>
      <c r="AE235" s="7" t="s">
        <v>688</v>
      </c>
      <c r="AI235" s="8">
        <f t="shared" si="15"/>
        <v>243.2</v>
      </c>
      <c r="AJ235" s="7" t="s">
        <v>84</v>
      </c>
      <c r="AK235" s="7" t="s">
        <v>84</v>
      </c>
      <c r="AL235" s="7">
        <f t="shared" si="16"/>
        <v>0</v>
      </c>
      <c r="AM235" s="7" t="s">
        <v>746</v>
      </c>
      <c r="AN235" s="7" t="s">
        <v>86</v>
      </c>
      <c r="AP235" s="8">
        <f t="shared" si="17"/>
        <v>1.44</v>
      </c>
      <c r="AQ235" s="7" t="s">
        <v>85</v>
      </c>
      <c r="AR235" s="7" t="s">
        <v>85</v>
      </c>
      <c r="AS235" s="7" t="s">
        <v>85</v>
      </c>
      <c r="AT235" s="7" t="s">
        <v>87</v>
      </c>
      <c r="AU235" s="7" t="s">
        <v>87</v>
      </c>
      <c r="AX235" s="7">
        <v>500</v>
      </c>
      <c r="AY235" s="7">
        <v>0</v>
      </c>
      <c r="AZ235" s="7" t="s">
        <v>690</v>
      </c>
      <c r="BA235" s="7" t="s">
        <v>711</v>
      </c>
      <c r="BR235" s="7">
        <v>0</v>
      </c>
      <c r="BX235" s="11"/>
      <c r="BY235" s="10" t="s">
        <v>747</v>
      </c>
      <c r="CJ235" s="7" t="str">
        <f t="shared" si="18"/>
        <v>Styckpris=7,6 kr/st;Vikt per enhet=0,045;Enheter per kolli=32;Vikt=1,44 kg;Jämförelsepris=168,89 kr/kg;Pris=243,2 kr</v>
      </c>
    </row>
    <row r="236" spans="1:88" ht="15.75" customHeight="1">
      <c r="A236" s="7" t="s">
        <v>748</v>
      </c>
      <c r="B236" s="7">
        <v>0</v>
      </c>
      <c r="C236" s="7" t="str">
        <f t="shared" si="0"/>
        <v>Fast</v>
      </c>
      <c r="D236" s="7">
        <v>32</v>
      </c>
      <c r="E236" s="8">
        <v>4.4999999999999998E-2</v>
      </c>
      <c r="F236" s="8"/>
      <c r="G236" s="8">
        <f t="shared" si="30"/>
        <v>1.44</v>
      </c>
      <c r="H236" s="8">
        <f t="shared" si="29"/>
        <v>0</v>
      </c>
      <c r="I236" s="8">
        <v>7.6</v>
      </c>
      <c r="J236" s="8"/>
      <c r="K236" s="7" t="s">
        <v>79</v>
      </c>
      <c r="M236" s="8">
        <f t="shared" si="3"/>
        <v>7.6</v>
      </c>
      <c r="N236" s="8">
        <f t="shared" si="4"/>
        <v>0</v>
      </c>
      <c r="O236" s="8">
        <f t="shared" si="5"/>
        <v>243.2</v>
      </c>
      <c r="P236" s="8">
        <f t="shared" si="6"/>
        <v>0</v>
      </c>
      <c r="Q236" s="8">
        <f t="shared" si="7"/>
        <v>243.2</v>
      </c>
      <c r="R236" s="8">
        <f t="shared" si="8"/>
        <v>0</v>
      </c>
      <c r="S236" s="8">
        <f t="shared" si="9"/>
        <v>168.88888888888889</v>
      </c>
      <c r="T236" s="8">
        <f t="shared" si="10"/>
        <v>243.2</v>
      </c>
      <c r="U236" s="7">
        <f t="shared" si="11"/>
        <v>0</v>
      </c>
      <c r="V236" s="9">
        <f t="shared" si="12"/>
        <v>1.44</v>
      </c>
      <c r="W236" s="7" t="str">
        <f t="shared" si="26"/>
        <v>Styckpris=7,6 kr/st;Vikt per enhet=0,045;Enheter per kolli=32;Vikt=1,44 kg;Jämförelsepris=168,89 kr/kg;Pris=243,2 kr</v>
      </c>
      <c r="Z236" s="7" t="str">
        <f t="shared" si="14"/>
        <v>Larssons Chips, Äppelcidervinäger - Liten</v>
      </c>
      <c r="AA236" s="7" t="s">
        <v>80</v>
      </c>
      <c r="AC236" s="7" t="s">
        <v>749</v>
      </c>
      <c r="AE236" s="7" t="s">
        <v>688</v>
      </c>
      <c r="AI236" s="8">
        <f t="shared" si="15"/>
        <v>243.2</v>
      </c>
      <c r="AJ236" s="7" t="s">
        <v>84</v>
      </c>
      <c r="AK236" s="7" t="s">
        <v>84</v>
      </c>
      <c r="AL236" s="7">
        <f t="shared" si="16"/>
        <v>0</v>
      </c>
      <c r="AM236" s="7" t="s">
        <v>750</v>
      </c>
      <c r="AN236" s="7" t="s">
        <v>86</v>
      </c>
      <c r="AP236" s="8">
        <f t="shared" si="17"/>
        <v>1.44</v>
      </c>
      <c r="AQ236" s="7" t="s">
        <v>85</v>
      </c>
      <c r="AR236" s="7" t="s">
        <v>85</v>
      </c>
      <c r="AS236" s="7" t="s">
        <v>85</v>
      </c>
      <c r="AT236" s="7" t="s">
        <v>87</v>
      </c>
      <c r="AU236" s="7" t="s">
        <v>87</v>
      </c>
      <c r="AX236" s="7">
        <v>500</v>
      </c>
      <c r="AY236" s="7">
        <v>0</v>
      </c>
      <c r="AZ236" s="7" t="s">
        <v>690</v>
      </c>
      <c r="BA236" s="7" t="s">
        <v>716</v>
      </c>
      <c r="BR236" s="7">
        <v>0</v>
      </c>
      <c r="BX236" s="11"/>
      <c r="BY236" s="10" t="s">
        <v>751</v>
      </c>
      <c r="CJ236" s="7" t="str">
        <f t="shared" si="18"/>
        <v>Styckpris=7,6 kr/st;Vikt per enhet=0,045;Enheter per kolli=32;Vikt=1,44 kg;Jämförelsepris=168,89 kr/kg;Pris=243,2 kr</v>
      </c>
    </row>
    <row r="237" spans="1:88" ht="15.75" customHeight="1">
      <c r="A237" s="7" t="s">
        <v>752</v>
      </c>
      <c r="B237" s="7">
        <v>0</v>
      </c>
      <c r="C237" s="7" t="str">
        <f t="shared" si="0"/>
        <v>Fast</v>
      </c>
      <c r="D237" s="7">
        <v>32</v>
      </c>
      <c r="E237" s="8">
        <v>4.4999999999999998E-2</v>
      </c>
      <c r="F237" s="8"/>
      <c r="G237" s="8">
        <f t="shared" si="30"/>
        <v>1.44</v>
      </c>
      <c r="H237" s="8">
        <f t="shared" si="29"/>
        <v>0</v>
      </c>
      <c r="I237" s="8">
        <v>7.6</v>
      </c>
      <c r="J237" s="8"/>
      <c r="K237" s="7" t="s">
        <v>79</v>
      </c>
      <c r="M237" s="8">
        <f t="shared" si="3"/>
        <v>7.6</v>
      </c>
      <c r="N237" s="8">
        <f t="shared" si="4"/>
        <v>0</v>
      </c>
      <c r="O237" s="8">
        <f t="shared" si="5"/>
        <v>243.2</v>
      </c>
      <c r="P237" s="8">
        <f t="shared" si="6"/>
        <v>0</v>
      </c>
      <c r="Q237" s="8">
        <f t="shared" si="7"/>
        <v>243.2</v>
      </c>
      <c r="R237" s="8">
        <f t="shared" si="8"/>
        <v>0</v>
      </c>
      <c r="S237" s="8">
        <f t="shared" si="9"/>
        <v>168.88888888888889</v>
      </c>
      <c r="T237" s="8">
        <f t="shared" si="10"/>
        <v>243.2</v>
      </c>
      <c r="U237" s="7">
        <f t="shared" si="11"/>
        <v>0</v>
      </c>
      <c r="V237" s="9">
        <f t="shared" si="12"/>
        <v>1.44</v>
      </c>
      <c r="W237" s="7" t="str">
        <f t="shared" si="26"/>
        <v>Styckpris=7,6 kr/st;Vikt per enhet=0,045;Enheter per kolli=32;Vikt=1,44 kg;Jämförelsepris=168,89 kr/kg;Pris=243,2 kr</v>
      </c>
      <c r="Z237" s="7" t="str">
        <f t="shared" si="14"/>
        <v>Larssons Chips, Dill, Gräslök &amp; Gräddfil - Liten</v>
      </c>
      <c r="AA237" s="7" t="s">
        <v>80</v>
      </c>
      <c r="AC237" s="7" t="s">
        <v>753</v>
      </c>
      <c r="AE237" s="7" t="s">
        <v>688</v>
      </c>
      <c r="AI237" s="8">
        <f t="shared" si="15"/>
        <v>243.2</v>
      </c>
      <c r="AJ237" s="7" t="s">
        <v>84</v>
      </c>
      <c r="AK237" s="7" t="s">
        <v>84</v>
      </c>
      <c r="AL237" s="7">
        <f t="shared" si="16"/>
        <v>0</v>
      </c>
      <c r="AM237" s="7" t="s">
        <v>754</v>
      </c>
      <c r="AN237" s="7" t="s">
        <v>86</v>
      </c>
      <c r="AP237" s="8">
        <f t="shared" si="17"/>
        <v>1.44</v>
      </c>
      <c r="AQ237" s="7" t="s">
        <v>85</v>
      </c>
      <c r="AR237" s="7" t="s">
        <v>85</v>
      </c>
      <c r="AS237" s="7" t="s">
        <v>85</v>
      </c>
      <c r="AT237" s="7" t="s">
        <v>87</v>
      </c>
      <c r="AU237" s="7" t="s">
        <v>87</v>
      </c>
      <c r="AX237" s="7">
        <v>500</v>
      </c>
      <c r="AY237" s="7">
        <v>0</v>
      </c>
      <c r="AZ237" s="7" t="s">
        <v>690</v>
      </c>
      <c r="BA237" s="7" t="s">
        <v>721</v>
      </c>
      <c r="BR237" s="7">
        <v>0</v>
      </c>
      <c r="BX237" s="11"/>
      <c r="BY237" s="10" t="s">
        <v>755</v>
      </c>
      <c r="CJ237" s="7" t="str">
        <f t="shared" si="18"/>
        <v>Styckpris=7,6 kr/st;Vikt per enhet=0,045;Enheter per kolli=32;Vikt=1,44 kg;Jämförelsepris=168,89 kr/kg;Pris=243,2 kr</v>
      </c>
    </row>
    <row r="238" spans="1:88" ht="15.75" customHeight="1">
      <c r="A238" s="7" t="s">
        <v>756</v>
      </c>
      <c r="B238" s="7">
        <v>0</v>
      </c>
      <c r="C238" s="7" t="str">
        <f t="shared" si="0"/>
        <v>Fast</v>
      </c>
      <c r="D238" s="7">
        <v>32</v>
      </c>
      <c r="E238" s="8">
        <v>4.4999999999999998E-2</v>
      </c>
      <c r="F238" s="8"/>
      <c r="G238" s="8">
        <f t="shared" si="30"/>
        <v>1.44</v>
      </c>
      <c r="H238" s="8">
        <f t="shared" si="29"/>
        <v>0</v>
      </c>
      <c r="I238" s="8">
        <v>10.5</v>
      </c>
      <c r="J238" s="8"/>
      <c r="K238" s="7" t="s">
        <v>79</v>
      </c>
      <c r="M238" s="8">
        <f t="shared" si="3"/>
        <v>10.5</v>
      </c>
      <c r="N238" s="8">
        <f t="shared" si="4"/>
        <v>0</v>
      </c>
      <c r="O238" s="8">
        <f t="shared" si="5"/>
        <v>336</v>
      </c>
      <c r="P238" s="8">
        <f t="shared" si="6"/>
        <v>0</v>
      </c>
      <c r="Q238" s="8">
        <f t="shared" si="7"/>
        <v>336</v>
      </c>
      <c r="R238" s="8">
        <f t="shared" si="8"/>
        <v>0</v>
      </c>
      <c r="S238" s="8">
        <f t="shared" si="9"/>
        <v>233.33333333333334</v>
      </c>
      <c r="T238" s="8">
        <f t="shared" si="10"/>
        <v>336</v>
      </c>
      <c r="U238" s="7">
        <f t="shared" si="11"/>
        <v>0</v>
      </c>
      <c r="V238" s="9">
        <f t="shared" si="12"/>
        <v>1.44</v>
      </c>
      <c r="W238" s="7" t="str">
        <f t="shared" si="26"/>
        <v>Styckpris=10,5 kr/st;Vikt per enhet=0,045;Enheter per kolli=32;Vikt=1,44 kg;Jämförelsepris=233,33 kr/kg;Pris=336 kr</v>
      </c>
      <c r="Z238" s="7" t="str">
        <f t="shared" si="14"/>
        <v>Larssons Chips, Rotfrukt - Liten</v>
      </c>
      <c r="AA238" s="7" t="s">
        <v>80</v>
      </c>
      <c r="AC238" s="7" t="s">
        <v>757</v>
      </c>
      <c r="AE238" s="7" t="s">
        <v>688</v>
      </c>
      <c r="AI238" s="8">
        <f t="shared" si="15"/>
        <v>336</v>
      </c>
      <c r="AJ238" s="7" t="s">
        <v>84</v>
      </c>
      <c r="AK238" s="7" t="s">
        <v>84</v>
      </c>
      <c r="AL238" s="7">
        <f t="shared" si="16"/>
        <v>0</v>
      </c>
      <c r="AM238" s="7" t="s">
        <v>758</v>
      </c>
      <c r="AN238" s="7" t="s">
        <v>86</v>
      </c>
      <c r="AP238" s="8">
        <f t="shared" si="17"/>
        <v>1.44</v>
      </c>
      <c r="AQ238" s="7" t="s">
        <v>85</v>
      </c>
      <c r="AR238" s="7" t="s">
        <v>85</v>
      </c>
      <c r="AS238" s="7" t="s">
        <v>85</v>
      </c>
      <c r="AT238" s="7" t="s">
        <v>87</v>
      </c>
      <c r="AU238" s="7" t="s">
        <v>87</v>
      </c>
      <c r="AX238" s="7">
        <v>500</v>
      </c>
      <c r="AY238" s="7">
        <v>0</v>
      </c>
      <c r="AZ238" s="7" t="s">
        <v>690</v>
      </c>
      <c r="BA238" s="7" t="s">
        <v>726</v>
      </c>
      <c r="BR238" s="7">
        <v>0</v>
      </c>
      <c r="BX238" s="11"/>
      <c r="BY238" s="10" t="s">
        <v>759</v>
      </c>
      <c r="CJ238" s="7" t="str">
        <f t="shared" si="18"/>
        <v>Styckpris=10,5 kr/st;Vikt per enhet=0,045;Enheter per kolli=32;Vikt=1,44 kg;Jämförelsepris=233,33 kr/kg;Pris=336 kr</v>
      </c>
    </row>
    <row r="239" spans="1:88" ht="15.75" customHeight="1">
      <c r="A239" s="7" t="s">
        <v>760</v>
      </c>
      <c r="B239" s="7">
        <v>0</v>
      </c>
      <c r="C239" s="7" t="str">
        <f t="shared" si="0"/>
        <v>Fast</v>
      </c>
      <c r="D239" s="7">
        <v>6</v>
      </c>
      <c r="E239" s="8">
        <v>3</v>
      </c>
      <c r="F239" s="8"/>
      <c r="G239" s="8">
        <f t="shared" si="30"/>
        <v>18</v>
      </c>
      <c r="H239" s="8">
        <f t="shared" si="29"/>
        <v>0</v>
      </c>
      <c r="I239" s="8">
        <v>145</v>
      </c>
      <c r="J239" s="8"/>
      <c r="K239" s="7" t="s">
        <v>79</v>
      </c>
      <c r="M239" s="8">
        <f t="shared" si="3"/>
        <v>145</v>
      </c>
      <c r="N239" s="8">
        <f t="shared" si="4"/>
        <v>0</v>
      </c>
      <c r="O239" s="8">
        <f t="shared" si="5"/>
        <v>870</v>
      </c>
      <c r="P239" s="8">
        <f t="shared" si="6"/>
        <v>0</v>
      </c>
      <c r="Q239" s="8">
        <f t="shared" si="7"/>
        <v>870</v>
      </c>
      <c r="R239" s="8">
        <f t="shared" si="8"/>
        <v>0</v>
      </c>
      <c r="S239" s="8">
        <f t="shared" si="9"/>
        <v>48.333333333333336</v>
      </c>
      <c r="T239" s="8">
        <f t="shared" si="10"/>
        <v>870</v>
      </c>
      <c r="U239" s="7">
        <f t="shared" si="11"/>
        <v>0</v>
      </c>
      <c r="V239" s="9">
        <f t="shared" si="12"/>
        <v>18</v>
      </c>
      <c r="W239" s="7" t="str">
        <f t="shared" si="26"/>
        <v>Styckpris=145 kr/st;Vikt per enhet=3;Enheter per kolli=6;Vikt=18 kg;Jämförelsepris=48,33 kr/kg;Pris=870 kr</v>
      </c>
      <c r="Z239" s="7" t="str">
        <f t="shared" si="14"/>
        <v xml:space="preserve">Extra fin kallpressad KRAV ekologisk rapsolja BiB 3 L </v>
      </c>
      <c r="AA239" s="7" t="s">
        <v>80</v>
      </c>
      <c r="AC239" s="7" t="s">
        <v>761</v>
      </c>
      <c r="AE239" s="7" t="s">
        <v>762</v>
      </c>
      <c r="AI239" s="8">
        <f t="shared" si="15"/>
        <v>870</v>
      </c>
      <c r="AJ239" s="7" t="s">
        <v>84</v>
      </c>
      <c r="AK239" s="7" t="s">
        <v>84</v>
      </c>
      <c r="AL239" s="7">
        <f t="shared" si="16"/>
        <v>0</v>
      </c>
      <c r="AM239" s="7" t="s">
        <v>763</v>
      </c>
      <c r="AN239" s="7" t="s">
        <v>86</v>
      </c>
      <c r="AP239" s="8">
        <f t="shared" si="17"/>
        <v>18</v>
      </c>
      <c r="AQ239" s="7" t="s">
        <v>85</v>
      </c>
      <c r="AR239" s="7" t="s">
        <v>85</v>
      </c>
      <c r="AS239" s="7" t="s">
        <v>85</v>
      </c>
      <c r="AT239" s="7" t="s">
        <v>87</v>
      </c>
      <c r="AU239" s="7" t="s">
        <v>87</v>
      </c>
      <c r="AX239" s="7">
        <v>500</v>
      </c>
      <c r="AY239" s="7">
        <v>0</v>
      </c>
      <c r="AZ239" s="7" t="s">
        <v>764</v>
      </c>
      <c r="BA239" s="7" t="s">
        <v>765</v>
      </c>
      <c r="BR239" s="7">
        <v>0</v>
      </c>
      <c r="BX239" s="33" t="s">
        <v>766</v>
      </c>
      <c r="BY239" s="10" t="s">
        <v>767</v>
      </c>
      <c r="CJ239" s="7" t="str">
        <f t="shared" si="18"/>
        <v>Styckpris=145 kr/st;Vikt per enhet=3;Enheter per kolli=6;Vikt=18 kg;Jämförelsepris=48,33 kr/kg;Pris=870 kr</v>
      </c>
    </row>
    <row r="240" spans="1:88" ht="15.75" customHeight="1">
      <c r="A240" s="7" t="s">
        <v>768</v>
      </c>
      <c r="B240" s="7">
        <v>0</v>
      </c>
      <c r="C240" s="7" t="str">
        <f t="shared" si="0"/>
        <v>Fast</v>
      </c>
      <c r="D240" s="7">
        <v>6</v>
      </c>
      <c r="E240" s="8">
        <v>0.25</v>
      </c>
      <c r="F240" s="8"/>
      <c r="G240" s="8">
        <f t="shared" si="30"/>
        <v>1.5</v>
      </c>
      <c r="H240" s="8">
        <f t="shared" si="29"/>
        <v>0</v>
      </c>
      <c r="I240" s="8">
        <v>31</v>
      </c>
      <c r="J240" s="8"/>
      <c r="K240" s="7" t="s">
        <v>79</v>
      </c>
      <c r="M240" s="8">
        <f t="shared" si="3"/>
        <v>31</v>
      </c>
      <c r="N240" s="8">
        <f t="shared" si="4"/>
        <v>0</v>
      </c>
      <c r="O240" s="8">
        <f t="shared" si="5"/>
        <v>186</v>
      </c>
      <c r="P240" s="8">
        <f t="shared" si="6"/>
        <v>0</v>
      </c>
      <c r="Q240" s="8">
        <f t="shared" si="7"/>
        <v>186</v>
      </c>
      <c r="R240" s="8">
        <f t="shared" si="8"/>
        <v>0</v>
      </c>
      <c r="S240" s="8">
        <f t="shared" si="9"/>
        <v>124</v>
      </c>
      <c r="T240" s="8">
        <f t="shared" si="10"/>
        <v>186</v>
      </c>
      <c r="U240" s="7">
        <f t="shared" si="11"/>
        <v>0</v>
      </c>
      <c r="V240" s="9">
        <f t="shared" si="12"/>
        <v>1.5</v>
      </c>
      <c r="W240" s="7" t="str">
        <f t="shared" si="26"/>
        <v>Styckpris=31 kr/st;Vikt per enhet=0,25;Enheter per kolli=6;Vikt=1,5 kg;Jämförelsepris=124 kr/kg;Pris=186 kr</v>
      </c>
      <c r="Z240" s="7" t="str">
        <f t="shared" si="14"/>
        <v>Extra fin smaksatt kallpressad KRAV ekologisk rapsolja, VITLÖK 250 ml</v>
      </c>
      <c r="AA240" s="7" t="s">
        <v>80</v>
      </c>
      <c r="AC240" s="7" t="s">
        <v>769</v>
      </c>
      <c r="AE240" s="7" t="s">
        <v>762</v>
      </c>
      <c r="AI240" s="8">
        <f t="shared" si="15"/>
        <v>186</v>
      </c>
      <c r="AJ240" s="7" t="s">
        <v>84</v>
      </c>
      <c r="AK240" s="7" t="s">
        <v>84</v>
      </c>
      <c r="AL240" s="7">
        <f t="shared" si="16"/>
        <v>0</v>
      </c>
      <c r="AM240" s="7" t="s">
        <v>770</v>
      </c>
      <c r="AN240" s="7" t="s">
        <v>86</v>
      </c>
      <c r="AP240" s="8">
        <f t="shared" si="17"/>
        <v>1.5</v>
      </c>
      <c r="AQ240" s="7" t="s">
        <v>85</v>
      </c>
      <c r="AR240" s="7" t="s">
        <v>85</v>
      </c>
      <c r="AS240" s="7" t="s">
        <v>85</v>
      </c>
      <c r="AT240" s="7" t="s">
        <v>87</v>
      </c>
      <c r="AU240" s="7" t="s">
        <v>87</v>
      </c>
      <c r="AX240" s="7">
        <v>500</v>
      </c>
      <c r="AY240" s="7">
        <v>0</v>
      </c>
      <c r="AZ240" s="7" t="s">
        <v>764</v>
      </c>
      <c r="BA240" s="7" t="s">
        <v>771</v>
      </c>
      <c r="BR240" s="7">
        <v>0</v>
      </c>
      <c r="BX240" s="34" t="s">
        <v>772</v>
      </c>
      <c r="BY240" s="10">
        <v>1041</v>
      </c>
      <c r="CJ240" s="7" t="str">
        <f t="shared" si="18"/>
        <v>Styckpris=31 kr/st;Vikt per enhet=0,25;Enheter per kolli=6;Vikt=1,5 kg;Jämförelsepris=124 kr/kg;Pris=186 kr</v>
      </c>
    </row>
    <row r="241" spans="1:88" ht="15.75" customHeight="1">
      <c r="A241" s="7" t="s">
        <v>773</v>
      </c>
      <c r="B241" s="7">
        <v>0</v>
      </c>
      <c r="C241" s="7" t="str">
        <f t="shared" si="0"/>
        <v>Fast</v>
      </c>
      <c r="D241" s="7">
        <v>6</v>
      </c>
      <c r="E241" s="8">
        <v>0.25</v>
      </c>
      <c r="F241" s="8"/>
      <c r="G241" s="8">
        <f t="shared" si="30"/>
        <v>1.5</v>
      </c>
      <c r="H241" s="8">
        <f t="shared" si="29"/>
        <v>0</v>
      </c>
      <c r="I241" s="8">
        <v>31</v>
      </c>
      <c r="J241" s="8"/>
      <c r="K241" s="7" t="s">
        <v>79</v>
      </c>
      <c r="M241" s="8">
        <f t="shared" si="3"/>
        <v>31</v>
      </c>
      <c r="N241" s="8">
        <f t="shared" si="4"/>
        <v>0</v>
      </c>
      <c r="O241" s="8">
        <f t="shared" si="5"/>
        <v>186</v>
      </c>
      <c r="P241" s="8">
        <f t="shared" si="6"/>
        <v>0</v>
      </c>
      <c r="Q241" s="8">
        <f t="shared" si="7"/>
        <v>186</v>
      </c>
      <c r="R241" s="8">
        <f t="shared" si="8"/>
        <v>0</v>
      </c>
      <c r="S241" s="8">
        <f t="shared" si="9"/>
        <v>124</v>
      </c>
      <c r="T241" s="8">
        <f t="shared" si="10"/>
        <v>186</v>
      </c>
      <c r="U241" s="7">
        <f t="shared" si="11"/>
        <v>0</v>
      </c>
      <c r="V241" s="9">
        <f t="shared" si="12"/>
        <v>1.5</v>
      </c>
      <c r="W241" s="7" t="str">
        <f t="shared" si="26"/>
        <v>Styckpris=31 kr/st;Vikt per enhet=0,25;Enheter per kolli=6;Vikt=1,5 kg;Jämförelsepris=124 kr/kg;Pris=186 kr</v>
      </c>
      <c r="Z241" s="7" t="str">
        <f t="shared" si="14"/>
        <v xml:space="preserve">Extra fin smaksatt kallpressad KRAV ekologisk rapsolja, CITRON 250 ml </v>
      </c>
      <c r="AA241" s="7" t="s">
        <v>80</v>
      </c>
      <c r="AC241" s="7" t="s">
        <v>774</v>
      </c>
      <c r="AE241" s="7" t="s">
        <v>762</v>
      </c>
      <c r="AI241" s="8">
        <f t="shared" si="15"/>
        <v>186</v>
      </c>
      <c r="AJ241" s="7" t="s">
        <v>84</v>
      </c>
      <c r="AK241" s="7" t="s">
        <v>84</v>
      </c>
      <c r="AL241" s="7">
        <f t="shared" si="16"/>
        <v>0</v>
      </c>
      <c r="AM241" s="7" t="s">
        <v>775</v>
      </c>
      <c r="AN241" s="7" t="s">
        <v>86</v>
      </c>
      <c r="AP241" s="8">
        <f t="shared" si="17"/>
        <v>1.5</v>
      </c>
      <c r="AQ241" s="7" t="s">
        <v>85</v>
      </c>
      <c r="AR241" s="7" t="s">
        <v>85</v>
      </c>
      <c r="AS241" s="7" t="s">
        <v>85</v>
      </c>
      <c r="AT241" s="7" t="s">
        <v>87</v>
      </c>
      <c r="AU241" s="7" t="s">
        <v>87</v>
      </c>
      <c r="AX241" s="7">
        <v>500</v>
      </c>
      <c r="AY241" s="7">
        <v>0</v>
      </c>
      <c r="AZ241" s="7" t="s">
        <v>764</v>
      </c>
      <c r="BA241" s="7" t="s">
        <v>776</v>
      </c>
      <c r="BR241" s="7">
        <v>0</v>
      </c>
      <c r="BX241" s="33" t="s">
        <v>777</v>
      </c>
      <c r="BY241" s="10">
        <v>1042</v>
      </c>
      <c r="CJ241" s="7" t="str">
        <f t="shared" si="18"/>
        <v>Styckpris=31 kr/st;Vikt per enhet=0,25;Enheter per kolli=6;Vikt=1,5 kg;Jämförelsepris=124 kr/kg;Pris=186 kr</v>
      </c>
    </row>
    <row r="242" spans="1:88" ht="15.75" customHeight="1">
      <c r="A242" s="7" t="s">
        <v>778</v>
      </c>
      <c r="B242" s="7">
        <v>0</v>
      </c>
      <c r="C242" s="7" t="str">
        <f t="shared" si="0"/>
        <v>Fast</v>
      </c>
      <c r="D242" s="7">
        <v>6</v>
      </c>
      <c r="E242" s="8">
        <v>0.5</v>
      </c>
      <c r="F242" s="8"/>
      <c r="G242" s="8">
        <f t="shared" si="30"/>
        <v>3</v>
      </c>
      <c r="H242" s="8">
        <f t="shared" si="29"/>
        <v>0</v>
      </c>
      <c r="I242" s="8">
        <v>26</v>
      </c>
      <c r="J242" s="8"/>
      <c r="K242" s="7" t="s">
        <v>79</v>
      </c>
      <c r="M242" s="8">
        <f t="shared" si="3"/>
        <v>26</v>
      </c>
      <c r="N242" s="8">
        <f t="shared" si="4"/>
        <v>0</v>
      </c>
      <c r="O242" s="8">
        <f t="shared" si="5"/>
        <v>156</v>
      </c>
      <c r="P242" s="8">
        <f t="shared" si="6"/>
        <v>0</v>
      </c>
      <c r="Q242" s="8">
        <f t="shared" si="7"/>
        <v>156</v>
      </c>
      <c r="R242" s="8">
        <f t="shared" si="8"/>
        <v>0</v>
      </c>
      <c r="S242" s="8">
        <f t="shared" si="9"/>
        <v>52</v>
      </c>
      <c r="T242" s="8">
        <f t="shared" si="10"/>
        <v>156</v>
      </c>
      <c r="U242" s="7">
        <f t="shared" si="11"/>
        <v>0</v>
      </c>
      <c r="V242" s="9">
        <f t="shared" si="12"/>
        <v>3</v>
      </c>
      <c r="W242" s="7" t="str">
        <f t="shared" si="26"/>
        <v>Styckpris=26 kr/st;Vikt per enhet=0,5;Enheter per kolli=6;Vikt=3 kg;Jämförelsepris=52 kr/kg;Pris=156 kr</v>
      </c>
      <c r="Z242" s="7" t="str">
        <f t="shared" si="14"/>
        <v xml:space="preserve">Extra fin kallpressad rapsolja 500 ml </v>
      </c>
      <c r="AA242" s="7" t="s">
        <v>80</v>
      </c>
      <c r="AC242" s="7" t="s">
        <v>779</v>
      </c>
      <c r="AE242" s="7" t="s">
        <v>762</v>
      </c>
      <c r="AI242" s="8">
        <f t="shared" si="15"/>
        <v>156</v>
      </c>
      <c r="AJ242" s="7" t="s">
        <v>84</v>
      </c>
      <c r="AK242" s="7" t="s">
        <v>84</v>
      </c>
      <c r="AL242" s="7">
        <f t="shared" si="16"/>
        <v>0</v>
      </c>
      <c r="AM242" s="7" t="s">
        <v>780</v>
      </c>
      <c r="AN242" s="7" t="s">
        <v>86</v>
      </c>
      <c r="AP242" s="8">
        <f t="shared" si="17"/>
        <v>3</v>
      </c>
      <c r="AQ242" s="7" t="s">
        <v>85</v>
      </c>
      <c r="AR242" s="7" t="s">
        <v>85</v>
      </c>
      <c r="AS242" s="7" t="s">
        <v>85</v>
      </c>
      <c r="AT242" s="7" t="s">
        <v>87</v>
      </c>
      <c r="AU242" s="7" t="s">
        <v>87</v>
      </c>
      <c r="AX242" s="7">
        <v>500</v>
      </c>
      <c r="AY242" s="7">
        <v>0</v>
      </c>
      <c r="AZ242" s="7" t="s">
        <v>764</v>
      </c>
      <c r="BA242" s="7" t="s">
        <v>781</v>
      </c>
      <c r="BR242" s="7">
        <v>0</v>
      </c>
      <c r="BX242" s="34" t="s">
        <v>782</v>
      </c>
      <c r="BY242" s="10">
        <v>1002</v>
      </c>
      <c r="CJ242" s="7" t="str">
        <f t="shared" si="18"/>
        <v>Styckpris=26 kr/st;Vikt per enhet=0,5;Enheter per kolli=6;Vikt=3 kg;Jämförelsepris=52 kr/kg;Pris=156 kr</v>
      </c>
    </row>
    <row r="243" spans="1:88" ht="15.75" customHeight="1">
      <c r="A243" s="7" t="s">
        <v>783</v>
      </c>
      <c r="B243" s="7">
        <v>0</v>
      </c>
      <c r="C243" s="7" t="str">
        <f t="shared" si="0"/>
        <v>Fast</v>
      </c>
      <c r="D243" s="7">
        <v>6</v>
      </c>
      <c r="E243" s="8">
        <v>1</v>
      </c>
      <c r="F243" s="8"/>
      <c r="G243" s="8">
        <f t="shared" si="30"/>
        <v>6</v>
      </c>
      <c r="H243" s="8">
        <f t="shared" si="29"/>
        <v>0</v>
      </c>
      <c r="I243" s="8">
        <v>41</v>
      </c>
      <c r="J243" s="8"/>
      <c r="K243" s="7" t="s">
        <v>79</v>
      </c>
      <c r="M243" s="8">
        <f t="shared" si="3"/>
        <v>41</v>
      </c>
      <c r="N243" s="8">
        <f t="shared" si="4"/>
        <v>0</v>
      </c>
      <c r="O243" s="8">
        <f t="shared" si="5"/>
        <v>246</v>
      </c>
      <c r="P243" s="8">
        <f t="shared" si="6"/>
        <v>0</v>
      </c>
      <c r="Q243" s="8">
        <f t="shared" si="7"/>
        <v>246</v>
      </c>
      <c r="R243" s="8">
        <f t="shared" si="8"/>
        <v>0</v>
      </c>
      <c r="S243" s="8">
        <f t="shared" si="9"/>
        <v>41</v>
      </c>
      <c r="T243" s="8">
        <f t="shared" si="10"/>
        <v>246</v>
      </c>
      <c r="U243" s="7">
        <f t="shared" si="11"/>
        <v>0</v>
      </c>
      <c r="V243" s="9">
        <f t="shared" si="12"/>
        <v>6</v>
      </c>
      <c r="W243" s="7" t="str">
        <f t="shared" si="26"/>
        <v>Styckpris=41 kr/st;Vikt per enhet=1;Enheter per kolli=6;Vikt=6 kg;Jämförelsepris=41 kr/kg;Pris=246 kr</v>
      </c>
      <c r="Z243" s="7" t="str">
        <f t="shared" si="14"/>
        <v xml:space="preserve">Extra fin kallpressad rapsolja 1 L </v>
      </c>
      <c r="AA243" s="7" t="s">
        <v>80</v>
      </c>
      <c r="AC243" s="7" t="s">
        <v>784</v>
      </c>
      <c r="AE243" s="7" t="s">
        <v>762</v>
      </c>
      <c r="AI243" s="8">
        <f t="shared" si="15"/>
        <v>246</v>
      </c>
      <c r="AJ243" s="7" t="s">
        <v>84</v>
      </c>
      <c r="AK243" s="7" t="s">
        <v>84</v>
      </c>
      <c r="AL243" s="7">
        <f t="shared" si="16"/>
        <v>0</v>
      </c>
      <c r="AM243" s="7" t="s">
        <v>785</v>
      </c>
      <c r="AN243" s="7" t="s">
        <v>86</v>
      </c>
      <c r="AP243" s="8">
        <f t="shared" si="17"/>
        <v>6</v>
      </c>
      <c r="AQ243" s="7" t="s">
        <v>85</v>
      </c>
      <c r="AR243" s="7" t="s">
        <v>85</v>
      </c>
      <c r="AS243" s="7" t="s">
        <v>85</v>
      </c>
      <c r="AT243" s="7" t="s">
        <v>87</v>
      </c>
      <c r="AU243" s="7" t="s">
        <v>87</v>
      </c>
      <c r="AX243" s="7">
        <v>500</v>
      </c>
      <c r="AY243" s="7">
        <v>0</v>
      </c>
      <c r="AZ243" s="7" t="s">
        <v>764</v>
      </c>
      <c r="BA243" s="7" t="s">
        <v>786</v>
      </c>
      <c r="BR243" s="7">
        <v>0</v>
      </c>
      <c r="BX243" s="33" t="s">
        <v>787</v>
      </c>
      <c r="BY243" s="10">
        <v>1003</v>
      </c>
      <c r="CJ243" s="7" t="str">
        <f t="shared" si="18"/>
        <v>Styckpris=41 kr/st;Vikt per enhet=1;Enheter per kolli=6;Vikt=6 kg;Jämförelsepris=41 kr/kg;Pris=246 kr</v>
      </c>
    </row>
    <row r="244" spans="1:88" ht="15.75" customHeight="1">
      <c r="A244" s="7" t="s">
        <v>788</v>
      </c>
      <c r="B244" s="7">
        <v>0</v>
      </c>
      <c r="C244" s="7" t="str">
        <f t="shared" si="0"/>
        <v>Fast</v>
      </c>
      <c r="D244" s="7">
        <v>6</v>
      </c>
      <c r="E244" s="8">
        <v>3</v>
      </c>
      <c r="F244" s="8"/>
      <c r="G244" s="8">
        <f t="shared" si="30"/>
        <v>18</v>
      </c>
      <c r="H244" s="8">
        <f t="shared" si="29"/>
        <v>0</v>
      </c>
      <c r="I244" s="8">
        <v>120</v>
      </c>
      <c r="J244" s="8"/>
      <c r="K244" s="7" t="s">
        <v>79</v>
      </c>
      <c r="M244" s="8">
        <f t="shared" si="3"/>
        <v>120</v>
      </c>
      <c r="N244" s="8">
        <f t="shared" si="4"/>
        <v>0</v>
      </c>
      <c r="O244" s="8">
        <f t="shared" si="5"/>
        <v>720</v>
      </c>
      <c r="P244" s="8">
        <f t="shared" si="6"/>
        <v>0</v>
      </c>
      <c r="Q244" s="8">
        <f t="shared" si="7"/>
        <v>720</v>
      </c>
      <c r="R244" s="8">
        <f t="shared" si="8"/>
        <v>0</v>
      </c>
      <c r="S244" s="8">
        <f t="shared" si="9"/>
        <v>40</v>
      </c>
      <c r="T244" s="8">
        <f t="shared" si="10"/>
        <v>720</v>
      </c>
      <c r="U244" s="7">
        <f t="shared" si="11"/>
        <v>0</v>
      </c>
      <c r="V244" s="9">
        <f t="shared" si="12"/>
        <v>18</v>
      </c>
      <c r="W244" s="7" t="str">
        <f t="shared" si="26"/>
        <v>Styckpris=120 kr/st;Vikt per enhet=3;Enheter per kolli=6;Vikt=18 kg;Jämförelsepris=40 kr/kg;Pris=720 kr</v>
      </c>
      <c r="Z244" s="7" t="str">
        <f t="shared" si="14"/>
        <v xml:space="preserve">Extra fin kallpressad rapsolja BiB 3 L </v>
      </c>
      <c r="AA244" s="7" t="s">
        <v>80</v>
      </c>
      <c r="AC244" s="7" t="s">
        <v>789</v>
      </c>
      <c r="AE244" s="7" t="s">
        <v>762</v>
      </c>
      <c r="AI244" s="8">
        <f t="shared" si="15"/>
        <v>720</v>
      </c>
      <c r="AJ244" s="7" t="s">
        <v>84</v>
      </c>
      <c r="AK244" s="7" t="s">
        <v>84</v>
      </c>
      <c r="AL244" s="7">
        <f t="shared" si="16"/>
        <v>0</v>
      </c>
      <c r="AM244" s="7" t="s">
        <v>790</v>
      </c>
      <c r="AN244" s="7" t="s">
        <v>86</v>
      </c>
      <c r="AP244" s="8">
        <f t="shared" si="17"/>
        <v>18</v>
      </c>
      <c r="AQ244" s="7" t="s">
        <v>85</v>
      </c>
      <c r="AR244" s="7" t="s">
        <v>85</v>
      </c>
      <c r="AS244" s="7" t="s">
        <v>85</v>
      </c>
      <c r="AT244" s="7" t="s">
        <v>87</v>
      </c>
      <c r="AU244" s="7" t="s">
        <v>87</v>
      </c>
      <c r="AX244" s="7">
        <v>500</v>
      </c>
      <c r="AY244" s="7">
        <v>0</v>
      </c>
      <c r="AZ244" s="7" t="s">
        <v>764</v>
      </c>
      <c r="BA244" s="7" t="s">
        <v>791</v>
      </c>
      <c r="BR244" s="7">
        <v>0</v>
      </c>
      <c r="BX244" s="33" t="s">
        <v>766</v>
      </c>
      <c r="BY244" s="10" t="s">
        <v>792</v>
      </c>
      <c r="CJ244" s="7" t="str">
        <f t="shared" si="18"/>
        <v>Styckpris=120 kr/st;Vikt per enhet=3;Enheter per kolli=6;Vikt=18 kg;Jämförelsepris=40 kr/kg;Pris=720 kr</v>
      </c>
    </row>
    <row r="245" spans="1:88" ht="15.75" customHeight="1">
      <c r="A245" s="7" t="s">
        <v>793</v>
      </c>
      <c r="B245" s="7">
        <v>0</v>
      </c>
      <c r="C245" s="7" t="str">
        <f t="shared" si="0"/>
        <v>Fast</v>
      </c>
      <c r="D245" s="7">
        <v>6</v>
      </c>
      <c r="E245" s="8">
        <v>0.25</v>
      </c>
      <c r="F245" s="8"/>
      <c r="G245" s="8">
        <f t="shared" si="30"/>
        <v>1.5</v>
      </c>
      <c r="H245" s="8">
        <f t="shared" si="29"/>
        <v>0</v>
      </c>
      <c r="I245" s="8">
        <v>32</v>
      </c>
      <c r="J245" s="8"/>
      <c r="K245" s="7" t="s">
        <v>79</v>
      </c>
      <c r="M245" s="8">
        <f t="shared" si="3"/>
        <v>32</v>
      </c>
      <c r="N245" s="8">
        <f t="shared" si="4"/>
        <v>0</v>
      </c>
      <c r="O245" s="8">
        <f t="shared" si="5"/>
        <v>192</v>
      </c>
      <c r="P245" s="8">
        <f t="shared" si="6"/>
        <v>0</v>
      </c>
      <c r="Q245" s="8">
        <f t="shared" si="7"/>
        <v>192</v>
      </c>
      <c r="R245" s="8">
        <f t="shared" si="8"/>
        <v>0</v>
      </c>
      <c r="S245" s="8">
        <f t="shared" si="9"/>
        <v>128</v>
      </c>
      <c r="T245" s="8">
        <f t="shared" si="10"/>
        <v>192</v>
      </c>
      <c r="U245" s="7">
        <f t="shared" si="11"/>
        <v>0</v>
      </c>
      <c r="V245" s="9">
        <f t="shared" si="12"/>
        <v>1.5</v>
      </c>
      <c r="W245" s="7" t="str">
        <f t="shared" si="26"/>
        <v>Styckpris=32 kr/st;Vikt per enhet=0,25;Enheter per kolli=6;Vikt=1,5 kg;Jämförelsepris=128 kr/kg;Pris=192 kr</v>
      </c>
      <c r="Z245" s="7" t="str">
        <f t="shared" si="14"/>
        <v xml:space="preserve">Extra fin Äppelcidervinäger från Österlen 250 ml </v>
      </c>
      <c r="AA245" s="7" t="s">
        <v>80</v>
      </c>
      <c r="AC245" s="7" t="s">
        <v>794</v>
      </c>
      <c r="AE245" s="7" t="s">
        <v>762</v>
      </c>
      <c r="AI245" s="8">
        <f t="shared" si="15"/>
        <v>192</v>
      </c>
      <c r="AJ245" s="7" t="s">
        <v>84</v>
      </c>
      <c r="AK245" s="7" t="s">
        <v>84</v>
      </c>
      <c r="AL245" s="7">
        <f t="shared" si="16"/>
        <v>0</v>
      </c>
      <c r="AM245" s="7" t="s">
        <v>795</v>
      </c>
      <c r="AN245" s="7" t="s">
        <v>86</v>
      </c>
      <c r="AP245" s="8">
        <f t="shared" si="17"/>
        <v>1.5</v>
      </c>
      <c r="AQ245" s="7" t="s">
        <v>85</v>
      </c>
      <c r="AR245" s="7" t="s">
        <v>85</v>
      </c>
      <c r="AS245" s="7" t="s">
        <v>85</v>
      </c>
      <c r="AT245" s="7" t="s">
        <v>87</v>
      </c>
      <c r="AU245" s="7" t="s">
        <v>87</v>
      </c>
      <c r="AX245" s="7">
        <v>500</v>
      </c>
      <c r="AY245" s="7">
        <v>0</v>
      </c>
      <c r="AZ245" s="7" t="s">
        <v>764</v>
      </c>
      <c r="BA245" s="7" t="s">
        <v>796</v>
      </c>
      <c r="BR245" s="7">
        <v>0</v>
      </c>
      <c r="BX245" s="34" t="s">
        <v>797</v>
      </c>
      <c r="BY245" s="10">
        <v>1070</v>
      </c>
      <c r="CJ245" s="7" t="str">
        <f t="shared" si="18"/>
        <v>Styckpris=32 kr/st;Vikt per enhet=0,25;Enheter per kolli=6;Vikt=1,5 kg;Jämförelsepris=128 kr/kg;Pris=192 kr</v>
      </c>
    </row>
    <row r="246" spans="1:88" ht="15.75" customHeight="1">
      <c r="A246" s="7" t="s">
        <v>798</v>
      </c>
      <c r="B246" s="7">
        <v>0</v>
      </c>
      <c r="C246" s="7" t="str">
        <f t="shared" si="0"/>
        <v>Fast</v>
      </c>
      <c r="D246" s="7">
        <v>6</v>
      </c>
      <c r="E246" s="8">
        <v>0.25</v>
      </c>
      <c r="F246" s="8"/>
      <c r="G246" s="8">
        <f t="shared" si="30"/>
        <v>1.5</v>
      </c>
      <c r="H246" s="8">
        <f t="shared" si="29"/>
        <v>0</v>
      </c>
      <c r="I246" s="8">
        <v>21</v>
      </c>
      <c r="J246" s="8"/>
      <c r="K246" s="7" t="s">
        <v>79</v>
      </c>
      <c r="M246" s="8">
        <f t="shared" si="3"/>
        <v>21</v>
      </c>
      <c r="N246" s="8">
        <f t="shared" si="4"/>
        <v>0</v>
      </c>
      <c r="O246" s="8">
        <f t="shared" si="5"/>
        <v>126</v>
      </c>
      <c r="P246" s="8">
        <f t="shared" si="6"/>
        <v>0</v>
      </c>
      <c r="Q246" s="8">
        <f t="shared" si="7"/>
        <v>126</v>
      </c>
      <c r="R246" s="8">
        <f t="shared" si="8"/>
        <v>0</v>
      </c>
      <c r="S246" s="8">
        <f t="shared" si="9"/>
        <v>84</v>
      </c>
      <c r="T246" s="8">
        <f t="shared" si="10"/>
        <v>126</v>
      </c>
      <c r="U246" s="7">
        <f t="shared" si="11"/>
        <v>0</v>
      </c>
      <c r="V246" s="9">
        <f t="shared" si="12"/>
        <v>1.5</v>
      </c>
      <c r="W246" s="7" t="str">
        <f t="shared" si="26"/>
        <v>Styckpris=21 kr/st;Vikt per enhet=0,25;Enheter per kolli=6;Vikt=1,5 kg;Jämförelsepris=84 kr/kg;Pris=126 kr</v>
      </c>
      <c r="Z246" s="7" t="str">
        <f t="shared" si="14"/>
        <v xml:space="preserve">Extra fin kallpressad rapsolja 250 ml </v>
      </c>
      <c r="AA246" s="7" t="s">
        <v>80</v>
      </c>
      <c r="AC246" s="7" t="s">
        <v>799</v>
      </c>
      <c r="AE246" s="7" t="s">
        <v>762</v>
      </c>
      <c r="AI246" s="8">
        <f t="shared" si="15"/>
        <v>126</v>
      </c>
      <c r="AJ246" s="7" t="s">
        <v>84</v>
      </c>
      <c r="AK246" s="7" t="s">
        <v>84</v>
      </c>
      <c r="AL246" s="7">
        <f t="shared" si="16"/>
        <v>0</v>
      </c>
      <c r="AM246" s="7" t="s">
        <v>800</v>
      </c>
      <c r="AN246" s="7" t="s">
        <v>86</v>
      </c>
      <c r="AP246" s="8">
        <f t="shared" si="17"/>
        <v>1.5</v>
      </c>
      <c r="AQ246" s="7" t="s">
        <v>85</v>
      </c>
      <c r="AR246" s="7" t="s">
        <v>85</v>
      </c>
      <c r="AS246" s="7" t="s">
        <v>85</v>
      </c>
      <c r="AT246" s="7" t="s">
        <v>87</v>
      </c>
      <c r="AU246" s="7" t="s">
        <v>87</v>
      </c>
      <c r="AX246" s="7">
        <v>500</v>
      </c>
      <c r="AY246" s="7">
        <v>0</v>
      </c>
      <c r="AZ246" s="7" t="s">
        <v>764</v>
      </c>
      <c r="BA246" s="7" t="s">
        <v>801</v>
      </c>
      <c r="BR246" s="7">
        <v>0</v>
      </c>
      <c r="BX246" s="34" t="s">
        <v>802</v>
      </c>
      <c r="BY246" s="10">
        <v>1000</v>
      </c>
      <c r="CJ246" s="7" t="str">
        <f t="shared" si="18"/>
        <v>Styckpris=21 kr/st;Vikt per enhet=0,25;Enheter per kolli=6;Vikt=1,5 kg;Jämförelsepris=84 kr/kg;Pris=126 kr</v>
      </c>
    </row>
    <row r="247" spans="1:88" ht="15.75" customHeight="1">
      <c r="A247" s="7" t="s">
        <v>803</v>
      </c>
      <c r="B247" s="7">
        <v>0</v>
      </c>
      <c r="C247" s="7" t="str">
        <f t="shared" si="0"/>
        <v>Fast</v>
      </c>
      <c r="D247" s="7">
        <v>6</v>
      </c>
      <c r="E247" s="8">
        <v>0.25</v>
      </c>
      <c r="F247" s="8"/>
      <c r="G247" s="8">
        <f t="shared" si="30"/>
        <v>1.5</v>
      </c>
      <c r="H247" s="8">
        <f t="shared" si="29"/>
        <v>0</v>
      </c>
      <c r="I247" s="8">
        <v>44</v>
      </c>
      <c r="J247" s="8"/>
      <c r="K247" s="7" t="s">
        <v>79</v>
      </c>
      <c r="M247" s="8">
        <f t="shared" si="3"/>
        <v>44</v>
      </c>
      <c r="N247" s="8">
        <f t="shared" si="4"/>
        <v>0</v>
      </c>
      <c r="O247" s="8">
        <f t="shared" si="5"/>
        <v>264</v>
      </c>
      <c r="P247" s="8">
        <f t="shared" si="6"/>
        <v>0</v>
      </c>
      <c r="Q247" s="8">
        <f t="shared" si="7"/>
        <v>264</v>
      </c>
      <c r="R247" s="8">
        <f t="shared" si="8"/>
        <v>0</v>
      </c>
      <c r="S247" s="8">
        <f t="shared" si="9"/>
        <v>176</v>
      </c>
      <c r="T247" s="8">
        <f t="shared" si="10"/>
        <v>264</v>
      </c>
      <c r="U247" s="7">
        <f t="shared" si="11"/>
        <v>0</v>
      </c>
      <c r="V247" s="9">
        <f t="shared" si="12"/>
        <v>1.5</v>
      </c>
      <c r="W247" s="7" t="str">
        <f t="shared" si="26"/>
        <v>Styckpris=44 kr/st;Vikt per enhet=0,25;Enheter per kolli=6;Vikt=1,5 kg;Jämförelsepris=176 kr/kg;Pris=264 kr</v>
      </c>
      <c r="Z247" s="7" t="str">
        <f t="shared" si="14"/>
        <v xml:space="preserve">Extra fin Äppelcidervinäger från Österlen HALLON 250 ml </v>
      </c>
      <c r="AA247" s="7" t="s">
        <v>80</v>
      </c>
      <c r="AC247" s="7" t="s">
        <v>804</v>
      </c>
      <c r="AE247" s="7" t="s">
        <v>762</v>
      </c>
      <c r="AI247" s="8">
        <f t="shared" si="15"/>
        <v>264</v>
      </c>
      <c r="AJ247" s="7" t="s">
        <v>84</v>
      </c>
      <c r="AK247" s="7" t="s">
        <v>84</v>
      </c>
      <c r="AL247" s="7">
        <f t="shared" si="16"/>
        <v>0</v>
      </c>
      <c r="AM247" s="7" t="s">
        <v>805</v>
      </c>
      <c r="AN247" s="7" t="s">
        <v>86</v>
      </c>
      <c r="AP247" s="8">
        <f t="shared" si="17"/>
        <v>1.5</v>
      </c>
      <c r="AQ247" s="7" t="s">
        <v>85</v>
      </c>
      <c r="AR247" s="7" t="s">
        <v>85</v>
      </c>
      <c r="AS247" s="7" t="s">
        <v>85</v>
      </c>
      <c r="AT247" s="7" t="s">
        <v>87</v>
      </c>
      <c r="AU247" s="7" t="s">
        <v>87</v>
      </c>
      <c r="AX247" s="7">
        <v>500</v>
      </c>
      <c r="AY247" s="7">
        <v>0</v>
      </c>
      <c r="AZ247" s="7" t="s">
        <v>764</v>
      </c>
      <c r="BA247" s="7" t="s">
        <v>806</v>
      </c>
      <c r="BR247" s="7">
        <v>0</v>
      </c>
      <c r="BX247" s="33" t="s">
        <v>807</v>
      </c>
      <c r="BY247" s="10">
        <v>1071</v>
      </c>
      <c r="CJ247" s="7" t="str">
        <f t="shared" si="18"/>
        <v>Styckpris=44 kr/st;Vikt per enhet=0,25;Enheter per kolli=6;Vikt=1,5 kg;Jämförelsepris=176 kr/kg;Pris=264 kr</v>
      </c>
    </row>
    <row r="248" spans="1:88" ht="15.75" customHeight="1">
      <c r="A248" s="7" t="s">
        <v>808</v>
      </c>
      <c r="B248" s="7">
        <v>0</v>
      </c>
      <c r="C248" s="7" t="str">
        <f t="shared" si="0"/>
        <v>Fast</v>
      </c>
      <c r="D248" s="7">
        <v>6</v>
      </c>
      <c r="E248" s="8">
        <v>0.25</v>
      </c>
      <c r="F248" s="8"/>
      <c r="G248" s="8">
        <f t="shared" si="30"/>
        <v>1.5</v>
      </c>
      <c r="H248" s="8">
        <f t="shared" si="29"/>
        <v>0</v>
      </c>
      <c r="I248" s="8">
        <v>31</v>
      </c>
      <c r="J248" s="8"/>
      <c r="K248" s="7" t="s">
        <v>79</v>
      </c>
      <c r="M248" s="8">
        <f t="shared" si="3"/>
        <v>31</v>
      </c>
      <c r="N248" s="8">
        <f t="shared" si="4"/>
        <v>0</v>
      </c>
      <c r="O248" s="8">
        <f t="shared" si="5"/>
        <v>186</v>
      </c>
      <c r="P248" s="8">
        <f t="shared" si="6"/>
        <v>0</v>
      </c>
      <c r="Q248" s="8">
        <f t="shared" si="7"/>
        <v>186</v>
      </c>
      <c r="R248" s="8">
        <f t="shared" si="8"/>
        <v>0</v>
      </c>
      <c r="S248" s="8">
        <f t="shared" si="9"/>
        <v>124</v>
      </c>
      <c r="T248" s="8">
        <f t="shared" si="10"/>
        <v>186</v>
      </c>
      <c r="U248" s="7">
        <f t="shared" si="11"/>
        <v>0</v>
      </c>
      <c r="V248" s="9">
        <f t="shared" si="12"/>
        <v>1.5</v>
      </c>
      <c r="W248" s="7" t="str">
        <f t="shared" si="26"/>
        <v>Styckpris=31 kr/st;Vikt per enhet=0,25;Enheter per kolli=6;Vikt=1,5 kg;Jämförelsepris=124 kr/kg;Pris=186 kr</v>
      </c>
      <c r="Z248" s="7" t="str">
        <f t="shared" si="14"/>
        <v xml:space="preserve">Extra fin smaksatt kallpressad KRAV ekologisk rapsolja, CHILI 250 ml </v>
      </c>
      <c r="AA248" s="7" t="s">
        <v>80</v>
      </c>
      <c r="AC248" s="7" t="s">
        <v>809</v>
      </c>
      <c r="AE248" s="7" t="s">
        <v>762</v>
      </c>
      <c r="AI248" s="8">
        <f t="shared" si="15"/>
        <v>186</v>
      </c>
      <c r="AJ248" s="7" t="s">
        <v>84</v>
      </c>
      <c r="AK248" s="7" t="s">
        <v>84</v>
      </c>
      <c r="AL248" s="7">
        <f t="shared" si="16"/>
        <v>0</v>
      </c>
      <c r="AM248" s="7" t="s">
        <v>810</v>
      </c>
      <c r="AN248" s="7" t="s">
        <v>86</v>
      </c>
      <c r="AP248" s="8">
        <f t="shared" si="17"/>
        <v>1.5</v>
      </c>
      <c r="AQ248" s="7" t="s">
        <v>85</v>
      </c>
      <c r="AR248" s="7" t="s">
        <v>85</v>
      </c>
      <c r="AS248" s="7" t="s">
        <v>85</v>
      </c>
      <c r="AT248" s="7" t="s">
        <v>87</v>
      </c>
      <c r="AU248" s="7" t="s">
        <v>87</v>
      </c>
      <c r="AX248" s="7">
        <v>500</v>
      </c>
      <c r="AY248" s="7">
        <v>0</v>
      </c>
      <c r="AZ248" s="7" t="s">
        <v>764</v>
      </c>
      <c r="BA248" s="7" t="s">
        <v>811</v>
      </c>
      <c r="BR248" s="7">
        <v>0</v>
      </c>
      <c r="BX248" s="34" t="s">
        <v>812</v>
      </c>
      <c r="BY248" s="10">
        <v>1048</v>
      </c>
      <c r="CJ248" s="7" t="str">
        <f t="shared" si="18"/>
        <v>Styckpris=31 kr/st;Vikt per enhet=0,25;Enheter per kolli=6;Vikt=1,5 kg;Jämförelsepris=124 kr/kg;Pris=186 kr</v>
      </c>
    </row>
    <row r="249" spans="1:88" ht="15.75" customHeight="1">
      <c r="A249" s="7" t="s">
        <v>813</v>
      </c>
      <c r="B249" s="7">
        <v>0</v>
      </c>
      <c r="C249" s="7" t="str">
        <f t="shared" si="0"/>
        <v>Fast</v>
      </c>
      <c r="D249" s="7">
        <v>6</v>
      </c>
      <c r="E249" s="8">
        <v>0.25</v>
      </c>
      <c r="F249" s="8"/>
      <c r="G249" s="8">
        <f t="shared" si="30"/>
        <v>1.5</v>
      </c>
      <c r="H249" s="8">
        <f t="shared" si="29"/>
        <v>0</v>
      </c>
      <c r="I249" s="8">
        <v>31</v>
      </c>
      <c r="J249" s="8"/>
      <c r="K249" s="7" t="s">
        <v>79</v>
      </c>
      <c r="M249" s="8">
        <f t="shared" si="3"/>
        <v>31</v>
      </c>
      <c r="N249" s="8">
        <f t="shared" si="4"/>
        <v>0</v>
      </c>
      <c r="O249" s="8">
        <f t="shared" si="5"/>
        <v>186</v>
      </c>
      <c r="P249" s="8">
        <f t="shared" si="6"/>
        <v>0</v>
      </c>
      <c r="Q249" s="8">
        <f t="shared" si="7"/>
        <v>186</v>
      </c>
      <c r="R249" s="8">
        <f t="shared" si="8"/>
        <v>0</v>
      </c>
      <c r="S249" s="8">
        <f t="shared" si="9"/>
        <v>124</v>
      </c>
      <c r="T249" s="8">
        <f t="shared" si="10"/>
        <v>186</v>
      </c>
      <c r="U249" s="7">
        <f t="shared" si="11"/>
        <v>0</v>
      </c>
      <c r="V249" s="9">
        <f t="shared" si="12"/>
        <v>1.5</v>
      </c>
      <c r="W249" s="7" t="str">
        <f t="shared" si="26"/>
        <v>Styckpris=31 kr/st;Vikt per enhet=0,25;Enheter per kolli=6;Vikt=1,5 kg;Jämförelsepris=124 kr/kg;Pris=186 kr</v>
      </c>
      <c r="Z249" s="7" t="str">
        <f t="shared" si="14"/>
        <v xml:space="preserve">Extra fin smaksatt kallpressad KRAV ekologisk rapsolja, BASILIKA 250 ml </v>
      </c>
      <c r="AA249" s="7" t="s">
        <v>80</v>
      </c>
      <c r="AC249" s="7" t="s">
        <v>814</v>
      </c>
      <c r="AE249" s="7" t="s">
        <v>762</v>
      </c>
      <c r="AI249" s="8">
        <f t="shared" si="15"/>
        <v>186</v>
      </c>
      <c r="AJ249" s="7" t="s">
        <v>84</v>
      </c>
      <c r="AK249" s="7" t="s">
        <v>84</v>
      </c>
      <c r="AL249" s="7">
        <f t="shared" si="16"/>
        <v>0</v>
      </c>
      <c r="AM249" s="7" t="s">
        <v>815</v>
      </c>
      <c r="AN249" s="7" t="s">
        <v>86</v>
      </c>
      <c r="AP249" s="8">
        <f t="shared" si="17"/>
        <v>1.5</v>
      </c>
      <c r="AQ249" s="7" t="s">
        <v>85</v>
      </c>
      <c r="AR249" s="7" t="s">
        <v>85</v>
      </c>
      <c r="AS249" s="7" t="s">
        <v>85</v>
      </c>
      <c r="AT249" s="7" t="s">
        <v>87</v>
      </c>
      <c r="AU249" s="7" t="s">
        <v>87</v>
      </c>
      <c r="AX249" s="7">
        <v>500</v>
      </c>
      <c r="AY249" s="7">
        <v>0</v>
      </c>
      <c r="AZ249" s="7" t="s">
        <v>764</v>
      </c>
      <c r="BA249" s="7" t="s">
        <v>816</v>
      </c>
      <c r="BR249" s="7">
        <v>0</v>
      </c>
      <c r="BX249" s="11">
        <v>7394482002045</v>
      </c>
      <c r="BY249" s="10">
        <v>1044</v>
      </c>
      <c r="CJ249" s="7" t="str">
        <f t="shared" si="18"/>
        <v>Styckpris=31 kr/st;Vikt per enhet=0,25;Enheter per kolli=6;Vikt=1,5 kg;Jämförelsepris=124 kr/kg;Pris=186 kr</v>
      </c>
    </row>
    <row r="250" spans="1:88" ht="15.75" customHeight="1">
      <c r="A250" s="7" t="s">
        <v>817</v>
      </c>
      <c r="B250" s="7">
        <v>0</v>
      </c>
      <c r="C250" s="7" t="str">
        <f t="shared" si="0"/>
        <v>Fast</v>
      </c>
      <c r="D250" s="7">
        <v>6</v>
      </c>
      <c r="E250" s="8">
        <v>0.25</v>
      </c>
      <c r="F250" s="8"/>
      <c r="G250" s="8">
        <f t="shared" si="30"/>
        <v>1.5</v>
      </c>
      <c r="H250" s="8">
        <f t="shared" si="29"/>
        <v>0</v>
      </c>
      <c r="I250" s="8">
        <v>31</v>
      </c>
      <c r="J250" s="8"/>
      <c r="K250" s="7" t="s">
        <v>79</v>
      </c>
      <c r="M250" s="8">
        <f t="shared" si="3"/>
        <v>31</v>
      </c>
      <c r="N250" s="8">
        <f t="shared" si="4"/>
        <v>0</v>
      </c>
      <c r="O250" s="8">
        <f t="shared" si="5"/>
        <v>186</v>
      </c>
      <c r="P250" s="8">
        <f t="shared" si="6"/>
        <v>0</v>
      </c>
      <c r="Q250" s="8">
        <f t="shared" si="7"/>
        <v>186</v>
      </c>
      <c r="R250" s="8">
        <f t="shared" si="8"/>
        <v>0</v>
      </c>
      <c r="S250" s="8">
        <f t="shared" si="9"/>
        <v>124</v>
      </c>
      <c r="T250" s="8">
        <f t="shared" si="10"/>
        <v>186</v>
      </c>
      <c r="U250" s="7">
        <f t="shared" si="11"/>
        <v>0</v>
      </c>
      <c r="V250" s="9">
        <f t="shared" si="12"/>
        <v>1.5</v>
      </c>
      <c r="W250" s="7" t="str">
        <f t="shared" si="26"/>
        <v>Styckpris=31 kr/st;Vikt per enhet=0,25;Enheter per kolli=6;Vikt=1,5 kg;Jämförelsepris=124 kr/kg;Pris=186 kr</v>
      </c>
      <c r="Z250" s="7" t="str">
        <f t="shared" si="14"/>
        <v xml:space="preserve">Extra fin smaksatt kallpressad KRAV ekologisk rapsolja, TIMJAN 250 ml </v>
      </c>
      <c r="AA250" s="7" t="s">
        <v>80</v>
      </c>
      <c r="AC250" s="7" t="s">
        <v>818</v>
      </c>
      <c r="AE250" s="7" t="s">
        <v>762</v>
      </c>
      <c r="AI250" s="8">
        <f t="shared" si="15"/>
        <v>186</v>
      </c>
      <c r="AJ250" s="7" t="s">
        <v>84</v>
      </c>
      <c r="AK250" s="7" t="s">
        <v>84</v>
      </c>
      <c r="AL250" s="7">
        <f t="shared" si="16"/>
        <v>0</v>
      </c>
      <c r="AM250" s="7" t="s">
        <v>819</v>
      </c>
      <c r="AN250" s="7" t="s">
        <v>86</v>
      </c>
      <c r="AP250" s="8">
        <f t="shared" si="17"/>
        <v>1.5</v>
      </c>
      <c r="AQ250" s="7" t="s">
        <v>85</v>
      </c>
      <c r="AR250" s="7" t="s">
        <v>85</v>
      </c>
      <c r="AS250" s="7" t="s">
        <v>85</v>
      </c>
      <c r="AT250" s="7" t="s">
        <v>87</v>
      </c>
      <c r="AU250" s="7" t="s">
        <v>87</v>
      </c>
      <c r="AX250" s="7">
        <v>500</v>
      </c>
      <c r="AY250" s="7">
        <v>0</v>
      </c>
      <c r="AZ250" s="7" t="s">
        <v>764</v>
      </c>
      <c r="BA250" s="7" t="s">
        <v>820</v>
      </c>
      <c r="BR250" s="7">
        <v>0</v>
      </c>
      <c r="BX250" s="34" t="s">
        <v>821</v>
      </c>
      <c r="BY250" s="10">
        <v>1043</v>
      </c>
      <c r="CJ250" s="7" t="str">
        <f t="shared" si="18"/>
        <v>Styckpris=31 kr/st;Vikt per enhet=0,25;Enheter per kolli=6;Vikt=1,5 kg;Jämförelsepris=124 kr/kg;Pris=186 kr</v>
      </c>
    </row>
    <row r="251" spans="1:88" ht="15.75" customHeight="1">
      <c r="A251" s="7" t="s">
        <v>822</v>
      </c>
      <c r="B251" s="7">
        <v>0</v>
      </c>
      <c r="C251" s="7" t="str">
        <f t="shared" si="0"/>
        <v>Fast</v>
      </c>
      <c r="D251" s="7">
        <v>6</v>
      </c>
      <c r="E251" s="8">
        <v>0.25</v>
      </c>
      <c r="F251" s="8"/>
      <c r="G251" s="8">
        <f t="shared" si="30"/>
        <v>1.5</v>
      </c>
      <c r="H251" s="8">
        <f t="shared" si="29"/>
        <v>0</v>
      </c>
      <c r="I251" s="8">
        <v>44</v>
      </c>
      <c r="J251" s="8"/>
      <c r="K251" s="7" t="s">
        <v>79</v>
      </c>
      <c r="M251" s="8">
        <f t="shared" si="3"/>
        <v>44</v>
      </c>
      <c r="N251" s="8">
        <f t="shared" si="4"/>
        <v>0</v>
      </c>
      <c r="O251" s="8">
        <f t="shared" si="5"/>
        <v>264</v>
      </c>
      <c r="P251" s="8">
        <f t="shared" si="6"/>
        <v>0</v>
      </c>
      <c r="Q251" s="8">
        <f t="shared" si="7"/>
        <v>264</v>
      </c>
      <c r="R251" s="8">
        <f t="shared" si="8"/>
        <v>0</v>
      </c>
      <c r="S251" s="8">
        <f t="shared" si="9"/>
        <v>176</v>
      </c>
      <c r="T251" s="8">
        <f t="shared" si="10"/>
        <v>264</v>
      </c>
      <c r="U251" s="7">
        <f t="shared" si="11"/>
        <v>0</v>
      </c>
      <c r="V251" s="9">
        <f t="shared" si="12"/>
        <v>1.5</v>
      </c>
      <c r="W251" s="7" t="str">
        <f t="shared" si="26"/>
        <v>Styckpris=44 kr/st;Vikt per enhet=0,25;Enheter per kolli=6;Vikt=1,5 kg;Jämförelsepris=176 kr/kg;Pris=264 kr</v>
      </c>
      <c r="Z251" s="7" t="str">
        <f t="shared" si="14"/>
        <v xml:space="preserve">Extra fin Balsamvinäger av svenska äpplen 250 ml </v>
      </c>
      <c r="AA251" s="7" t="s">
        <v>80</v>
      </c>
      <c r="AC251" s="7" t="s">
        <v>823</v>
      </c>
      <c r="AE251" s="7" t="s">
        <v>762</v>
      </c>
      <c r="AI251" s="8">
        <f t="shared" si="15"/>
        <v>264</v>
      </c>
      <c r="AJ251" s="7" t="s">
        <v>84</v>
      </c>
      <c r="AK251" s="7" t="s">
        <v>84</v>
      </c>
      <c r="AL251" s="7">
        <f t="shared" si="16"/>
        <v>0</v>
      </c>
      <c r="AM251" s="7" t="s">
        <v>824</v>
      </c>
      <c r="AN251" s="7" t="s">
        <v>86</v>
      </c>
      <c r="AP251" s="8">
        <f t="shared" si="17"/>
        <v>1.5</v>
      </c>
      <c r="AQ251" s="7" t="s">
        <v>85</v>
      </c>
      <c r="AR251" s="7" t="s">
        <v>85</v>
      </c>
      <c r="AS251" s="7" t="s">
        <v>85</v>
      </c>
      <c r="AT251" s="7" t="s">
        <v>87</v>
      </c>
      <c r="AU251" s="7" t="s">
        <v>87</v>
      </c>
      <c r="AX251" s="7">
        <v>500</v>
      </c>
      <c r="AY251" s="7">
        <v>0</v>
      </c>
      <c r="AZ251" s="7" t="s">
        <v>764</v>
      </c>
      <c r="BA251" s="7" t="s">
        <v>825</v>
      </c>
      <c r="BR251" s="7">
        <v>0</v>
      </c>
      <c r="BX251" s="34" t="s">
        <v>826</v>
      </c>
      <c r="BY251" s="10">
        <v>1072</v>
      </c>
      <c r="CJ251" s="7" t="str">
        <f t="shared" si="18"/>
        <v>Styckpris=44 kr/st;Vikt per enhet=0,25;Enheter per kolli=6;Vikt=1,5 kg;Jämförelsepris=176 kr/kg;Pris=264 kr</v>
      </c>
    </row>
    <row r="252" spans="1:88" ht="15.75" customHeight="1">
      <c r="A252" s="7" t="s">
        <v>827</v>
      </c>
      <c r="B252" s="7">
        <v>0</v>
      </c>
      <c r="C252" s="7" t="str">
        <f t="shared" si="0"/>
        <v>Fast</v>
      </c>
      <c r="D252" s="7">
        <v>6</v>
      </c>
      <c r="E252" s="8">
        <v>2</v>
      </c>
      <c r="F252" s="8"/>
      <c r="G252" s="8">
        <f t="shared" si="30"/>
        <v>12</v>
      </c>
      <c r="H252" s="8">
        <f t="shared" si="29"/>
        <v>0</v>
      </c>
      <c r="I252" s="8">
        <v>70</v>
      </c>
      <c r="J252" s="8"/>
      <c r="K252" s="7" t="s">
        <v>79</v>
      </c>
      <c r="M252" s="8">
        <f t="shared" si="3"/>
        <v>70</v>
      </c>
      <c r="N252" s="8">
        <f t="shared" si="4"/>
        <v>0</v>
      </c>
      <c r="O252" s="8">
        <f t="shared" si="5"/>
        <v>420</v>
      </c>
      <c r="P252" s="8">
        <f t="shared" si="6"/>
        <v>0</v>
      </c>
      <c r="Q252" s="8">
        <f t="shared" si="7"/>
        <v>420</v>
      </c>
      <c r="R252" s="8">
        <f t="shared" si="8"/>
        <v>0</v>
      </c>
      <c r="S252" s="8">
        <f t="shared" si="9"/>
        <v>35</v>
      </c>
      <c r="T252" s="8">
        <f t="shared" si="10"/>
        <v>420</v>
      </c>
      <c r="U252" s="7">
        <f t="shared" si="11"/>
        <v>0</v>
      </c>
      <c r="V252" s="9">
        <f t="shared" si="12"/>
        <v>12</v>
      </c>
      <c r="W252" s="7" t="str">
        <f t="shared" si="26"/>
        <v>Styckpris=70 kr/st;Vikt per enhet=2;Enheter per kolli=6;Vikt=12 kg;Jämförelsepris=35 kr/kg;Pris=420 kr</v>
      </c>
      <c r="Z252" s="7" t="str">
        <f t="shared" si="14"/>
        <v xml:space="preserve">Extra fin kallpressad rapsolja 2 L </v>
      </c>
      <c r="AA252" s="7" t="s">
        <v>80</v>
      </c>
      <c r="AC252" s="7" t="s">
        <v>828</v>
      </c>
      <c r="AE252" s="7" t="s">
        <v>762</v>
      </c>
      <c r="AI252" s="8">
        <f t="shared" si="15"/>
        <v>420</v>
      </c>
      <c r="AJ252" s="7" t="s">
        <v>84</v>
      </c>
      <c r="AK252" s="7" t="s">
        <v>84</v>
      </c>
      <c r="AL252" s="7">
        <f t="shared" si="16"/>
        <v>0</v>
      </c>
      <c r="AM252" s="7" t="s">
        <v>829</v>
      </c>
      <c r="AN252" s="7" t="s">
        <v>86</v>
      </c>
      <c r="AP252" s="8">
        <f t="shared" si="17"/>
        <v>12</v>
      </c>
      <c r="AQ252" s="7" t="s">
        <v>85</v>
      </c>
      <c r="AR252" s="7" t="s">
        <v>85</v>
      </c>
      <c r="AS252" s="7" t="s">
        <v>85</v>
      </c>
      <c r="AT252" s="7" t="s">
        <v>87</v>
      </c>
      <c r="AU252" s="7" t="s">
        <v>87</v>
      </c>
      <c r="AX252" s="7">
        <v>500</v>
      </c>
      <c r="AY252" s="7">
        <v>0</v>
      </c>
      <c r="AZ252" s="7" t="s">
        <v>764</v>
      </c>
      <c r="BA252" s="7" t="s">
        <v>830</v>
      </c>
      <c r="BR252" s="7">
        <v>0</v>
      </c>
      <c r="BX252" s="11">
        <v>7394482001208</v>
      </c>
      <c r="BY252" s="10">
        <v>1004</v>
      </c>
      <c r="CJ252" s="7" t="str">
        <f t="shared" si="18"/>
        <v>Styckpris=70 kr/st;Vikt per enhet=2;Enheter per kolli=6;Vikt=12 kg;Jämförelsepris=35 kr/kg;Pris=420 kr</v>
      </c>
    </row>
    <row r="253" spans="1:88" ht="15.75" customHeight="1">
      <c r="A253" s="7" t="s">
        <v>831</v>
      </c>
      <c r="B253" s="7">
        <v>0</v>
      </c>
      <c r="C253" s="7" t="str">
        <f t="shared" si="0"/>
        <v>Fast</v>
      </c>
      <c r="D253" s="7">
        <v>6</v>
      </c>
      <c r="E253" s="8">
        <v>0.25</v>
      </c>
      <c r="F253" s="8"/>
      <c r="G253" s="8">
        <f t="shared" si="30"/>
        <v>1.5</v>
      </c>
      <c r="H253" s="8">
        <f t="shared" si="29"/>
        <v>0</v>
      </c>
      <c r="I253" s="8">
        <v>21</v>
      </c>
      <c r="J253" s="8"/>
      <c r="K253" s="7" t="s">
        <v>79</v>
      </c>
      <c r="M253" s="8">
        <f t="shared" si="3"/>
        <v>21</v>
      </c>
      <c r="N253" s="8">
        <f t="shared" si="4"/>
        <v>0</v>
      </c>
      <c r="O253" s="8">
        <f t="shared" si="5"/>
        <v>126</v>
      </c>
      <c r="P253" s="8">
        <f t="shared" si="6"/>
        <v>0</v>
      </c>
      <c r="Q253" s="8">
        <f t="shared" si="7"/>
        <v>126</v>
      </c>
      <c r="R253" s="8">
        <f t="shared" si="8"/>
        <v>0</v>
      </c>
      <c r="S253" s="8">
        <f t="shared" si="9"/>
        <v>84</v>
      </c>
      <c r="T253" s="8">
        <f t="shared" si="10"/>
        <v>126</v>
      </c>
      <c r="U253" s="7">
        <f t="shared" si="11"/>
        <v>0</v>
      </c>
      <c r="V253" s="9">
        <f t="shared" si="12"/>
        <v>1.5</v>
      </c>
      <c r="W253" s="7" t="str">
        <f t="shared" si="26"/>
        <v>Styckpris=21 kr/st;Vikt per enhet=0,25;Enheter per kolli=6;Vikt=1,5 kg;Jämförelsepris=84 kr/kg;Pris=126 kr</v>
      </c>
      <c r="Z253" s="7" t="str">
        <f t="shared" si="14"/>
        <v xml:space="preserve">Extra fin kallpressad KRAV ekologisk rapsolja 250 ml </v>
      </c>
      <c r="AA253" s="7" t="s">
        <v>80</v>
      </c>
      <c r="AC253" s="7" t="s">
        <v>832</v>
      </c>
      <c r="AE253" s="7" t="s">
        <v>762</v>
      </c>
      <c r="AI253" s="8">
        <f t="shared" si="15"/>
        <v>126</v>
      </c>
      <c r="AJ253" s="7" t="s">
        <v>84</v>
      </c>
      <c r="AK253" s="7" t="s">
        <v>84</v>
      </c>
      <c r="AL253" s="7">
        <f t="shared" si="16"/>
        <v>0</v>
      </c>
      <c r="AM253" s="7" t="s">
        <v>833</v>
      </c>
      <c r="AN253" s="7" t="s">
        <v>86</v>
      </c>
      <c r="AP253" s="8">
        <f t="shared" si="17"/>
        <v>1.5</v>
      </c>
      <c r="AQ253" s="7" t="s">
        <v>85</v>
      </c>
      <c r="AR253" s="7" t="s">
        <v>85</v>
      </c>
      <c r="AS253" s="7" t="s">
        <v>85</v>
      </c>
      <c r="AT253" s="7" t="s">
        <v>87</v>
      </c>
      <c r="AU253" s="7" t="s">
        <v>87</v>
      </c>
      <c r="AX253" s="7">
        <v>500</v>
      </c>
      <c r="AY253" s="7">
        <v>0</v>
      </c>
      <c r="AZ253" s="7" t="s">
        <v>764</v>
      </c>
      <c r="BA253" s="7" t="s">
        <v>834</v>
      </c>
      <c r="BR253" s="7">
        <v>0</v>
      </c>
      <c r="BX253" s="34" t="s">
        <v>835</v>
      </c>
      <c r="BY253" s="10">
        <v>1030</v>
      </c>
      <c r="CJ253" s="7" t="str">
        <f t="shared" si="18"/>
        <v>Styckpris=21 kr/st;Vikt per enhet=0,25;Enheter per kolli=6;Vikt=1,5 kg;Jämförelsepris=84 kr/kg;Pris=126 kr</v>
      </c>
    </row>
    <row r="254" spans="1:88" ht="15.75" customHeight="1">
      <c r="A254" s="7" t="s">
        <v>836</v>
      </c>
      <c r="B254" s="7">
        <v>0</v>
      </c>
      <c r="C254" s="7" t="str">
        <f t="shared" si="0"/>
        <v>Fast</v>
      </c>
      <c r="D254" s="7">
        <v>6</v>
      </c>
      <c r="E254" s="8">
        <v>0.3</v>
      </c>
      <c r="F254" s="8"/>
      <c r="G254" s="8">
        <f t="shared" si="30"/>
        <v>1.7999999999999998</v>
      </c>
      <c r="H254" s="8">
        <f t="shared" si="29"/>
        <v>0</v>
      </c>
      <c r="I254" s="8">
        <v>55</v>
      </c>
      <c r="J254" s="8"/>
      <c r="K254" s="7" t="s">
        <v>79</v>
      </c>
      <c r="M254" s="8">
        <f t="shared" si="3"/>
        <v>55</v>
      </c>
      <c r="N254" s="8">
        <f t="shared" si="4"/>
        <v>0</v>
      </c>
      <c r="O254" s="8">
        <f t="shared" si="5"/>
        <v>330</v>
      </c>
      <c r="P254" s="8">
        <f t="shared" si="6"/>
        <v>0</v>
      </c>
      <c r="Q254" s="8">
        <f t="shared" si="7"/>
        <v>330</v>
      </c>
      <c r="R254" s="8">
        <f t="shared" si="8"/>
        <v>0</v>
      </c>
      <c r="S254" s="8">
        <f t="shared" si="9"/>
        <v>183.33333333333334</v>
      </c>
      <c r="T254" s="8">
        <f t="shared" si="10"/>
        <v>330</v>
      </c>
      <c r="U254" s="7">
        <f t="shared" si="11"/>
        <v>0</v>
      </c>
      <c r="V254" s="9">
        <f t="shared" si="12"/>
        <v>1.7999999999999998</v>
      </c>
      <c r="W254" s="7" t="str">
        <f t="shared" si="26"/>
        <v>Styckpris=55 kr/st;Vikt per enhet=0,3;Enheter per kolli=6;Vikt=1,8 kg;Jämförelsepris=183,33 kr/kg;Pris=330 kr</v>
      </c>
      <c r="Z254" s="7" t="str">
        <f t="shared" si="14"/>
        <v>Extra fin kallpressad KRAV ekologisk linfröolja 300 ml</v>
      </c>
      <c r="AA254" s="7" t="s">
        <v>80</v>
      </c>
      <c r="AC254" s="7" t="s">
        <v>837</v>
      </c>
      <c r="AE254" s="7" t="s">
        <v>762</v>
      </c>
      <c r="AI254" s="8">
        <f t="shared" si="15"/>
        <v>330</v>
      </c>
      <c r="AJ254" s="7" t="s">
        <v>84</v>
      </c>
      <c r="AK254" s="7" t="s">
        <v>84</v>
      </c>
      <c r="AL254" s="7">
        <f t="shared" si="16"/>
        <v>0</v>
      </c>
      <c r="AM254" s="7" t="s">
        <v>838</v>
      </c>
      <c r="AN254" s="7" t="s">
        <v>86</v>
      </c>
      <c r="AP254" s="8">
        <f t="shared" si="17"/>
        <v>1.7999999999999998</v>
      </c>
      <c r="AQ254" s="7" t="s">
        <v>85</v>
      </c>
      <c r="AR254" s="7" t="s">
        <v>85</v>
      </c>
      <c r="AS254" s="7" t="s">
        <v>85</v>
      </c>
      <c r="AT254" s="7" t="s">
        <v>87</v>
      </c>
      <c r="AU254" s="7" t="s">
        <v>87</v>
      </c>
      <c r="AX254" s="7">
        <v>500</v>
      </c>
      <c r="AY254" s="7">
        <v>0</v>
      </c>
      <c r="AZ254" s="7" t="s">
        <v>764</v>
      </c>
      <c r="BA254" s="7" t="s">
        <v>839</v>
      </c>
      <c r="BR254" s="7">
        <v>0</v>
      </c>
      <c r="BX254" s="34" t="s">
        <v>840</v>
      </c>
      <c r="BY254" s="10">
        <v>2002</v>
      </c>
      <c r="CJ254" s="7" t="str">
        <f t="shared" si="18"/>
        <v>Styckpris=55 kr/st;Vikt per enhet=0,3;Enheter per kolli=6;Vikt=1,8 kg;Jämförelsepris=183,33 kr/kg;Pris=330 kr</v>
      </c>
    </row>
    <row r="255" spans="1:88" ht="15.75" customHeight="1">
      <c r="A255" s="7" t="s">
        <v>841</v>
      </c>
      <c r="B255" s="7">
        <v>0</v>
      </c>
      <c r="C255" s="7" t="str">
        <f t="shared" si="0"/>
        <v>Fast</v>
      </c>
      <c r="D255" s="7">
        <v>6</v>
      </c>
      <c r="E255" s="8">
        <v>0.25</v>
      </c>
      <c r="F255" s="8"/>
      <c r="G255" s="8">
        <f t="shared" si="30"/>
        <v>1.5</v>
      </c>
      <c r="H255" s="8">
        <f t="shared" si="29"/>
        <v>0</v>
      </c>
      <c r="I255" s="8">
        <v>31</v>
      </c>
      <c r="J255" s="8"/>
      <c r="K255" s="7" t="s">
        <v>79</v>
      </c>
      <c r="M255" s="8">
        <f t="shared" si="3"/>
        <v>31</v>
      </c>
      <c r="N255" s="8">
        <f t="shared" si="4"/>
        <v>0</v>
      </c>
      <c r="O255" s="8">
        <f t="shared" si="5"/>
        <v>186</v>
      </c>
      <c r="P255" s="8">
        <f t="shared" si="6"/>
        <v>0</v>
      </c>
      <c r="Q255" s="8">
        <f t="shared" si="7"/>
        <v>186</v>
      </c>
      <c r="R255" s="8">
        <f t="shared" si="8"/>
        <v>0</v>
      </c>
      <c r="S255" s="8">
        <f t="shared" si="9"/>
        <v>124</v>
      </c>
      <c r="T255" s="8">
        <f t="shared" si="10"/>
        <v>186</v>
      </c>
      <c r="U255" s="7">
        <f t="shared" si="11"/>
        <v>0</v>
      </c>
      <c r="V255" s="9">
        <f t="shared" si="12"/>
        <v>1.5</v>
      </c>
      <c r="W255" s="7" t="str">
        <f t="shared" si="26"/>
        <v>Styckpris=31 kr/st;Vikt per enhet=0,25;Enheter per kolli=6;Vikt=1,5 kg;Jämförelsepris=124 kr/kg;Pris=186 kr</v>
      </c>
      <c r="Z255" s="7" t="str">
        <f t="shared" si="14"/>
        <v xml:space="preserve">Extra fin smaksatt kallpressad KRAV ekologisk rapsolja, RAMSLÖK 250 ml </v>
      </c>
      <c r="AA255" s="7" t="s">
        <v>80</v>
      </c>
      <c r="AC255" s="7" t="s">
        <v>842</v>
      </c>
      <c r="AE255" s="7" t="s">
        <v>762</v>
      </c>
      <c r="AI255" s="8">
        <f t="shared" si="15"/>
        <v>186</v>
      </c>
      <c r="AJ255" s="7" t="s">
        <v>84</v>
      </c>
      <c r="AK255" s="7" t="s">
        <v>84</v>
      </c>
      <c r="AL255" s="7">
        <f t="shared" si="16"/>
        <v>0</v>
      </c>
      <c r="AM255" s="7" t="s">
        <v>843</v>
      </c>
      <c r="AN255" s="7" t="s">
        <v>86</v>
      </c>
      <c r="AP255" s="8">
        <f t="shared" si="17"/>
        <v>1.5</v>
      </c>
      <c r="AQ255" s="7" t="s">
        <v>85</v>
      </c>
      <c r="AR255" s="7" t="s">
        <v>85</v>
      </c>
      <c r="AS255" s="7" t="s">
        <v>85</v>
      </c>
      <c r="AT255" s="7" t="s">
        <v>87</v>
      </c>
      <c r="AU255" s="7" t="s">
        <v>87</v>
      </c>
      <c r="AX255" s="7">
        <v>500</v>
      </c>
      <c r="AY255" s="7">
        <v>0</v>
      </c>
      <c r="AZ255" s="7" t="s">
        <v>764</v>
      </c>
      <c r="BA255" s="7" t="s">
        <v>844</v>
      </c>
      <c r="BR255" s="7">
        <v>0</v>
      </c>
      <c r="BX255" s="33" t="s">
        <v>845</v>
      </c>
      <c r="BY255" s="10">
        <v>1046</v>
      </c>
      <c r="CJ255" s="7" t="str">
        <f t="shared" si="18"/>
        <v>Styckpris=31 kr/st;Vikt per enhet=0,25;Enheter per kolli=6;Vikt=1,5 kg;Jämförelsepris=124 kr/kg;Pris=186 kr</v>
      </c>
    </row>
    <row r="256" spans="1:88" ht="15.75" customHeight="1">
      <c r="A256" s="7" t="s">
        <v>846</v>
      </c>
      <c r="B256" s="7">
        <v>0</v>
      </c>
      <c r="C256" s="7" t="str">
        <f t="shared" si="0"/>
        <v>Fast</v>
      </c>
      <c r="D256" s="7">
        <v>6</v>
      </c>
      <c r="E256" s="8">
        <v>0.25</v>
      </c>
      <c r="F256" s="8"/>
      <c r="G256" s="8">
        <f t="shared" si="30"/>
        <v>1.5</v>
      </c>
      <c r="H256" s="8">
        <f t="shared" si="29"/>
        <v>0</v>
      </c>
      <c r="I256" s="8">
        <v>31</v>
      </c>
      <c r="J256" s="8"/>
      <c r="K256" s="7" t="s">
        <v>79</v>
      </c>
      <c r="M256" s="8">
        <f t="shared" si="3"/>
        <v>31</v>
      </c>
      <c r="N256" s="8">
        <f t="shared" si="4"/>
        <v>0</v>
      </c>
      <c r="O256" s="8">
        <f t="shared" si="5"/>
        <v>186</v>
      </c>
      <c r="P256" s="8">
        <f t="shared" si="6"/>
        <v>0</v>
      </c>
      <c r="Q256" s="8">
        <f t="shared" si="7"/>
        <v>186</v>
      </c>
      <c r="R256" s="8">
        <f t="shared" si="8"/>
        <v>0</v>
      </c>
      <c r="S256" s="8">
        <f t="shared" si="9"/>
        <v>124</v>
      </c>
      <c r="T256" s="8">
        <f t="shared" si="10"/>
        <v>186</v>
      </c>
      <c r="U256" s="7">
        <f t="shared" si="11"/>
        <v>0</v>
      </c>
      <c r="V256" s="9">
        <f t="shared" si="12"/>
        <v>1.5</v>
      </c>
      <c r="W256" s="7" t="str">
        <f t="shared" si="26"/>
        <v>Styckpris=31 kr/st;Vikt per enhet=0,25;Enheter per kolli=6;Vikt=1,5 kg;Jämförelsepris=124 kr/kg;Pris=186 kr</v>
      </c>
      <c r="Z256" s="7" t="str">
        <f t="shared" si="14"/>
        <v xml:space="preserve">Extra fin smaksatt kallpressad KRAV ekologisk rapsolja, KRONDILL 250 ml </v>
      </c>
      <c r="AA256" s="7" t="s">
        <v>80</v>
      </c>
      <c r="AC256" s="7" t="s">
        <v>847</v>
      </c>
      <c r="AE256" s="7" t="s">
        <v>762</v>
      </c>
      <c r="AI256" s="8">
        <f t="shared" si="15"/>
        <v>186</v>
      </c>
      <c r="AJ256" s="7" t="s">
        <v>84</v>
      </c>
      <c r="AK256" s="7" t="s">
        <v>84</v>
      </c>
      <c r="AL256" s="7">
        <f t="shared" si="16"/>
        <v>0</v>
      </c>
      <c r="AM256" s="7" t="s">
        <v>848</v>
      </c>
      <c r="AN256" s="7" t="s">
        <v>86</v>
      </c>
      <c r="AP256" s="8">
        <f t="shared" si="17"/>
        <v>1.5</v>
      </c>
      <c r="AQ256" s="7" t="s">
        <v>85</v>
      </c>
      <c r="AR256" s="7" t="s">
        <v>85</v>
      </c>
      <c r="AS256" s="7" t="s">
        <v>85</v>
      </c>
      <c r="AT256" s="7" t="s">
        <v>87</v>
      </c>
      <c r="AU256" s="7" t="s">
        <v>87</v>
      </c>
      <c r="AX256" s="7">
        <v>500</v>
      </c>
      <c r="AY256" s="7">
        <v>0</v>
      </c>
      <c r="AZ256" s="7" t="s">
        <v>764</v>
      </c>
      <c r="BA256" s="7" t="s">
        <v>849</v>
      </c>
      <c r="BR256" s="7">
        <v>0</v>
      </c>
      <c r="BX256" s="11">
        <v>7394482002052</v>
      </c>
      <c r="BY256" s="10">
        <v>1045</v>
      </c>
      <c r="CJ256" s="7" t="str">
        <f t="shared" si="18"/>
        <v>Styckpris=31 kr/st;Vikt per enhet=0,25;Enheter per kolli=6;Vikt=1,5 kg;Jämförelsepris=124 kr/kg;Pris=186 kr</v>
      </c>
    </row>
    <row r="257" spans="1:88" ht="15.75" customHeight="1">
      <c r="A257" s="7" t="s">
        <v>850</v>
      </c>
      <c r="B257" s="7">
        <v>1</v>
      </c>
      <c r="C257" s="7" t="str">
        <f t="shared" si="0"/>
        <v>Varierande</v>
      </c>
      <c r="D257" s="7">
        <v>1</v>
      </c>
      <c r="E257" s="8">
        <v>0</v>
      </c>
      <c r="F257" s="8">
        <v>40</v>
      </c>
      <c r="G257" s="8">
        <f t="shared" si="30"/>
        <v>0</v>
      </c>
      <c r="H257" s="8">
        <f t="shared" si="29"/>
        <v>40</v>
      </c>
      <c r="I257" s="8">
        <v>0</v>
      </c>
      <c r="J257" s="8">
        <v>128</v>
      </c>
      <c r="K257" s="7" t="s">
        <v>79</v>
      </c>
      <c r="M257" s="8">
        <f t="shared" si="3"/>
        <v>0</v>
      </c>
      <c r="N257" s="8">
        <f t="shared" si="4"/>
        <v>128</v>
      </c>
      <c r="O257" s="8">
        <f t="shared" si="5"/>
        <v>0</v>
      </c>
      <c r="P257" s="8">
        <f t="shared" si="6"/>
        <v>5120</v>
      </c>
      <c r="Q257" s="8">
        <f t="shared" si="7"/>
        <v>0</v>
      </c>
      <c r="R257" s="8">
        <f t="shared" si="8"/>
        <v>5120</v>
      </c>
      <c r="S257" s="8" t="e">
        <f t="shared" si="9"/>
        <v>#DIV/0!</v>
      </c>
      <c r="T257" s="8">
        <f t="shared" si="10"/>
        <v>5120</v>
      </c>
      <c r="U257" s="7">
        <f t="shared" si="11"/>
        <v>0</v>
      </c>
      <c r="V257" s="9">
        <f t="shared" si="12"/>
        <v>40</v>
      </c>
      <c r="W257" s="7" t="str">
        <f t="shared" si="26"/>
        <v>Kilopris=128 kr/kg;Vikt per enhet=40;Enheter per kolli=1;Vikt (ca)=40kg;Cirkapris per kolli=5120 kr</v>
      </c>
      <c r="Z257" s="7" t="str">
        <f t="shared" si="14"/>
        <v>Kalvbox/Halvfall, MED kalv II</v>
      </c>
      <c r="AA257" s="7" t="s">
        <v>80</v>
      </c>
      <c r="AC257" s="7" t="s">
        <v>851</v>
      </c>
      <c r="AE257" s="7" t="s">
        <v>852</v>
      </c>
      <c r="AI257" s="8">
        <f t="shared" si="15"/>
        <v>5120</v>
      </c>
      <c r="AJ257" s="7" t="s">
        <v>84</v>
      </c>
      <c r="AK257" s="7" t="s">
        <v>84</v>
      </c>
      <c r="AL257" s="7">
        <f t="shared" si="16"/>
        <v>0</v>
      </c>
      <c r="AM257" s="7" t="s">
        <v>85</v>
      </c>
      <c r="AN257" s="7" t="s">
        <v>86</v>
      </c>
      <c r="AP257" s="8">
        <f t="shared" si="17"/>
        <v>40</v>
      </c>
      <c r="AQ257" s="7" t="s">
        <v>85</v>
      </c>
      <c r="AR257" s="7" t="s">
        <v>85</v>
      </c>
      <c r="AS257" s="7" t="s">
        <v>85</v>
      </c>
      <c r="AT257" s="7" t="s">
        <v>87</v>
      </c>
      <c r="AU257" s="7" t="s">
        <v>87</v>
      </c>
      <c r="AX257" s="7">
        <v>500</v>
      </c>
      <c r="AY257" s="7">
        <v>0</v>
      </c>
      <c r="AZ257" s="7" t="s">
        <v>853</v>
      </c>
      <c r="BA257" s="7" t="s">
        <v>854</v>
      </c>
      <c r="BR257" s="7">
        <v>0</v>
      </c>
      <c r="BX257" s="11"/>
      <c r="BY257" s="10" t="s">
        <v>855</v>
      </c>
      <c r="CJ257" s="7" t="str">
        <f t="shared" si="18"/>
        <v>Kilopris=128 kr/kg;Vikt per enhet=40;Enheter per kolli=1;Vikt (ca)=40kg;Cirkapris per kolli=5120 kr</v>
      </c>
    </row>
    <row r="258" spans="1:88" ht="15.75" customHeight="1">
      <c r="A258" s="7" t="s">
        <v>856</v>
      </c>
      <c r="B258" s="7">
        <v>1</v>
      </c>
      <c r="C258" s="7" t="str">
        <f t="shared" si="0"/>
        <v>Varierande</v>
      </c>
      <c r="D258" s="7">
        <v>1</v>
      </c>
      <c r="E258" s="8">
        <v>0</v>
      </c>
      <c r="F258" s="8">
        <v>25</v>
      </c>
      <c r="G258" s="8">
        <f t="shared" si="30"/>
        <v>0</v>
      </c>
      <c r="H258" s="8">
        <f t="shared" si="29"/>
        <v>25</v>
      </c>
      <c r="I258" s="8">
        <v>0</v>
      </c>
      <c r="J258" s="8">
        <v>170</v>
      </c>
      <c r="K258" s="7" t="s">
        <v>79</v>
      </c>
      <c r="M258" s="8">
        <f t="shared" si="3"/>
        <v>0</v>
      </c>
      <c r="N258" s="8">
        <f t="shared" si="4"/>
        <v>170</v>
      </c>
      <c r="O258" s="8">
        <f t="shared" si="5"/>
        <v>0</v>
      </c>
      <c r="P258" s="8">
        <f t="shared" si="6"/>
        <v>4250</v>
      </c>
      <c r="Q258" s="8">
        <f t="shared" si="7"/>
        <v>0</v>
      </c>
      <c r="R258" s="8">
        <f t="shared" si="8"/>
        <v>4250</v>
      </c>
      <c r="S258" s="8" t="e">
        <f t="shared" si="9"/>
        <v>#DIV/0!</v>
      </c>
      <c r="T258" s="8">
        <f t="shared" si="10"/>
        <v>4250</v>
      </c>
      <c r="U258" s="7">
        <f t="shared" si="11"/>
        <v>0</v>
      </c>
      <c r="V258" s="9">
        <f t="shared" si="12"/>
        <v>25</v>
      </c>
      <c r="W258" s="7" t="str">
        <f t="shared" si="26"/>
        <v>Kilopris=170 kr/kg;Vikt per enhet=25;Enheter per kolli=1;Vikt (ca)=25kg;Cirkapris per kolli=4250 kr</v>
      </c>
      <c r="Z258" s="7" t="str">
        <f t="shared" si="14"/>
        <v>Kalvbox/Halvfall, UTAN kalv II</v>
      </c>
      <c r="AA258" s="7" t="s">
        <v>80</v>
      </c>
      <c r="AC258" s="7" t="s">
        <v>857</v>
      </c>
      <c r="AE258" s="7" t="s">
        <v>852</v>
      </c>
      <c r="AI258" s="8">
        <f t="shared" si="15"/>
        <v>4250</v>
      </c>
      <c r="AJ258" s="7" t="s">
        <v>84</v>
      </c>
      <c r="AK258" s="7" t="s">
        <v>84</v>
      </c>
      <c r="AL258" s="7">
        <f t="shared" si="16"/>
        <v>0</v>
      </c>
      <c r="AM258" s="7" t="s">
        <v>85</v>
      </c>
      <c r="AN258" s="7" t="s">
        <v>86</v>
      </c>
      <c r="AP258" s="8">
        <f t="shared" si="17"/>
        <v>25</v>
      </c>
      <c r="AQ258" s="7" t="s">
        <v>85</v>
      </c>
      <c r="AR258" s="7" t="s">
        <v>85</v>
      </c>
      <c r="AS258" s="7" t="s">
        <v>85</v>
      </c>
      <c r="AT258" s="7" t="s">
        <v>87</v>
      </c>
      <c r="AU258" s="7" t="s">
        <v>87</v>
      </c>
      <c r="AX258" s="7">
        <v>500</v>
      </c>
      <c r="AY258" s="7">
        <v>0</v>
      </c>
      <c r="AZ258" s="7" t="s">
        <v>853</v>
      </c>
      <c r="BA258" s="7" t="s">
        <v>854</v>
      </c>
      <c r="BR258" s="7">
        <v>0</v>
      </c>
      <c r="BX258" s="11"/>
      <c r="BY258" s="10" t="s">
        <v>858</v>
      </c>
      <c r="CJ258" s="7" t="str">
        <f t="shared" si="18"/>
        <v>Kilopris=170 kr/kg;Vikt per enhet=25;Enheter per kolli=1;Vikt (ca)=25kg;Cirkapris per kolli=4250 kr</v>
      </c>
    </row>
    <row r="259" spans="1:88" ht="15.75" customHeight="1">
      <c r="A259" s="7" t="s">
        <v>859</v>
      </c>
      <c r="B259" s="7">
        <v>1</v>
      </c>
      <c r="C259" s="7" t="str">
        <f t="shared" si="0"/>
        <v>Varierande</v>
      </c>
      <c r="D259" s="7">
        <v>1</v>
      </c>
      <c r="E259" s="8">
        <v>0</v>
      </c>
      <c r="F259" s="8">
        <v>10</v>
      </c>
      <c r="G259" s="8">
        <f t="shared" si="30"/>
        <v>0</v>
      </c>
      <c r="H259" s="8">
        <f t="shared" si="29"/>
        <v>10</v>
      </c>
      <c r="I259" s="8">
        <v>0</v>
      </c>
      <c r="J259" s="8">
        <v>405</v>
      </c>
      <c r="K259" s="7" t="s">
        <v>79</v>
      </c>
      <c r="M259" s="8">
        <f t="shared" si="3"/>
        <v>0</v>
      </c>
      <c r="N259" s="8">
        <f t="shared" si="4"/>
        <v>405</v>
      </c>
      <c r="O259" s="8">
        <f t="shared" si="5"/>
        <v>0</v>
      </c>
      <c r="P259" s="8">
        <f t="shared" si="6"/>
        <v>4050</v>
      </c>
      <c r="Q259" s="8">
        <f t="shared" si="7"/>
        <v>0</v>
      </c>
      <c r="R259" s="8">
        <f t="shared" si="8"/>
        <v>4050</v>
      </c>
      <c r="S259" s="8" t="e">
        <f t="shared" si="9"/>
        <v>#DIV/0!</v>
      </c>
      <c r="T259" s="8">
        <f t="shared" si="10"/>
        <v>4050</v>
      </c>
      <c r="U259" s="7">
        <f t="shared" si="11"/>
        <v>0</v>
      </c>
      <c r="V259" s="9">
        <f t="shared" si="12"/>
        <v>10</v>
      </c>
      <c r="W259" s="7" t="str">
        <f t="shared" si="26"/>
        <v>Kilopris=405 kr/kg;Vikt per enhet=10;Enheter per kolli=1;Vikt (ca)=10kg;Cirkapris per kolli=4050 kr</v>
      </c>
      <c r="Z259" s="7" t="str">
        <f t="shared" si="14"/>
        <v>Oxfilé</v>
      </c>
      <c r="AA259" s="7" t="s">
        <v>80</v>
      </c>
      <c r="AC259" s="7" t="s">
        <v>860</v>
      </c>
      <c r="AE259" s="7" t="s">
        <v>852</v>
      </c>
      <c r="AI259" s="8">
        <f t="shared" si="15"/>
        <v>4050</v>
      </c>
      <c r="AJ259" s="7" t="s">
        <v>84</v>
      </c>
      <c r="AK259" s="7" t="s">
        <v>84</v>
      </c>
      <c r="AL259" s="7">
        <f t="shared" si="16"/>
        <v>0</v>
      </c>
      <c r="AM259" s="7" t="s">
        <v>85</v>
      </c>
      <c r="AN259" s="7" t="s">
        <v>86</v>
      </c>
      <c r="AP259" s="8">
        <f t="shared" si="17"/>
        <v>10</v>
      </c>
      <c r="AQ259" s="7" t="s">
        <v>85</v>
      </c>
      <c r="AR259" s="7" t="s">
        <v>85</v>
      </c>
      <c r="AS259" s="7" t="s">
        <v>85</v>
      </c>
      <c r="AT259" s="7" t="s">
        <v>87</v>
      </c>
      <c r="AU259" s="7" t="s">
        <v>87</v>
      </c>
      <c r="AX259" s="7">
        <v>500</v>
      </c>
      <c r="AY259" s="7">
        <v>0</v>
      </c>
      <c r="AZ259" s="7" t="s">
        <v>861</v>
      </c>
      <c r="BA259" s="7" t="s">
        <v>862</v>
      </c>
      <c r="BR259" s="7">
        <v>0</v>
      </c>
      <c r="BX259" s="11"/>
      <c r="BY259" s="10" t="s">
        <v>863</v>
      </c>
      <c r="CJ259" s="7" t="str">
        <f t="shared" si="18"/>
        <v>Kilopris=405 kr/kg;Vikt per enhet=10;Enheter per kolli=1;Vikt (ca)=10kg;Cirkapris per kolli=4050 kr</v>
      </c>
    </row>
    <row r="260" spans="1:88" ht="15.75" customHeight="1">
      <c r="A260" s="7" t="s">
        <v>864</v>
      </c>
      <c r="B260" s="7">
        <v>1</v>
      </c>
      <c r="C260" s="7" t="str">
        <f t="shared" si="0"/>
        <v>Varierande</v>
      </c>
      <c r="D260" s="7">
        <v>1</v>
      </c>
      <c r="E260" s="8">
        <v>0</v>
      </c>
      <c r="F260" s="8">
        <v>10</v>
      </c>
      <c r="G260" s="8">
        <f t="shared" si="30"/>
        <v>0</v>
      </c>
      <c r="H260" s="8">
        <f t="shared" si="29"/>
        <v>10</v>
      </c>
      <c r="I260" s="8">
        <v>0</v>
      </c>
      <c r="J260" s="8">
        <v>259</v>
      </c>
      <c r="K260" s="7" t="s">
        <v>79</v>
      </c>
      <c r="M260" s="8">
        <f t="shared" si="3"/>
        <v>0</v>
      </c>
      <c r="N260" s="8">
        <f t="shared" si="4"/>
        <v>259</v>
      </c>
      <c r="O260" s="8">
        <f t="shared" si="5"/>
        <v>0</v>
      </c>
      <c r="P260" s="8">
        <f t="shared" si="6"/>
        <v>2590</v>
      </c>
      <c r="Q260" s="8">
        <f t="shared" si="7"/>
        <v>0</v>
      </c>
      <c r="R260" s="8">
        <f t="shared" si="8"/>
        <v>2590</v>
      </c>
      <c r="S260" s="8" t="e">
        <f t="shared" si="9"/>
        <v>#DIV/0!</v>
      </c>
      <c r="T260" s="8">
        <f t="shared" si="10"/>
        <v>2590</v>
      </c>
      <c r="U260" s="7">
        <f t="shared" si="11"/>
        <v>0</v>
      </c>
      <c r="V260" s="9">
        <f t="shared" si="12"/>
        <v>10</v>
      </c>
      <c r="W260" s="7" t="str">
        <f t="shared" si="26"/>
        <v>Kilopris=259 kr/kg;Vikt per enhet=10;Enheter per kolli=1;Vikt (ca)=10kg;Cirkapris per kolli=2590 kr</v>
      </c>
      <c r="Z260" s="7" t="str">
        <f t="shared" si="14"/>
        <v>Ryggbiff selekterad</v>
      </c>
      <c r="AA260" s="7" t="s">
        <v>80</v>
      </c>
      <c r="AC260" s="7" t="s">
        <v>865</v>
      </c>
      <c r="AE260" s="7" t="s">
        <v>852</v>
      </c>
      <c r="AI260" s="8">
        <f t="shared" si="15"/>
        <v>2590</v>
      </c>
      <c r="AJ260" s="7" t="s">
        <v>84</v>
      </c>
      <c r="AK260" s="7" t="s">
        <v>84</v>
      </c>
      <c r="AL260" s="7">
        <f t="shared" si="16"/>
        <v>0</v>
      </c>
      <c r="AM260" s="7" t="s">
        <v>85</v>
      </c>
      <c r="AN260" s="7" t="s">
        <v>86</v>
      </c>
      <c r="AP260" s="8">
        <f t="shared" si="17"/>
        <v>10</v>
      </c>
      <c r="AQ260" s="7" t="s">
        <v>85</v>
      </c>
      <c r="AR260" s="7" t="s">
        <v>85</v>
      </c>
      <c r="AS260" s="7" t="s">
        <v>85</v>
      </c>
      <c r="AT260" s="7" t="s">
        <v>87</v>
      </c>
      <c r="AU260" s="7" t="s">
        <v>87</v>
      </c>
      <c r="AX260" s="7">
        <v>500</v>
      </c>
      <c r="AY260" s="7">
        <v>0</v>
      </c>
      <c r="AZ260" s="7" t="s">
        <v>861</v>
      </c>
      <c r="BA260" s="7" t="s">
        <v>854</v>
      </c>
      <c r="BR260" s="7">
        <v>0</v>
      </c>
      <c r="BX260" s="11"/>
      <c r="BY260" s="10" t="s">
        <v>866</v>
      </c>
      <c r="CJ260" s="7" t="str">
        <f t="shared" si="18"/>
        <v>Kilopris=259 kr/kg;Vikt per enhet=10;Enheter per kolli=1;Vikt (ca)=10kg;Cirkapris per kolli=2590 kr</v>
      </c>
    </row>
    <row r="261" spans="1:88" ht="15.75" customHeight="1">
      <c r="A261" s="7" t="s">
        <v>867</v>
      </c>
      <c r="B261" s="7">
        <v>1</v>
      </c>
      <c r="C261" s="7" t="str">
        <f t="shared" si="0"/>
        <v>Varierande</v>
      </c>
      <c r="D261" s="7">
        <v>1</v>
      </c>
      <c r="E261" s="8">
        <v>0</v>
      </c>
      <c r="F261" s="8">
        <v>15</v>
      </c>
      <c r="G261" s="8">
        <f t="shared" si="30"/>
        <v>0</v>
      </c>
      <c r="H261" s="8">
        <f t="shared" si="29"/>
        <v>15</v>
      </c>
      <c r="I261" s="8">
        <v>0</v>
      </c>
      <c r="J261" s="8">
        <v>249</v>
      </c>
      <c r="K261" s="7" t="s">
        <v>79</v>
      </c>
      <c r="M261" s="8">
        <f t="shared" si="3"/>
        <v>0</v>
      </c>
      <c r="N261" s="8">
        <f t="shared" si="4"/>
        <v>249</v>
      </c>
      <c r="O261" s="8">
        <f t="shared" si="5"/>
        <v>0</v>
      </c>
      <c r="P261" s="8">
        <f t="shared" si="6"/>
        <v>3735</v>
      </c>
      <c r="Q261" s="8">
        <f t="shared" si="7"/>
        <v>0</v>
      </c>
      <c r="R261" s="8">
        <f t="shared" si="8"/>
        <v>3735</v>
      </c>
      <c r="S261" s="8" t="e">
        <f t="shared" si="9"/>
        <v>#DIV/0!</v>
      </c>
      <c r="T261" s="8">
        <f t="shared" si="10"/>
        <v>3735</v>
      </c>
      <c r="U261" s="7">
        <f t="shared" si="11"/>
        <v>0</v>
      </c>
      <c r="V261" s="9">
        <f t="shared" si="12"/>
        <v>15</v>
      </c>
      <c r="W261" s="7" t="str">
        <f t="shared" si="26"/>
        <v>Kilopris=249 kr/kg;Vikt per enhet=15;Enheter per kolli=1;Vikt (ca)=15kg;Cirkapris per kolli=3735 kr</v>
      </c>
      <c r="Z261" s="7" t="str">
        <f t="shared" si="14"/>
        <v>Biffstock med ben</v>
      </c>
      <c r="AA261" s="7" t="s">
        <v>80</v>
      </c>
      <c r="AC261" s="7" t="s">
        <v>868</v>
      </c>
      <c r="AE261" s="7" t="s">
        <v>852</v>
      </c>
      <c r="AI261" s="8">
        <f t="shared" si="15"/>
        <v>3735</v>
      </c>
      <c r="AJ261" s="7" t="s">
        <v>84</v>
      </c>
      <c r="AK261" s="7" t="s">
        <v>84</v>
      </c>
      <c r="AL261" s="7">
        <f t="shared" si="16"/>
        <v>0</v>
      </c>
      <c r="AM261" s="7" t="s">
        <v>85</v>
      </c>
      <c r="AN261" s="7" t="s">
        <v>86</v>
      </c>
      <c r="AP261" s="8">
        <f t="shared" si="17"/>
        <v>15</v>
      </c>
      <c r="AQ261" s="7" t="s">
        <v>85</v>
      </c>
      <c r="AR261" s="7" t="s">
        <v>85</v>
      </c>
      <c r="AS261" s="7" t="s">
        <v>85</v>
      </c>
      <c r="AT261" s="7" t="s">
        <v>87</v>
      </c>
      <c r="AU261" s="7" t="s">
        <v>87</v>
      </c>
      <c r="AX261" s="7">
        <v>500</v>
      </c>
      <c r="AY261" s="7">
        <v>0</v>
      </c>
      <c r="AZ261" s="7" t="s">
        <v>861</v>
      </c>
      <c r="BA261" s="7" t="s">
        <v>854</v>
      </c>
      <c r="BR261" s="7">
        <v>0</v>
      </c>
      <c r="BX261" s="11"/>
      <c r="BY261" s="10" t="s">
        <v>869</v>
      </c>
      <c r="CJ261" s="7" t="str">
        <f t="shared" si="18"/>
        <v>Kilopris=249 kr/kg;Vikt per enhet=15;Enheter per kolli=1;Vikt (ca)=15kg;Cirkapris per kolli=3735 kr</v>
      </c>
    </row>
    <row r="262" spans="1:88" ht="15.75" customHeight="1">
      <c r="A262" s="7" t="s">
        <v>870</v>
      </c>
      <c r="B262" s="7">
        <v>1</v>
      </c>
      <c r="C262" s="7" t="str">
        <f t="shared" si="0"/>
        <v>Varierande</v>
      </c>
      <c r="D262" s="7">
        <v>1</v>
      </c>
      <c r="E262" s="8">
        <v>0</v>
      </c>
      <c r="F262" s="8">
        <v>10</v>
      </c>
      <c r="G262" s="8">
        <f t="shared" si="30"/>
        <v>0</v>
      </c>
      <c r="H262" s="8">
        <f t="shared" si="29"/>
        <v>10</v>
      </c>
      <c r="I262" s="8">
        <v>0</v>
      </c>
      <c r="J262" s="8">
        <v>248</v>
      </c>
      <c r="K262" s="7" t="s">
        <v>79</v>
      </c>
      <c r="M262" s="8">
        <f t="shared" si="3"/>
        <v>0</v>
      </c>
      <c r="N262" s="8">
        <f t="shared" si="4"/>
        <v>248</v>
      </c>
      <c r="O262" s="8">
        <f t="shared" si="5"/>
        <v>0</v>
      </c>
      <c r="P262" s="8">
        <f t="shared" si="6"/>
        <v>2480</v>
      </c>
      <c r="Q262" s="8">
        <f t="shared" si="7"/>
        <v>0</v>
      </c>
      <c r="R262" s="8">
        <f t="shared" si="8"/>
        <v>2480</v>
      </c>
      <c r="S262" s="8" t="e">
        <f t="shared" si="9"/>
        <v>#DIV/0!</v>
      </c>
      <c r="T262" s="8">
        <f t="shared" si="10"/>
        <v>2480</v>
      </c>
      <c r="U262" s="7">
        <f t="shared" si="11"/>
        <v>0</v>
      </c>
      <c r="V262" s="9">
        <f t="shared" si="12"/>
        <v>10</v>
      </c>
      <c r="W262" s="7" t="str">
        <f t="shared" si="26"/>
        <v>Kilopris=248 kr/kg;Vikt per enhet=10;Enheter per kolli=1;Vikt (ca)=10kg;Cirkapris per kolli=2480 kr</v>
      </c>
      <c r="Z262" s="7" t="str">
        <f t="shared" si="14"/>
        <v>Entrecote selekterad</v>
      </c>
      <c r="AA262" s="7" t="s">
        <v>80</v>
      </c>
      <c r="AC262" s="7" t="s">
        <v>871</v>
      </c>
      <c r="AE262" s="7" t="s">
        <v>852</v>
      </c>
      <c r="AI262" s="8">
        <f t="shared" si="15"/>
        <v>2480</v>
      </c>
      <c r="AJ262" s="7" t="s">
        <v>84</v>
      </c>
      <c r="AK262" s="7" t="s">
        <v>84</v>
      </c>
      <c r="AL262" s="7">
        <f t="shared" si="16"/>
        <v>0</v>
      </c>
      <c r="AM262" s="7" t="s">
        <v>85</v>
      </c>
      <c r="AN262" s="7" t="s">
        <v>86</v>
      </c>
      <c r="AP262" s="8">
        <f t="shared" si="17"/>
        <v>10</v>
      </c>
      <c r="AQ262" s="7" t="s">
        <v>85</v>
      </c>
      <c r="AR262" s="7" t="s">
        <v>85</v>
      </c>
      <c r="AS262" s="7" t="s">
        <v>85</v>
      </c>
      <c r="AT262" s="7" t="s">
        <v>87</v>
      </c>
      <c r="AU262" s="7" t="s">
        <v>87</v>
      </c>
      <c r="AX262" s="7">
        <v>500</v>
      </c>
      <c r="AY262" s="7">
        <v>0</v>
      </c>
      <c r="AZ262" s="7" t="s">
        <v>861</v>
      </c>
      <c r="BA262" s="7" t="s">
        <v>854</v>
      </c>
      <c r="BR262" s="7">
        <v>0</v>
      </c>
      <c r="BX262" s="11"/>
      <c r="BY262" s="10" t="s">
        <v>872</v>
      </c>
      <c r="CJ262" s="7" t="str">
        <f t="shared" si="18"/>
        <v>Kilopris=248 kr/kg;Vikt per enhet=10;Enheter per kolli=1;Vikt (ca)=10kg;Cirkapris per kolli=2480 kr</v>
      </c>
    </row>
    <row r="263" spans="1:88" ht="15.75" customHeight="1">
      <c r="A263" s="28" t="s">
        <v>873</v>
      </c>
      <c r="B263" s="28">
        <v>1</v>
      </c>
      <c r="C263" s="28" t="str">
        <f t="shared" si="0"/>
        <v>Varierande</v>
      </c>
      <c r="D263" s="28">
        <v>1</v>
      </c>
      <c r="E263" s="29">
        <v>0</v>
      </c>
      <c r="F263" s="29">
        <v>5</v>
      </c>
      <c r="G263" s="29">
        <f t="shared" si="30"/>
        <v>0</v>
      </c>
      <c r="H263" s="29">
        <f t="shared" si="29"/>
        <v>5</v>
      </c>
      <c r="I263" s="29">
        <v>0</v>
      </c>
      <c r="J263" s="29">
        <v>249</v>
      </c>
      <c r="K263" s="28" t="s">
        <v>79</v>
      </c>
      <c r="L263" s="28"/>
      <c r="M263" s="29">
        <f t="shared" si="3"/>
        <v>0</v>
      </c>
      <c r="N263" s="29">
        <f t="shared" si="4"/>
        <v>249</v>
      </c>
      <c r="O263" s="29">
        <f t="shared" si="5"/>
        <v>0</v>
      </c>
      <c r="P263" s="29">
        <f t="shared" si="6"/>
        <v>1245</v>
      </c>
      <c r="Q263" s="29">
        <f t="shared" si="7"/>
        <v>0</v>
      </c>
      <c r="R263" s="29">
        <f t="shared" si="8"/>
        <v>1245</v>
      </c>
      <c r="S263" s="29" t="e">
        <f t="shared" si="9"/>
        <v>#DIV/0!</v>
      </c>
      <c r="T263" s="29">
        <f t="shared" si="10"/>
        <v>1245</v>
      </c>
      <c r="U263" s="28">
        <f t="shared" si="11"/>
        <v>0</v>
      </c>
      <c r="V263" s="30">
        <f t="shared" si="12"/>
        <v>5</v>
      </c>
      <c r="W263" s="28" t="str">
        <f t="shared" si="26"/>
        <v>Kilopris=249 kr/kg;Vikt per enhet=5;Enheter per kolli=1;Vikt (ca)=5kg;Cirkapris per kolli=1245 kr</v>
      </c>
      <c r="X263" s="28"/>
      <c r="Y263" s="28"/>
      <c r="Z263" s="7" t="str">
        <f t="shared" si="14"/>
        <v>Ryggbiff med kappa</v>
      </c>
      <c r="AA263" s="28" t="s">
        <v>80</v>
      </c>
      <c r="AB263" s="28"/>
      <c r="AC263" s="28" t="s">
        <v>874</v>
      </c>
      <c r="AD263" s="28"/>
      <c r="AE263" s="28" t="s">
        <v>852</v>
      </c>
      <c r="AF263" s="28"/>
      <c r="AG263" s="28"/>
      <c r="AH263" s="28"/>
      <c r="AI263" s="29">
        <f t="shared" si="15"/>
        <v>1245</v>
      </c>
      <c r="AJ263" s="28" t="s">
        <v>84</v>
      </c>
      <c r="AK263" s="28" t="s">
        <v>84</v>
      </c>
      <c r="AL263" s="28">
        <f t="shared" si="16"/>
        <v>0</v>
      </c>
      <c r="AM263" s="28" t="s">
        <v>85</v>
      </c>
      <c r="AN263" s="28" t="s">
        <v>86</v>
      </c>
      <c r="AO263" s="28"/>
      <c r="AP263" s="29">
        <f t="shared" si="17"/>
        <v>5</v>
      </c>
      <c r="AQ263" s="28" t="s">
        <v>85</v>
      </c>
      <c r="AR263" s="28" t="s">
        <v>85</v>
      </c>
      <c r="AS263" s="28" t="s">
        <v>85</v>
      </c>
      <c r="AT263" s="28" t="s">
        <v>87</v>
      </c>
      <c r="AU263" s="28" t="s">
        <v>87</v>
      </c>
      <c r="AV263" s="28"/>
      <c r="AW263" s="28"/>
      <c r="AX263" s="28">
        <v>500</v>
      </c>
      <c r="AY263" s="28">
        <v>0</v>
      </c>
      <c r="AZ263" s="28" t="s">
        <v>861</v>
      </c>
      <c r="BA263" s="28" t="s">
        <v>854</v>
      </c>
      <c r="BB263" s="28"/>
      <c r="BC263" s="28"/>
      <c r="BD263" s="28"/>
      <c r="BE263" s="28"/>
      <c r="BF263" s="28"/>
      <c r="BG263" s="28"/>
      <c r="BH263" s="28"/>
      <c r="BI263" s="28"/>
      <c r="BJ263" s="28"/>
      <c r="BK263" s="28"/>
      <c r="BL263" s="28"/>
      <c r="BM263" s="28"/>
      <c r="BN263" s="28"/>
      <c r="BO263" s="28"/>
      <c r="BP263" s="28"/>
      <c r="BQ263" s="28"/>
      <c r="BR263" s="28">
        <v>0</v>
      </c>
      <c r="BS263" s="28"/>
      <c r="BT263" s="28"/>
      <c r="BU263" s="28"/>
      <c r="BV263" s="28"/>
      <c r="BW263" s="28"/>
      <c r="BX263" s="32"/>
      <c r="BY263" s="31" t="s">
        <v>875</v>
      </c>
      <c r="BZ263" s="28"/>
      <c r="CA263" s="28"/>
      <c r="CB263" s="28"/>
      <c r="CC263" s="28"/>
      <c r="CD263" s="28"/>
      <c r="CE263" s="28"/>
      <c r="CF263" s="28"/>
      <c r="CG263" s="28"/>
      <c r="CH263" s="28"/>
      <c r="CI263" s="28"/>
      <c r="CJ263" s="28" t="str">
        <f t="shared" si="18"/>
        <v>Kilopris=249 kr/kg;Vikt per enhet=5;Enheter per kolli=1;Vikt (ca)=5kg;Cirkapris per kolli=1245 kr</v>
      </c>
    </row>
    <row r="264" spans="1:88" ht="15.75" customHeight="1">
      <c r="A264" s="7" t="s">
        <v>876</v>
      </c>
      <c r="B264" s="7">
        <v>1</v>
      </c>
      <c r="C264" s="7" t="str">
        <f t="shared" si="0"/>
        <v>Varierande</v>
      </c>
      <c r="D264" s="7">
        <v>5</v>
      </c>
      <c r="E264" s="8">
        <v>0</v>
      </c>
      <c r="F264" s="8">
        <v>1</v>
      </c>
      <c r="G264" s="8">
        <f t="shared" si="30"/>
        <v>0</v>
      </c>
      <c r="H264" s="8">
        <f t="shared" si="29"/>
        <v>5</v>
      </c>
      <c r="I264" s="8">
        <v>0</v>
      </c>
      <c r="J264" s="8">
        <v>210</v>
      </c>
      <c r="K264" s="7" t="s">
        <v>79</v>
      </c>
      <c r="M264" s="8">
        <f t="shared" si="3"/>
        <v>0</v>
      </c>
      <c r="N264" s="8">
        <f t="shared" si="4"/>
        <v>210</v>
      </c>
      <c r="O264" s="8">
        <f t="shared" si="5"/>
        <v>0</v>
      </c>
      <c r="P264" s="8">
        <f t="shared" si="6"/>
        <v>1050</v>
      </c>
      <c r="Q264" s="8">
        <f t="shared" si="7"/>
        <v>0</v>
      </c>
      <c r="R264" s="8">
        <f t="shared" si="8"/>
        <v>1050</v>
      </c>
      <c r="S264" s="8" t="e">
        <f t="shared" si="9"/>
        <v>#DIV/0!</v>
      </c>
      <c r="T264" s="8">
        <f t="shared" si="10"/>
        <v>1050</v>
      </c>
      <c r="U264" s="7">
        <f t="shared" si="11"/>
        <v>0</v>
      </c>
      <c r="V264" s="9">
        <f t="shared" si="12"/>
        <v>5</v>
      </c>
      <c r="W264" s="7" t="str">
        <f t="shared" si="26"/>
        <v>Kilopris=210 kr/kg;Vikt per enhet=1;Enheter per kolli=5;Vikt (ca)=5kg;Cirkapris per kolli=1050 kr</v>
      </c>
      <c r="Z264" s="7" t="str">
        <f t="shared" si="14"/>
        <v>Ryggbiff</v>
      </c>
      <c r="AA264" s="7" t="s">
        <v>80</v>
      </c>
      <c r="AC264" s="7" t="s">
        <v>877</v>
      </c>
      <c r="AE264" s="7" t="s">
        <v>852</v>
      </c>
      <c r="AI264" s="8">
        <f t="shared" si="15"/>
        <v>1050</v>
      </c>
      <c r="AJ264" s="7" t="s">
        <v>84</v>
      </c>
      <c r="AK264" s="7" t="s">
        <v>84</v>
      </c>
      <c r="AL264" s="7">
        <f t="shared" si="16"/>
        <v>0</v>
      </c>
      <c r="AM264" s="7" t="s">
        <v>85</v>
      </c>
      <c r="AN264" s="7" t="s">
        <v>86</v>
      </c>
      <c r="AP264" s="8">
        <f t="shared" si="17"/>
        <v>5</v>
      </c>
      <c r="AQ264" s="7" t="s">
        <v>85</v>
      </c>
      <c r="AR264" s="7" t="s">
        <v>85</v>
      </c>
      <c r="AS264" s="7" t="s">
        <v>85</v>
      </c>
      <c r="AT264" s="7" t="s">
        <v>87</v>
      </c>
      <c r="AU264" s="7" t="s">
        <v>87</v>
      </c>
      <c r="AX264" s="7">
        <v>500</v>
      </c>
      <c r="AY264" s="7">
        <v>0</v>
      </c>
      <c r="AZ264" s="7" t="s">
        <v>861</v>
      </c>
      <c r="BA264" s="7" t="s">
        <v>854</v>
      </c>
      <c r="BR264" s="7">
        <v>0</v>
      </c>
      <c r="BX264" s="11"/>
      <c r="BY264" s="10" t="s">
        <v>878</v>
      </c>
      <c r="CJ264" s="7" t="str">
        <f t="shared" si="18"/>
        <v>Kilopris=210 kr/kg;Vikt per enhet=1;Enheter per kolli=5;Vikt (ca)=5kg;Cirkapris per kolli=1050 kr</v>
      </c>
    </row>
    <row r="265" spans="1:88" ht="15.75" customHeight="1">
      <c r="A265" s="7" t="s">
        <v>879</v>
      </c>
      <c r="B265" s="7">
        <v>1</v>
      </c>
      <c r="C265" s="7" t="str">
        <f t="shared" si="0"/>
        <v>Varierande</v>
      </c>
      <c r="D265" s="7">
        <v>1</v>
      </c>
      <c r="E265" s="8">
        <v>0</v>
      </c>
      <c r="F265" s="8">
        <v>10</v>
      </c>
      <c r="G265" s="8">
        <f t="shared" si="30"/>
        <v>0</v>
      </c>
      <c r="H265" s="8">
        <f t="shared" si="29"/>
        <v>10</v>
      </c>
      <c r="I265" s="8">
        <v>0</v>
      </c>
      <c r="J265" s="8">
        <v>203</v>
      </c>
      <c r="K265" s="7" t="s">
        <v>79</v>
      </c>
      <c r="M265" s="8">
        <f t="shared" si="3"/>
        <v>0</v>
      </c>
      <c r="N265" s="8">
        <f t="shared" si="4"/>
        <v>203</v>
      </c>
      <c r="O265" s="8">
        <f t="shared" si="5"/>
        <v>0</v>
      </c>
      <c r="P265" s="8">
        <f t="shared" si="6"/>
        <v>2030</v>
      </c>
      <c r="Q265" s="8">
        <f t="shared" si="7"/>
        <v>0</v>
      </c>
      <c r="R265" s="8">
        <f t="shared" si="8"/>
        <v>2030</v>
      </c>
      <c r="S265" s="8" t="e">
        <f t="shared" si="9"/>
        <v>#DIV/0!</v>
      </c>
      <c r="T265" s="8">
        <f t="shared" si="10"/>
        <v>2030</v>
      </c>
      <c r="U265" s="7">
        <f t="shared" si="11"/>
        <v>0</v>
      </c>
      <c r="V265" s="9">
        <f t="shared" si="12"/>
        <v>10</v>
      </c>
      <c r="W265" s="7" t="str">
        <f t="shared" si="26"/>
        <v>Kilopris=203 kr/kg;Vikt per enhet=10;Enheter per kolli=1;Vikt (ca)=10kg;Cirkapris per kolli=2030 kr</v>
      </c>
      <c r="Z265" s="7" t="str">
        <f t="shared" si="14"/>
        <v>Entrecote med ben</v>
      </c>
      <c r="AA265" s="7" t="s">
        <v>80</v>
      </c>
      <c r="AC265" s="7" t="s">
        <v>880</v>
      </c>
      <c r="AE265" s="7" t="s">
        <v>852</v>
      </c>
      <c r="AI265" s="8">
        <f t="shared" si="15"/>
        <v>2030</v>
      </c>
      <c r="AJ265" s="7" t="s">
        <v>84</v>
      </c>
      <c r="AK265" s="7" t="s">
        <v>84</v>
      </c>
      <c r="AL265" s="7">
        <f t="shared" si="16"/>
        <v>0</v>
      </c>
      <c r="AM265" s="7" t="s">
        <v>85</v>
      </c>
      <c r="AN265" s="7" t="s">
        <v>86</v>
      </c>
      <c r="AP265" s="8">
        <f t="shared" si="17"/>
        <v>10</v>
      </c>
      <c r="AQ265" s="7" t="s">
        <v>85</v>
      </c>
      <c r="AR265" s="7" t="s">
        <v>85</v>
      </c>
      <c r="AS265" s="7" t="s">
        <v>85</v>
      </c>
      <c r="AT265" s="7" t="s">
        <v>87</v>
      </c>
      <c r="AU265" s="7" t="s">
        <v>87</v>
      </c>
      <c r="AX265" s="7">
        <v>500</v>
      </c>
      <c r="AY265" s="7">
        <v>0</v>
      </c>
      <c r="AZ265" s="7" t="s">
        <v>861</v>
      </c>
      <c r="BA265" s="7" t="s">
        <v>881</v>
      </c>
      <c r="BR265" s="7">
        <v>0</v>
      </c>
      <c r="BX265" s="11"/>
      <c r="BY265" s="10" t="s">
        <v>882</v>
      </c>
      <c r="CJ265" s="7" t="str">
        <f t="shared" si="18"/>
        <v>Kilopris=203 kr/kg;Vikt per enhet=10;Enheter per kolli=1;Vikt (ca)=10kg;Cirkapris per kolli=2030 kr</v>
      </c>
    </row>
    <row r="266" spans="1:88" ht="15.75" customHeight="1">
      <c r="A266" s="7" t="s">
        <v>883</v>
      </c>
      <c r="B266" s="7">
        <v>1</v>
      </c>
      <c r="C266" s="7" t="str">
        <f t="shared" si="0"/>
        <v>Varierande</v>
      </c>
      <c r="D266" s="7">
        <v>2</v>
      </c>
      <c r="E266" s="8">
        <v>0</v>
      </c>
      <c r="F266" s="8">
        <v>2</v>
      </c>
      <c r="G266" s="8">
        <f t="shared" si="30"/>
        <v>0</v>
      </c>
      <c r="H266" s="8">
        <f t="shared" si="29"/>
        <v>4</v>
      </c>
      <c r="I266" s="8">
        <v>0</v>
      </c>
      <c r="J266" s="8">
        <v>439</v>
      </c>
      <c r="K266" s="7" t="s">
        <v>79</v>
      </c>
      <c r="M266" s="8">
        <f t="shared" si="3"/>
        <v>0</v>
      </c>
      <c r="N266" s="8">
        <f t="shared" si="4"/>
        <v>439</v>
      </c>
      <c r="O266" s="8">
        <f t="shared" si="5"/>
        <v>0</v>
      </c>
      <c r="P266" s="8">
        <f t="shared" si="6"/>
        <v>1756</v>
      </c>
      <c r="Q266" s="8">
        <f t="shared" si="7"/>
        <v>0</v>
      </c>
      <c r="R266" s="8">
        <f t="shared" si="8"/>
        <v>1756</v>
      </c>
      <c r="S266" s="8" t="e">
        <f t="shared" si="9"/>
        <v>#DIV/0!</v>
      </c>
      <c r="T266" s="8">
        <f t="shared" si="10"/>
        <v>1756</v>
      </c>
      <c r="U266" s="7">
        <f t="shared" si="11"/>
        <v>0</v>
      </c>
      <c r="V266" s="9">
        <f t="shared" si="12"/>
        <v>4</v>
      </c>
      <c r="W266" s="7" t="str">
        <f t="shared" si="26"/>
        <v>Kilopris=439 kr/kg;Vikt per enhet=2;Enheter per kolli=2;Vikt (ca)=4kg;Cirkapris per kolli=1756 kr</v>
      </c>
      <c r="Z266" s="7" t="str">
        <f t="shared" si="14"/>
        <v>Oxillé i bit, vakuumpackat</v>
      </c>
      <c r="AA266" s="7" t="s">
        <v>80</v>
      </c>
      <c r="AC266" s="7" t="s">
        <v>884</v>
      </c>
      <c r="AE266" s="7" t="s">
        <v>852</v>
      </c>
      <c r="AI266" s="8">
        <f t="shared" si="15"/>
        <v>1756</v>
      </c>
      <c r="AJ266" s="7" t="s">
        <v>84</v>
      </c>
      <c r="AK266" s="7" t="s">
        <v>84</v>
      </c>
      <c r="AL266" s="7">
        <f t="shared" si="16"/>
        <v>0</v>
      </c>
      <c r="AM266" s="7" t="s">
        <v>85</v>
      </c>
      <c r="AN266" s="7" t="s">
        <v>86</v>
      </c>
      <c r="AP266" s="8">
        <f t="shared" si="17"/>
        <v>4</v>
      </c>
      <c r="AQ266" s="7" t="s">
        <v>85</v>
      </c>
      <c r="AR266" s="7" t="s">
        <v>85</v>
      </c>
      <c r="AS266" s="7" t="s">
        <v>85</v>
      </c>
      <c r="AT266" s="7" t="s">
        <v>87</v>
      </c>
      <c r="AU266" s="7" t="s">
        <v>87</v>
      </c>
      <c r="AX266" s="7">
        <v>500</v>
      </c>
      <c r="AY266" s="7">
        <v>0</v>
      </c>
      <c r="AZ266" s="7" t="s">
        <v>885</v>
      </c>
      <c r="BA266" s="7" t="s">
        <v>862</v>
      </c>
      <c r="BR266" s="7">
        <v>0</v>
      </c>
      <c r="BX266" s="11"/>
      <c r="BY266" s="10" t="s">
        <v>886</v>
      </c>
      <c r="CJ266" s="7" t="str">
        <f t="shared" si="18"/>
        <v>Kilopris=439 kr/kg;Vikt per enhet=2;Enheter per kolli=2;Vikt (ca)=4kg;Cirkapris per kolli=1756 kr</v>
      </c>
    </row>
    <row r="267" spans="1:88" ht="15.75" customHeight="1">
      <c r="A267" s="28" t="s">
        <v>887</v>
      </c>
      <c r="B267" s="28">
        <v>1</v>
      </c>
      <c r="C267" s="28" t="str">
        <f t="shared" si="0"/>
        <v>Varierande</v>
      </c>
      <c r="D267" s="28">
        <v>1</v>
      </c>
      <c r="E267" s="29">
        <v>0</v>
      </c>
      <c r="F267" s="29">
        <v>10</v>
      </c>
      <c r="G267" s="29">
        <f t="shared" si="30"/>
        <v>0</v>
      </c>
      <c r="H267" s="29">
        <f t="shared" si="29"/>
        <v>10</v>
      </c>
      <c r="I267" s="29">
        <v>0</v>
      </c>
      <c r="J267" s="29">
        <v>192</v>
      </c>
      <c r="K267" s="28" t="s">
        <v>79</v>
      </c>
      <c r="L267" s="28"/>
      <c r="M267" s="29">
        <f t="shared" si="3"/>
        <v>0</v>
      </c>
      <c r="N267" s="29">
        <f t="shared" si="4"/>
        <v>192</v>
      </c>
      <c r="O267" s="29">
        <f t="shared" si="5"/>
        <v>0</v>
      </c>
      <c r="P267" s="29">
        <f t="shared" si="6"/>
        <v>1920</v>
      </c>
      <c r="Q267" s="29">
        <f t="shared" si="7"/>
        <v>0</v>
      </c>
      <c r="R267" s="29">
        <f t="shared" si="8"/>
        <v>1920</v>
      </c>
      <c r="S267" s="29" t="e">
        <f t="shared" si="9"/>
        <v>#DIV/0!</v>
      </c>
      <c r="T267" s="29">
        <f t="shared" si="10"/>
        <v>1920</v>
      </c>
      <c r="U267" s="28">
        <f t="shared" si="11"/>
        <v>0</v>
      </c>
      <c r="V267" s="30">
        <f t="shared" si="12"/>
        <v>10</v>
      </c>
      <c r="W267" s="28" t="str">
        <f t="shared" si="26"/>
        <v>Kilopris=192 kr/kg;Vikt per enhet=10;Enheter per kolli=1;Vikt (ca)=10kg;Cirkapris per kolli=1920 kr</v>
      </c>
      <c r="X267" s="28"/>
      <c r="Y267" s="28"/>
      <c r="Z267" s="7" t="str">
        <f t="shared" si="14"/>
        <v>Entrecote</v>
      </c>
      <c r="AA267" s="28" t="s">
        <v>80</v>
      </c>
      <c r="AB267" s="28"/>
      <c r="AC267" s="28" t="s">
        <v>888</v>
      </c>
      <c r="AD267" s="28"/>
      <c r="AE267" s="28" t="s">
        <v>852</v>
      </c>
      <c r="AF267" s="28"/>
      <c r="AG267" s="28"/>
      <c r="AH267" s="28"/>
      <c r="AI267" s="29">
        <f t="shared" si="15"/>
        <v>1920</v>
      </c>
      <c r="AJ267" s="28" t="s">
        <v>84</v>
      </c>
      <c r="AK267" s="28" t="s">
        <v>84</v>
      </c>
      <c r="AL267" s="28">
        <f t="shared" si="16"/>
        <v>0</v>
      </c>
      <c r="AM267" s="28" t="s">
        <v>85</v>
      </c>
      <c r="AN267" s="28" t="s">
        <v>86</v>
      </c>
      <c r="AO267" s="28"/>
      <c r="AP267" s="29">
        <f t="shared" si="17"/>
        <v>10</v>
      </c>
      <c r="AQ267" s="28" t="s">
        <v>85</v>
      </c>
      <c r="AR267" s="28" t="s">
        <v>85</v>
      </c>
      <c r="AS267" s="28" t="s">
        <v>85</v>
      </c>
      <c r="AT267" s="28" t="s">
        <v>87</v>
      </c>
      <c r="AU267" s="28" t="s">
        <v>87</v>
      </c>
      <c r="AV267" s="28"/>
      <c r="AW267" s="28"/>
      <c r="AX267" s="28">
        <v>500</v>
      </c>
      <c r="AY267" s="28">
        <v>0</v>
      </c>
      <c r="AZ267" s="28" t="s">
        <v>861</v>
      </c>
      <c r="BA267" s="28" t="s">
        <v>854</v>
      </c>
      <c r="BB267" s="28"/>
      <c r="BC267" s="28"/>
      <c r="BD267" s="28"/>
      <c r="BE267" s="28"/>
      <c r="BF267" s="28"/>
      <c r="BG267" s="28"/>
      <c r="BH267" s="28"/>
      <c r="BI267" s="28"/>
      <c r="BJ267" s="28"/>
      <c r="BK267" s="28"/>
      <c r="BL267" s="28"/>
      <c r="BM267" s="28"/>
      <c r="BN267" s="28"/>
      <c r="BO267" s="28"/>
      <c r="BP267" s="28"/>
      <c r="BQ267" s="28"/>
      <c r="BR267" s="28">
        <v>0</v>
      </c>
      <c r="BS267" s="28"/>
      <c r="BT267" s="28"/>
      <c r="BU267" s="28"/>
      <c r="BV267" s="28"/>
      <c r="BW267" s="28"/>
      <c r="BX267" s="32"/>
      <c r="BY267" s="31" t="s">
        <v>889</v>
      </c>
      <c r="BZ267" s="28"/>
      <c r="CA267" s="28"/>
      <c r="CB267" s="28"/>
      <c r="CC267" s="28"/>
      <c r="CD267" s="28"/>
      <c r="CE267" s="28"/>
      <c r="CF267" s="28"/>
      <c r="CG267" s="28"/>
      <c r="CH267" s="28"/>
      <c r="CI267" s="28"/>
      <c r="CJ267" s="28" t="str">
        <f t="shared" si="18"/>
        <v>Kilopris=192 kr/kg;Vikt per enhet=10;Enheter per kolli=1;Vikt (ca)=10kg;Cirkapris per kolli=1920 kr</v>
      </c>
    </row>
    <row r="268" spans="1:88" ht="15.75" customHeight="1">
      <c r="A268" s="7" t="s">
        <v>890</v>
      </c>
      <c r="B268" s="7">
        <v>1</v>
      </c>
      <c r="C268" s="7" t="str">
        <f t="shared" si="0"/>
        <v>Varierande</v>
      </c>
      <c r="D268" s="7">
        <v>1</v>
      </c>
      <c r="E268" s="8">
        <v>0</v>
      </c>
      <c r="F268" s="8">
        <v>20</v>
      </c>
      <c r="G268" s="8">
        <f t="shared" si="30"/>
        <v>0</v>
      </c>
      <c r="H268" s="8">
        <f t="shared" si="29"/>
        <v>20</v>
      </c>
      <c r="I268" s="8">
        <v>0</v>
      </c>
      <c r="J268" s="8">
        <v>99</v>
      </c>
      <c r="K268" s="7" t="s">
        <v>79</v>
      </c>
      <c r="M268" s="8">
        <f t="shared" si="3"/>
        <v>0</v>
      </c>
      <c r="N268" s="8">
        <f t="shared" si="4"/>
        <v>99</v>
      </c>
      <c r="O268" s="8">
        <f t="shared" si="5"/>
        <v>0</v>
      </c>
      <c r="P268" s="8">
        <f t="shared" si="6"/>
        <v>1980</v>
      </c>
      <c r="Q268" s="8">
        <f t="shared" si="7"/>
        <v>0</v>
      </c>
      <c r="R268" s="8">
        <f t="shared" si="8"/>
        <v>1980</v>
      </c>
      <c r="S268" s="8" t="e">
        <f t="shared" si="9"/>
        <v>#DIV/0!</v>
      </c>
      <c r="T268" s="8">
        <f t="shared" si="10"/>
        <v>1980</v>
      </c>
      <c r="U268" s="7">
        <f t="shared" si="11"/>
        <v>0</v>
      </c>
      <c r="V268" s="9">
        <f t="shared" si="12"/>
        <v>20</v>
      </c>
      <c r="W268" s="7" t="str">
        <f t="shared" si="26"/>
        <v>Kilopris=99 kr/kg;Vikt per enhet=20;Enheter per kolli=1;Vikt (ca)=20kg;Cirkapris per kolli=1980 kr</v>
      </c>
      <c r="Z268" s="7" t="str">
        <f t="shared" si="14"/>
        <v>Lamm, helfall</v>
      </c>
      <c r="AA268" s="7" t="s">
        <v>80</v>
      </c>
      <c r="AC268" s="7" t="s">
        <v>891</v>
      </c>
      <c r="AE268" s="7" t="s">
        <v>852</v>
      </c>
      <c r="AI268" s="8">
        <f t="shared" si="15"/>
        <v>1980</v>
      </c>
      <c r="AJ268" s="7" t="s">
        <v>84</v>
      </c>
      <c r="AK268" s="7" t="s">
        <v>84</v>
      </c>
      <c r="AL268" s="7">
        <f t="shared" si="16"/>
        <v>0</v>
      </c>
      <c r="AM268" s="7" t="s">
        <v>85</v>
      </c>
      <c r="AN268" s="7" t="s">
        <v>86</v>
      </c>
      <c r="AP268" s="8">
        <f t="shared" si="17"/>
        <v>20</v>
      </c>
      <c r="AQ268" s="7" t="s">
        <v>85</v>
      </c>
      <c r="AR268" s="7" t="s">
        <v>85</v>
      </c>
      <c r="AS268" s="7" t="s">
        <v>85</v>
      </c>
      <c r="AT268" s="7" t="s">
        <v>87</v>
      </c>
      <c r="AU268" s="7" t="s">
        <v>87</v>
      </c>
      <c r="AX268" s="7">
        <v>500</v>
      </c>
      <c r="AY268" s="7">
        <v>0</v>
      </c>
      <c r="AZ268" s="7" t="s">
        <v>892</v>
      </c>
      <c r="BA268" s="7" t="s">
        <v>893</v>
      </c>
      <c r="BR268" s="7">
        <v>0</v>
      </c>
      <c r="BX268" s="11"/>
      <c r="BY268" s="10" t="s">
        <v>894</v>
      </c>
      <c r="CJ268" s="7" t="str">
        <f t="shared" si="18"/>
        <v>Kilopris=99 kr/kg;Vikt per enhet=20;Enheter per kolli=1;Vikt (ca)=20kg;Cirkapris per kolli=1980 kr</v>
      </c>
    </row>
    <row r="269" spans="1:88" ht="15.75" customHeight="1">
      <c r="A269" s="7" t="s">
        <v>895</v>
      </c>
      <c r="B269" s="7">
        <v>1</v>
      </c>
      <c r="C269" s="7" t="str">
        <f t="shared" si="0"/>
        <v>Varierande</v>
      </c>
      <c r="D269" s="7">
        <v>1</v>
      </c>
      <c r="E269" s="8">
        <v>0</v>
      </c>
      <c r="F269" s="8">
        <v>10</v>
      </c>
      <c r="G269" s="8">
        <f t="shared" si="30"/>
        <v>0</v>
      </c>
      <c r="H269" s="8">
        <f t="shared" si="29"/>
        <v>10</v>
      </c>
      <c r="I269" s="8">
        <v>0</v>
      </c>
      <c r="J269" s="8">
        <v>143</v>
      </c>
      <c r="K269" s="7" t="s">
        <v>79</v>
      </c>
      <c r="M269" s="8">
        <f t="shared" si="3"/>
        <v>0</v>
      </c>
      <c r="N269" s="8">
        <f t="shared" si="4"/>
        <v>143</v>
      </c>
      <c r="O269" s="8">
        <f t="shared" si="5"/>
        <v>0</v>
      </c>
      <c r="P269" s="8">
        <f t="shared" si="6"/>
        <v>1430</v>
      </c>
      <c r="Q269" s="8">
        <f t="shared" si="7"/>
        <v>0</v>
      </c>
      <c r="R269" s="8">
        <f t="shared" si="8"/>
        <v>1430</v>
      </c>
      <c r="S269" s="8" t="e">
        <f t="shared" si="9"/>
        <v>#DIV/0!</v>
      </c>
      <c r="T269" s="8">
        <f t="shared" si="10"/>
        <v>1430</v>
      </c>
      <c r="U269" s="7">
        <f t="shared" si="11"/>
        <v>0</v>
      </c>
      <c r="V269" s="9">
        <f t="shared" si="12"/>
        <v>10</v>
      </c>
      <c r="W269" s="7" t="str">
        <f t="shared" si="26"/>
        <v>Kilopris=143 kr/kg;Vikt per enhet=10;Enheter per kolli=1;Vikt (ca)=10kg;Cirkapris per kolli=1430 kr</v>
      </c>
      <c r="Z269" s="7" t="str">
        <f t="shared" si="14"/>
        <v>Innanlår</v>
      </c>
      <c r="AA269" s="7" t="s">
        <v>80</v>
      </c>
      <c r="AC269" s="7" t="s">
        <v>896</v>
      </c>
      <c r="AE269" s="7" t="s">
        <v>852</v>
      </c>
      <c r="AI269" s="8">
        <f t="shared" si="15"/>
        <v>1430</v>
      </c>
      <c r="AJ269" s="7" t="s">
        <v>84</v>
      </c>
      <c r="AK269" s="7" t="s">
        <v>84</v>
      </c>
      <c r="AL269" s="7">
        <f t="shared" si="16"/>
        <v>0</v>
      </c>
      <c r="AM269" s="7" t="s">
        <v>85</v>
      </c>
      <c r="AN269" s="7" t="s">
        <v>86</v>
      </c>
      <c r="AP269" s="8">
        <f t="shared" si="17"/>
        <v>10</v>
      </c>
      <c r="AQ269" s="7" t="s">
        <v>85</v>
      </c>
      <c r="AR269" s="7" t="s">
        <v>85</v>
      </c>
      <c r="AS269" s="7" t="s">
        <v>85</v>
      </c>
      <c r="AT269" s="7" t="s">
        <v>87</v>
      </c>
      <c r="AU269" s="7" t="s">
        <v>87</v>
      </c>
      <c r="AX269" s="7">
        <v>500</v>
      </c>
      <c r="AY269" s="7">
        <v>0</v>
      </c>
      <c r="AZ269" s="7" t="s">
        <v>861</v>
      </c>
      <c r="BA269" s="7" t="s">
        <v>897</v>
      </c>
      <c r="BR269" s="7">
        <v>0</v>
      </c>
      <c r="BX269" s="11"/>
      <c r="BY269" s="10" t="s">
        <v>898</v>
      </c>
      <c r="CJ269" s="7" t="str">
        <f t="shared" si="18"/>
        <v>Kilopris=143 kr/kg;Vikt per enhet=10;Enheter per kolli=1;Vikt (ca)=10kg;Cirkapris per kolli=1430 kr</v>
      </c>
    </row>
    <row r="270" spans="1:88" ht="15.75" customHeight="1">
      <c r="A270" s="28" t="s">
        <v>899</v>
      </c>
      <c r="B270" s="28">
        <v>1</v>
      </c>
      <c r="C270" s="28" t="str">
        <f t="shared" si="0"/>
        <v>Varierande</v>
      </c>
      <c r="D270" s="28">
        <v>12</v>
      </c>
      <c r="E270" s="29">
        <v>0</v>
      </c>
      <c r="F270" s="29">
        <v>0.5</v>
      </c>
      <c r="G270" s="29">
        <f t="shared" si="30"/>
        <v>0</v>
      </c>
      <c r="H270" s="29">
        <f t="shared" si="29"/>
        <v>6</v>
      </c>
      <c r="I270" s="29">
        <v>0</v>
      </c>
      <c r="J270" s="29">
        <v>147</v>
      </c>
      <c r="K270" s="28" t="s">
        <v>79</v>
      </c>
      <c r="L270" s="28"/>
      <c r="M270" s="29">
        <f t="shared" si="3"/>
        <v>0</v>
      </c>
      <c r="N270" s="29">
        <f t="shared" si="4"/>
        <v>147</v>
      </c>
      <c r="O270" s="29">
        <f t="shared" si="5"/>
        <v>0</v>
      </c>
      <c r="P270" s="29">
        <f t="shared" si="6"/>
        <v>882</v>
      </c>
      <c r="Q270" s="29">
        <f t="shared" si="7"/>
        <v>0</v>
      </c>
      <c r="R270" s="29">
        <f t="shared" si="8"/>
        <v>882</v>
      </c>
      <c r="S270" s="29" t="e">
        <f t="shared" si="9"/>
        <v>#DIV/0!</v>
      </c>
      <c r="T270" s="29">
        <f t="shared" si="10"/>
        <v>882</v>
      </c>
      <c r="U270" s="28">
        <f t="shared" si="11"/>
        <v>0</v>
      </c>
      <c r="V270" s="30">
        <f t="shared" si="12"/>
        <v>6</v>
      </c>
      <c r="W270" s="28" t="str">
        <f t="shared" si="26"/>
        <v>Kilopris=147 kr/kg;Vikt per enhet=0,5;Enheter per kolli=12;Vikt (ca)=6kg;Cirkapris per kolli=882 kr</v>
      </c>
      <c r="X270" s="28"/>
      <c r="Y270" s="28"/>
      <c r="Z270" s="7" t="str">
        <f t="shared" si="14"/>
        <v xml:space="preserve">Blentarpskorv </v>
      </c>
      <c r="AA270" s="28" t="s">
        <v>80</v>
      </c>
      <c r="AB270" s="28"/>
      <c r="AC270" s="28" t="s">
        <v>900</v>
      </c>
      <c r="AD270" s="28"/>
      <c r="AE270" s="28" t="s">
        <v>852</v>
      </c>
      <c r="AF270" s="28"/>
      <c r="AG270" s="28"/>
      <c r="AH270" s="28"/>
      <c r="AI270" s="29">
        <f t="shared" si="15"/>
        <v>882</v>
      </c>
      <c r="AJ270" s="28" t="s">
        <v>84</v>
      </c>
      <c r="AK270" s="28" t="s">
        <v>84</v>
      </c>
      <c r="AL270" s="28">
        <f t="shared" si="16"/>
        <v>0</v>
      </c>
      <c r="AM270" s="28" t="s">
        <v>85</v>
      </c>
      <c r="AN270" s="28" t="s">
        <v>86</v>
      </c>
      <c r="AO270" s="28"/>
      <c r="AP270" s="29">
        <f t="shared" si="17"/>
        <v>6</v>
      </c>
      <c r="AQ270" s="28" t="s">
        <v>85</v>
      </c>
      <c r="AR270" s="28" t="s">
        <v>85</v>
      </c>
      <c r="AS270" s="28" t="s">
        <v>85</v>
      </c>
      <c r="AT270" s="28" t="s">
        <v>87</v>
      </c>
      <c r="AU270" s="28" t="s">
        <v>87</v>
      </c>
      <c r="AV270" s="28"/>
      <c r="AW270" s="28"/>
      <c r="AX270" s="28">
        <v>500</v>
      </c>
      <c r="AY270" s="28">
        <v>0</v>
      </c>
      <c r="AZ270" s="28" t="s">
        <v>861</v>
      </c>
      <c r="BA270" s="28" t="s">
        <v>901</v>
      </c>
      <c r="BB270" s="28"/>
      <c r="BC270" s="28"/>
      <c r="BD270" s="28"/>
      <c r="BE270" s="28"/>
      <c r="BF270" s="28"/>
      <c r="BG270" s="28"/>
      <c r="BH270" s="28"/>
      <c r="BI270" s="28"/>
      <c r="BJ270" s="28"/>
      <c r="BK270" s="28"/>
      <c r="BL270" s="28"/>
      <c r="BM270" s="28"/>
      <c r="BN270" s="28"/>
      <c r="BO270" s="28"/>
      <c r="BP270" s="28"/>
      <c r="BQ270" s="28"/>
      <c r="BR270" s="28">
        <v>0</v>
      </c>
      <c r="BS270" s="28"/>
      <c r="BT270" s="28"/>
      <c r="BU270" s="28"/>
      <c r="BV270" s="28"/>
      <c r="BW270" s="28"/>
      <c r="BX270" s="32"/>
      <c r="BY270" s="31" t="s">
        <v>902</v>
      </c>
      <c r="BZ270" s="28"/>
      <c r="CA270" s="28"/>
      <c r="CB270" s="28"/>
      <c r="CC270" s="28"/>
      <c r="CD270" s="28"/>
      <c r="CE270" s="28"/>
      <c r="CF270" s="28"/>
      <c r="CG270" s="28"/>
      <c r="CH270" s="28"/>
      <c r="CI270" s="28"/>
      <c r="CJ270" s="28" t="str">
        <f t="shared" si="18"/>
        <v>Kilopris=147 kr/kg;Vikt per enhet=0,5;Enheter per kolli=12;Vikt (ca)=6kg;Cirkapris per kolli=882 kr</v>
      </c>
    </row>
    <row r="271" spans="1:88" ht="15.75" customHeight="1">
      <c r="A271" s="7" t="s">
        <v>903</v>
      </c>
      <c r="B271" s="7">
        <v>1</v>
      </c>
      <c r="C271" s="7" t="str">
        <f t="shared" si="0"/>
        <v>Varierande</v>
      </c>
      <c r="D271" s="7">
        <v>1</v>
      </c>
      <c r="E271" s="8">
        <v>0</v>
      </c>
      <c r="F271" s="8">
        <v>10</v>
      </c>
      <c r="G271" s="8">
        <f t="shared" si="30"/>
        <v>0</v>
      </c>
      <c r="H271" s="8">
        <f t="shared" si="29"/>
        <v>10</v>
      </c>
      <c r="I271" s="8">
        <v>0</v>
      </c>
      <c r="J271" s="8">
        <v>132</v>
      </c>
      <c r="K271" s="7" t="s">
        <v>79</v>
      </c>
      <c r="M271" s="8">
        <f t="shared" si="3"/>
        <v>0</v>
      </c>
      <c r="N271" s="8">
        <f t="shared" si="4"/>
        <v>132</v>
      </c>
      <c r="O271" s="8">
        <f t="shared" si="5"/>
        <v>0</v>
      </c>
      <c r="P271" s="8">
        <f t="shared" si="6"/>
        <v>1320</v>
      </c>
      <c r="Q271" s="8">
        <f t="shared" si="7"/>
        <v>0</v>
      </c>
      <c r="R271" s="8">
        <f t="shared" si="8"/>
        <v>1320</v>
      </c>
      <c r="S271" s="8" t="e">
        <f t="shared" si="9"/>
        <v>#DIV/0!</v>
      </c>
      <c r="T271" s="8">
        <f t="shared" si="10"/>
        <v>1320</v>
      </c>
      <c r="U271" s="7">
        <f t="shared" si="11"/>
        <v>0</v>
      </c>
      <c r="V271" s="9">
        <f t="shared" si="12"/>
        <v>10</v>
      </c>
      <c r="W271" s="7" t="str">
        <f t="shared" si="26"/>
        <v>Kilopris=132 kr/kg;Vikt per enhet=10;Enheter per kolli=1;Vikt (ca)=10kg;Cirkapris per kolli=1320 kr</v>
      </c>
      <c r="Z271" s="7" t="str">
        <f t="shared" si="14"/>
        <v>Strimlat nötkött</v>
      </c>
      <c r="AA271" s="7" t="s">
        <v>80</v>
      </c>
      <c r="AC271" s="7" t="s">
        <v>904</v>
      </c>
      <c r="AE271" s="7" t="s">
        <v>852</v>
      </c>
      <c r="AI271" s="8">
        <f t="shared" si="15"/>
        <v>1320</v>
      </c>
      <c r="AJ271" s="7" t="s">
        <v>84</v>
      </c>
      <c r="AK271" s="7" t="s">
        <v>84</v>
      </c>
      <c r="AL271" s="7">
        <f t="shared" si="16"/>
        <v>0</v>
      </c>
      <c r="AM271" s="7" t="s">
        <v>85</v>
      </c>
      <c r="AN271" s="7" t="s">
        <v>86</v>
      </c>
      <c r="AP271" s="8">
        <f t="shared" si="17"/>
        <v>10</v>
      </c>
      <c r="AQ271" s="7" t="s">
        <v>85</v>
      </c>
      <c r="AR271" s="7" t="s">
        <v>85</v>
      </c>
      <c r="AS271" s="7" t="s">
        <v>85</v>
      </c>
      <c r="AT271" s="7" t="s">
        <v>87</v>
      </c>
      <c r="AU271" s="7" t="s">
        <v>87</v>
      </c>
      <c r="AX271" s="7">
        <v>500</v>
      </c>
      <c r="AY271" s="7">
        <v>0</v>
      </c>
      <c r="AZ271" s="7" t="s">
        <v>861</v>
      </c>
      <c r="BA271" s="7" t="s">
        <v>905</v>
      </c>
      <c r="BR271" s="7">
        <v>0</v>
      </c>
      <c r="BX271" s="11"/>
      <c r="BY271" s="10" t="s">
        <v>906</v>
      </c>
      <c r="CJ271" s="7" t="str">
        <f t="shared" si="18"/>
        <v>Kilopris=132 kr/kg;Vikt per enhet=10;Enheter per kolli=1;Vikt (ca)=10kg;Cirkapris per kolli=1320 kr</v>
      </c>
    </row>
    <row r="272" spans="1:88" ht="15.75" customHeight="1">
      <c r="A272" s="7" t="s">
        <v>907</v>
      </c>
      <c r="B272" s="7">
        <v>1</v>
      </c>
      <c r="C272" s="7" t="str">
        <f t="shared" si="0"/>
        <v>Varierande</v>
      </c>
      <c r="D272" s="7">
        <v>1</v>
      </c>
      <c r="E272" s="8">
        <v>0</v>
      </c>
      <c r="F272" s="8">
        <v>15</v>
      </c>
      <c r="G272" s="8">
        <f t="shared" si="30"/>
        <v>0</v>
      </c>
      <c r="H272" s="8">
        <f t="shared" si="29"/>
        <v>15</v>
      </c>
      <c r="I272" s="8">
        <v>0</v>
      </c>
      <c r="J272" s="8">
        <v>86</v>
      </c>
      <c r="K272" s="7" t="s">
        <v>79</v>
      </c>
      <c r="M272" s="8">
        <f t="shared" si="3"/>
        <v>0</v>
      </c>
      <c r="N272" s="8">
        <f t="shared" si="4"/>
        <v>86</v>
      </c>
      <c r="O272" s="8">
        <f t="shared" si="5"/>
        <v>0</v>
      </c>
      <c r="P272" s="8">
        <f t="shared" si="6"/>
        <v>1290</v>
      </c>
      <c r="Q272" s="8">
        <f t="shared" si="7"/>
        <v>0</v>
      </c>
      <c r="R272" s="8">
        <f t="shared" si="8"/>
        <v>1290</v>
      </c>
      <c r="S272" s="8" t="e">
        <f t="shared" si="9"/>
        <v>#DIV/0!</v>
      </c>
      <c r="T272" s="8">
        <f t="shared" si="10"/>
        <v>1290</v>
      </c>
      <c r="U272" s="7">
        <f t="shared" si="11"/>
        <v>0</v>
      </c>
      <c r="V272" s="9">
        <f t="shared" si="12"/>
        <v>15</v>
      </c>
      <c r="W272" s="7" t="str">
        <f t="shared" si="26"/>
        <v>Kilopris=86 kr/kg;Vikt per enhet=15;Enheter per kolli=1;Vikt (ca)=15kg;Cirkapris per kolli=1290 kr</v>
      </c>
      <c r="Z272" s="7" t="str">
        <f t="shared" si="14"/>
        <v>Bringa</v>
      </c>
      <c r="AA272" s="7" t="s">
        <v>80</v>
      </c>
      <c r="AC272" s="7" t="s">
        <v>908</v>
      </c>
      <c r="AE272" s="7" t="s">
        <v>852</v>
      </c>
      <c r="AI272" s="8">
        <f t="shared" si="15"/>
        <v>1290</v>
      </c>
      <c r="AJ272" s="7" t="s">
        <v>84</v>
      </c>
      <c r="AK272" s="7" t="s">
        <v>84</v>
      </c>
      <c r="AL272" s="7">
        <f t="shared" si="16"/>
        <v>0</v>
      </c>
      <c r="AM272" s="7" t="s">
        <v>85</v>
      </c>
      <c r="AN272" s="7" t="s">
        <v>86</v>
      </c>
      <c r="AP272" s="8">
        <f t="shared" si="17"/>
        <v>15</v>
      </c>
      <c r="AQ272" s="7" t="s">
        <v>85</v>
      </c>
      <c r="AR272" s="7" t="s">
        <v>85</v>
      </c>
      <c r="AS272" s="7" t="s">
        <v>85</v>
      </c>
      <c r="AT272" s="7" t="s">
        <v>87</v>
      </c>
      <c r="AU272" s="7" t="s">
        <v>87</v>
      </c>
      <c r="AX272" s="7">
        <v>500</v>
      </c>
      <c r="AY272" s="7">
        <v>0</v>
      </c>
      <c r="AZ272" s="7" t="s">
        <v>861</v>
      </c>
      <c r="BA272" s="7" t="s">
        <v>909</v>
      </c>
      <c r="BR272" s="7">
        <v>0</v>
      </c>
      <c r="BX272" s="11"/>
      <c r="BY272" s="10" t="s">
        <v>910</v>
      </c>
      <c r="CJ272" s="7" t="str">
        <f t="shared" si="18"/>
        <v>Kilopris=86 kr/kg;Vikt per enhet=15;Enheter per kolli=1;Vikt (ca)=15kg;Cirkapris per kolli=1290 kr</v>
      </c>
    </row>
    <row r="273" spans="1:88" ht="15.75" customHeight="1">
      <c r="A273" s="7" t="s">
        <v>911</v>
      </c>
      <c r="B273" s="7">
        <v>1</v>
      </c>
      <c r="C273" s="7" t="str">
        <f t="shared" si="0"/>
        <v>Varierande</v>
      </c>
      <c r="D273" s="7">
        <v>1</v>
      </c>
      <c r="E273" s="8">
        <v>0</v>
      </c>
      <c r="F273" s="8">
        <v>10</v>
      </c>
      <c r="G273" s="8">
        <f t="shared" si="30"/>
        <v>0</v>
      </c>
      <c r="H273" s="8">
        <f t="shared" si="29"/>
        <v>10</v>
      </c>
      <c r="I273" s="8">
        <v>0</v>
      </c>
      <c r="J273" s="8">
        <v>121</v>
      </c>
      <c r="K273" s="7" t="s">
        <v>79</v>
      </c>
      <c r="M273" s="8">
        <f t="shared" si="3"/>
        <v>0</v>
      </c>
      <c r="N273" s="8">
        <f t="shared" si="4"/>
        <v>121</v>
      </c>
      <c r="O273" s="8">
        <f t="shared" si="5"/>
        <v>0</v>
      </c>
      <c r="P273" s="8">
        <f t="shared" si="6"/>
        <v>1210</v>
      </c>
      <c r="Q273" s="8">
        <f t="shared" si="7"/>
        <v>0</v>
      </c>
      <c r="R273" s="8">
        <f t="shared" si="8"/>
        <v>1210</v>
      </c>
      <c r="S273" s="8" t="e">
        <f t="shared" si="9"/>
        <v>#DIV/0!</v>
      </c>
      <c r="T273" s="8">
        <f t="shared" si="10"/>
        <v>1210</v>
      </c>
      <c r="U273" s="7">
        <f t="shared" si="11"/>
        <v>0</v>
      </c>
      <c r="V273" s="9">
        <f t="shared" si="12"/>
        <v>10</v>
      </c>
      <c r="W273" s="7" t="str">
        <f t="shared" si="26"/>
        <v>Kilopris=121 kr/kg;Vikt per enhet=10;Enheter per kolli=1;Vikt (ca)=10kg;Cirkapris per kolli=1210 kr</v>
      </c>
      <c r="Z273" s="7" t="str">
        <f t="shared" si="14"/>
        <v>Grytbitar tärnade</v>
      </c>
      <c r="AA273" s="7" t="s">
        <v>80</v>
      </c>
      <c r="AC273" s="7" t="s">
        <v>912</v>
      </c>
      <c r="AE273" s="7" t="s">
        <v>852</v>
      </c>
      <c r="AI273" s="8">
        <f t="shared" si="15"/>
        <v>1210</v>
      </c>
      <c r="AJ273" s="7" t="s">
        <v>84</v>
      </c>
      <c r="AK273" s="7" t="s">
        <v>84</v>
      </c>
      <c r="AL273" s="7">
        <f t="shared" si="16"/>
        <v>0</v>
      </c>
      <c r="AM273" s="7" t="s">
        <v>85</v>
      </c>
      <c r="AN273" s="7" t="s">
        <v>86</v>
      </c>
      <c r="AP273" s="8">
        <f t="shared" si="17"/>
        <v>10</v>
      </c>
      <c r="AQ273" s="7" t="s">
        <v>85</v>
      </c>
      <c r="AR273" s="7" t="s">
        <v>85</v>
      </c>
      <c r="AS273" s="7" t="s">
        <v>85</v>
      </c>
      <c r="AT273" s="7" t="s">
        <v>87</v>
      </c>
      <c r="AU273" s="7" t="s">
        <v>87</v>
      </c>
      <c r="AX273" s="7">
        <v>500</v>
      </c>
      <c r="AY273" s="7">
        <v>0</v>
      </c>
      <c r="AZ273" s="7" t="s">
        <v>861</v>
      </c>
      <c r="BA273" s="7" t="s">
        <v>913</v>
      </c>
      <c r="BR273" s="7">
        <v>0</v>
      </c>
      <c r="BX273" s="11"/>
      <c r="BY273" s="10" t="s">
        <v>914</v>
      </c>
      <c r="CJ273" s="7" t="str">
        <f t="shared" si="18"/>
        <v>Kilopris=121 kr/kg;Vikt per enhet=10;Enheter per kolli=1;Vikt (ca)=10kg;Cirkapris per kolli=1210 kr</v>
      </c>
    </row>
    <row r="274" spans="1:88" ht="15.75" customHeight="1">
      <c r="A274" s="28" t="s">
        <v>915</v>
      </c>
      <c r="B274" s="28">
        <v>1</v>
      </c>
      <c r="C274" s="28" t="str">
        <f t="shared" si="0"/>
        <v>Varierande</v>
      </c>
      <c r="D274" s="28">
        <v>5</v>
      </c>
      <c r="E274" s="29">
        <v>0</v>
      </c>
      <c r="F274" s="29">
        <v>1</v>
      </c>
      <c r="G274" s="29">
        <f t="shared" si="30"/>
        <v>0</v>
      </c>
      <c r="H274" s="29">
        <f t="shared" si="29"/>
        <v>5</v>
      </c>
      <c r="I274" s="29">
        <v>0</v>
      </c>
      <c r="J274" s="29">
        <v>261</v>
      </c>
      <c r="K274" s="28" t="s">
        <v>79</v>
      </c>
      <c r="L274" s="28"/>
      <c r="M274" s="29">
        <f t="shared" si="3"/>
        <v>0</v>
      </c>
      <c r="N274" s="29">
        <f t="shared" si="4"/>
        <v>261</v>
      </c>
      <c r="O274" s="29">
        <f t="shared" si="5"/>
        <v>0</v>
      </c>
      <c r="P274" s="29">
        <f t="shared" si="6"/>
        <v>1305</v>
      </c>
      <c r="Q274" s="29">
        <f t="shared" si="7"/>
        <v>0</v>
      </c>
      <c r="R274" s="29">
        <f t="shared" si="8"/>
        <v>1305</v>
      </c>
      <c r="S274" s="29" t="e">
        <f t="shared" si="9"/>
        <v>#DIV/0!</v>
      </c>
      <c r="T274" s="29">
        <f t="shared" si="10"/>
        <v>1305</v>
      </c>
      <c r="U274" s="28">
        <f t="shared" si="11"/>
        <v>0</v>
      </c>
      <c r="V274" s="30">
        <f t="shared" si="12"/>
        <v>5</v>
      </c>
      <c r="W274" s="28" t="str">
        <f t="shared" si="26"/>
        <v>Kilopris=261 kr/kg;Vikt per enhet=1;Enheter per kolli=5;Vikt (ca)=5kg;Cirkapris per kolli=1305 kr</v>
      </c>
      <c r="X274" s="28"/>
      <c r="Y274" s="28"/>
      <c r="Z274" s="7" t="str">
        <f t="shared" si="14"/>
        <v>Ryggbiff med kappa i bit, vakuumpackat</v>
      </c>
      <c r="AA274" s="28" t="s">
        <v>80</v>
      </c>
      <c r="AB274" s="28"/>
      <c r="AC274" s="28" t="s">
        <v>916</v>
      </c>
      <c r="AD274" s="28"/>
      <c r="AE274" s="28" t="s">
        <v>852</v>
      </c>
      <c r="AF274" s="28"/>
      <c r="AG274" s="28"/>
      <c r="AH274" s="28"/>
      <c r="AI274" s="29">
        <f t="shared" si="15"/>
        <v>1305</v>
      </c>
      <c r="AJ274" s="28" t="s">
        <v>84</v>
      </c>
      <c r="AK274" s="28" t="s">
        <v>84</v>
      </c>
      <c r="AL274" s="28">
        <f t="shared" si="16"/>
        <v>0</v>
      </c>
      <c r="AM274" s="28" t="s">
        <v>85</v>
      </c>
      <c r="AN274" s="28" t="s">
        <v>86</v>
      </c>
      <c r="AO274" s="28"/>
      <c r="AP274" s="29">
        <f t="shared" si="17"/>
        <v>5</v>
      </c>
      <c r="AQ274" s="28" t="s">
        <v>85</v>
      </c>
      <c r="AR274" s="28" t="s">
        <v>85</v>
      </c>
      <c r="AS274" s="28" t="s">
        <v>85</v>
      </c>
      <c r="AT274" s="28" t="s">
        <v>87</v>
      </c>
      <c r="AU274" s="28" t="s">
        <v>87</v>
      </c>
      <c r="AV274" s="28"/>
      <c r="AW274" s="28"/>
      <c r="AX274" s="28">
        <v>500</v>
      </c>
      <c r="AY274" s="28">
        <v>0</v>
      </c>
      <c r="AZ274" s="28" t="s">
        <v>885</v>
      </c>
      <c r="BA274" s="28" t="s">
        <v>917</v>
      </c>
      <c r="BB274" s="28"/>
      <c r="BC274" s="28"/>
      <c r="BD274" s="28"/>
      <c r="BE274" s="28"/>
      <c r="BF274" s="28"/>
      <c r="BG274" s="28"/>
      <c r="BH274" s="28"/>
      <c r="BI274" s="28"/>
      <c r="BJ274" s="28"/>
      <c r="BK274" s="28"/>
      <c r="BL274" s="28"/>
      <c r="BM274" s="28"/>
      <c r="BN274" s="28"/>
      <c r="BO274" s="28"/>
      <c r="BP274" s="28"/>
      <c r="BQ274" s="28"/>
      <c r="BR274" s="28">
        <v>0</v>
      </c>
      <c r="BS274" s="28"/>
      <c r="BT274" s="28"/>
      <c r="BU274" s="28"/>
      <c r="BV274" s="28"/>
      <c r="BW274" s="28"/>
      <c r="BX274" s="32"/>
      <c r="BY274" s="31" t="s">
        <v>918</v>
      </c>
      <c r="BZ274" s="28"/>
      <c r="CA274" s="28"/>
      <c r="CB274" s="28"/>
      <c r="CC274" s="28"/>
      <c r="CD274" s="28"/>
      <c r="CE274" s="28"/>
      <c r="CF274" s="28"/>
      <c r="CG274" s="28"/>
      <c r="CH274" s="28"/>
      <c r="CI274" s="28"/>
      <c r="CJ274" s="28" t="str">
        <f t="shared" si="18"/>
        <v>Kilopris=261 kr/kg;Vikt per enhet=1;Enheter per kolli=5;Vikt (ca)=5kg;Cirkapris per kolli=1305 kr</v>
      </c>
    </row>
    <row r="275" spans="1:88" ht="15.75" customHeight="1">
      <c r="A275" s="7" t="s">
        <v>919</v>
      </c>
      <c r="B275" s="7">
        <v>1</v>
      </c>
      <c r="C275" s="7" t="str">
        <f t="shared" si="0"/>
        <v>Varierande</v>
      </c>
      <c r="D275" s="7">
        <v>1</v>
      </c>
      <c r="E275" s="8">
        <v>0</v>
      </c>
      <c r="F275" s="8">
        <v>10</v>
      </c>
      <c r="G275" s="8">
        <f t="shared" si="30"/>
        <v>0</v>
      </c>
      <c r="H275" s="8">
        <f t="shared" si="29"/>
        <v>10</v>
      </c>
      <c r="I275" s="8">
        <v>0</v>
      </c>
      <c r="J275" s="8">
        <v>119</v>
      </c>
      <c r="K275" s="7" t="s">
        <v>79</v>
      </c>
      <c r="M275" s="8">
        <f t="shared" si="3"/>
        <v>0</v>
      </c>
      <c r="N275" s="8">
        <f t="shared" si="4"/>
        <v>119</v>
      </c>
      <c r="O275" s="8">
        <f t="shared" si="5"/>
        <v>0</v>
      </c>
      <c r="P275" s="8">
        <f t="shared" si="6"/>
        <v>1190</v>
      </c>
      <c r="Q275" s="8">
        <f t="shared" si="7"/>
        <v>0</v>
      </c>
      <c r="R275" s="8">
        <f t="shared" si="8"/>
        <v>1190</v>
      </c>
      <c r="S275" s="8" t="e">
        <f t="shared" si="9"/>
        <v>#DIV/0!</v>
      </c>
      <c r="T275" s="8">
        <f t="shared" si="10"/>
        <v>1190</v>
      </c>
      <c r="U275" s="7">
        <f t="shared" si="11"/>
        <v>0</v>
      </c>
      <c r="V275" s="9">
        <f t="shared" si="12"/>
        <v>10</v>
      </c>
      <c r="W275" s="7" t="str">
        <f t="shared" si="26"/>
        <v>Kilopris=119 kr/kg;Vikt per enhet=10;Enheter per kolli=1;Vikt (ca)=10kg;Cirkapris per kolli=1190 kr</v>
      </c>
      <c r="Z275" s="7" t="str">
        <f t="shared" si="14"/>
        <v>Rostbiffkappa</v>
      </c>
      <c r="AA275" s="7" t="s">
        <v>80</v>
      </c>
      <c r="AC275" s="7" t="s">
        <v>920</v>
      </c>
      <c r="AE275" s="7" t="s">
        <v>852</v>
      </c>
      <c r="AI275" s="8">
        <f t="shared" si="15"/>
        <v>1190</v>
      </c>
      <c r="AJ275" s="7" t="s">
        <v>84</v>
      </c>
      <c r="AK275" s="7" t="s">
        <v>84</v>
      </c>
      <c r="AL275" s="7">
        <f t="shared" si="16"/>
        <v>0</v>
      </c>
      <c r="AM275" s="7" t="s">
        <v>85</v>
      </c>
      <c r="AN275" s="7" t="s">
        <v>86</v>
      </c>
      <c r="AP275" s="8">
        <f t="shared" si="17"/>
        <v>10</v>
      </c>
      <c r="AQ275" s="7" t="s">
        <v>85</v>
      </c>
      <c r="AR275" s="7" t="s">
        <v>85</v>
      </c>
      <c r="AS275" s="7" t="s">
        <v>85</v>
      </c>
      <c r="AT275" s="7" t="s">
        <v>87</v>
      </c>
      <c r="AU275" s="7" t="s">
        <v>87</v>
      </c>
      <c r="AX275" s="7">
        <v>500</v>
      </c>
      <c r="AY275" s="7">
        <v>0</v>
      </c>
      <c r="AZ275" s="7" t="s">
        <v>861</v>
      </c>
      <c r="BA275" s="7" t="s">
        <v>854</v>
      </c>
      <c r="BR275" s="7">
        <v>0</v>
      </c>
      <c r="BX275" s="11"/>
      <c r="BY275" s="10" t="s">
        <v>921</v>
      </c>
      <c r="CJ275" s="7" t="str">
        <f t="shared" si="18"/>
        <v>Kilopris=119 kr/kg;Vikt per enhet=10;Enheter per kolli=1;Vikt (ca)=10kg;Cirkapris per kolli=1190 kr</v>
      </c>
    </row>
    <row r="276" spans="1:88" ht="15.75" customHeight="1">
      <c r="A276" s="7" t="s">
        <v>922</v>
      </c>
      <c r="B276" s="7">
        <v>1</v>
      </c>
      <c r="C276" s="7" t="str">
        <f t="shared" si="0"/>
        <v>Varierande</v>
      </c>
      <c r="D276" s="7">
        <v>5</v>
      </c>
      <c r="E276" s="8">
        <v>0</v>
      </c>
      <c r="F276" s="8">
        <v>1</v>
      </c>
      <c r="G276" s="8">
        <f t="shared" si="30"/>
        <v>0</v>
      </c>
      <c r="H276" s="8">
        <f t="shared" si="29"/>
        <v>5</v>
      </c>
      <c r="I276" s="8">
        <v>0</v>
      </c>
      <c r="J276" s="8">
        <v>205</v>
      </c>
      <c r="K276" s="7" t="s">
        <v>79</v>
      </c>
      <c r="M276" s="8">
        <f t="shared" si="3"/>
        <v>0</v>
      </c>
      <c r="N276" s="8">
        <f t="shared" si="4"/>
        <v>205</v>
      </c>
      <c r="O276" s="8">
        <f t="shared" si="5"/>
        <v>0</v>
      </c>
      <c r="P276" s="8">
        <f t="shared" si="6"/>
        <v>1025</v>
      </c>
      <c r="Q276" s="8">
        <f t="shared" si="7"/>
        <v>0</v>
      </c>
      <c r="R276" s="8">
        <f t="shared" si="8"/>
        <v>1025</v>
      </c>
      <c r="S276" s="8" t="e">
        <f t="shared" si="9"/>
        <v>#DIV/0!</v>
      </c>
      <c r="T276" s="8">
        <f t="shared" si="10"/>
        <v>1025</v>
      </c>
      <c r="U276" s="7">
        <f t="shared" si="11"/>
        <v>0</v>
      </c>
      <c r="V276" s="9">
        <f t="shared" si="12"/>
        <v>5</v>
      </c>
      <c r="W276" s="7" t="str">
        <f t="shared" si="26"/>
        <v>Kilopris=205 kr/kg;Vikt per enhet=1;Enheter per kolli=5;Vikt (ca)=5kg;Cirkapris per kolli=1025 kr</v>
      </c>
      <c r="Z276" s="7" t="str">
        <f t="shared" si="14"/>
        <v>Entrecote i bit, vakuumpackat</v>
      </c>
      <c r="AA276" s="7" t="s">
        <v>80</v>
      </c>
      <c r="AC276" s="7" t="s">
        <v>923</v>
      </c>
      <c r="AE276" s="7" t="s">
        <v>852</v>
      </c>
      <c r="AI276" s="8">
        <f t="shared" si="15"/>
        <v>1025</v>
      </c>
      <c r="AJ276" s="7" t="s">
        <v>84</v>
      </c>
      <c r="AK276" s="7" t="s">
        <v>84</v>
      </c>
      <c r="AL276" s="7">
        <f t="shared" si="16"/>
        <v>0</v>
      </c>
      <c r="AM276" s="7" t="s">
        <v>85</v>
      </c>
      <c r="AN276" s="7" t="s">
        <v>86</v>
      </c>
      <c r="AP276" s="8">
        <f t="shared" si="17"/>
        <v>5</v>
      </c>
      <c r="AQ276" s="7" t="s">
        <v>85</v>
      </c>
      <c r="AR276" s="7" t="s">
        <v>85</v>
      </c>
      <c r="AS276" s="7" t="s">
        <v>85</v>
      </c>
      <c r="AT276" s="7" t="s">
        <v>87</v>
      </c>
      <c r="AU276" s="7" t="s">
        <v>87</v>
      </c>
      <c r="AX276" s="7">
        <v>500</v>
      </c>
      <c r="AY276" s="7">
        <v>0</v>
      </c>
      <c r="AZ276" s="7" t="s">
        <v>885</v>
      </c>
      <c r="BA276" s="7" t="s">
        <v>854</v>
      </c>
      <c r="BR276" s="7">
        <v>0</v>
      </c>
      <c r="BX276" s="11"/>
      <c r="BY276" s="10" t="s">
        <v>924</v>
      </c>
      <c r="CJ276" s="7" t="str">
        <f t="shared" si="18"/>
        <v>Kilopris=205 kr/kg;Vikt per enhet=1;Enheter per kolli=5;Vikt (ca)=5kg;Cirkapris per kolli=1025 kr</v>
      </c>
    </row>
    <row r="277" spans="1:88" ht="15.75" customHeight="1">
      <c r="A277" s="7" t="s">
        <v>925</v>
      </c>
      <c r="B277" s="7">
        <v>1</v>
      </c>
      <c r="C277" s="7" t="str">
        <f t="shared" si="0"/>
        <v>Varierande</v>
      </c>
      <c r="D277" s="7">
        <v>1</v>
      </c>
      <c r="E277" s="8">
        <v>0</v>
      </c>
      <c r="F277" s="8">
        <v>10</v>
      </c>
      <c r="G277" s="8">
        <f t="shared" si="30"/>
        <v>0</v>
      </c>
      <c r="H277" s="8">
        <f t="shared" si="29"/>
        <v>10</v>
      </c>
      <c r="I277" s="8">
        <v>0</v>
      </c>
      <c r="J277" s="8">
        <v>106</v>
      </c>
      <c r="K277" s="7" t="s">
        <v>79</v>
      </c>
      <c r="M277" s="8">
        <f t="shared" si="3"/>
        <v>0</v>
      </c>
      <c r="N277" s="8">
        <f t="shared" si="4"/>
        <v>106</v>
      </c>
      <c r="O277" s="8">
        <f t="shared" si="5"/>
        <v>0</v>
      </c>
      <c r="P277" s="8">
        <f t="shared" si="6"/>
        <v>1060</v>
      </c>
      <c r="Q277" s="8">
        <f t="shared" si="7"/>
        <v>0</v>
      </c>
      <c r="R277" s="8">
        <f t="shared" si="8"/>
        <v>1060</v>
      </c>
      <c r="S277" s="8" t="e">
        <f t="shared" si="9"/>
        <v>#DIV/0!</v>
      </c>
      <c r="T277" s="8">
        <f t="shared" si="10"/>
        <v>1060</v>
      </c>
      <c r="U277" s="7">
        <f t="shared" si="11"/>
        <v>0</v>
      </c>
      <c r="V277" s="9">
        <f t="shared" si="12"/>
        <v>10</v>
      </c>
      <c r="W277" s="7" t="str">
        <f t="shared" si="26"/>
        <v>Kilopris=106 kr/kg;Vikt per enhet=10;Enheter per kolli=1;Vikt (ca)=10kg;Cirkapris per kolli=1060 kr</v>
      </c>
      <c r="Z277" s="7" t="str">
        <f t="shared" si="14"/>
        <v>Nötfärs</v>
      </c>
      <c r="AA277" s="7" t="s">
        <v>80</v>
      </c>
      <c r="AC277" s="7" t="s">
        <v>926</v>
      </c>
      <c r="AE277" s="7" t="s">
        <v>852</v>
      </c>
      <c r="AI277" s="8">
        <f t="shared" si="15"/>
        <v>1060</v>
      </c>
      <c r="AJ277" s="7" t="s">
        <v>84</v>
      </c>
      <c r="AK277" s="7" t="s">
        <v>84</v>
      </c>
      <c r="AL277" s="7">
        <f t="shared" si="16"/>
        <v>0</v>
      </c>
      <c r="AM277" s="7" t="s">
        <v>85</v>
      </c>
      <c r="AN277" s="7" t="s">
        <v>86</v>
      </c>
      <c r="AP277" s="8">
        <f t="shared" si="17"/>
        <v>10</v>
      </c>
      <c r="AQ277" s="7" t="s">
        <v>85</v>
      </c>
      <c r="AR277" s="7" t="s">
        <v>85</v>
      </c>
      <c r="AS277" s="7" t="s">
        <v>85</v>
      </c>
      <c r="AT277" s="7" t="s">
        <v>87</v>
      </c>
      <c r="AU277" s="7" t="s">
        <v>87</v>
      </c>
      <c r="AX277" s="7">
        <v>500</v>
      </c>
      <c r="AY277" s="7">
        <v>0</v>
      </c>
      <c r="AZ277" s="7" t="s">
        <v>861</v>
      </c>
      <c r="BA277" s="7" t="s">
        <v>927</v>
      </c>
      <c r="BR277" s="7">
        <v>0</v>
      </c>
      <c r="BX277" s="11"/>
      <c r="BY277" s="10" t="s">
        <v>928</v>
      </c>
      <c r="CJ277" s="7" t="str">
        <f t="shared" si="18"/>
        <v>Kilopris=106 kr/kg;Vikt per enhet=10;Enheter per kolli=1;Vikt (ca)=10kg;Cirkapris per kolli=1060 kr</v>
      </c>
    </row>
    <row r="278" spans="1:88" ht="15.75" customHeight="1">
      <c r="A278" s="7" t="s">
        <v>929</v>
      </c>
      <c r="B278" s="7">
        <v>1</v>
      </c>
      <c r="C278" s="7" t="str">
        <f t="shared" si="0"/>
        <v>Varierande</v>
      </c>
      <c r="D278" s="7">
        <v>1</v>
      </c>
      <c r="E278" s="8">
        <v>0</v>
      </c>
      <c r="F278" s="8">
        <v>10</v>
      </c>
      <c r="G278" s="8">
        <f t="shared" si="30"/>
        <v>0</v>
      </c>
      <c r="H278" s="8">
        <f t="shared" si="29"/>
        <v>10</v>
      </c>
      <c r="I278" s="8">
        <v>0</v>
      </c>
      <c r="J278" s="8">
        <v>104</v>
      </c>
      <c r="K278" s="7" t="s">
        <v>79</v>
      </c>
      <c r="M278" s="8">
        <f t="shared" si="3"/>
        <v>0</v>
      </c>
      <c r="N278" s="8">
        <f t="shared" si="4"/>
        <v>104</v>
      </c>
      <c r="O278" s="8">
        <f t="shared" si="5"/>
        <v>0</v>
      </c>
      <c r="P278" s="8">
        <f t="shared" si="6"/>
        <v>1040</v>
      </c>
      <c r="Q278" s="8">
        <f t="shared" si="7"/>
        <v>0</v>
      </c>
      <c r="R278" s="8">
        <f t="shared" si="8"/>
        <v>1040</v>
      </c>
      <c r="S278" s="8" t="e">
        <f t="shared" si="9"/>
        <v>#DIV/0!</v>
      </c>
      <c r="T278" s="8">
        <f t="shared" si="10"/>
        <v>1040</v>
      </c>
      <c r="U278" s="7">
        <f t="shared" si="11"/>
        <v>0</v>
      </c>
      <c r="V278" s="9">
        <f t="shared" si="12"/>
        <v>10</v>
      </c>
      <c r="W278" s="7" t="str">
        <f t="shared" si="26"/>
        <v>Kilopris=104 kr/kg;Vikt per enhet=10;Enheter per kolli=1;Vikt (ca)=10kg;Cirkapris per kolli=1040 kr</v>
      </c>
      <c r="Z278" s="7" t="str">
        <f t="shared" si="14"/>
        <v>Rostbiff</v>
      </c>
      <c r="AA278" s="7" t="s">
        <v>80</v>
      </c>
      <c r="AC278" s="7" t="s">
        <v>930</v>
      </c>
      <c r="AE278" s="7" t="s">
        <v>852</v>
      </c>
      <c r="AI278" s="8">
        <f t="shared" si="15"/>
        <v>1040</v>
      </c>
      <c r="AJ278" s="7" t="s">
        <v>84</v>
      </c>
      <c r="AK278" s="7" t="s">
        <v>84</v>
      </c>
      <c r="AL278" s="7">
        <f t="shared" si="16"/>
        <v>0</v>
      </c>
      <c r="AM278" s="7" t="s">
        <v>85</v>
      </c>
      <c r="AN278" s="7" t="s">
        <v>86</v>
      </c>
      <c r="AP278" s="8">
        <f t="shared" si="17"/>
        <v>10</v>
      </c>
      <c r="AQ278" s="7" t="s">
        <v>85</v>
      </c>
      <c r="AR278" s="7" t="s">
        <v>85</v>
      </c>
      <c r="AS278" s="7" t="s">
        <v>85</v>
      </c>
      <c r="AT278" s="7" t="s">
        <v>87</v>
      </c>
      <c r="AU278" s="7" t="s">
        <v>87</v>
      </c>
      <c r="AX278" s="7">
        <v>500</v>
      </c>
      <c r="AY278" s="7">
        <v>0</v>
      </c>
      <c r="AZ278" s="7" t="s">
        <v>861</v>
      </c>
      <c r="BA278" s="7" t="s">
        <v>931</v>
      </c>
      <c r="BR278" s="7">
        <v>0</v>
      </c>
      <c r="BX278" s="11"/>
      <c r="BY278" s="10" t="s">
        <v>932</v>
      </c>
      <c r="CJ278" s="7" t="str">
        <f t="shared" si="18"/>
        <v>Kilopris=104 kr/kg;Vikt per enhet=10;Enheter per kolli=1;Vikt (ca)=10kg;Cirkapris per kolli=1040 kr</v>
      </c>
    </row>
    <row r="279" spans="1:88" ht="15.75" customHeight="1">
      <c r="A279" s="7" t="s">
        <v>933</v>
      </c>
      <c r="B279" s="7">
        <v>1</v>
      </c>
      <c r="C279" s="7" t="str">
        <f t="shared" si="0"/>
        <v>Varierande</v>
      </c>
      <c r="D279" s="7">
        <v>1</v>
      </c>
      <c r="E279" s="8">
        <v>0</v>
      </c>
      <c r="F279" s="8">
        <v>10</v>
      </c>
      <c r="G279" s="8">
        <f t="shared" si="30"/>
        <v>0</v>
      </c>
      <c r="H279" s="8">
        <f t="shared" si="29"/>
        <v>10</v>
      </c>
      <c r="I279" s="8">
        <v>0</v>
      </c>
      <c r="J279" s="8">
        <v>109</v>
      </c>
      <c r="K279" s="7" t="s">
        <v>79</v>
      </c>
      <c r="M279" s="8">
        <f t="shared" si="3"/>
        <v>0</v>
      </c>
      <c r="N279" s="8">
        <f t="shared" si="4"/>
        <v>109</v>
      </c>
      <c r="O279" s="8">
        <f t="shared" si="5"/>
        <v>0</v>
      </c>
      <c r="P279" s="8">
        <f t="shared" si="6"/>
        <v>1090</v>
      </c>
      <c r="Q279" s="8">
        <f t="shared" si="7"/>
        <v>0</v>
      </c>
      <c r="R279" s="8">
        <f t="shared" si="8"/>
        <v>1090</v>
      </c>
      <c r="S279" s="8" t="e">
        <f t="shared" si="9"/>
        <v>#DIV/0!</v>
      </c>
      <c r="T279" s="8">
        <f t="shared" si="10"/>
        <v>1090</v>
      </c>
      <c r="U279" s="7">
        <f t="shared" si="11"/>
        <v>0</v>
      </c>
      <c r="V279" s="9">
        <f t="shared" si="12"/>
        <v>10</v>
      </c>
      <c r="W279" s="7" t="str">
        <f t="shared" si="26"/>
        <v>Kilopris=109 kr/kg;Vikt per enhet=10;Enheter per kolli=1;Vikt (ca)=10kg;Cirkapris per kolli=1090 kr</v>
      </c>
      <c r="Z279" s="7" t="str">
        <f t="shared" si="14"/>
        <v>Högrev</v>
      </c>
      <c r="AA279" s="7" t="s">
        <v>80</v>
      </c>
      <c r="AC279" s="7" t="s">
        <v>934</v>
      </c>
      <c r="AE279" s="7" t="s">
        <v>852</v>
      </c>
      <c r="AI279" s="8">
        <f t="shared" si="15"/>
        <v>1090</v>
      </c>
      <c r="AJ279" s="7" t="s">
        <v>84</v>
      </c>
      <c r="AK279" s="7" t="s">
        <v>84</v>
      </c>
      <c r="AL279" s="7">
        <f t="shared" si="16"/>
        <v>0</v>
      </c>
      <c r="AM279" s="7" t="s">
        <v>85</v>
      </c>
      <c r="AN279" s="7" t="s">
        <v>86</v>
      </c>
      <c r="AP279" s="8">
        <f t="shared" si="17"/>
        <v>10</v>
      </c>
      <c r="AQ279" s="7" t="s">
        <v>85</v>
      </c>
      <c r="AR279" s="7" t="s">
        <v>85</v>
      </c>
      <c r="AS279" s="7" t="s">
        <v>85</v>
      </c>
      <c r="AT279" s="7" t="s">
        <v>87</v>
      </c>
      <c r="AU279" s="7" t="s">
        <v>87</v>
      </c>
      <c r="AX279" s="7">
        <v>500</v>
      </c>
      <c r="AY279" s="7">
        <v>0</v>
      </c>
      <c r="AZ279" s="7" t="s">
        <v>861</v>
      </c>
      <c r="BA279" s="7" t="s">
        <v>854</v>
      </c>
      <c r="BR279" s="7">
        <v>0</v>
      </c>
      <c r="BX279" s="11"/>
      <c r="BY279" s="10" t="s">
        <v>935</v>
      </c>
      <c r="CJ279" s="7" t="str">
        <f t="shared" si="18"/>
        <v>Kilopris=109 kr/kg;Vikt per enhet=10;Enheter per kolli=1;Vikt (ca)=10kg;Cirkapris per kolli=1090 kr</v>
      </c>
    </row>
    <row r="280" spans="1:88" ht="15.75" customHeight="1">
      <c r="A280" s="7" t="s">
        <v>936</v>
      </c>
      <c r="B280" s="7">
        <v>1</v>
      </c>
      <c r="C280" s="7" t="str">
        <f t="shared" si="0"/>
        <v>Varierande</v>
      </c>
      <c r="D280" s="7">
        <v>1</v>
      </c>
      <c r="E280" s="8">
        <v>0</v>
      </c>
      <c r="F280" s="8">
        <v>10</v>
      </c>
      <c r="G280" s="8">
        <f t="shared" si="30"/>
        <v>0</v>
      </c>
      <c r="H280" s="8">
        <f t="shared" si="29"/>
        <v>10</v>
      </c>
      <c r="I280" s="8">
        <v>0</v>
      </c>
      <c r="J280" s="8">
        <v>87</v>
      </c>
      <c r="K280" s="7" t="s">
        <v>79</v>
      </c>
      <c r="M280" s="8">
        <f t="shared" si="3"/>
        <v>0</v>
      </c>
      <c r="N280" s="8">
        <f t="shared" si="4"/>
        <v>87</v>
      </c>
      <c r="O280" s="8">
        <f t="shared" si="5"/>
        <v>0</v>
      </c>
      <c r="P280" s="8">
        <f t="shared" si="6"/>
        <v>870</v>
      </c>
      <c r="Q280" s="8">
        <f t="shared" si="7"/>
        <v>0</v>
      </c>
      <c r="R280" s="8">
        <f t="shared" si="8"/>
        <v>870</v>
      </c>
      <c r="S280" s="8" t="e">
        <f t="shared" si="9"/>
        <v>#DIV/0!</v>
      </c>
      <c r="T280" s="8">
        <f t="shared" si="10"/>
        <v>870</v>
      </c>
      <c r="U280" s="7">
        <f t="shared" si="11"/>
        <v>0</v>
      </c>
      <c r="V280" s="9">
        <f t="shared" si="12"/>
        <v>10</v>
      </c>
      <c r="W280" s="7" t="str">
        <f t="shared" si="26"/>
        <v>Kilopris=87 kr/kg;Vikt per enhet=10;Enheter per kolli=1;Vikt (ca)=10kg;Cirkapris per kolli=870 kr</v>
      </c>
      <c r="Z280" s="7" t="str">
        <f t="shared" si="14"/>
        <v>Fransyska</v>
      </c>
      <c r="AA280" s="7" t="s">
        <v>80</v>
      </c>
      <c r="AC280" s="7" t="s">
        <v>937</v>
      </c>
      <c r="AE280" s="7" t="s">
        <v>852</v>
      </c>
      <c r="AI280" s="8">
        <f t="shared" si="15"/>
        <v>870</v>
      </c>
      <c r="AJ280" s="7" t="s">
        <v>84</v>
      </c>
      <c r="AK280" s="7" t="s">
        <v>84</v>
      </c>
      <c r="AL280" s="7">
        <f t="shared" si="16"/>
        <v>0</v>
      </c>
      <c r="AM280" s="7" t="s">
        <v>85</v>
      </c>
      <c r="AN280" s="7" t="s">
        <v>86</v>
      </c>
      <c r="AP280" s="8">
        <f t="shared" si="17"/>
        <v>10</v>
      </c>
      <c r="AQ280" s="7" t="s">
        <v>85</v>
      </c>
      <c r="AR280" s="7" t="s">
        <v>85</v>
      </c>
      <c r="AS280" s="7" t="s">
        <v>85</v>
      </c>
      <c r="AT280" s="7" t="s">
        <v>87</v>
      </c>
      <c r="AU280" s="7" t="s">
        <v>87</v>
      </c>
      <c r="AX280" s="7">
        <v>500</v>
      </c>
      <c r="AY280" s="7">
        <v>0</v>
      </c>
      <c r="AZ280" s="7" t="s">
        <v>861</v>
      </c>
      <c r="BA280" s="7" t="s">
        <v>938</v>
      </c>
      <c r="BR280" s="7">
        <v>0</v>
      </c>
      <c r="BX280" s="11"/>
      <c r="BY280" s="10" t="s">
        <v>939</v>
      </c>
      <c r="CJ280" s="7" t="str">
        <f t="shared" si="18"/>
        <v>Kilopris=87 kr/kg;Vikt per enhet=10;Enheter per kolli=1;Vikt (ca)=10kg;Cirkapris per kolli=870 kr</v>
      </c>
    </row>
    <row r="281" spans="1:88" ht="15.75" customHeight="1">
      <c r="A281" s="7" t="s">
        <v>940</v>
      </c>
      <c r="B281" s="7">
        <v>1</v>
      </c>
      <c r="C281" s="7" t="str">
        <f t="shared" si="0"/>
        <v>Varierande</v>
      </c>
      <c r="D281" s="7">
        <v>1</v>
      </c>
      <c r="E281" s="8">
        <v>0</v>
      </c>
      <c r="F281" s="8">
        <v>10</v>
      </c>
      <c r="G281" s="8">
        <f t="shared" si="30"/>
        <v>0</v>
      </c>
      <c r="H281" s="8">
        <f t="shared" si="29"/>
        <v>10</v>
      </c>
      <c r="I281" s="8">
        <v>0</v>
      </c>
      <c r="J281" s="8">
        <v>91</v>
      </c>
      <c r="K281" s="7" t="s">
        <v>79</v>
      </c>
      <c r="M281" s="8">
        <f t="shared" si="3"/>
        <v>0</v>
      </c>
      <c r="N281" s="8">
        <f t="shared" si="4"/>
        <v>91</v>
      </c>
      <c r="O281" s="8">
        <f t="shared" si="5"/>
        <v>0</v>
      </c>
      <c r="P281" s="8">
        <f t="shared" si="6"/>
        <v>910</v>
      </c>
      <c r="Q281" s="8">
        <f t="shared" si="7"/>
        <v>0</v>
      </c>
      <c r="R281" s="8">
        <f t="shared" si="8"/>
        <v>910</v>
      </c>
      <c r="S281" s="8" t="e">
        <f t="shared" si="9"/>
        <v>#DIV/0!</v>
      </c>
      <c r="T281" s="8">
        <f t="shared" si="10"/>
        <v>910</v>
      </c>
      <c r="U281" s="7">
        <f t="shared" si="11"/>
        <v>0</v>
      </c>
      <c r="V281" s="9">
        <f t="shared" si="12"/>
        <v>10</v>
      </c>
      <c r="W281" s="7" t="str">
        <f t="shared" si="26"/>
        <v>Kilopris=91 kr/kg;Vikt per enhet=10;Enheter per kolli=1;Vikt (ca)=10kg;Cirkapris per kolli=910 kr</v>
      </c>
      <c r="Z281" s="7" t="str">
        <f t="shared" si="14"/>
        <v>Ytterlår</v>
      </c>
      <c r="AA281" s="7" t="s">
        <v>80</v>
      </c>
      <c r="AC281" s="7" t="s">
        <v>941</v>
      </c>
      <c r="AE281" s="7" t="s">
        <v>852</v>
      </c>
      <c r="AI281" s="8">
        <f t="shared" si="15"/>
        <v>910</v>
      </c>
      <c r="AJ281" s="7" t="s">
        <v>84</v>
      </c>
      <c r="AK281" s="7" t="s">
        <v>84</v>
      </c>
      <c r="AL281" s="7">
        <f t="shared" si="16"/>
        <v>0</v>
      </c>
      <c r="AM281" s="7" t="s">
        <v>85</v>
      </c>
      <c r="AN281" s="7" t="s">
        <v>86</v>
      </c>
      <c r="AP281" s="8">
        <f t="shared" si="17"/>
        <v>10</v>
      </c>
      <c r="AQ281" s="7" t="s">
        <v>85</v>
      </c>
      <c r="AR281" s="7" t="s">
        <v>85</v>
      </c>
      <c r="AS281" s="7" t="s">
        <v>85</v>
      </c>
      <c r="AT281" s="7" t="s">
        <v>87</v>
      </c>
      <c r="AU281" s="7" t="s">
        <v>87</v>
      </c>
      <c r="AX281" s="7">
        <v>500</v>
      </c>
      <c r="AY281" s="7">
        <v>0</v>
      </c>
      <c r="AZ281" s="7" t="s">
        <v>861</v>
      </c>
      <c r="BA281" s="7" t="s">
        <v>942</v>
      </c>
      <c r="BR281" s="7">
        <v>0</v>
      </c>
      <c r="BX281" s="11"/>
      <c r="BY281" s="10" t="s">
        <v>943</v>
      </c>
      <c r="CJ281" s="7" t="str">
        <f t="shared" si="18"/>
        <v>Kilopris=91 kr/kg;Vikt per enhet=10;Enheter per kolli=1;Vikt (ca)=10kg;Cirkapris per kolli=910 kr</v>
      </c>
    </row>
    <row r="282" spans="1:88" ht="15.75" customHeight="1">
      <c r="A282" s="7" t="s">
        <v>944</v>
      </c>
      <c r="B282" s="7">
        <v>1</v>
      </c>
      <c r="C282" s="7" t="str">
        <f t="shared" si="0"/>
        <v>Varierande</v>
      </c>
      <c r="D282" s="7">
        <v>1</v>
      </c>
      <c r="E282" s="8">
        <v>0</v>
      </c>
      <c r="F282" s="8">
        <v>10</v>
      </c>
      <c r="G282" s="8">
        <f t="shared" si="30"/>
        <v>0</v>
      </c>
      <c r="H282" s="8">
        <f t="shared" si="29"/>
        <v>10</v>
      </c>
      <c r="I282" s="8">
        <v>0</v>
      </c>
      <c r="J282" s="8">
        <v>91</v>
      </c>
      <c r="K282" s="7" t="s">
        <v>79</v>
      </c>
      <c r="M282" s="8">
        <f t="shared" si="3"/>
        <v>0</v>
      </c>
      <c r="N282" s="8">
        <f t="shared" si="4"/>
        <v>91</v>
      </c>
      <c r="O282" s="8">
        <f t="shared" si="5"/>
        <v>0</v>
      </c>
      <c r="P282" s="8">
        <f t="shared" si="6"/>
        <v>910</v>
      </c>
      <c r="Q282" s="8">
        <f t="shared" si="7"/>
        <v>0</v>
      </c>
      <c r="R282" s="8">
        <f t="shared" si="8"/>
        <v>910</v>
      </c>
      <c r="S282" s="8" t="e">
        <f t="shared" si="9"/>
        <v>#DIV/0!</v>
      </c>
      <c r="T282" s="8">
        <f t="shared" si="10"/>
        <v>910</v>
      </c>
      <c r="U282" s="7">
        <f t="shared" si="11"/>
        <v>0</v>
      </c>
      <c r="V282" s="9">
        <f t="shared" si="12"/>
        <v>10</v>
      </c>
      <c r="W282" s="7" t="str">
        <f t="shared" si="26"/>
        <v>Kilopris=91 kr/kg;Vikt per enhet=10;Enheter per kolli=1;Vikt (ca)=10kg;Cirkapris per kolli=910 kr</v>
      </c>
      <c r="Z282" s="7" t="str">
        <f t="shared" si="14"/>
        <v>Bog/märgpipa</v>
      </c>
      <c r="AA282" s="7" t="s">
        <v>80</v>
      </c>
      <c r="AC282" s="7" t="s">
        <v>945</v>
      </c>
      <c r="AE282" s="7" t="s">
        <v>852</v>
      </c>
      <c r="AI282" s="8">
        <f t="shared" si="15"/>
        <v>910</v>
      </c>
      <c r="AJ282" s="7" t="s">
        <v>84</v>
      </c>
      <c r="AK282" s="7" t="s">
        <v>84</v>
      </c>
      <c r="AL282" s="7">
        <f t="shared" si="16"/>
        <v>0</v>
      </c>
      <c r="AM282" s="7" t="s">
        <v>85</v>
      </c>
      <c r="AN282" s="7" t="s">
        <v>86</v>
      </c>
      <c r="AP282" s="8">
        <f t="shared" si="17"/>
        <v>10</v>
      </c>
      <c r="AQ282" s="7" t="s">
        <v>85</v>
      </c>
      <c r="AR282" s="7" t="s">
        <v>85</v>
      </c>
      <c r="AS282" s="7" t="s">
        <v>85</v>
      </c>
      <c r="AT282" s="7" t="s">
        <v>87</v>
      </c>
      <c r="AU282" s="7" t="s">
        <v>87</v>
      </c>
      <c r="AX282" s="7">
        <v>500</v>
      </c>
      <c r="AY282" s="7">
        <v>0</v>
      </c>
      <c r="AZ282" s="7" t="s">
        <v>861</v>
      </c>
      <c r="BA282" s="7" t="s">
        <v>946</v>
      </c>
      <c r="BR282" s="7">
        <v>0</v>
      </c>
      <c r="BX282" s="11"/>
      <c r="BY282" s="10" t="s">
        <v>947</v>
      </c>
      <c r="CJ282" s="7" t="str">
        <f t="shared" si="18"/>
        <v>Kilopris=91 kr/kg;Vikt per enhet=10;Enheter per kolli=1;Vikt (ca)=10kg;Cirkapris per kolli=910 kr</v>
      </c>
    </row>
    <row r="283" spans="1:88" ht="15.75" customHeight="1">
      <c r="A283" s="7" t="s">
        <v>948</v>
      </c>
      <c r="B283" s="7">
        <v>1</v>
      </c>
      <c r="C283" s="7" t="str">
        <f t="shared" si="0"/>
        <v>Varierande</v>
      </c>
      <c r="D283" s="7">
        <v>1</v>
      </c>
      <c r="E283" s="8">
        <v>0</v>
      </c>
      <c r="F283" s="8">
        <v>10</v>
      </c>
      <c r="G283" s="8">
        <f t="shared" si="30"/>
        <v>0</v>
      </c>
      <c r="H283" s="8">
        <f t="shared" si="29"/>
        <v>10</v>
      </c>
      <c r="I283" s="8">
        <v>0</v>
      </c>
      <c r="J283" s="8">
        <v>80</v>
      </c>
      <c r="K283" s="7" t="s">
        <v>79</v>
      </c>
      <c r="M283" s="8">
        <f t="shared" si="3"/>
        <v>0</v>
      </c>
      <c r="N283" s="8">
        <f t="shared" si="4"/>
        <v>80</v>
      </c>
      <c r="O283" s="8">
        <f t="shared" si="5"/>
        <v>0</v>
      </c>
      <c r="P283" s="8">
        <f t="shared" si="6"/>
        <v>800</v>
      </c>
      <c r="Q283" s="8">
        <f t="shared" si="7"/>
        <v>0</v>
      </c>
      <c r="R283" s="8">
        <f t="shared" si="8"/>
        <v>800</v>
      </c>
      <c r="S283" s="8" t="e">
        <f t="shared" si="9"/>
        <v>#DIV/0!</v>
      </c>
      <c r="T283" s="8">
        <f t="shared" si="10"/>
        <v>800</v>
      </c>
      <c r="U283" s="7">
        <f t="shared" si="11"/>
        <v>0</v>
      </c>
      <c r="V283" s="9">
        <f t="shared" si="12"/>
        <v>10</v>
      </c>
      <c r="W283" s="7" t="str">
        <f t="shared" si="26"/>
        <v>Kilopris=80 kr/kg;Vikt per enhet=10;Enheter per kolli=1;Vikt (ca)=10kg;Cirkapris per kolli=800 kr</v>
      </c>
      <c r="Z283" s="7" t="str">
        <f t="shared" si="14"/>
        <v>Lägg med ben</v>
      </c>
      <c r="AA283" s="7" t="s">
        <v>80</v>
      </c>
      <c r="AC283" s="7" t="s">
        <v>949</v>
      </c>
      <c r="AE283" s="7" t="s">
        <v>852</v>
      </c>
      <c r="AI283" s="8">
        <f t="shared" si="15"/>
        <v>800</v>
      </c>
      <c r="AJ283" s="7" t="s">
        <v>84</v>
      </c>
      <c r="AK283" s="7" t="s">
        <v>84</v>
      </c>
      <c r="AL283" s="7">
        <f t="shared" si="16"/>
        <v>0</v>
      </c>
      <c r="AM283" s="7" t="s">
        <v>85</v>
      </c>
      <c r="AN283" s="7" t="s">
        <v>86</v>
      </c>
      <c r="AP283" s="8">
        <f t="shared" si="17"/>
        <v>10</v>
      </c>
      <c r="AQ283" s="7" t="s">
        <v>85</v>
      </c>
      <c r="AR283" s="7" t="s">
        <v>85</v>
      </c>
      <c r="AS283" s="7" t="s">
        <v>85</v>
      </c>
      <c r="AT283" s="7" t="s">
        <v>87</v>
      </c>
      <c r="AU283" s="7" t="s">
        <v>87</v>
      </c>
      <c r="AX283" s="7">
        <v>500</v>
      </c>
      <c r="AY283" s="7">
        <v>0</v>
      </c>
      <c r="AZ283" s="7" t="s">
        <v>861</v>
      </c>
      <c r="BA283" s="7" t="s">
        <v>950</v>
      </c>
      <c r="BR283" s="7">
        <v>0</v>
      </c>
      <c r="BX283" s="11"/>
      <c r="BY283" s="10" t="s">
        <v>951</v>
      </c>
      <c r="CJ283" s="7" t="str">
        <f t="shared" si="18"/>
        <v>Kilopris=80 kr/kg;Vikt per enhet=10;Enheter per kolli=1;Vikt (ca)=10kg;Cirkapris per kolli=800 kr</v>
      </c>
    </row>
    <row r="284" spans="1:88" ht="15.75" customHeight="1">
      <c r="A284" s="7" t="s">
        <v>952</v>
      </c>
      <c r="B284" s="7">
        <v>1</v>
      </c>
      <c r="C284" s="7" t="str">
        <f t="shared" si="0"/>
        <v>Varierande</v>
      </c>
      <c r="D284" s="7">
        <v>1</v>
      </c>
      <c r="E284" s="8">
        <v>0</v>
      </c>
      <c r="F284" s="8">
        <v>10</v>
      </c>
      <c r="G284" s="8">
        <f t="shared" si="30"/>
        <v>0</v>
      </c>
      <c r="H284" s="8">
        <f t="shared" si="29"/>
        <v>10</v>
      </c>
      <c r="I284" s="8">
        <v>0</v>
      </c>
      <c r="J284" s="8">
        <v>86</v>
      </c>
      <c r="K284" s="7" t="s">
        <v>79</v>
      </c>
      <c r="M284" s="8">
        <f t="shared" si="3"/>
        <v>0</v>
      </c>
      <c r="N284" s="8">
        <f t="shared" si="4"/>
        <v>86</v>
      </c>
      <c r="O284" s="8">
        <f t="shared" si="5"/>
        <v>0</v>
      </c>
      <c r="P284" s="8">
        <f t="shared" si="6"/>
        <v>860</v>
      </c>
      <c r="Q284" s="8">
        <f t="shared" si="7"/>
        <v>0</v>
      </c>
      <c r="R284" s="8">
        <f t="shared" si="8"/>
        <v>860</v>
      </c>
      <c r="S284" s="8" t="e">
        <f t="shared" si="9"/>
        <v>#DIV/0!</v>
      </c>
      <c r="T284" s="8">
        <f t="shared" si="10"/>
        <v>860</v>
      </c>
      <c r="U284" s="7">
        <f t="shared" si="11"/>
        <v>0</v>
      </c>
      <c r="V284" s="9">
        <f t="shared" si="12"/>
        <v>10</v>
      </c>
      <c r="W284" s="7" t="str">
        <f t="shared" si="26"/>
        <v>Kilopris=86 kr/kg;Vikt per enhet=10;Enheter per kolli=1;Vikt (ca)=10kg;Cirkapris per kolli=860 kr</v>
      </c>
      <c r="Z284" s="7" t="str">
        <f t="shared" si="14"/>
        <v>Spets bringa</v>
      </c>
      <c r="AA284" s="7" t="s">
        <v>80</v>
      </c>
      <c r="AC284" s="7" t="s">
        <v>953</v>
      </c>
      <c r="AE284" s="7" t="s">
        <v>852</v>
      </c>
      <c r="AI284" s="8">
        <f t="shared" si="15"/>
        <v>860</v>
      </c>
      <c r="AJ284" s="7" t="s">
        <v>84</v>
      </c>
      <c r="AK284" s="7" t="s">
        <v>84</v>
      </c>
      <c r="AL284" s="7">
        <f t="shared" si="16"/>
        <v>0</v>
      </c>
      <c r="AM284" s="7" t="s">
        <v>85</v>
      </c>
      <c r="AN284" s="7" t="s">
        <v>86</v>
      </c>
      <c r="AP284" s="8">
        <f t="shared" si="17"/>
        <v>10</v>
      </c>
      <c r="AQ284" s="7" t="s">
        <v>85</v>
      </c>
      <c r="AR284" s="7" t="s">
        <v>85</v>
      </c>
      <c r="AS284" s="7" t="s">
        <v>85</v>
      </c>
      <c r="AT284" s="7" t="s">
        <v>87</v>
      </c>
      <c r="AU284" s="7" t="s">
        <v>87</v>
      </c>
      <c r="AX284" s="7">
        <v>500</v>
      </c>
      <c r="AY284" s="7">
        <v>0</v>
      </c>
      <c r="AZ284" s="7" t="s">
        <v>861</v>
      </c>
      <c r="BA284" s="7" t="s">
        <v>954</v>
      </c>
      <c r="BR284" s="7">
        <v>0</v>
      </c>
      <c r="BX284" s="11"/>
      <c r="BY284" s="10" t="s">
        <v>955</v>
      </c>
      <c r="CJ284" s="7" t="str">
        <f t="shared" si="18"/>
        <v>Kilopris=86 kr/kg;Vikt per enhet=10;Enheter per kolli=1;Vikt (ca)=10kg;Cirkapris per kolli=860 kr</v>
      </c>
    </row>
    <row r="285" spans="1:88" ht="15.75" customHeight="1">
      <c r="A285" s="7" t="s">
        <v>956</v>
      </c>
      <c r="B285" s="7">
        <v>1</v>
      </c>
      <c r="C285" s="7" t="str">
        <f t="shared" si="0"/>
        <v>Varierande</v>
      </c>
      <c r="D285" s="7">
        <v>1</v>
      </c>
      <c r="E285" s="8">
        <v>0</v>
      </c>
      <c r="F285" s="8">
        <v>10</v>
      </c>
      <c r="G285" s="8">
        <f t="shared" si="30"/>
        <v>0</v>
      </c>
      <c r="H285" s="8">
        <f t="shared" si="29"/>
        <v>10</v>
      </c>
      <c r="I285" s="8">
        <v>0</v>
      </c>
      <c r="J285" s="8">
        <v>91</v>
      </c>
      <c r="K285" s="7" t="s">
        <v>79</v>
      </c>
      <c r="M285" s="8">
        <f t="shared" si="3"/>
        <v>0</v>
      </c>
      <c r="N285" s="8">
        <f t="shared" si="4"/>
        <v>91</v>
      </c>
      <c r="O285" s="8">
        <f t="shared" si="5"/>
        <v>0</v>
      </c>
      <c r="P285" s="8">
        <f t="shared" si="6"/>
        <v>910</v>
      </c>
      <c r="Q285" s="8">
        <f t="shared" si="7"/>
        <v>0</v>
      </c>
      <c r="R285" s="8">
        <f t="shared" si="8"/>
        <v>910</v>
      </c>
      <c r="S285" s="8" t="e">
        <f t="shared" si="9"/>
        <v>#DIV/0!</v>
      </c>
      <c r="T285" s="8">
        <f t="shared" si="10"/>
        <v>910</v>
      </c>
      <c r="U285" s="7">
        <f t="shared" si="11"/>
        <v>0</v>
      </c>
      <c r="V285" s="9">
        <f t="shared" si="12"/>
        <v>10</v>
      </c>
      <c r="W285" s="7" t="str">
        <f t="shared" si="26"/>
        <v>Kilopris=91 kr/kg;Vikt per enhet=10;Enheter per kolli=1;Vikt (ca)=10kg;Cirkapris per kolli=910 kr</v>
      </c>
      <c r="Z285" s="7" t="str">
        <f t="shared" si="14"/>
        <v>Nötrulle</v>
      </c>
      <c r="AA285" s="7" t="s">
        <v>80</v>
      </c>
      <c r="AC285" s="7" t="s">
        <v>957</v>
      </c>
      <c r="AE285" s="7" t="s">
        <v>852</v>
      </c>
      <c r="AI285" s="8">
        <f t="shared" si="15"/>
        <v>910</v>
      </c>
      <c r="AJ285" s="7" t="s">
        <v>84</v>
      </c>
      <c r="AK285" s="7" t="s">
        <v>84</v>
      </c>
      <c r="AL285" s="7">
        <f t="shared" si="16"/>
        <v>0</v>
      </c>
      <c r="AM285" s="7" t="s">
        <v>85</v>
      </c>
      <c r="AN285" s="7" t="s">
        <v>86</v>
      </c>
      <c r="AP285" s="8">
        <f t="shared" si="17"/>
        <v>10</v>
      </c>
      <c r="AQ285" s="7" t="s">
        <v>85</v>
      </c>
      <c r="AR285" s="7" t="s">
        <v>85</v>
      </c>
      <c r="AS285" s="7" t="s">
        <v>85</v>
      </c>
      <c r="AT285" s="7" t="s">
        <v>87</v>
      </c>
      <c r="AU285" s="7" t="s">
        <v>87</v>
      </c>
      <c r="AX285" s="7">
        <v>500</v>
      </c>
      <c r="AY285" s="7">
        <v>0</v>
      </c>
      <c r="AZ285" s="7" t="s">
        <v>861</v>
      </c>
      <c r="BA285" s="7" t="s">
        <v>958</v>
      </c>
      <c r="BR285" s="7">
        <v>0</v>
      </c>
      <c r="BX285" s="11"/>
      <c r="BY285" s="10" t="s">
        <v>959</v>
      </c>
      <c r="CJ285" s="7" t="str">
        <f t="shared" si="18"/>
        <v>Kilopris=91 kr/kg;Vikt per enhet=10;Enheter per kolli=1;Vikt (ca)=10kg;Cirkapris per kolli=910 kr</v>
      </c>
    </row>
    <row r="286" spans="1:88" ht="15.75" customHeight="1">
      <c r="A286" s="7" t="s">
        <v>960</v>
      </c>
      <c r="B286" s="7">
        <v>1</v>
      </c>
      <c r="C286" s="7" t="str">
        <f t="shared" si="0"/>
        <v>Varierande</v>
      </c>
      <c r="D286" s="7">
        <v>1</v>
      </c>
      <c r="E286" s="8">
        <v>0</v>
      </c>
      <c r="F286" s="8">
        <v>10</v>
      </c>
      <c r="G286" s="8">
        <f t="shared" si="30"/>
        <v>0</v>
      </c>
      <c r="H286" s="8">
        <f t="shared" si="29"/>
        <v>10</v>
      </c>
      <c r="I286" s="8">
        <v>0</v>
      </c>
      <c r="J286" s="8">
        <v>81</v>
      </c>
      <c r="K286" s="7" t="s">
        <v>79</v>
      </c>
      <c r="M286" s="8">
        <f t="shared" si="3"/>
        <v>0</v>
      </c>
      <c r="N286" s="8">
        <f t="shared" si="4"/>
        <v>81</v>
      </c>
      <c r="O286" s="8">
        <f t="shared" si="5"/>
        <v>0</v>
      </c>
      <c r="P286" s="8">
        <f t="shared" si="6"/>
        <v>810</v>
      </c>
      <c r="Q286" s="8">
        <f t="shared" si="7"/>
        <v>0</v>
      </c>
      <c r="R286" s="8">
        <f t="shared" si="8"/>
        <v>810</v>
      </c>
      <c r="S286" s="8" t="e">
        <f t="shared" si="9"/>
        <v>#DIV/0!</v>
      </c>
      <c r="T286" s="8">
        <f t="shared" si="10"/>
        <v>810</v>
      </c>
      <c r="U286" s="7">
        <f t="shared" si="11"/>
        <v>0</v>
      </c>
      <c r="V286" s="9">
        <f t="shared" si="12"/>
        <v>10</v>
      </c>
      <c r="W286" s="7" t="str">
        <f t="shared" si="26"/>
        <v>Kilopris=81 kr/kg;Vikt per enhet=10;Enheter per kolli=1;Vikt (ca)=10kg;Cirkapris per kolli=810 kr</v>
      </c>
      <c r="Z286" s="7" t="str">
        <f t="shared" si="14"/>
        <v>Nöt II 10%</v>
      </c>
      <c r="AA286" s="7" t="s">
        <v>80</v>
      </c>
      <c r="AC286" s="7" t="s">
        <v>961</v>
      </c>
      <c r="AE286" s="7" t="s">
        <v>852</v>
      </c>
      <c r="AI286" s="8">
        <f t="shared" si="15"/>
        <v>810</v>
      </c>
      <c r="AJ286" s="7" t="s">
        <v>84</v>
      </c>
      <c r="AK286" s="7" t="s">
        <v>84</v>
      </c>
      <c r="AL286" s="7">
        <f t="shared" si="16"/>
        <v>0</v>
      </c>
      <c r="AM286" s="7" t="s">
        <v>85</v>
      </c>
      <c r="AN286" s="7" t="s">
        <v>86</v>
      </c>
      <c r="AP286" s="8">
        <f t="shared" si="17"/>
        <v>10</v>
      </c>
      <c r="AQ286" s="7" t="s">
        <v>85</v>
      </c>
      <c r="AR286" s="7" t="s">
        <v>85</v>
      </c>
      <c r="AS286" s="7" t="s">
        <v>85</v>
      </c>
      <c r="AT286" s="7" t="s">
        <v>87</v>
      </c>
      <c r="AU286" s="7" t="s">
        <v>87</v>
      </c>
      <c r="AX286" s="7">
        <v>500</v>
      </c>
      <c r="AY286" s="7">
        <v>0</v>
      </c>
      <c r="AZ286" s="7" t="s">
        <v>861</v>
      </c>
      <c r="BA286" s="7" t="s">
        <v>854</v>
      </c>
      <c r="BR286" s="7">
        <v>0</v>
      </c>
      <c r="BX286" s="11"/>
      <c r="BY286" s="10" t="s">
        <v>962</v>
      </c>
      <c r="CJ286" s="7" t="str">
        <f t="shared" si="18"/>
        <v>Kilopris=81 kr/kg;Vikt per enhet=10;Enheter per kolli=1;Vikt (ca)=10kg;Cirkapris per kolli=810 kr</v>
      </c>
    </row>
    <row r="287" spans="1:88" ht="15.75" customHeight="1">
      <c r="A287" s="7" t="s">
        <v>963</v>
      </c>
      <c r="B287" s="7">
        <v>1</v>
      </c>
      <c r="C287" s="7" t="str">
        <f t="shared" si="0"/>
        <v>Varierande</v>
      </c>
      <c r="D287" s="7">
        <v>1</v>
      </c>
      <c r="E287" s="8">
        <v>0</v>
      </c>
      <c r="F287" s="8">
        <v>10</v>
      </c>
      <c r="G287" s="8">
        <f t="shared" si="30"/>
        <v>0</v>
      </c>
      <c r="H287" s="8">
        <f t="shared" si="29"/>
        <v>10</v>
      </c>
      <c r="I287" s="8">
        <v>0</v>
      </c>
      <c r="J287" s="8">
        <v>80</v>
      </c>
      <c r="K287" s="7" t="s">
        <v>79</v>
      </c>
      <c r="M287" s="8">
        <f t="shared" si="3"/>
        <v>0</v>
      </c>
      <c r="N287" s="8">
        <f t="shared" si="4"/>
        <v>80</v>
      </c>
      <c r="O287" s="8">
        <f t="shared" si="5"/>
        <v>0</v>
      </c>
      <c r="P287" s="8">
        <f t="shared" si="6"/>
        <v>800</v>
      </c>
      <c r="Q287" s="8">
        <f t="shared" si="7"/>
        <v>0</v>
      </c>
      <c r="R287" s="8">
        <f t="shared" si="8"/>
        <v>800</v>
      </c>
      <c r="S287" s="8" t="e">
        <f t="shared" si="9"/>
        <v>#DIV/0!</v>
      </c>
      <c r="T287" s="8">
        <f t="shared" si="10"/>
        <v>800</v>
      </c>
      <c r="U287" s="7">
        <f t="shared" si="11"/>
        <v>0</v>
      </c>
      <c r="V287" s="9">
        <f t="shared" si="12"/>
        <v>10</v>
      </c>
      <c r="W287" s="7" t="str">
        <f t="shared" si="26"/>
        <v>Kilopris=80 kr/kg;Vikt per enhet=10;Enheter per kolli=1;Vikt (ca)=10kg;Cirkapris per kolli=800 kr</v>
      </c>
      <c r="Z287" s="7" t="str">
        <f t="shared" si="14"/>
        <v>Bringa med ben</v>
      </c>
      <c r="AA287" s="7" t="s">
        <v>80</v>
      </c>
      <c r="AC287" s="7" t="s">
        <v>964</v>
      </c>
      <c r="AE287" s="7" t="s">
        <v>852</v>
      </c>
      <c r="AI287" s="8">
        <f t="shared" si="15"/>
        <v>800</v>
      </c>
      <c r="AJ287" s="7" t="s">
        <v>84</v>
      </c>
      <c r="AK287" s="7" t="s">
        <v>84</v>
      </c>
      <c r="AL287" s="7">
        <f t="shared" si="16"/>
        <v>0</v>
      </c>
      <c r="AM287" s="7" t="s">
        <v>85</v>
      </c>
      <c r="AN287" s="7" t="s">
        <v>86</v>
      </c>
      <c r="AP287" s="8">
        <f t="shared" si="17"/>
        <v>10</v>
      </c>
      <c r="AQ287" s="7" t="s">
        <v>85</v>
      </c>
      <c r="AR287" s="7" t="s">
        <v>85</v>
      </c>
      <c r="AS287" s="7" t="s">
        <v>85</v>
      </c>
      <c r="AT287" s="7" t="s">
        <v>87</v>
      </c>
      <c r="AU287" s="7" t="s">
        <v>87</v>
      </c>
      <c r="AX287" s="7">
        <v>500</v>
      </c>
      <c r="AY287" s="7">
        <v>0</v>
      </c>
      <c r="AZ287" s="7" t="s">
        <v>861</v>
      </c>
      <c r="BA287" s="7" t="s">
        <v>965</v>
      </c>
      <c r="BR287" s="7">
        <v>0</v>
      </c>
      <c r="BX287" s="11"/>
      <c r="BY287" s="10" t="s">
        <v>966</v>
      </c>
      <c r="CJ287" s="7" t="str">
        <f t="shared" si="18"/>
        <v>Kilopris=80 kr/kg;Vikt per enhet=10;Enheter per kolli=1;Vikt (ca)=10kg;Cirkapris per kolli=800 kr</v>
      </c>
    </row>
    <row r="288" spans="1:88" ht="15.75" customHeight="1">
      <c r="A288" s="7" t="s">
        <v>967</v>
      </c>
      <c r="B288" s="7">
        <v>1</v>
      </c>
      <c r="C288" s="7" t="str">
        <f t="shared" si="0"/>
        <v>Varierande</v>
      </c>
      <c r="D288" s="7">
        <v>5</v>
      </c>
      <c r="E288" s="8">
        <v>0</v>
      </c>
      <c r="F288" s="8">
        <v>1</v>
      </c>
      <c r="G288" s="8">
        <f t="shared" si="30"/>
        <v>0</v>
      </c>
      <c r="H288" s="8">
        <f t="shared" si="29"/>
        <v>5</v>
      </c>
      <c r="I288" s="8">
        <v>0</v>
      </c>
      <c r="J288" s="8">
        <v>159</v>
      </c>
      <c r="K288" s="7" t="s">
        <v>79</v>
      </c>
      <c r="M288" s="8">
        <f t="shared" si="3"/>
        <v>0</v>
      </c>
      <c r="N288" s="8">
        <f t="shared" si="4"/>
        <v>159</v>
      </c>
      <c r="O288" s="8">
        <f t="shared" si="5"/>
        <v>0</v>
      </c>
      <c r="P288" s="8">
        <f t="shared" si="6"/>
        <v>795</v>
      </c>
      <c r="Q288" s="8">
        <f t="shared" si="7"/>
        <v>0</v>
      </c>
      <c r="R288" s="8">
        <f t="shared" si="8"/>
        <v>795</v>
      </c>
      <c r="S288" s="8" t="e">
        <f t="shared" si="9"/>
        <v>#DIV/0!</v>
      </c>
      <c r="T288" s="8">
        <f t="shared" si="10"/>
        <v>795</v>
      </c>
      <c r="U288" s="7">
        <f t="shared" si="11"/>
        <v>0</v>
      </c>
      <c r="V288" s="9">
        <f t="shared" si="12"/>
        <v>5</v>
      </c>
      <c r="W288" s="7" t="str">
        <f t="shared" si="26"/>
        <v>Kilopris=159 kr/kg;Vikt per enhet=1;Enheter per kolli=5;Vikt (ca)=5kg;Cirkapris per kolli=795 kr</v>
      </c>
      <c r="Z288" s="7" t="str">
        <f t="shared" si="14"/>
        <v>Innanlår i bit, vakuumpackat</v>
      </c>
      <c r="AA288" s="7" t="s">
        <v>80</v>
      </c>
      <c r="AC288" s="7" t="s">
        <v>968</v>
      </c>
      <c r="AE288" s="7" t="s">
        <v>852</v>
      </c>
      <c r="AI288" s="8">
        <f t="shared" si="15"/>
        <v>795</v>
      </c>
      <c r="AJ288" s="7" t="s">
        <v>84</v>
      </c>
      <c r="AK288" s="7" t="s">
        <v>84</v>
      </c>
      <c r="AL288" s="7">
        <f t="shared" si="16"/>
        <v>0</v>
      </c>
      <c r="AM288" s="7" t="s">
        <v>85</v>
      </c>
      <c r="AN288" s="7" t="s">
        <v>86</v>
      </c>
      <c r="AP288" s="8">
        <f t="shared" si="17"/>
        <v>5</v>
      </c>
      <c r="AQ288" s="7" t="s">
        <v>85</v>
      </c>
      <c r="AR288" s="7" t="s">
        <v>85</v>
      </c>
      <c r="AS288" s="7" t="s">
        <v>85</v>
      </c>
      <c r="AT288" s="7" t="s">
        <v>87</v>
      </c>
      <c r="AU288" s="7" t="s">
        <v>87</v>
      </c>
      <c r="AX288" s="7">
        <v>500</v>
      </c>
      <c r="AY288" s="7">
        <v>0</v>
      </c>
      <c r="AZ288" s="7" t="s">
        <v>885</v>
      </c>
      <c r="BA288" s="7" t="s">
        <v>897</v>
      </c>
      <c r="BR288" s="7">
        <v>0</v>
      </c>
      <c r="BX288" s="11"/>
      <c r="BY288" s="10" t="s">
        <v>969</v>
      </c>
      <c r="CJ288" s="7" t="str">
        <f t="shared" si="18"/>
        <v>Kilopris=159 kr/kg;Vikt per enhet=1;Enheter per kolli=5;Vikt (ca)=5kg;Cirkapris per kolli=795 kr</v>
      </c>
    </row>
    <row r="289" spans="1:88" ht="15.75" customHeight="1">
      <c r="A289" s="28" t="s">
        <v>970</v>
      </c>
      <c r="B289" s="28">
        <v>1</v>
      </c>
      <c r="C289" s="28" t="str">
        <f t="shared" si="0"/>
        <v>Varierande</v>
      </c>
      <c r="D289" s="28">
        <v>6</v>
      </c>
      <c r="E289" s="29">
        <v>0</v>
      </c>
      <c r="F289" s="29">
        <v>1</v>
      </c>
      <c r="G289" s="29">
        <f t="shared" si="30"/>
        <v>0</v>
      </c>
      <c r="H289" s="29">
        <f t="shared" si="29"/>
        <v>6</v>
      </c>
      <c r="I289" s="29">
        <v>0</v>
      </c>
      <c r="J289" s="29">
        <v>154</v>
      </c>
      <c r="K289" s="28" t="s">
        <v>79</v>
      </c>
      <c r="L289" s="28"/>
      <c r="M289" s="29">
        <f t="shared" si="3"/>
        <v>0</v>
      </c>
      <c r="N289" s="29">
        <f t="shared" si="4"/>
        <v>154</v>
      </c>
      <c r="O289" s="29">
        <f t="shared" si="5"/>
        <v>0</v>
      </c>
      <c r="P289" s="29">
        <f t="shared" si="6"/>
        <v>924</v>
      </c>
      <c r="Q289" s="29">
        <f t="shared" si="7"/>
        <v>0</v>
      </c>
      <c r="R289" s="29">
        <f t="shared" si="8"/>
        <v>924</v>
      </c>
      <c r="S289" s="29" t="e">
        <f t="shared" si="9"/>
        <v>#DIV/0!</v>
      </c>
      <c r="T289" s="29">
        <f t="shared" si="10"/>
        <v>924</v>
      </c>
      <c r="U289" s="28">
        <f t="shared" si="11"/>
        <v>0</v>
      </c>
      <c r="V289" s="30">
        <f t="shared" si="12"/>
        <v>6</v>
      </c>
      <c r="W289" s="28" t="str">
        <f t="shared" si="26"/>
        <v>Kilopris=154 kr/kg;Vikt per enhet=1;Enheter per kolli=6;Vikt (ca)=6kg;Cirkapris per kolli=924 kr</v>
      </c>
      <c r="X289" s="28"/>
      <c r="Y289" s="28"/>
      <c r="Z289" s="7" t="str">
        <f t="shared" si="14"/>
        <v>Flankstek i bit, vakuumpackat</v>
      </c>
      <c r="AA289" s="28" t="s">
        <v>80</v>
      </c>
      <c r="AB289" s="28"/>
      <c r="AC289" s="28" t="s">
        <v>971</v>
      </c>
      <c r="AD289" s="28"/>
      <c r="AE289" s="28" t="s">
        <v>852</v>
      </c>
      <c r="AF289" s="28"/>
      <c r="AG289" s="28"/>
      <c r="AH289" s="28"/>
      <c r="AI289" s="29">
        <f t="shared" si="15"/>
        <v>924</v>
      </c>
      <c r="AJ289" s="28" t="s">
        <v>84</v>
      </c>
      <c r="AK289" s="28" t="s">
        <v>84</v>
      </c>
      <c r="AL289" s="28">
        <f t="shared" si="16"/>
        <v>0</v>
      </c>
      <c r="AM289" s="28" t="s">
        <v>85</v>
      </c>
      <c r="AN289" s="28" t="s">
        <v>86</v>
      </c>
      <c r="AO289" s="28"/>
      <c r="AP289" s="29">
        <f t="shared" si="17"/>
        <v>6</v>
      </c>
      <c r="AQ289" s="28" t="s">
        <v>85</v>
      </c>
      <c r="AR289" s="28" t="s">
        <v>85</v>
      </c>
      <c r="AS289" s="28" t="s">
        <v>85</v>
      </c>
      <c r="AT289" s="28" t="s">
        <v>87</v>
      </c>
      <c r="AU289" s="28" t="s">
        <v>87</v>
      </c>
      <c r="AV289" s="28"/>
      <c r="AW289" s="28"/>
      <c r="AX289" s="28">
        <v>500</v>
      </c>
      <c r="AY289" s="28">
        <v>0</v>
      </c>
      <c r="AZ289" s="28" t="s">
        <v>885</v>
      </c>
      <c r="BA289" s="28" t="s">
        <v>972</v>
      </c>
      <c r="BB289" s="28"/>
      <c r="BC289" s="28"/>
      <c r="BD289" s="28"/>
      <c r="BE289" s="28"/>
      <c r="BF289" s="28"/>
      <c r="BG289" s="28"/>
      <c r="BH289" s="28"/>
      <c r="BI289" s="28"/>
      <c r="BJ289" s="28"/>
      <c r="BK289" s="28"/>
      <c r="BL289" s="28"/>
      <c r="BM289" s="28"/>
      <c r="BN289" s="28"/>
      <c r="BO289" s="28"/>
      <c r="BP289" s="28"/>
      <c r="BQ289" s="28"/>
      <c r="BR289" s="28">
        <v>0</v>
      </c>
      <c r="BS289" s="28"/>
      <c r="BT289" s="28"/>
      <c r="BU289" s="28"/>
      <c r="BV289" s="28"/>
      <c r="BW289" s="28"/>
      <c r="BX289" s="32"/>
      <c r="BY289" s="31" t="s">
        <v>973</v>
      </c>
      <c r="BZ289" s="28"/>
      <c r="CA289" s="28"/>
      <c r="CB289" s="28"/>
      <c r="CC289" s="28"/>
      <c r="CD289" s="28"/>
      <c r="CE289" s="28"/>
      <c r="CF289" s="28"/>
      <c r="CG289" s="28"/>
      <c r="CH289" s="28"/>
      <c r="CI289" s="28"/>
      <c r="CJ289" s="28" t="str">
        <f t="shared" si="18"/>
        <v>Kilopris=154 kr/kg;Vikt per enhet=1;Enheter per kolli=6;Vikt (ca)=6kg;Cirkapris per kolli=924 kr</v>
      </c>
    </row>
    <row r="290" spans="1:88" ht="15.75" customHeight="1">
      <c r="A290" s="7" t="s">
        <v>974</v>
      </c>
      <c r="B290" s="7">
        <v>1</v>
      </c>
      <c r="C290" s="7" t="str">
        <f t="shared" si="0"/>
        <v>Varierande</v>
      </c>
      <c r="D290" s="7">
        <v>1</v>
      </c>
      <c r="E290" s="8">
        <v>0</v>
      </c>
      <c r="F290" s="8">
        <v>5</v>
      </c>
      <c r="G290" s="8">
        <f t="shared" si="30"/>
        <v>0</v>
      </c>
      <c r="H290" s="8">
        <f t="shared" si="29"/>
        <v>5</v>
      </c>
      <c r="I290" s="8">
        <v>0</v>
      </c>
      <c r="J290" s="8">
        <v>170</v>
      </c>
      <c r="K290" s="7" t="s">
        <v>79</v>
      </c>
      <c r="M290" s="8">
        <f t="shared" si="3"/>
        <v>0</v>
      </c>
      <c r="N290" s="8">
        <f t="shared" si="4"/>
        <v>170</v>
      </c>
      <c r="O290" s="8">
        <f t="shared" si="5"/>
        <v>0</v>
      </c>
      <c r="P290" s="8">
        <f t="shared" si="6"/>
        <v>850</v>
      </c>
      <c r="Q290" s="8">
        <f t="shared" si="7"/>
        <v>0</v>
      </c>
      <c r="R290" s="8">
        <f t="shared" si="8"/>
        <v>850</v>
      </c>
      <c r="S290" s="8" t="e">
        <f t="shared" si="9"/>
        <v>#DIV/0!</v>
      </c>
      <c r="T290" s="8">
        <f t="shared" si="10"/>
        <v>850</v>
      </c>
      <c r="U290" s="7">
        <f t="shared" si="11"/>
        <v>0</v>
      </c>
      <c r="V290" s="9">
        <f t="shared" si="12"/>
        <v>5</v>
      </c>
      <c r="W290" s="7" t="str">
        <f t="shared" si="26"/>
        <v>Kilopris=170 kr/kg;Vikt per enhet=5;Enheter per kolli=1;Vikt (ca)=5kg;Cirkapris per kolli=850 kr</v>
      </c>
      <c r="Z290" s="7" t="str">
        <f t="shared" si="14"/>
        <v>Rostas</v>
      </c>
      <c r="AA290" s="7" t="s">
        <v>80</v>
      </c>
      <c r="AC290" s="7" t="s">
        <v>975</v>
      </c>
      <c r="AE290" s="7" t="s">
        <v>852</v>
      </c>
      <c r="AI290" s="8">
        <f t="shared" si="15"/>
        <v>850</v>
      </c>
      <c r="AJ290" s="7" t="s">
        <v>84</v>
      </c>
      <c r="AK290" s="7" t="s">
        <v>84</v>
      </c>
      <c r="AL290" s="7">
        <f t="shared" si="16"/>
        <v>0</v>
      </c>
      <c r="AM290" s="7" t="s">
        <v>85</v>
      </c>
      <c r="AN290" s="7" t="s">
        <v>86</v>
      </c>
      <c r="AP290" s="8">
        <f t="shared" si="17"/>
        <v>5</v>
      </c>
      <c r="AQ290" s="7" t="s">
        <v>85</v>
      </c>
      <c r="AR290" s="7" t="s">
        <v>85</v>
      </c>
      <c r="AS290" s="7" t="s">
        <v>85</v>
      </c>
      <c r="AT290" s="7" t="s">
        <v>87</v>
      </c>
      <c r="AU290" s="7" t="s">
        <v>87</v>
      </c>
      <c r="AX290" s="7">
        <v>500</v>
      </c>
      <c r="AY290" s="7">
        <v>0</v>
      </c>
      <c r="AZ290" s="7" t="s">
        <v>861</v>
      </c>
      <c r="BA290" s="7" t="s">
        <v>976</v>
      </c>
      <c r="BR290" s="7">
        <v>0</v>
      </c>
      <c r="BX290" s="11"/>
      <c r="BY290" s="10" t="s">
        <v>977</v>
      </c>
      <c r="CJ290" s="7" t="str">
        <f t="shared" si="18"/>
        <v>Kilopris=170 kr/kg;Vikt per enhet=5;Enheter per kolli=1;Vikt (ca)=5kg;Cirkapris per kolli=850 kr</v>
      </c>
    </row>
    <row r="291" spans="1:88" ht="15.75" customHeight="1">
      <c r="A291" s="7" t="s">
        <v>978</v>
      </c>
      <c r="B291" s="7">
        <v>1</v>
      </c>
      <c r="C291" s="7" t="str">
        <f t="shared" si="0"/>
        <v>Varierande</v>
      </c>
      <c r="D291" s="7">
        <v>1</v>
      </c>
      <c r="E291" s="8">
        <v>0</v>
      </c>
      <c r="F291" s="8">
        <v>10</v>
      </c>
      <c r="G291" s="8">
        <f t="shared" si="30"/>
        <v>0</v>
      </c>
      <c r="H291" s="8">
        <f t="shared" si="29"/>
        <v>10</v>
      </c>
      <c r="I291" s="8">
        <v>0</v>
      </c>
      <c r="J291" s="8">
        <v>125</v>
      </c>
      <c r="K291" s="7" t="s">
        <v>79</v>
      </c>
      <c r="M291" s="8">
        <f t="shared" si="3"/>
        <v>0</v>
      </c>
      <c r="N291" s="8">
        <f t="shared" si="4"/>
        <v>125</v>
      </c>
      <c r="O291" s="8">
        <f t="shared" si="5"/>
        <v>0</v>
      </c>
      <c r="P291" s="8">
        <f t="shared" si="6"/>
        <v>1250</v>
      </c>
      <c r="Q291" s="8">
        <f t="shared" si="7"/>
        <v>0</v>
      </c>
      <c r="R291" s="8">
        <f t="shared" si="8"/>
        <v>1250</v>
      </c>
      <c r="S291" s="8" t="e">
        <f t="shared" si="9"/>
        <v>#DIV/0!</v>
      </c>
      <c r="T291" s="8">
        <f t="shared" si="10"/>
        <v>1250</v>
      </c>
      <c r="U291" s="7">
        <f t="shared" si="11"/>
        <v>0</v>
      </c>
      <c r="V291" s="9">
        <f t="shared" si="12"/>
        <v>10</v>
      </c>
      <c r="W291" s="7" t="str">
        <f t="shared" si="26"/>
        <v>Kilopris=125 kr/kg;Vikt per enhet=10;Enheter per kolli=1;Vikt (ca)=10kg;Cirkapris per kolli=1250 kr</v>
      </c>
      <c r="Z291" s="7" t="str">
        <f t="shared" si="14"/>
        <v>Högrevsfärs</v>
      </c>
      <c r="AA291" s="7" t="s">
        <v>80</v>
      </c>
      <c r="AC291" s="7" t="s">
        <v>979</v>
      </c>
      <c r="AE291" s="7" t="s">
        <v>852</v>
      </c>
      <c r="AI291" s="8">
        <f t="shared" si="15"/>
        <v>1250</v>
      </c>
      <c r="AJ291" s="7" t="s">
        <v>84</v>
      </c>
      <c r="AK291" s="7" t="s">
        <v>84</v>
      </c>
      <c r="AL291" s="7">
        <f t="shared" si="16"/>
        <v>0</v>
      </c>
      <c r="AM291" s="7" t="s">
        <v>85</v>
      </c>
      <c r="AN291" s="7" t="s">
        <v>86</v>
      </c>
      <c r="AP291" s="8">
        <f t="shared" si="17"/>
        <v>10</v>
      </c>
      <c r="AQ291" s="7" t="s">
        <v>85</v>
      </c>
      <c r="AR291" s="7" t="s">
        <v>85</v>
      </c>
      <c r="AS291" s="7" t="s">
        <v>85</v>
      </c>
      <c r="AT291" s="7" t="s">
        <v>87</v>
      </c>
      <c r="AU291" s="7" t="s">
        <v>87</v>
      </c>
      <c r="AX291" s="7">
        <v>500</v>
      </c>
      <c r="AY291" s="7">
        <v>0</v>
      </c>
      <c r="AZ291" s="7" t="s">
        <v>861</v>
      </c>
      <c r="BA291" s="7" t="s">
        <v>980</v>
      </c>
      <c r="BR291" s="7">
        <v>0</v>
      </c>
      <c r="BX291" s="11"/>
      <c r="BY291" s="10" t="s">
        <v>981</v>
      </c>
      <c r="CJ291" s="7" t="str">
        <f t="shared" si="18"/>
        <v>Kilopris=125 kr/kg;Vikt per enhet=10;Enheter per kolli=1;Vikt (ca)=10kg;Cirkapris per kolli=1250 kr</v>
      </c>
    </row>
    <row r="292" spans="1:88" ht="15.75" customHeight="1">
      <c r="A292" s="7" t="s">
        <v>982</v>
      </c>
      <c r="B292" s="7">
        <v>1</v>
      </c>
      <c r="C292" s="7" t="str">
        <f t="shared" si="0"/>
        <v>Varierande</v>
      </c>
      <c r="D292" s="7">
        <v>1</v>
      </c>
      <c r="E292" s="8">
        <v>0</v>
      </c>
      <c r="F292" s="8">
        <v>5</v>
      </c>
      <c r="G292" s="8">
        <f t="shared" si="30"/>
        <v>0</v>
      </c>
      <c r="H292" s="8">
        <f t="shared" si="29"/>
        <v>5</v>
      </c>
      <c r="I292" s="8">
        <v>0</v>
      </c>
      <c r="J292" s="8">
        <v>142</v>
      </c>
      <c r="K292" s="7" t="s">
        <v>79</v>
      </c>
      <c r="M292" s="8">
        <f t="shared" si="3"/>
        <v>0</v>
      </c>
      <c r="N292" s="8">
        <f t="shared" si="4"/>
        <v>142</v>
      </c>
      <c r="O292" s="8">
        <f t="shared" si="5"/>
        <v>0</v>
      </c>
      <c r="P292" s="8">
        <f t="shared" si="6"/>
        <v>710</v>
      </c>
      <c r="Q292" s="8">
        <f t="shared" si="7"/>
        <v>0</v>
      </c>
      <c r="R292" s="8">
        <f t="shared" si="8"/>
        <v>710</v>
      </c>
      <c r="S292" s="8" t="e">
        <f t="shared" si="9"/>
        <v>#DIV/0!</v>
      </c>
      <c r="T292" s="8">
        <f t="shared" si="10"/>
        <v>710</v>
      </c>
      <c r="U292" s="7">
        <f t="shared" si="11"/>
        <v>0</v>
      </c>
      <c r="V292" s="9">
        <f t="shared" si="12"/>
        <v>5</v>
      </c>
      <c r="W292" s="7" t="str">
        <f t="shared" si="26"/>
        <v>Kilopris=142 kr/kg;Vikt per enhet=5;Enheter per kolli=1;Vikt (ca)=5kg;Cirkapris per kolli=710 kr</v>
      </c>
      <c r="Z292" s="7" t="str">
        <f t="shared" si="14"/>
        <v>Flankstek</v>
      </c>
      <c r="AA292" s="7" t="s">
        <v>80</v>
      </c>
      <c r="AC292" s="7" t="s">
        <v>983</v>
      </c>
      <c r="AE292" s="7" t="s">
        <v>852</v>
      </c>
      <c r="AI292" s="8">
        <f t="shared" si="15"/>
        <v>710</v>
      </c>
      <c r="AJ292" s="7" t="s">
        <v>84</v>
      </c>
      <c r="AK292" s="7" t="s">
        <v>84</v>
      </c>
      <c r="AL292" s="7">
        <f t="shared" si="16"/>
        <v>0</v>
      </c>
      <c r="AM292" s="7" t="s">
        <v>85</v>
      </c>
      <c r="AN292" s="7" t="s">
        <v>86</v>
      </c>
      <c r="AP292" s="8">
        <f t="shared" si="17"/>
        <v>5</v>
      </c>
      <c r="AQ292" s="7" t="s">
        <v>85</v>
      </c>
      <c r="AR292" s="7" t="s">
        <v>85</v>
      </c>
      <c r="AS292" s="7" t="s">
        <v>85</v>
      </c>
      <c r="AT292" s="7" t="s">
        <v>87</v>
      </c>
      <c r="AU292" s="7" t="s">
        <v>87</v>
      </c>
      <c r="AX292" s="7">
        <v>500</v>
      </c>
      <c r="AY292" s="7">
        <v>0</v>
      </c>
      <c r="AZ292" s="7" t="s">
        <v>861</v>
      </c>
      <c r="BA292" s="7" t="s">
        <v>972</v>
      </c>
      <c r="BR292" s="7">
        <v>0</v>
      </c>
      <c r="BX292" s="11"/>
      <c r="BY292" s="10" t="s">
        <v>984</v>
      </c>
      <c r="CJ292" s="7" t="str">
        <f t="shared" si="18"/>
        <v>Kilopris=142 kr/kg;Vikt per enhet=5;Enheter per kolli=1;Vikt (ca)=5kg;Cirkapris per kolli=710 kr</v>
      </c>
    </row>
    <row r="293" spans="1:88" ht="15.75" customHeight="1">
      <c r="A293" s="7" t="s">
        <v>985</v>
      </c>
      <c r="B293" s="7">
        <v>1</v>
      </c>
      <c r="C293" s="7" t="str">
        <f t="shared" si="0"/>
        <v>Varierande</v>
      </c>
      <c r="D293" s="7">
        <v>1</v>
      </c>
      <c r="E293" s="8">
        <v>0</v>
      </c>
      <c r="F293" s="8">
        <v>5</v>
      </c>
      <c r="G293" s="8">
        <f t="shared" si="30"/>
        <v>0</v>
      </c>
      <c r="H293" s="8">
        <f t="shared" si="29"/>
        <v>5</v>
      </c>
      <c r="I293" s="8">
        <v>0</v>
      </c>
      <c r="J293" s="8">
        <v>142</v>
      </c>
      <c r="K293" s="7" t="s">
        <v>79</v>
      </c>
      <c r="M293" s="8">
        <f t="shared" si="3"/>
        <v>0</v>
      </c>
      <c r="N293" s="8">
        <f t="shared" si="4"/>
        <v>142</v>
      </c>
      <c r="O293" s="8">
        <f t="shared" si="5"/>
        <v>0</v>
      </c>
      <c r="P293" s="8">
        <f t="shared" si="6"/>
        <v>710</v>
      </c>
      <c r="Q293" s="8">
        <f t="shared" si="7"/>
        <v>0</v>
      </c>
      <c r="R293" s="8">
        <f t="shared" si="8"/>
        <v>710</v>
      </c>
      <c r="S293" s="8" t="e">
        <f t="shared" si="9"/>
        <v>#DIV/0!</v>
      </c>
      <c r="T293" s="8">
        <f t="shared" si="10"/>
        <v>710</v>
      </c>
      <c r="U293" s="7">
        <f t="shared" si="11"/>
        <v>0</v>
      </c>
      <c r="V293" s="9">
        <f t="shared" si="12"/>
        <v>5</v>
      </c>
      <c r="W293" s="7" t="str">
        <f t="shared" si="26"/>
        <v>Kilopris=142 kr/kg;Vikt per enhet=5;Enheter per kolli=1;Vikt (ca)=5kg;Cirkapris per kolli=710 kr</v>
      </c>
      <c r="Z293" s="7" t="str">
        <f t="shared" si="14"/>
        <v>Flapmeat</v>
      </c>
      <c r="AA293" s="7" t="s">
        <v>80</v>
      </c>
      <c r="AC293" s="7" t="s">
        <v>986</v>
      </c>
      <c r="AE293" s="7" t="s">
        <v>852</v>
      </c>
      <c r="AI293" s="8">
        <f t="shared" si="15"/>
        <v>710</v>
      </c>
      <c r="AJ293" s="7" t="s">
        <v>84</v>
      </c>
      <c r="AK293" s="7" t="s">
        <v>84</v>
      </c>
      <c r="AL293" s="7">
        <f t="shared" si="16"/>
        <v>0</v>
      </c>
      <c r="AM293" s="7" t="s">
        <v>85</v>
      </c>
      <c r="AN293" s="7" t="s">
        <v>86</v>
      </c>
      <c r="AP293" s="8">
        <f t="shared" si="17"/>
        <v>5</v>
      </c>
      <c r="AQ293" s="7" t="s">
        <v>85</v>
      </c>
      <c r="AR293" s="7" t="s">
        <v>85</v>
      </c>
      <c r="AS293" s="7" t="s">
        <v>85</v>
      </c>
      <c r="AT293" s="7" t="s">
        <v>87</v>
      </c>
      <c r="AU293" s="7" t="s">
        <v>87</v>
      </c>
      <c r="AX293" s="7">
        <v>500</v>
      </c>
      <c r="AY293" s="7">
        <v>0</v>
      </c>
      <c r="AZ293" s="7" t="s">
        <v>861</v>
      </c>
      <c r="BA293" s="7" t="s">
        <v>854</v>
      </c>
      <c r="BR293" s="7">
        <v>0</v>
      </c>
      <c r="BX293" s="11"/>
      <c r="BY293" s="10" t="s">
        <v>987</v>
      </c>
      <c r="CJ293" s="7" t="str">
        <f t="shared" si="18"/>
        <v>Kilopris=142 kr/kg;Vikt per enhet=5;Enheter per kolli=1;Vikt (ca)=5kg;Cirkapris per kolli=710 kr</v>
      </c>
    </row>
    <row r="294" spans="1:88" ht="15.75" customHeight="1">
      <c r="A294" s="7" t="s">
        <v>988</v>
      </c>
      <c r="B294" s="7">
        <v>1</v>
      </c>
      <c r="C294" s="7" t="str">
        <f t="shared" si="0"/>
        <v>Varierande</v>
      </c>
      <c r="D294" s="7">
        <v>1</v>
      </c>
      <c r="E294" s="8">
        <v>0</v>
      </c>
      <c r="F294" s="8">
        <v>5</v>
      </c>
      <c r="G294" s="8">
        <f t="shared" si="30"/>
        <v>0</v>
      </c>
      <c r="H294" s="8">
        <f t="shared" si="29"/>
        <v>5</v>
      </c>
      <c r="I294" s="8">
        <v>0</v>
      </c>
      <c r="J294" s="8">
        <v>142</v>
      </c>
      <c r="K294" s="7" t="s">
        <v>79</v>
      </c>
      <c r="M294" s="8">
        <f t="shared" si="3"/>
        <v>0</v>
      </c>
      <c r="N294" s="8">
        <f t="shared" si="4"/>
        <v>142</v>
      </c>
      <c r="O294" s="8">
        <f t="shared" si="5"/>
        <v>0</v>
      </c>
      <c r="P294" s="8">
        <f t="shared" si="6"/>
        <v>710</v>
      </c>
      <c r="Q294" s="8">
        <f t="shared" si="7"/>
        <v>0</v>
      </c>
      <c r="R294" s="8">
        <f t="shared" si="8"/>
        <v>710</v>
      </c>
      <c r="S294" s="8" t="e">
        <f t="shared" si="9"/>
        <v>#DIV/0!</v>
      </c>
      <c r="T294" s="8">
        <f t="shared" si="10"/>
        <v>710</v>
      </c>
      <c r="U294" s="7">
        <f t="shared" si="11"/>
        <v>0</v>
      </c>
      <c r="V294" s="9">
        <f t="shared" si="12"/>
        <v>5</v>
      </c>
      <c r="W294" s="7" t="str">
        <f t="shared" si="26"/>
        <v>Kilopris=142 kr/kg;Vikt per enhet=5;Enheter per kolli=1;Vikt (ca)=5kg;Cirkapris per kolli=710 kr</v>
      </c>
      <c r="Z294" s="7" t="str">
        <f t="shared" si="14"/>
        <v>Kållap stek</v>
      </c>
      <c r="AA294" s="7" t="s">
        <v>80</v>
      </c>
      <c r="AC294" s="7" t="s">
        <v>989</v>
      </c>
      <c r="AE294" s="7" t="s">
        <v>852</v>
      </c>
      <c r="AI294" s="8">
        <f t="shared" si="15"/>
        <v>710</v>
      </c>
      <c r="AJ294" s="7" t="s">
        <v>84</v>
      </c>
      <c r="AK294" s="7" t="s">
        <v>84</v>
      </c>
      <c r="AL294" s="7">
        <f t="shared" si="16"/>
        <v>0</v>
      </c>
      <c r="AM294" s="7" t="s">
        <v>85</v>
      </c>
      <c r="AN294" s="7" t="s">
        <v>86</v>
      </c>
      <c r="AP294" s="8">
        <f t="shared" si="17"/>
        <v>5</v>
      </c>
      <c r="AQ294" s="7" t="s">
        <v>85</v>
      </c>
      <c r="AR294" s="7" t="s">
        <v>85</v>
      </c>
      <c r="AS294" s="7" t="s">
        <v>85</v>
      </c>
      <c r="AT294" s="7" t="s">
        <v>87</v>
      </c>
      <c r="AU294" s="7" t="s">
        <v>87</v>
      </c>
      <c r="AX294" s="7">
        <v>500</v>
      </c>
      <c r="AY294" s="7">
        <v>0</v>
      </c>
      <c r="AZ294" s="7" t="s">
        <v>861</v>
      </c>
      <c r="BA294" s="7" t="s">
        <v>854</v>
      </c>
      <c r="BR294" s="7">
        <v>0</v>
      </c>
      <c r="BX294" s="11"/>
      <c r="BY294" s="10" t="s">
        <v>990</v>
      </c>
      <c r="CJ294" s="7" t="str">
        <f t="shared" si="18"/>
        <v>Kilopris=142 kr/kg;Vikt per enhet=5;Enheter per kolli=1;Vikt (ca)=5kg;Cirkapris per kolli=710 kr</v>
      </c>
    </row>
    <row r="295" spans="1:88" ht="15.75" customHeight="1">
      <c r="A295" s="7" t="s">
        <v>991</v>
      </c>
      <c r="B295" s="7">
        <v>1</v>
      </c>
      <c r="C295" s="7" t="str">
        <f t="shared" si="0"/>
        <v>Varierande</v>
      </c>
      <c r="D295" s="7">
        <v>1</v>
      </c>
      <c r="E295" s="8">
        <v>0</v>
      </c>
      <c r="F295" s="8">
        <v>5</v>
      </c>
      <c r="G295" s="8">
        <f t="shared" si="30"/>
        <v>0</v>
      </c>
      <c r="H295" s="8">
        <f t="shared" si="29"/>
        <v>5</v>
      </c>
      <c r="I295" s="8">
        <v>0</v>
      </c>
      <c r="J295" s="8">
        <v>142</v>
      </c>
      <c r="K295" s="7" t="s">
        <v>79</v>
      </c>
      <c r="M295" s="8">
        <f t="shared" si="3"/>
        <v>0</v>
      </c>
      <c r="N295" s="8">
        <f t="shared" si="4"/>
        <v>142</v>
      </c>
      <c r="O295" s="8">
        <f t="shared" si="5"/>
        <v>0</v>
      </c>
      <c r="P295" s="8">
        <f t="shared" si="6"/>
        <v>710</v>
      </c>
      <c r="Q295" s="8">
        <f t="shared" si="7"/>
        <v>0</v>
      </c>
      <c r="R295" s="8">
        <f t="shared" si="8"/>
        <v>710</v>
      </c>
      <c r="S295" s="8" t="e">
        <f t="shared" si="9"/>
        <v>#DIV/0!</v>
      </c>
      <c r="T295" s="8">
        <f t="shared" si="10"/>
        <v>710</v>
      </c>
      <c r="U295" s="7">
        <f t="shared" si="11"/>
        <v>0</v>
      </c>
      <c r="V295" s="9">
        <f t="shared" si="12"/>
        <v>5</v>
      </c>
      <c r="W295" s="7" t="str">
        <f t="shared" si="26"/>
        <v>Kilopris=142 kr/kg;Vikt per enhet=5;Enheter per kolli=1;Vikt (ca)=5kg;Cirkapris per kolli=710 kr</v>
      </c>
      <c r="Z295" s="7" t="str">
        <f t="shared" si="14"/>
        <v>Skirt steak</v>
      </c>
      <c r="AA295" s="7" t="s">
        <v>80</v>
      </c>
      <c r="AC295" s="7" t="s">
        <v>992</v>
      </c>
      <c r="AE295" s="7" t="s">
        <v>852</v>
      </c>
      <c r="AI295" s="8">
        <f t="shared" si="15"/>
        <v>710</v>
      </c>
      <c r="AJ295" s="7" t="s">
        <v>84</v>
      </c>
      <c r="AK295" s="7" t="s">
        <v>84</v>
      </c>
      <c r="AL295" s="7">
        <f t="shared" si="16"/>
        <v>0</v>
      </c>
      <c r="AM295" s="7" t="s">
        <v>85</v>
      </c>
      <c r="AN295" s="7" t="s">
        <v>86</v>
      </c>
      <c r="AP295" s="8">
        <f t="shared" si="17"/>
        <v>5</v>
      </c>
      <c r="AQ295" s="7" t="s">
        <v>85</v>
      </c>
      <c r="AR295" s="7" t="s">
        <v>85</v>
      </c>
      <c r="AS295" s="7" t="s">
        <v>85</v>
      </c>
      <c r="AT295" s="7" t="s">
        <v>87</v>
      </c>
      <c r="AU295" s="7" t="s">
        <v>87</v>
      </c>
      <c r="AX295" s="7">
        <v>500</v>
      </c>
      <c r="AY295" s="7">
        <v>0</v>
      </c>
      <c r="AZ295" s="7" t="s">
        <v>861</v>
      </c>
      <c r="BA295" s="7" t="s">
        <v>993</v>
      </c>
      <c r="BR295" s="7">
        <v>0</v>
      </c>
      <c r="BX295" s="11"/>
      <c r="BY295" s="10" t="s">
        <v>994</v>
      </c>
      <c r="CJ295" s="7" t="str">
        <f t="shared" si="18"/>
        <v>Kilopris=142 kr/kg;Vikt per enhet=5;Enheter per kolli=1;Vikt (ca)=5kg;Cirkapris per kolli=710 kr</v>
      </c>
    </row>
    <row r="296" spans="1:88" ht="15.75" customHeight="1">
      <c r="A296" s="7" t="s">
        <v>995</v>
      </c>
      <c r="B296" s="7">
        <v>1</v>
      </c>
      <c r="C296" s="7" t="str">
        <f t="shared" si="0"/>
        <v>Varierande</v>
      </c>
      <c r="D296" s="7">
        <v>1</v>
      </c>
      <c r="E296" s="8">
        <v>0</v>
      </c>
      <c r="F296" s="8">
        <v>5</v>
      </c>
      <c r="G296" s="8">
        <f t="shared" si="30"/>
        <v>0</v>
      </c>
      <c r="H296" s="8">
        <f t="shared" si="29"/>
        <v>5</v>
      </c>
      <c r="I296" s="8">
        <v>0</v>
      </c>
      <c r="J296" s="8">
        <v>142</v>
      </c>
      <c r="K296" s="7" t="s">
        <v>79</v>
      </c>
      <c r="M296" s="8">
        <f t="shared" si="3"/>
        <v>0</v>
      </c>
      <c r="N296" s="8">
        <f t="shared" si="4"/>
        <v>142</v>
      </c>
      <c r="O296" s="8">
        <f t="shared" si="5"/>
        <v>0</v>
      </c>
      <c r="P296" s="8">
        <f t="shared" si="6"/>
        <v>710</v>
      </c>
      <c r="Q296" s="8">
        <f t="shared" si="7"/>
        <v>0</v>
      </c>
      <c r="R296" s="8">
        <f t="shared" si="8"/>
        <v>710</v>
      </c>
      <c r="S296" s="8" t="e">
        <f t="shared" si="9"/>
        <v>#DIV/0!</v>
      </c>
      <c r="T296" s="8">
        <f t="shared" si="10"/>
        <v>710</v>
      </c>
      <c r="U296" s="7">
        <f t="shared" si="11"/>
        <v>0</v>
      </c>
      <c r="V296" s="9">
        <f t="shared" si="12"/>
        <v>5</v>
      </c>
      <c r="W296" s="7" t="str">
        <f t="shared" si="26"/>
        <v>Kilopris=142 kr/kg;Vikt per enhet=5;Enheter per kolli=1;Vikt (ca)=5kg;Cirkapris per kolli=710 kr</v>
      </c>
      <c r="Z296" s="7" t="str">
        <f t="shared" si="14"/>
        <v>Tritip steak</v>
      </c>
      <c r="AA296" s="7" t="s">
        <v>80</v>
      </c>
      <c r="AC296" s="7" t="s">
        <v>996</v>
      </c>
      <c r="AE296" s="7" t="s">
        <v>852</v>
      </c>
      <c r="AI296" s="8">
        <f t="shared" si="15"/>
        <v>710</v>
      </c>
      <c r="AJ296" s="7" t="s">
        <v>84</v>
      </c>
      <c r="AK296" s="7" t="s">
        <v>84</v>
      </c>
      <c r="AL296" s="7">
        <f t="shared" si="16"/>
        <v>0</v>
      </c>
      <c r="AM296" s="7" t="s">
        <v>85</v>
      </c>
      <c r="AN296" s="7" t="s">
        <v>86</v>
      </c>
      <c r="AP296" s="8">
        <f t="shared" si="17"/>
        <v>5</v>
      </c>
      <c r="AQ296" s="7" t="s">
        <v>85</v>
      </c>
      <c r="AR296" s="7" t="s">
        <v>85</v>
      </c>
      <c r="AS296" s="7" t="s">
        <v>85</v>
      </c>
      <c r="AT296" s="7" t="s">
        <v>87</v>
      </c>
      <c r="AU296" s="7" t="s">
        <v>87</v>
      </c>
      <c r="AX296" s="7">
        <v>500</v>
      </c>
      <c r="AY296" s="7">
        <v>0</v>
      </c>
      <c r="AZ296" s="7" t="s">
        <v>861</v>
      </c>
      <c r="BA296" s="7" t="s">
        <v>997</v>
      </c>
      <c r="BR296" s="7">
        <v>0</v>
      </c>
      <c r="BX296" s="11"/>
      <c r="BY296" s="10" t="s">
        <v>998</v>
      </c>
      <c r="CJ296" s="7" t="str">
        <f t="shared" si="18"/>
        <v>Kilopris=142 kr/kg;Vikt per enhet=5;Enheter per kolli=1;Vikt (ca)=5kg;Cirkapris per kolli=710 kr</v>
      </c>
    </row>
    <row r="297" spans="1:88" ht="15.75" customHeight="1">
      <c r="A297" s="7" t="s">
        <v>999</v>
      </c>
      <c r="B297" s="7">
        <v>1</v>
      </c>
      <c r="C297" s="7" t="str">
        <f t="shared" si="0"/>
        <v>Varierande</v>
      </c>
      <c r="D297" s="7">
        <v>1</v>
      </c>
      <c r="E297" s="8">
        <v>0</v>
      </c>
      <c r="F297" s="8">
        <v>10</v>
      </c>
      <c r="G297" s="8">
        <f t="shared" si="30"/>
        <v>0</v>
      </c>
      <c r="H297" s="8">
        <f t="shared" si="29"/>
        <v>10</v>
      </c>
      <c r="I297" s="8">
        <v>0</v>
      </c>
      <c r="J297" s="8">
        <v>62</v>
      </c>
      <c r="K297" s="7" t="s">
        <v>79</v>
      </c>
      <c r="M297" s="8">
        <f t="shared" si="3"/>
        <v>0</v>
      </c>
      <c r="N297" s="8">
        <f t="shared" si="4"/>
        <v>62</v>
      </c>
      <c r="O297" s="8">
        <f t="shared" si="5"/>
        <v>0</v>
      </c>
      <c r="P297" s="8">
        <f t="shared" si="6"/>
        <v>620</v>
      </c>
      <c r="Q297" s="8">
        <f t="shared" si="7"/>
        <v>0</v>
      </c>
      <c r="R297" s="8">
        <f t="shared" si="8"/>
        <v>620</v>
      </c>
      <c r="S297" s="8" t="e">
        <f t="shared" si="9"/>
        <v>#DIV/0!</v>
      </c>
      <c r="T297" s="8">
        <f t="shared" si="10"/>
        <v>620</v>
      </c>
      <c r="U297" s="7">
        <f t="shared" si="11"/>
        <v>0</v>
      </c>
      <c r="V297" s="9">
        <f t="shared" si="12"/>
        <v>10</v>
      </c>
      <c r="W297" s="7" t="str">
        <f t="shared" si="26"/>
        <v>Kilopris=62 kr/kg;Vikt per enhet=10;Enheter per kolli=1;Vikt (ca)=10kg;Cirkapris per kolli=620 kr</v>
      </c>
      <c r="Z297" s="7" t="str">
        <f t="shared" si="14"/>
        <v>Nötslag</v>
      </c>
      <c r="AA297" s="7" t="s">
        <v>80</v>
      </c>
      <c r="AC297" s="7" t="s">
        <v>1000</v>
      </c>
      <c r="AE297" s="7" t="s">
        <v>852</v>
      </c>
      <c r="AI297" s="8">
        <f t="shared" si="15"/>
        <v>620</v>
      </c>
      <c r="AJ297" s="7" t="s">
        <v>84</v>
      </c>
      <c r="AK297" s="7" t="s">
        <v>84</v>
      </c>
      <c r="AL297" s="7">
        <f t="shared" si="16"/>
        <v>0</v>
      </c>
      <c r="AM297" s="7" t="s">
        <v>85</v>
      </c>
      <c r="AN297" s="7" t="s">
        <v>86</v>
      </c>
      <c r="AP297" s="8">
        <f t="shared" si="17"/>
        <v>10</v>
      </c>
      <c r="AQ297" s="7" t="s">
        <v>85</v>
      </c>
      <c r="AR297" s="7" t="s">
        <v>85</v>
      </c>
      <c r="AS297" s="7" t="s">
        <v>85</v>
      </c>
      <c r="AT297" s="7" t="s">
        <v>87</v>
      </c>
      <c r="AU297" s="7" t="s">
        <v>87</v>
      </c>
      <c r="AX297" s="7">
        <v>500</v>
      </c>
      <c r="AY297" s="7">
        <v>0</v>
      </c>
      <c r="AZ297" s="7" t="s">
        <v>861</v>
      </c>
      <c r="BA297" s="7" t="s">
        <v>854</v>
      </c>
      <c r="BR297" s="7">
        <v>0</v>
      </c>
      <c r="BX297" s="11"/>
      <c r="BY297" s="10" t="s">
        <v>1001</v>
      </c>
      <c r="CJ297" s="7" t="str">
        <f t="shared" si="18"/>
        <v>Kilopris=62 kr/kg;Vikt per enhet=10;Enheter per kolli=1;Vikt (ca)=10kg;Cirkapris per kolli=620 kr</v>
      </c>
    </row>
    <row r="298" spans="1:88" ht="15.75" customHeight="1">
      <c r="A298" s="7" t="s">
        <v>1002</v>
      </c>
      <c r="B298" s="7">
        <v>1</v>
      </c>
      <c r="C298" s="7" t="str">
        <f t="shared" si="0"/>
        <v>Varierande</v>
      </c>
      <c r="D298" s="7">
        <v>5</v>
      </c>
      <c r="E298" s="8">
        <v>0</v>
      </c>
      <c r="F298" s="8">
        <v>1</v>
      </c>
      <c r="G298" s="8">
        <f t="shared" si="30"/>
        <v>0</v>
      </c>
      <c r="H298" s="8">
        <f t="shared" si="29"/>
        <v>5</v>
      </c>
      <c r="I298" s="8">
        <v>0</v>
      </c>
      <c r="J298" s="8">
        <v>137</v>
      </c>
      <c r="K298" s="7" t="s">
        <v>79</v>
      </c>
      <c r="M298" s="8">
        <f t="shared" si="3"/>
        <v>0</v>
      </c>
      <c r="N298" s="8">
        <f t="shared" si="4"/>
        <v>137</v>
      </c>
      <c r="O298" s="8">
        <f t="shared" si="5"/>
        <v>0</v>
      </c>
      <c r="P298" s="8">
        <f t="shared" si="6"/>
        <v>685</v>
      </c>
      <c r="Q298" s="8">
        <f t="shared" si="7"/>
        <v>0</v>
      </c>
      <c r="R298" s="8">
        <f t="shared" si="8"/>
        <v>685</v>
      </c>
      <c r="S298" s="8" t="e">
        <f t="shared" si="9"/>
        <v>#DIV/0!</v>
      </c>
      <c r="T298" s="8">
        <f t="shared" si="10"/>
        <v>685</v>
      </c>
      <c r="U298" s="7">
        <f t="shared" si="11"/>
        <v>0</v>
      </c>
      <c r="V298" s="9">
        <f t="shared" si="12"/>
        <v>5</v>
      </c>
      <c r="W298" s="7" t="str">
        <f t="shared" si="26"/>
        <v>Kilopris=137 kr/kg;Vikt per enhet=1;Enheter per kolli=5;Vikt (ca)=5kg;Cirkapris per kolli=685 kr</v>
      </c>
      <c r="Z298" s="7" t="str">
        <f t="shared" si="14"/>
        <v>Grytbitar tärnade, vakuumpackat</v>
      </c>
      <c r="AA298" s="7" t="s">
        <v>80</v>
      </c>
      <c r="AC298" s="7" t="s">
        <v>1003</v>
      </c>
      <c r="AE298" s="7" t="s">
        <v>852</v>
      </c>
      <c r="AI298" s="8">
        <f t="shared" si="15"/>
        <v>685</v>
      </c>
      <c r="AJ298" s="7" t="s">
        <v>84</v>
      </c>
      <c r="AK298" s="7" t="s">
        <v>84</v>
      </c>
      <c r="AL298" s="7">
        <f t="shared" si="16"/>
        <v>0</v>
      </c>
      <c r="AM298" s="7" t="s">
        <v>85</v>
      </c>
      <c r="AN298" s="7" t="s">
        <v>86</v>
      </c>
      <c r="AP298" s="8">
        <f t="shared" si="17"/>
        <v>5</v>
      </c>
      <c r="AQ298" s="7" t="s">
        <v>85</v>
      </c>
      <c r="AR298" s="7" t="s">
        <v>85</v>
      </c>
      <c r="AS298" s="7" t="s">
        <v>85</v>
      </c>
      <c r="AT298" s="7" t="s">
        <v>87</v>
      </c>
      <c r="AU298" s="7" t="s">
        <v>87</v>
      </c>
      <c r="AX298" s="7">
        <v>500</v>
      </c>
      <c r="AY298" s="7">
        <v>0</v>
      </c>
      <c r="AZ298" s="7" t="s">
        <v>885</v>
      </c>
      <c r="BA298" s="7" t="s">
        <v>913</v>
      </c>
      <c r="BR298" s="7">
        <v>0</v>
      </c>
      <c r="BX298" s="11"/>
      <c r="BY298" s="10" t="s">
        <v>1004</v>
      </c>
      <c r="CJ298" s="7" t="str">
        <f t="shared" si="18"/>
        <v>Kilopris=137 kr/kg;Vikt per enhet=1;Enheter per kolli=5;Vikt (ca)=5kg;Cirkapris per kolli=685 kr</v>
      </c>
    </row>
    <row r="299" spans="1:88" ht="15.75" customHeight="1">
      <c r="A299" s="7" t="s">
        <v>1005</v>
      </c>
      <c r="B299" s="7">
        <v>1</v>
      </c>
      <c r="C299" s="7" t="str">
        <f t="shared" si="0"/>
        <v>Varierande</v>
      </c>
      <c r="D299" s="7">
        <v>5</v>
      </c>
      <c r="E299" s="8">
        <v>0</v>
      </c>
      <c r="F299" s="8">
        <v>1</v>
      </c>
      <c r="G299" s="8">
        <f t="shared" si="30"/>
        <v>0</v>
      </c>
      <c r="H299" s="8">
        <f t="shared" si="29"/>
        <v>5</v>
      </c>
      <c r="I299" s="8">
        <v>0</v>
      </c>
      <c r="J299" s="8">
        <v>136</v>
      </c>
      <c r="K299" s="7" t="s">
        <v>79</v>
      </c>
      <c r="M299" s="8">
        <f t="shared" si="3"/>
        <v>0</v>
      </c>
      <c r="N299" s="8">
        <f t="shared" si="4"/>
        <v>136</v>
      </c>
      <c r="O299" s="8">
        <f t="shared" si="5"/>
        <v>0</v>
      </c>
      <c r="P299" s="8">
        <f t="shared" si="6"/>
        <v>680</v>
      </c>
      <c r="Q299" s="8">
        <f t="shared" si="7"/>
        <v>0</v>
      </c>
      <c r="R299" s="8">
        <f t="shared" si="8"/>
        <v>680</v>
      </c>
      <c r="S299" s="8" t="e">
        <f t="shared" si="9"/>
        <v>#DIV/0!</v>
      </c>
      <c r="T299" s="8">
        <f t="shared" si="10"/>
        <v>680</v>
      </c>
      <c r="U299" s="7">
        <f t="shared" si="11"/>
        <v>0</v>
      </c>
      <c r="V299" s="9">
        <f t="shared" si="12"/>
        <v>5</v>
      </c>
      <c r="W299" s="7" t="str">
        <f t="shared" si="26"/>
        <v>Kilopris=136 kr/kg;Vikt per enhet=1;Enheter per kolli=5;Vikt (ca)=5kg;Cirkapris per kolli=680 kr</v>
      </c>
      <c r="Z299" s="7" t="str">
        <f t="shared" si="14"/>
        <v>Högrevsfärs, vakuumpackat i tråg</v>
      </c>
      <c r="AA299" s="7" t="s">
        <v>80</v>
      </c>
      <c r="AC299" s="7" t="s">
        <v>1006</v>
      </c>
      <c r="AE299" s="7" t="s">
        <v>852</v>
      </c>
      <c r="AI299" s="8">
        <f t="shared" si="15"/>
        <v>680</v>
      </c>
      <c r="AJ299" s="7" t="s">
        <v>84</v>
      </c>
      <c r="AK299" s="7" t="s">
        <v>84</v>
      </c>
      <c r="AL299" s="7">
        <f t="shared" si="16"/>
        <v>0</v>
      </c>
      <c r="AM299" s="7" t="s">
        <v>85</v>
      </c>
      <c r="AN299" s="7" t="s">
        <v>86</v>
      </c>
      <c r="AP299" s="8">
        <f t="shared" si="17"/>
        <v>5</v>
      </c>
      <c r="AQ299" s="7" t="s">
        <v>85</v>
      </c>
      <c r="AR299" s="7" t="s">
        <v>85</v>
      </c>
      <c r="AS299" s="7" t="s">
        <v>85</v>
      </c>
      <c r="AT299" s="7" t="s">
        <v>87</v>
      </c>
      <c r="AU299" s="7" t="s">
        <v>87</v>
      </c>
      <c r="AX299" s="7">
        <v>500</v>
      </c>
      <c r="AY299" s="7">
        <v>0</v>
      </c>
      <c r="AZ299" s="7" t="s">
        <v>885</v>
      </c>
      <c r="BA299" s="7" t="s">
        <v>854</v>
      </c>
      <c r="BR299" s="7">
        <v>0</v>
      </c>
      <c r="BX299" s="11"/>
      <c r="BY299" s="10" t="s">
        <v>1007</v>
      </c>
      <c r="CJ299" s="7" t="str">
        <f t="shared" si="18"/>
        <v>Kilopris=136 kr/kg;Vikt per enhet=1;Enheter per kolli=5;Vikt (ca)=5kg;Cirkapris per kolli=680 kr</v>
      </c>
    </row>
    <row r="300" spans="1:88" ht="15.75" customHeight="1">
      <c r="A300" s="7" t="s">
        <v>1008</v>
      </c>
      <c r="B300" s="7">
        <v>1</v>
      </c>
      <c r="C300" s="7" t="str">
        <f t="shared" si="0"/>
        <v>Varierande</v>
      </c>
      <c r="D300" s="7">
        <v>1</v>
      </c>
      <c r="E300" s="8">
        <v>0</v>
      </c>
      <c r="F300" s="8">
        <v>5</v>
      </c>
      <c r="G300" s="8">
        <f t="shared" si="30"/>
        <v>0</v>
      </c>
      <c r="H300" s="8">
        <f t="shared" si="29"/>
        <v>5</v>
      </c>
      <c r="I300" s="8">
        <v>0</v>
      </c>
      <c r="J300" s="8">
        <v>24</v>
      </c>
      <c r="K300" s="7" t="s">
        <v>79</v>
      </c>
      <c r="M300" s="8">
        <f t="shared" si="3"/>
        <v>0</v>
      </c>
      <c r="N300" s="8">
        <f t="shared" si="4"/>
        <v>24</v>
      </c>
      <c r="O300" s="8">
        <f t="shared" si="5"/>
        <v>0</v>
      </c>
      <c r="P300" s="8">
        <f t="shared" si="6"/>
        <v>120</v>
      </c>
      <c r="Q300" s="8">
        <f t="shared" si="7"/>
        <v>0</v>
      </c>
      <c r="R300" s="8">
        <f t="shared" si="8"/>
        <v>120</v>
      </c>
      <c r="S300" s="8" t="e">
        <f t="shared" si="9"/>
        <v>#DIV/0!</v>
      </c>
      <c r="T300" s="8">
        <f t="shared" si="10"/>
        <v>120</v>
      </c>
      <c r="U300" s="7">
        <f t="shared" si="11"/>
        <v>0</v>
      </c>
      <c r="V300" s="9">
        <f t="shared" si="12"/>
        <v>5</v>
      </c>
      <c r="W300" s="7" t="str">
        <f t="shared" si="26"/>
        <v>Kilopris=24 kr/kg;Vikt per enhet=5;Enheter per kolli=1;Vikt (ca)=5kg;Cirkapris per kolli=120 kr</v>
      </c>
      <c r="Z300" s="7" t="str">
        <f t="shared" si="14"/>
        <v>Märgben</v>
      </c>
      <c r="AA300" s="7" t="s">
        <v>80</v>
      </c>
      <c r="AC300" s="7" t="s">
        <v>1009</v>
      </c>
      <c r="AE300" s="7" t="s">
        <v>852</v>
      </c>
      <c r="AI300" s="8">
        <f t="shared" si="15"/>
        <v>120</v>
      </c>
      <c r="AJ300" s="7" t="s">
        <v>84</v>
      </c>
      <c r="AK300" s="7" t="s">
        <v>84</v>
      </c>
      <c r="AL300" s="7">
        <f t="shared" si="16"/>
        <v>0</v>
      </c>
      <c r="AM300" s="7" t="s">
        <v>85</v>
      </c>
      <c r="AN300" s="7" t="s">
        <v>86</v>
      </c>
      <c r="AP300" s="8">
        <f t="shared" si="17"/>
        <v>5</v>
      </c>
      <c r="AQ300" s="7" t="s">
        <v>85</v>
      </c>
      <c r="AR300" s="7" t="s">
        <v>85</v>
      </c>
      <c r="AS300" s="7" t="s">
        <v>85</v>
      </c>
      <c r="AT300" s="7" t="s">
        <v>87</v>
      </c>
      <c r="AU300" s="7" t="s">
        <v>87</v>
      </c>
      <c r="AX300" s="7">
        <v>500</v>
      </c>
      <c r="AY300" s="7">
        <v>0</v>
      </c>
      <c r="AZ300" s="7" t="s">
        <v>861</v>
      </c>
      <c r="BA300" s="7" t="s">
        <v>1010</v>
      </c>
      <c r="BR300" s="7">
        <v>0</v>
      </c>
      <c r="BX300" s="11"/>
      <c r="BY300" s="10" t="s">
        <v>1011</v>
      </c>
      <c r="CJ300" s="7" t="str">
        <f t="shared" si="18"/>
        <v>Kilopris=24 kr/kg;Vikt per enhet=5;Enheter per kolli=1;Vikt (ca)=5kg;Cirkapris per kolli=120 kr</v>
      </c>
    </row>
    <row r="301" spans="1:88" ht="15.75" customHeight="1">
      <c r="A301" s="7" t="s">
        <v>1012</v>
      </c>
      <c r="B301" s="7">
        <v>1</v>
      </c>
      <c r="C301" s="7" t="str">
        <f t="shared" si="0"/>
        <v>Varierande</v>
      </c>
      <c r="D301" s="7">
        <v>5</v>
      </c>
      <c r="E301" s="8">
        <v>0</v>
      </c>
      <c r="F301" s="8">
        <v>1</v>
      </c>
      <c r="G301" s="8">
        <f t="shared" si="30"/>
        <v>0</v>
      </c>
      <c r="H301" s="8">
        <f t="shared" si="29"/>
        <v>5</v>
      </c>
      <c r="I301" s="8">
        <v>0</v>
      </c>
      <c r="J301" s="8">
        <v>137</v>
      </c>
      <c r="K301" s="7" t="s">
        <v>79</v>
      </c>
      <c r="M301" s="8">
        <f t="shared" si="3"/>
        <v>0</v>
      </c>
      <c r="N301" s="8">
        <f t="shared" si="4"/>
        <v>137</v>
      </c>
      <c r="O301" s="8">
        <f t="shared" si="5"/>
        <v>0</v>
      </c>
      <c r="P301" s="8">
        <f t="shared" si="6"/>
        <v>685</v>
      </c>
      <c r="Q301" s="8">
        <f t="shared" si="7"/>
        <v>0</v>
      </c>
      <c r="R301" s="8">
        <f t="shared" si="8"/>
        <v>685</v>
      </c>
      <c r="S301" s="8" t="e">
        <f t="shared" si="9"/>
        <v>#DIV/0!</v>
      </c>
      <c r="T301" s="8">
        <f t="shared" si="10"/>
        <v>685</v>
      </c>
      <c r="U301" s="7">
        <f t="shared" si="11"/>
        <v>0</v>
      </c>
      <c r="V301" s="9">
        <f t="shared" si="12"/>
        <v>5</v>
      </c>
      <c r="W301" s="7" t="str">
        <f t="shared" si="26"/>
        <v>Kilopris=137 kr/kg;Vikt per enhet=1;Enheter per kolli=5;Vikt (ca)=5kg;Cirkapris per kolli=685 kr</v>
      </c>
      <c r="Z301" s="7" t="str">
        <f t="shared" si="14"/>
        <v>Strimlat nötkött, vakuumpackat</v>
      </c>
      <c r="AA301" s="7" t="s">
        <v>80</v>
      </c>
      <c r="AC301" s="7" t="s">
        <v>1013</v>
      </c>
      <c r="AE301" s="7" t="s">
        <v>852</v>
      </c>
      <c r="AI301" s="8">
        <f t="shared" si="15"/>
        <v>685</v>
      </c>
      <c r="AJ301" s="7" t="s">
        <v>84</v>
      </c>
      <c r="AK301" s="7" t="s">
        <v>84</v>
      </c>
      <c r="AL301" s="7">
        <f t="shared" si="16"/>
        <v>0</v>
      </c>
      <c r="AM301" s="7" t="s">
        <v>85</v>
      </c>
      <c r="AN301" s="7" t="s">
        <v>86</v>
      </c>
      <c r="AP301" s="8">
        <f t="shared" si="17"/>
        <v>5</v>
      </c>
      <c r="AQ301" s="7" t="s">
        <v>85</v>
      </c>
      <c r="AR301" s="7" t="s">
        <v>85</v>
      </c>
      <c r="AS301" s="7" t="s">
        <v>85</v>
      </c>
      <c r="AT301" s="7" t="s">
        <v>87</v>
      </c>
      <c r="AU301" s="7" t="s">
        <v>87</v>
      </c>
      <c r="AX301" s="7">
        <v>500</v>
      </c>
      <c r="AY301" s="7">
        <v>0</v>
      </c>
      <c r="AZ301" s="7" t="s">
        <v>885</v>
      </c>
      <c r="BA301" s="7" t="s">
        <v>854</v>
      </c>
      <c r="BR301" s="7">
        <v>0</v>
      </c>
      <c r="BX301" s="11"/>
      <c r="BY301" s="10" t="s">
        <v>1014</v>
      </c>
      <c r="CJ301" s="7" t="str">
        <f t="shared" si="18"/>
        <v>Kilopris=137 kr/kg;Vikt per enhet=1;Enheter per kolli=5;Vikt (ca)=5kg;Cirkapris per kolli=685 kr</v>
      </c>
    </row>
    <row r="302" spans="1:88" ht="15.75" customHeight="1">
      <c r="A302" s="7" t="s">
        <v>1015</v>
      </c>
      <c r="B302" s="7">
        <v>1</v>
      </c>
      <c r="C302" s="7" t="str">
        <f t="shared" si="0"/>
        <v>Varierande</v>
      </c>
      <c r="D302" s="7">
        <v>5</v>
      </c>
      <c r="E302" s="8">
        <v>0</v>
      </c>
      <c r="F302" s="8">
        <v>1</v>
      </c>
      <c r="G302" s="8">
        <f t="shared" si="30"/>
        <v>0</v>
      </c>
      <c r="H302" s="8">
        <f t="shared" si="29"/>
        <v>5</v>
      </c>
      <c r="I302" s="8">
        <v>0</v>
      </c>
      <c r="J302" s="8">
        <v>114</v>
      </c>
      <c r="K302" s="7" t="s">
        <v>79</v>
      </c>
      <c r="M302" s="8">
        <f t="shared" si="3"/>
        <v>0</v>
      </c>
      <c r="N302" s="8">
        <f t="shared" si="4"/>
        <v>114</v>
      </c>
      <c r="O302" s="8">
        <f t="shared" si="5"/>
        <v>0</v>
      </c>
      <c r="P302" s="8">
        <f t="shared" si="6"/>
        <v>570</v>
      </c>
      <c r="Q302" s="8">
        <f t="shared" si="7"/>
        <v>0</v>
      </c>
      <c r="R302" s="8">
        <f t="shared" si="8"/>
        <v>570</v>
      </c>
      <c r="S302" s="8" t="e">
        <f t="shared" si="9"/>
        <v>#DIV/0!</v>
      </c>
      <c r="T302" s="8">
        <f t="shared" si="10"/>
        <v>570</v>
      </c>
      <c r="U302" s="7">
        <f t="shared" si="11"/>
        <v>0</v>
      </c>
      <c r="V302" s="9">
        <f t="shared" si="12"/>
        <v>5</v>
      </c>
      <c r="W302" s="7" t="str">
        <f t="shared" si="26"/>
        <v>Kilopris=114 kr/kg;Vikt per enhet=1;Enheter per kolli=5;Vikt (ca)=5kg;Cirkapris per kolli=570 kr</v>
      </c>
      <c r="Z302" s="7" t="str">
        <f t="shared" si="14"/>
        <v>Rostbiff i bit, vakuumpackat</v>
      </c>
      <c r="AA302" s="7" t="s">
        <v>80</v>
      </c>
      <c r="AC302" s="7" t="s">
        <v>1016</v>
      </c>
      <c r="AE302" s="7" t="s">
        <v>852</v>
      </c>
      <c r="AI302" s="8">
        <f t="shared" si="15"/>
        <v>570</v>
      </c>
      <c r="AJ302" s="7" t="s">
        <v>84</v>
      </c>
      <c r="AK302" s="7" t="s">
        <v>84</v>
      </c>
      <c r="AL302" s="7">
        <f t="shared" si="16"/>
        <v>0</v>
      </c>
      <c r="AM302" s="7" t="s">
        <v>85</v>
      </c>
      <c r="AN302" s="7" t="s">
        <v>86</v>
      </c>
      <c r="AP302" s="8">
        <f t="shared" si="17"/>
        <v>5</v>
      </c>
      <c r="AQ302" s="7" t="s">
        <v>85</v>
      </c>
      <c r="AR302" s="7" t="s">
        <v>85</v>
      </c>
      <c r="AS302" s="7" t="s">
        <v>85</v>
      </c>
      <c r="AT302" s="7" t="s">
        <v>87</v>
      </c>
      <c r="AU302" s="7" t="s">
        <v>87</v>
      </c>
      <c r="AX302" s="7">
        <v>500</v>
      </c>
      <c r="AY302" s="7">
        <v>0</v>
      </c>
      <c r="AZ302" s="7" t="s">
        <v>885</v>
      </c>
      <c r="BA302" s="7" t="s">
        <v>931</v>
      </c>
      <c r="BR302" s="7">
        <v>0</v>
      </c>
      <c r="BX302" s="11"/>
      <c r="BY302" s="10" t="s">
        <v>1017</v>
      </c>
      <c r="CJ302" s="7" t="str">
        <f t="shared" si="18"/>
        <v>Kilopris=114 kr/kg;Vikt per enhet=1;Enheter per kolli=5;Vikt (ca)=5kg;Cirkapris per kolli=570 kr</v>
      </c>
    </row>
    <row r="303" spans="1:88" ht="15.75" customHeight="1">
      <c r="A303" s="7" t="s">
        <v>1018</v>
      </c>
      <c r="B303" s="7">
        <v>1</v>
      </c>
      <c r="C303" s="7" t="str">
        <f t="shared" si="0"/>
        <v>Varierande</v>
      </c>
      <c r="D303" s="7">
        <v>5</v>
      </c>
      <c r="E303" s="8">
        <v>0</v>
      </c>
      <c r="F303" s="8">
        <v>1</v>
      </c>
      <c r="G303" s="8">
        <f t="shared" si="30"/>
        <v>0</v>
      </c>
      <c r="H303" s="8">
        <f t="shared" si="29"/>
        <v>5</v>
      </c>
      <c r="I303" s="8">
        <v>0</v>
      </c>
      <c r="J303" s="8">
        <v>118</v>
      </c>
      <c r="K303" s="7" t="s">
        <v>79</v>
      </c>
      <c r="M303" s="8">
        <f t="shared" si="3"/>
        <v>0</v>
      </c>
      <c r="N303" s="8">
        <f t="shared" si="4"/>
        <v>118</v>
      </c>
      <c r="O303" s="8">
        <f t="shared" si="5"/>
        <v>0</v>
      </c>
      <c r="P303" s="8">
        <f t="shared" si="6"/>
        <v>590</v>
      </c>
      <c r="Q303" s="8">
        <f t="shared" si="7"/>
        <v>0</v>
      </c>
      <c r="R303" s="8">
        <f t="shared" si="8"/>
        <v>590</v>
      </c>
      <c r="S303" s="8" t="e">
        <f t="shared" si="9"/>
        <v>#DIV/0!</v>
      </c>
      <c r="T303" s="8">
        <f t="shared" si="10"/>
        <v>590</v>
      </c>
      <c r="U303" s="7">
        <f t="shared" si="11"/>
        <v>0</v>
      </c>
      <c r="V303" s="9">
        <f t="shared" si="12"/>
        <v>5</v>
      </c>
      <c r="W303" s="7" t="str">
        <f t="shared" si="26"/>
        <v>Kilopris=118 kr/kg;Vikt per enhet=1;Enheter per kolli=5;Vikt (ca)=5kg;Cirkapris per kolli=590 kr</v>
      </c>
      <c r="Z303" s="7" t="str">
        <f t="shared" si="14"/>
        <v>Kalvfärs, vakuumpackat i tråg</v>
      </c>
      <c r="AA303" s="7" t="s">
        <v>80</v>
      </c>
      <c r="AC303" s="7" t="s">
        <v>1019</v>
      </c>
      <c r="AE303" s="7" t="s">
        <v>852</v>
      </c>
      <c r="AI303" s="8">
        <f t="shared" si="15"/>
        <v>590</v>
      </c>
      <c r="AJ303" s="7" t="s">
        <v>84</v>
      </c>
      <c r="AK303" s="7" t="s">
        <v>84</v>
      </c>
      <c r="AL303" s="7">
        <f t="shared" si="16"/>
        <v>0</v>
      </c>
      <c r="AM303" s="7" t="s">
        <v>85</v>
      </c>
      <c r="AN303" s="7" t="s">
        <v>86</v>
      </c>
      <c r="AP303" s="8">
        <f t="shared" si="17"/>
        <v>5</v>
      </c>
      <c r="AQ303" s="7" t="s">
        <v>85</v>
      </c>
      <c r="AR303" s="7" t="s">
        <v>85</v>
      </c>
      <c r="AS303" s="7" t="s">
        <v>85</v>
      </c>
      <c r="AT303" s="7" t="s">
        <v>87</v>
      </c>
      <c r="AU303" s="7" t="s">
        <v>87</v>
      </c>
      <c r="AX303" s="7">
        <v>500</v>
      </c>
      <c r="AY303" s="7">
        <v>0</v>
      </c>
      <c r="AZ303" s="7" t="s">
        <v>885</v>
      </c>
      <c r="BA303" s="7" t="s">
        <v>1020</v>
      </c>
      <c r="BR303" s="7">
        <v>0</v>
      </c>
      <c r="BX303" s="11"/>
      <c r="BY303" s="10" t="s">
        <v>1021</v>
      </c>
      <c r="CJ303" s="7" t="str">
        <f t="shared" si="18"/>
        <v>Kilopris=118 kr/kg;Vikt per enhet=1;Enheter per kolli=5;Vikt (ca)=5kg;Cirkapris per kolli=590 kr</v>
      </c>
    </row>
    <row r="304" spans="1:88" ht="15.75" customHeight="1">
      <c r="A304" s="7" t="s">
        <v>1022</v>
      </c>
      <c r="B304" s="7">
        <v>1</v>
      </c>
      <c r="C304" s="7" t="str">
        <f t="shared" si="0"/>
        <v>Varierande</v>
      </c>
      <c r="D304" s="7">
        <v>1</v>
      </c>
      <c r="E304" s="8">
        <v>0</v>
      </c>
      <c r="F304" s="8">
        <v>10</v>
      </c>
      <c r="G304" s="8">
        <f t="shared" si="30"/>
        <v>0</v>
      </c>
      <c r="H304" s="8">
        <f t="shared" si="29"/>
        <v>10</v>
      </c>
      <c r="I304" s="8">
        <v>0</v>
      </c>
      <c r="J304" s="8">
        <v>57</v>
      </c>
      <c r="K304" s="7" t="s">
        <v>79</v>
      </c>
      <c r="M304" s="8">
        <f t="shared" si="3"/>
        <v>0</v>
      </c>
      <c r="N304" s="8">
        <f t="shared" si="4"/>
        <v>57</v>
      </c>
      <c r="O304" s="8">
        <f t="shared" si="5"/>
        <v>0</v>
      </c>
      <c r="P304" s="8">
        <f t="shared" si="6"/>
        <v>570</v>
      </c>
      <c r="Q304" s="8">
        <f t="shared" si="7"/>
        <v>0</v>
      </c>
      <c r="R304" s="8">
        <f t="shared" si="8"/>
        <v>570</v>
      </c>
      <c r="S304" s="8" t="e">
        <f t="shared" si="9"/>
        <v>#DIV/0!</v>
      </c>
      <c r="T304" s="8">
        <f t="shared" si="10"/>
        <v>570</v>
      </c>
      <c r="U304" s="7">
        <f t="shared" si="11"/>
        <v>0</v>
      </c>
      <c r="V304" s="9">
        <f t="shared" si="12"/>
        <v>10</v>
      </c>
      <c r="W304" s="7" t="str">
        <f t="shared" si="26"/>
        <v>Kilopris=57 kr/kg;Vikt per enhet=10;Enheter per kolli=1;Vikt (ca)=10kg;Cirkapris per kolli=570 kr</v>
      </c>
      <c r="Z304" s="7" t="str">
        <f t="shared" si="14"/>
        <v>Nöt II 30%</v>
      </c>
      <c r="AA304" s="7" t="s">
        <v>80</v>
      </c>
      <c r="AC304" s="7" t="s">
        <v>1023</v>
      </c>
      <c r="AE304" s="7" t="s">
        <v>852</v>
      </c>
      <c r="AI304" s="8">
        <f t="shared" si="15"/>
        <v>570</v>
      </c>
      <c r="AJ304" s="7" t="s">
        <v>84</v>
      </c>
      <c r="AK304" s="7" t="s">
        <v>84</v>
      </c>
      <c r="AL304" s="7">
        <f t="shared" si="16"/>
        <v>0</v>
      </c>
      <c r="AM304" s="7" t="s">
        <v>85</v>
      </c>
      <c r="AN304" s="7" t="s">
        <v>86</v>
      </c>
      <c r="AP304" s="8">
        <f t="shared" si="17"/>
        <v>10</v>
      </c>
      <c r="AQ304" s="7" t="s">
        <v>85</v>
      </c>
      <c r="AR304" s="7" t="s">
        <v>85</v>
      </c>
      <c r="AS304" s="7" t="s">
        <v>85</v>
      </c>
      <c r="AT304" s="7" t="s">
        <v>87</v>
      </c>
      <c r="AU304" s="7" t="s">
        <v>87</v>
      </c>
      <c r="AX304" s="7">
        <v>500</v>
      </c>
      <c r="AY304" s="7">
        <v>0</v>
      </c>
      <c r="AZ304" s="7" t="s">
        <v>861</v>
      </c>
      <c r="BA304" s="7" t="s">
        <v>854</v>
      </c>
      <c r="BR304" s="7">
        <v>0</v>
      </c>
      <c r="BX304" s="11"/>
      <c r="BY304" s="10" t="s">
        <v>1024</v>
      </c>
      <c r="CJ304" s="7" t="str">
        <f t="shared" si="18"/>
        <v>Kilopris=57 kr/kg;Vikt per enhet=10;Enheter per kolli=1;Vikt (ca)=10kg;Cirkapris per kolli=570 kr</v>
      </c>
    </row>
    <row r="305" spans="1:88" ht="15.75" customHeight="1">
      <c r="A305" s="28" t="s">
        <v>1025</v>
      </c>
      <c r="B305" s="28">
        <v>1</v>
      </c>
      <c r="C305" s="28" t="str">
        <f t="shared" si="0"/>
        <v>Varierande</v>
      </c>
      <c r="D305" s="28">
        <v>5</v>
      </c>
      <c r="E305" s="29">
        <v>0</v>
      </c>
      <c r="F305" s="29">
        <v>1</v>
      </c>
      <c r="G305" s="29">
        <f t="shared" si="30"/>
        <v>0</v>
      </c>
      <c r="H305" s="29">
        <f t="shared" si="29"/>
        <v>5</v>
      </c>
      <c r="I305" s="29">
        <v>0</v>
      </c>
      <c r="J305" s="29">
        <v>121</v>
      </c>
      <c r="K305" s="28" t="s">
        <v>79</v>
      </c>
      <c r="L305" s="28"/>
      <c r="M305" s="29">
        <f t="shared" si="3"/>
        <v>0</v>
      </c>
      <c r="N305" s="29">
        <f t="shared" si="4"/>
        <v>121</v>
      </c>
      <c r="O305" s="29">
        <f t="shared" si="5"/>
        <v>0</v>
      </c>
      <c r="P305" s="29">
        <f t="shared" si="6"/>
        <v>605</v>
      </c>
      <c r="Q305" s="29">
        <f t="shared" si="7"/>
        <v>0</v>
      </c>
      <c r="R305" s="29">
        <f t="shared" si="8"/>
        <v>605</v>
      </c>
      <c r="S305" s="29" t="e">
        <f t="shared" si="9"/>
        <v>#DIV/0!</v>
      </c>
      <c r="T305" s="29">
        <f t="shared" si="10"/>
        <v>605</v>
      </c>
      <c r="U305" s="28">
        <f t="shared" si="11"/>
        <v>0</v>
      </c>
      <c r="V305" s="30">
        <f t="shared" si="12"/>
        <v>5</v>
      </c>
      <c r="W305" s="28" t="str">
        <f t="shared" si="26"/>
        <v>Kilopris=121 kr/kg;Vikt per enhet=1;Enheter per kolli=5;Vikt (ca)=5kg;Cirkapris per kolli=605 kr</v>
      </c>
      <c r="X305" s="28"/>
      <c r="Y305" s="28"/>
      <c r="Z305" s="7" t="str">
        <f t="shared" si="14"/>
        <v>Högrev i bit, vakuumpackat</v>
      </c>
      <c r="AA305" s="28" t="s">
        <v>80</v>
      </c>
      <c r="AB305" s="28"/>
      <c r="AC305" s="28" t="s">
        <v>1026</v>
      </c>
      <c r="AD305" s="28"/>
      <c r="AE305" s="28" t="s">
        <v>852</v>
      </c>
      <c r="AF305" s="28"/>
      <c r="AG305" s="28"/>
      <c r="AH305" s="28"/>
      <c r="AI305" s="29">
        <f t="shared" si="15"/>
        <v>605</v>
      </c>
      <c r="AJ305" s="28" t="s">
        <v>84</v>
      </c>
      <c r="AK305" s="28" t="s">
        <v>84</v>
      </c>
      <c r="AL305" s="28">
        <f t="shared" si="16"/>
        <v>0</v>
      </c>
      <c r="AM305" s="28" t="s">
        <v>85</v>
      </c>
      <c r="AN305" s="28" t="s">
        <v>86</v>
      </c>
      <c r="AO305" s="28"/>
      <c r="AP305" s="29">
        <f t="shared" si="17"/>
        <v>5</v>
      </c>
      <c r="AQ305" s="28" t="s">
        <v>85</v>
      </c>
      <c r="AR305" s="28" t="s">
        <v>85</v>
      </c>
      <c r="AS305" s="28" t="s">
        <v>85</v>
      </c>
      <c r="AT305" s="28" t="s">
        <v>87</v>
      </c>
      <c r="AU305" s="28" t="s">
        <v>87</v>
      </c>
      <c r="AV305" s="28"/>
      <c r="AW305" s="28"/>
      <c r="AX305" s="28">
        <v>500</v>
      </c>
      <c r="AY305" s="28">
        <v>0</v>
      </c>
      <c r="AZ305" s="28" t="s">
        <v>885</v>
      </c>
      <c r="BA305" s="28" t="s">
        <v>854</v>
      </c>
      <c r="BB305" s="28"/>
      <c r="BC305" s="28"/>
      <c r="BD305" s="28"/>
      <c r="BE305" s="28"/>
      <c r="BF305" s="28"/>
      <c r="BG305" s="28"/>
      <c r="BH305" s="28"/>
      <c r="BI305" s="28"/>
      <c r="BJ305" s="28"/>
      <c r="BK305" s="28"/>
      <c r="BL305" s="28"/>
      <c r="BM305" s="28"/>
      <c r="BN305" s="28"/>
      <c r="BO305" s="28"/>
      <c r="BP305" s="28"/>
      <c r="BQ305" s="28"/>
      <c r="BR305" s="28">
        <v>0</v>
      </c>
      <c r="BS305" s="28"/>
      <c r="BT305" s="28"/>
      <c r="BU305" s="28"/>
      <c r="BV305" s="28"/>
      <c r="BW305" s="28"/>
      <c r="BX305" s="32"/>
      <c r="BY305" s="31" t="s">
        <v>1027</v>
      </c>
      <c r="BZ305" s="28"/>
      <c r="CA305" s="28"/>
      <c r="CB305" s="28"/>
      <c r="CC305" s="28"/>
      <c r="CD305" s="28"/>
      <c r="CE305" s="28"/>
      <c r="CF305" s="28"/>
      <c r="CG305" s="28"/>
      <c r="CH305" s="28"/>
      <c r="CI305" s="28"/>
      <c r="CJ305" s="28" t="str">
        <f t="shared" si="18"/>
        <v>Kilopris=121 kr/kg;Vikt per enhet=1;Enheter per kolli=5;Vikt (ca)=5kg;Cirkapris per kolli=605 kr</v>
      </c>
    </row>
    <row r="306" spans="1:88" ht="15.75" customHeight="1">
      <c r="A306" s="7" t="s">
        <v>1028</v>
      </c>
      <c r="B306" s="7">
        <v>1</v>
      </c>
      <c r="C306" s="7" t="str">
        <f t="shared" si="0"/>
        <v>Varierande</v>
      </c>
      <c r="D306" s="7">
        <v>5</v>
      </c>
      <c r="E306" s="8">
        <v>0</v>
      </c>
      <c r="F306" s="8">
        <v>1</v>
      </c>
      <c r="G306" s="8">
        <f t="shared" si="30"/>
        <v>0</v>
      </c>
      <c r="H306" s="8">
        <f t="shared" si="29"/>
        <v>5</v>
      </c>
      <c r="I306" s="8">
        <v>0</v>
      </c>
      <c r="J306" s="8">
        <v>114</v>
      </c>
      <c r="K306" s="7" t="s">
        <v>79</v>
      </c>
      <c r="M306" s="8">
        <f t="shared" si="3"/>
        <v>0</v>
      </c>
      <c r="N306" s="8">
        <f t="shared" si="4"/>
        <v>114</v>
      </c>
      <c r="O306" s="8">
        <f t="shared" si="5"/>
        <v>0</v>
      </c>
      <c r="P306" s="8">
        <f t="shared" si="6"/>
        <v>570</v>
      </c>
      <c r="Q306" s="8">
        <f t="shared" si="7"/>
        <v>0</v>
      </c>
      <c r="R306" s="8">
        <f t="shared" si="8"/>
        <v>570</v>
      </c>
      <c r="S306" s="8" t="e">
        <f t="shared" si="9"/>
        <v>#DIV/0!</v>
      </c>
      <c r="T306" s="8">
        <f t="shared" si="10"/>
        <v>570</v>
      </c>
      <c r="U306" s="7">
        <f t="shared" si="11"/>
        <v>0</v>
      </c>
      <c r="V306" s="9">
        <f t="shared" si="12"/>
        <v>5</v>
      </c>
      <c r="W306" s="7" t="str">
        <f t="shared" si="26"/>
        <v>Kilopris=114 kr/kg;Vikt per enhet=1;Enheter per kolli=5;Vikt (ca)=5kg;Cirkapris per kolli=570 kr</v>
      </c>
      <c r="Z306" s="7" t="str">
        <f t="shared" si="14"/>
        <v>Nötfärs, vakuumpackat i tråg</v>
      </c>
      <c r="AA306" s="7" t="s">
        <v>80</v>
      </c>
      <c r="AC306" s="7" t="s">
        <v>1029</v>
      </c>
      <c r="AE306" s="7" t="s">
        <v>852</v>
      </c>
      <c r="AI306" s="8">
        <f t="shared" si="15"/>
        <v>570</v>
      </c>
      <c r="AJ306" s="7" t="s">
        <v>84</v>
      </c>
      <c r="AK306" s="7" t="s">
        <v>84</v>
      </c>
      <c r="AL306" s="7">
        <f t="shared" si="16"/>
        <v>0</v>
      </c>
      <c r="AM306" s="7" t="s">
        <v>85</v>
      </c>
      <c r="AN306" s="7" t="s">
        <v>86</v>
      </c>
      <c r="AP306" s="8">
        <f t="shared" si="17"/>
        <v>5</v>
      </c>
      <c r="AQ306" s="7" t="s">
        <v>85</v>
      </c>
      <c r="AR306" s="7" t="s">
        <v>85</v>
      </c>
      <c r="AS306" s="7" t="s">
        <v>85</v>
      </c>
      <c r="AT306" s="7" t="s">
        <v>87</v>
      </c>
      <c r="AU306" s="7" t="s">
        <v>87</v>
      </c>
      <c r="AX306" s="7">
        <v>500</v>
      </c>
      <c r="AY306" s="7">
        <v>0</v>
      </c>
      <c r="AZ306" s="7" t="s">
        <v>885</v>
      </c>
      <c r="BA306" s="7" t="s">
        <v>854</v>
      </c>
      <c r="BR306" s="7">
        <v>0</v>
      </c>
      <c r="BX306" s="11"/>
      <c r="BY306" s="10" t="s">
        <v>1030</v>
      </c>
      <c r="CJ306" s="7" t="str">
        <f t="shared" si="18"/>
        <v>Kilopris=114 kr/kg;Vikt per enhet=1;Enheter per kolli=5;Vikt (ca)=5kg;Cirkapris per kolli=570 kr</v>
      </c>
    </row>
    <row r="307" spans="1:88" ht="15.75" customHeight="1">
      <c r="A307" s="7" t="s">
        <v>1031</v>
      </c>
      <c r="B307" s="7">
        <v>1</v>
      </c>
      <c r="C307" s="7" t="str">
        <f t="shared" si="0"/>
        <v>Varierande</v>
      </c>
      <c r="D307" s="7">
        <v>1</v>
      </c>
      <c r="E307" s="8">
        <v>0</v>
      </c>
      <c r="F307" s="8">
        <v>5</v>
      </c>
      <c r="G307" s="8">
        <f t="shared" si="30"/>
        <v>0</v>
      </c>
      <c r="H307" s="8">
        <f t="shared" si="29"/>
        <v>5</v>
      </c>
      <c r="I307" s="8">
        <v>0</v>
      </c>
      <c r="J307" s="8">
        <v>98</v>
      </c>
      <c r="K307" s="7" t="s">
        <v>79</v>
      </c>
      <c r="M307" s="8">
        <f t="shared" si="3"/>
        <v>0</v>
      </c>
      <c r="N307" s="8">
        <f t="shared" si="4"/>
        <v>98</v>
      </c>
      <c r="O307" s="8">
        <f t="shared" si="5"/>
        <v>0</v>
      </c>
      <c r="P307" s="8">
        <f t="shared" si="6"/>
        <v>490</v>
      </c>
      <c r="Q307" s="8">
        <f t="shared" si="7"/>
        <v>0</v>
      </c>
      <c r="R307" s="8">
        <f t="shared" si="8"/>
        <v>490</v>
      </c>
      <c r="S307" s="8" t="e">
        <f t="shared" si="9"/>
        <v>#DIV/0!</v>
      </c>
      <c r="T307" s="8">
        <f t="shared" si="10"/>
        <v>490</v>
      </c>
      <c r="U307" s="7">
        <f t="shared" si="11"/>
        <v>0</v>
      </c>
      <c r="V307" s="9">
        <f t="shared" si="12"/>
        <v>5</v>
      </c>
      <c r="W307" s="7" t="str">
        <f t="shared" si="26"/>
        <v>Kilopris=98 kr/kg;Vikt per enhet=5;Enheter per kolli=1;Vikt (ca)=5kg;Cirkapris per kolli=490 kr</v>
      </c>
      <c r="Z307" s="7" t="str">
        <f t="shared" si="14"/>
        <v>Shortribs</v>
      </c>
      <c r="AA307" s="7" t="s">
        <v>80</v>
      </c>
      <c r="AC307" s="7" t="s">
        <v>1032</v>
      </c>
      <c r="AE307" s="7" t="s">
        <v>852</v>
      </c>
      <c r="AI307" s="8">
        <f t="shared" si="15"/>
        <v>490</v>
      </c>
      <c r="AJ307" s="7" t="s">
        <v>84</v>
      </c>
      <c r="AK307" s="7" t="s">
        <v>84</v>
      </c>
      <c r="AL307" s="7">
        <f t="shared" si="16"/>
        <v>0</v>
      </c>
      <c r="AM307" s="7" t="s">
        <v>85</v>
      </c>
      <c r="AN307" s="7" t="s">
        <v>86</v>
      </c>
      <c r="AP307" s="8">
        <f t="shared" si="17"/>
        <v>5</v>
      </c>
      <c r="AQ307" s="7" t="s">
        <v>85</v>
      </c>
      <c r="AR307" s="7" t="s">
        <v>85</v>
      </c>
      <c r="AS307" s="7" t="s">
        <v>85</v>
      </c>
      <c r="AT307" s="7" t="s">
        <v>87</v>
      </c>
      <c r="AU307" s="7" t="s">
        <v>87</v>
      </c>
      <c r="AX307" s="7">
        <v>500</v>
      </c>
      <c r="AY307" s="7">
        <v>0</v>
      </c>
      <c r="AZ307" s="7" t="s">
        <v>861</v>
      </c>
      <c r="BA307" s="7" t="s">
        <v>854</v>
      </c>
      <c r="BR307" s="7">
        <v>0</v>
      </c>
      <c r="BX307" s="11"/>
      <c r="BY307" s="10" t="s">
        <v>1033</v>
      </c>
      <c r="CJ307" s="7" t="str">
        <f t="shared" si="18"/>
        <v>Kilopris=98 kr/kg;Vikt per enhet=5;Enheter per kolli=1;Vikt (ca)=5kg;Cirkapris per kolli=490 kr</v>
      </c>
    </row>
    <row r="308" spans="1:88" ht="15.75" customHeight="1">
      <c r="A308" s="7" t="s">
        <v>1034</v>
      </c>
      <c r="B308" s="7">
        <v>1</v>
      </c>
      <c r="C308" s="7" t="str">
        <f t="shared" si="0"/>
        <v>Varierande</v>
      </c>
      <c r="D308" s="7">
        <v>5</v>
      </c>
      <c r="E308" s="8">
        <v>0</v>
      </c>
      <c r="F308" s="8">
        <v>1</v>
      </c>
      <c r="G308" s="8">
        <f t="shared" si="30"/>
        <v>0</v>
      </c>
      <c r="H308" s="8">
        <f t="shared" si="29"/>
        <v>5</v>
      </c>
      <c r="I308" s="8">
        <v>0</v>
      </c>
      <c r="J308" s="8">
        <v>103</v>
      </c>
      <c r="K308" s="7" t="s">
        <v>79</v>
      </c>
      <c r="M308" s="8">
        <f t="shared" si="3"/>
        <v>0</v>
      </c>
      <c r="N308" s="8">
        <f t="shared" si="4"/>
        <v>103</v>
      </c>
      <c r="O308" s="8">
        <f t="shared" si="5"/>
        <v>0</v>
      </c>
      <c r="P308" s="8">
        <f t="shared" si="6"/>
        <v>515</v>
      </c>
      <c r="Q308" s="8">
        <f t="shared" si="7"/>
        <v>0</v>
      </c>
      <c r="R308" s="8">
        <f t="shared" si="8"/>
        <v>515</v>
      </c>
      <c r="S308" s="8" t="e">
        <f t="shared" si="9"/>
        <v>#DIV/0!</v>
      </c>
      <c r="T308" s="8">
        <f t="shared" si="10"/>
        <v>515</v>
      </c>
      <c r="U308" s="7">
        <f t="shared" si="11"/>
        <v>0</v>
      </c>
      <c r="V308" s="9">
        <f t="shared" si="12"/>
        <v>5</v>
      </c>
      <c r="W308" s="7" t="str">
        <f t="shared" si="26"/>
        <v>Kilopris=103 kr/kg;Vikt per enhet=1;Enheter per kolli=5;Vikt (ca)=5kg;Cirkapris per kolli=515 kr</v>
      </c>
      <c r="Z308" s="7" t="str">
        <f t="shared" si="14"/>
        <v>Nötrulle i bit, vakuumpackat</v>
      </c>
      <c r="AA308" s="7" t="s">
        <v>80</v>
      </c>
      <c r="AC308" s="7" t="s">
        <v>1035</v>
      </c>
      <c r="AE308" s="7" t="s">
        <v>852</v>
      </c>
      <c r="AI308" s="8">
        <f t="shared" si="15"/>
        <v>515</v>
      </c>
      <c r="AJ308" s="7" t="s">
        <v>84</v>
      </c>
      <c r="AK308" s="7" t="s">
        <v>84</v>
      </c>
      <c r="AL308" s="7">
        <f t="shared" si="16"/>
        <v>0</v>
      </c>
      <c r="AM308" s="7" t="s">
        <v>85</v>
      </c>
      <c r="AN308" s="7" t="s">
        <v>86</v>
      </c>
      <c r="AP308" s="8">
        <f t="shared" si="17"/>
        <v>5</v>
      </c>
      <c r="AQ308" s="7" t="s">
        <v>85</v>
      </c>
      <c r="AR308" s="7" t="s">
        <v>85</v>
      </c>
      <c r="AS308" s="7" t="s">
        <v>85</v>
      </c>
      <c r="AT308" s="7" t="s">
        <v>87</v>
      </c>
      <c r="AU308" s="7" t="s">
        <v>87</v>
      </c>
      <c r="AX308" s="7">
        <v>500</v>
      </c>
      <c r="AY308" s="7">
        <v>0</v>
      </c>
      <c r="AZ308" s="7" t="s">
        <v>885</v>
      </c>
      <c r="BA308" s="7" t="s">
        <v>958</v>
      </c>
      <c r="BR308" s="7">
        <v>0</v>
      </c>
      <c r="BX308" s="11"/>
      <c r="BY308" s="10" t="s">
        <v>1036</v>
      </c>
      <c r="CJ308" s="7" t="str">
        <f t="shared" si="18"/>
        <v>Kilopris=103 kr/kg;Vikt per enhet=1;Enheter per kolli=5;Vikt (ca)=5kg;Cirkapris per kolli=515 kr</v>
      </c>
    </row>
    <row r="309" spans="1:88" ht="15.75" customHeight="1">
      <c r="A309" s="7" t="s">
        <v>1037</v>
      </c>
      <c r="B309" s="7">
        <v>1</v>
      </c>
      <c r="C309" s="7" t="str">
        <f t="shared" si="0"/>
        <v>Varierande</v>
      </c>
      <c r="D309" s="7">
        <v>5</v>
      </c>
      <c r="E309" s="8">
        <v>0</v>
      </c>
      <c r="F309" s="8">
        <v>1</v>
      </c>
      <c r="G309" s="8">
        <f t="shared" si="30"/>
        <v>0</v>
      </c>
      <c r="H309" s="8">
        <f t="shared" si="29"/>
        <v>5</v>
      </c>
      <c r="I309" s="8">
        <v>0</v>
      </c>
      <c r="J309" s="8">
        <v>98</v>
      </c>
      <c r="K309" s="7" t="s">
        <v>79</v>
      </c>
      <c r="M309" s="8">
        <f t="shared" si="3"/>
        <v>0</v>
      </c>
      <c r="N309" s="8">
        <f t="shared" si="4"/>
        <v>98</v>
      </c>
      <c r="O309" s="8">
        <f t="shared" si="5"/>
        <v>0</v>
      </c>
      <c r="P309" s="8">
        <f t="shared" si="6"/>
        <v>490</v>
      </c>
      <c r="Q309" s="8">
        <f t="shared" si="7"/>
        <v>0</v>
      </c>
      <c r="R309" s="8">
        <f t="shared" si="8"/>
        <v>490</v>
      </c>
      <c r="S309" s="8" t="e">
        <f t="shared" si="9"/>
        <v>#DIV/0!</v>
      </c>
      <c r="T309" s="8">
        <f t="shared" si="10"/>
        <v>490</v>
      </c>
      <c r="U309" s="7">
        <f t="shared" si="11"/>
        <v>0</v>
      </c>
      <c r="V309" s="9">
        <f t="shared" si="12"/>
        <v>5</v>
      </c>
      <c r="W309" s="7" t="str">
        <f t="shared" si="26"/>
        <v>Kilopris=98 kr/kg;Vikt per enhet=1;Enheter per kolli=5;Vikt (ca)=5kg;Cirkapris per kolli=490 kr</v>
      </c>
      <c r="Z309" s="7" t="str">
        <f t="shared" si="14"/>
        <v>Bringa i bit, vakuumpackat</v>
      </c>
      <c r="AA309" s="7" t="s">
        <v>80</v>
      </c>
      <c r="AC309" s="7" t="s">
        <v>1038</v>
      </c>
      <c r="AE309" s="7" t="s">
        <v>852</v>
      </c>
      <c r="AI309" s="8">
        <f t="shared" si="15"/>
        <v>490</v>
      </c>
      <c r="AJ309" s="7" t="s">
        <v>84</v>
      </c>
      <c r="AK309" s="7" t="s">
        <v>84</v>
      </c>
      <c r="AL309" s="7">
        <f t="shared" si="16"/>
        <v>0</v>
      </c>
      <c r="AM309" s="7" t="s">
        <v>85</v>
      </c>
      <c r="AN309" s="7" t="s">
        <v>86</v>
      </c>
      <c r="AP309" s="8">
        <f t="shared" si="17"/>
        <v>5</v>
      </c>
      <c r="AQ309" s="7" t="s">
        <v>85</v>
      </c>
      <c r="AR309" s="7" t="s">
        <v>85</v>
      </c>
      <c r="AS309" s="7" t="s">
        <v>85</v>
      </c>
      <c r="AT309" s="7" t="s">
        <v>87</v>
      </c>
      <c r="AU309" s="7" t="s">
        <v>87</v>
      </c>
      <c r="AX309" s="7">
        <v>500</v>
      </c>
      <c r="AY309" s="7">
        <v>0</v>
      </c>
      <c r="AZ309" s="7" t="s">
        <v>885</v>
      </c>
      <c r="BA309" s="7" t="s">
        <v>854</v>
      </c>
      <c r="BR309" s="7">
        <v>0</v>
      </c>
      <c r="BX309" s="11"/>
      <c r="BY309" s="10" t="s">
        <v>1039</v>
      </c>
      <c r="CJ309" s="7" t="str">
        <f t="shared" si="18"/>
        <v>Kilopris=98 kr/kg;Vikt per enhet=1;Enheter per kolli=5;Vikt (ca)=5kg;Cirkapris per kolli=490 kr</v>
      </c>
    </row>
    <row r="310" spans="1:88" ht="15.75" customHeight="1">
      <c r="A310" s="7" t="s">
        <v>1040</v>
      </c>
      <c r="B310" s="7">
        <v>1</v>
      </c>
      <c r="C310" s="7" t="str">
        <f t="shared" si="0"/>
        <v>Varierande</v>
      </c>
      <c r="D310" s="7">
        <v>5</v>
      </c>
      <c r="E310" s="8">
        <v>0</v>
      </c>
      <c r="F310" s="8">
        <v>1</v>
      </c>
      <c r="G310" s="8">
        <f t="shared" si="30"/>
        <v>0</v>
      </c>
      <c r="H310" s="8">
        <f t="shared" si="29"/>
        <v>5</v>
      </c>
      <c r="I310" s="8">
        <v>0</v>
      </c>
      <c r="J310" s="8">
        <v>103</v>
      </c>
      <c r="K310" s="7" t="s">
        <v>79</v>
      </c>
      <c r="M310" s="8">
        <f t="shared" si="3"/>
        <v>0</v>
      </c>
      <c r="N310" s="8">
        <f t="shared" si="4"/>
        <v>103</v>
      </c>
      <c r="O310" s="8">
        <f t="shared" si="5"/>
        <v>0</v>
      </c>
      <c r="P310" s="8">
        <f t="shared" si="6"/>
        <v>515</v>
      </c>
      <c r="Q310" s="8">
        <f t="shared" si="7"/>
        <v>0</v>
      </c>
      <c r="R310" s="8">
        <f t="shared" si="8"/>
        <v>515</v>
      </c>
      <c r="S310" s="8" t="e">
        <f t="shared" si="9"/>
        <v>#DIV/0!</v>
      </c>
      <c r="T310" s="8">
        <f t="shared" si="10"/>
        <v>515</v>
      </c>
      <c r="U310" s="7">
        <f t="shared" si="11"/>
        <v>0</v>
      </c>
      <c r="V310" s="9">
        <f t="shared" si="12"/>
        <v>5</v>
      </c>
      <c r="W310" s="7" t="str">
        <f t="shared" si="26"/>
        <v>Kilopris=103 kr/kg;Vikt per enhet=1;Enheter per kolli=5;Vikt (ca)=5kg;Cirkapris per kolli=515 kr</v>
      </c>
      <c r="Z310" s="7" t="str">
        <f t="shared" si="14"/>
        <v>Bog/Märgpipa, vakuumpackat</v>
      </c>
      <c r="AA310" s="7" t="s">
        <v>80</v>
      </c>
      <c r="AC310" s="7" t="s">
        <v>1041</v>
      </c>
      <c r="AE310" s="7" t="s">
        <v>852</v>
      </c>
      <c r="AI310" s="8">
        <f t="shared" si="15"/>
        <v>515</v>
      </c>
      <c r="AJ310" s="7" t="s">
        <v>84</v>
      </c>
      <c r="AK310" s="7" t="s">
        <v>84</v>
      </c>
      <c r="AL310" s="7">
        <f t="shared" si="16"/>
        <v>0</v>
      </c>
      <c r="AM310" s="7" t="s">
        <v>85</v>
      </c>
      <c r="AN310" s="7" t="s">
        <v>86</v>
      </c>
      <c r="AP310" s="8">
        <f t="shared" si="17"/>
        <v>5</v>
      </c>
      <c r="AQ310" s="7" t="s">
        <v>85</v>
      </c>
      <c r="AR310" s="7" t="s">
        <v>85</v>
      </c>
      <c r="AS310" s="7" t="s">
        <v>85</v>
      </c>
      <c r="AT310" s="7" t="s">
        <v>87</v>
      </c>
      <c r="AU310" s="7" t="s">
        <v>87</v>
      </c>
      <c r="AX310" s="7">
        <v>500</v>
      </c>
      <c r="AY310" s="7">
        <v>0</v>
      </c>
      <c r="AZ310" s="7" t="s">
        <v>885</v>
      </c>
      <c r="BA310" s="7" t="s">
        <v>946</v>
      </c>
      <c r="BR310" s="7">
        <v>0</v>
      </c>
      <c r="BX310" s="11"/>
      <c r="BY310" s="10" t="s">
        <v>1042</v>
      </c>
      <c r="CJ310" s="7" t="str">
        <f t="shared" si="18"/>
        <v>Kilopris=103 kr/kg;Vikt per enhet=1;Enheter per kolli=5;Vikt (ca)=5kg;Cirkapris per kolli=515 kr</v>
      </c>
    </row>
    <row r="311" spans="1:88" ht="15.75" customHeight="1">
      <c r="A311" s="7" t="s">
        <v>1043</v>
      </c>
      <c r="B311" s="7">
        <v>1</v>
      </c>
      <c r="C311" s="7" t="str">
        <f t="shared" si="0"/>
        <v>Varierande</v>
      </c>
      <c r="D311" s="7">
        <v>5</v>
      </c>
      <c r="E311" s="8">
        <v>0</v>
      </c>
      <c r="F311" s="8">
        <v>1</v>
      </c>
      <c r="G311" s="8">
        <f t="shared" si="30"/>
        <v>0</v>
      </c>
      <c r="H311" s="8">
        <f t="shared" si="29"/>
        <v>5</v>
      </c>
      <c r="I311" s="8">
        <v>0</v>
      </c>
      <c r="J311" s="8">
        <v>114</v>
      </c>
      <c r="K311" s="7" t="s">
        <v>79</v>
      </c>
      <c r="M311" s="8">
        <f t="shared" si="3"/>
        <v>0</v>
      </c>
      <c r="N311" s="8">
        <f t="shared" si="4"/>
        <v>114</v>
      </c>
      <c r="O311" s="8">
        <f t="shared" si="5"/>
        <v>0</v>
      </c>
      <c r="P311" s="8">
        <f t="shared" si="6"/>
        <v>570</v>
      </c>
      <c r="Q311" s="8">
        <f t="shared" si="7"/>
        <v>0</v>
      </c>
      <c r="R311" s="8">
        <f t="shared" si="8"/>
        <v>570</v>
      </c>
      <c r="S311" s="8" t="e">
        <f t="shared" si="9"/>
        <v>#DIV/0!</v>
      </c>
      <c r="T311" s="8">
        <f t="shared" si="10"/>
        <v>570</v>
      </c>
      <c r="U311" s="7">
        <f t="shared" si="11"/>
        <v>0</v>
      </c>
      <c r="V311" s="9">
        <f t="shared" si="12"/>
        <v>5</v>
      </c>
      <c r="W311" s="7" t="str">
        <f t="shared" si="26"/>
        <v>Kilopris=114 kr/kg;Vikt per enhet=1;Enheter per kolli=5;Vikt (ca)=5kg;Cirkapris per kolli=570 kr</v>
      </c>
      <c r="Z311" s="7" t="str">
        <f t="shared" si="14"/>
        <v>Shortribs i bit, vakuumpackat</v>
      </c>
      <c r="AA311" s="7" t="s">
        <v>80</v>
      </c>
      <c r="AC311" s="7" t="s">
        <v>1044</v>
      </c>
      <c r="AE311" s="7" t="s">
        <v>852</v>
      </c>
      <c r="AI311" s="8">
        <f t="shared" si="15"/>
        <v>570</v>
      </c>
      <c r="AJ311" s="7" t="s">
        <v>84</v>
      </c>
      <c r="AK311" s="7" t="s">
        <v>84</v>
      </c>
      <c r="AL311" s="7">
        <f t="shared" si="16"/>
        <v>0</v>
      </c>
      <c r="AM311" s="7" t="s">
        <v>85</v>
      </c>
      <c r="AN311" s="7" t="s">
        <v>86</v>
      </c>
      <c r="AP311" s="8">
        <f t="shared" si="17"/>
        <v>5</v>
      </c>
      <c r="AQ311" s="7" t="s">
        <v>85</v>
      </c>
      <c r="AR311" s="7" t="s">
        <v>85</v>
      </c>
      <c r="AS311" s="7" t="s">
        <v>85</v>
      </c>
      <c r="AT311" s="7" t="s">
        <v>87</v>
      </c>
      <c r="AU311" s="7" t="s">
        <v>87</v>
      </c>
      <c r="AX311" s="7">
        <v>500</v>
      </c>
      <c r="AY311" s="7">
        <v>0</v>
      </c>
      <c r="AZ311" s="7" t="s">
        <v>885</v>
      </c>
      <c r="BA311" s="7" t="s">
        <v>854</v>
      </c>
      <c r="BR311" s="7">
        <v>0</v>
      </c>
      <c r="BX311" s="11"/>
      <c r="BY311" s="10" t="s">
        <v>1045</v>
      </c>
      <c r="CJ311" s="7" t="str">
        <f t="shared" si="18"/>
        <v>Kilopris=114 kr/kg;Vikt per enhet=1;Enheter per kolli=5;Vikt (ca)=5kg;Cirkapris per kolli=570 kr</v>
      </c>
    </row>
    <row r="312" spans="1:88" ht="15.75" customHeight="1">
      <c r="A312" s="7" t="s">
        <v>1046</v>
      </c>
      <c r="B312" s="7">
        <v>1</v>
      </c>
      <c r="C312" s="7" t="str">
        <f t="shared" si="0"/>
        <v>Varierande</v>
      </c>
      <c r="D312" s="7">
        <v>5</v>
      </c>
      <c r="E312" s="8">
        <v>0</v>
      </c>
      <c r="F312" s="8">
        <v>1</v>
      </c>
      <c r="G312" s="8">
        <f t="shared" si="30"/>
        <v>0</v>
      </c>
      <c r="H312" s="8">
        <f t="shared" si="29"/>
        <v>5</v>
      </c>
      <c r="I312" s="8">
        <v>0</v>
      </c>
      <c r="J312" s="8">
        <v>95</v>
      </c>
      <c r="K312" s="7" t="s">
        <v>79</v>
      </c>
      <c r="M312" s="8">
        <f t="shared" si="3"/>
        <v>0</v>
      </c>
      <c r="N312" s="8">
        <f t="shared" si="4"/>
        <v>95</v>
      </c>
      <c r="O312" s="8">
        <f t="shared" si="5"/>
        <v>0</v>
      </c>
      <c r="P312" s="8">
        <f t="shared" si="6"/>
        <v>475</v>
      </c>
      <c r="Q312" s="8">
        <f t="shared" si="7"/>
        <v>0</v>
      </c>
      <c r="R312" s="8">
        <f t="shared" si="8"/>
        <v>475</v>
      </c>
      <c r="S312" s="8" t="e">
        <f t="shared" si="9"/>
        <v>#DIV/0!</v>
      </c>
      <c r="T312" s="8">
        <f t="shared" si="10"/>
        <v>475</v>
      </c>
      <c r="U312" s="7">
        <f t="shared" si="11"/>
        <v>0</v>
      </c>
      <c r="V312" s="9">
        <f t="shared" si="12"/>
        <v>5</v>
      </c>
      <c r="W312" s="7" t="str">
        <f t="shared" si="26"/>
        <v>Kilopris=95 kr/kg;Vikt per enhet=1;Enheter per kolli=5;Vikt (ca)=5kg;Cirkapris per kolli=475 kr</v>
      </c>
      <c r="Z312" s="7" t="str">
        <f t="shared" si="14"/>
        <v>Fransyska i bit, vakuumpackat</v>
      </c>
      <c r="AA312" s="7" t="s">
        <v>80</v>
      </c>
      <c r="AC312" s="7" t="s">
        <v>1047</v>
      </c>
      <c r="AE312" s="7" t="s">
        <v>852</v>
      </c>
      <c r="AI312" s="8">
        <f t="shared" si="15"/>
        <v>475</v>
      </c>
      <c r="AJ312" s="7" t="s">
        <v>84</v>
      </c>
      <c r="AK312" s="7" t="s">
        <v>84</v>
      </c>
      <c r="AL312" s="7">
        <f t="shared" si="16"/>
        <v>0</v>
      </c>
      <c r="AM312" s="7" t="s">
        <v>85</v>
      </c>
      <c r="AN312" s="7" t="s">
        <v>86</v>
      </c>
      <c r="AP312" s="8">
        <f t="shared" si="17"/>
        <v>5</v>
      </c>
      <c r="AQ312" s="7" t="s">
        <v>85</v>
      </c>
      <c r="AR312" s="7" t="s">
        <v>85</v>
      </c>
      <c r="AS312" s="7" t="s">
        <v>85</v>
      </c>
      <c r="AT312" s="7" t="s">
        <v>87</v>
      </c>
      <c r="AU312" s="7" t="s">
        <v>87</v>
      </c>
      <c r="AX312" s="7">
        <v>500</v>
      </c>
      <c r="AY312" s="7">
        <v>0</v>
      </c>
      <c r="AZ312" s="7" t="s">
        <v>885</v>
      </c>
      <c r="BA312" s="7" t="s">
        <v>938</v>
      </c>
      <c r="BR312" s="7">
        <v>0</v>
      </c>
      <c r="BX312" s="11"/>
      <c r="BY312" s="10" t="s">
        <v>1048</v>
      </c>
      <c r="CJ312" s="7" t="str">
        <f t="shared" si="18"/>
        <v>Kilopris=95 kr/kg;Vikt per enhet=1;Enheter per kolli=5;Vikt (ca)=5kg;Cirkapris per kolli=475 kr</v>
      </c>
    </row>
    <row r="313" spans="1:88" ht="15.75" customHeight="1">
      <c r="A313" s="7" t="s">
        <v>1049</v>
      </c>
      <c r="B313" s="7">
        <v>1</v>
      </c>
      <c r="C313" s="7" t="str">
        <f t="shared" si="0"/>
        <v>Varierande</v>
      </c>
      <c r="D313" s="7">
        <v>5</v>
      </c>
      <c r="E313" s="8">
        <v>0</v>
      </c>
      <c r="F313" s="8">
        <v>1</v>
      </c>
      <c r="G313" s="8">
        <f t="shared" si="30"/>
        <v>0</v>
      </c>
      <c r="H313" s="8">
        <f t="shared" si="29"/>
        <v>5</v>
      </c>
      <c r="I313" s="8">
        <v>0</v>
      </c>
      <c r="J313" s="8">
        <v>95</v>
      </c>
      <c r="K313" s="7" t="s">
        <v>79</v>
      </c>
      <c r="M313" s="8">
        <f t="shared" si="3"/>
        <v>0</v>
      </c>
      <c r="N313" s="8">
        <f t="shared" si="4"/>
        <v>95</v>
      </c>
      <c r="O313" s="8">
        <f t="shared" si="5"/>
        <v>0</v>
      </c>
      <c r="P313" s="8">
        <f t="shared" si="6"/>
        <v>475</v>
      </c>
      <c r="Q313" s="8">
        <f t="shared" si="7"/>
        <v>0</v>
      </c>
      <c r="R313" s="8">
        <f t="shared" si="8"/>
        <v>475</v>
      </c>
      <c r="S313" s="8" t="e">
        <f t="shared" si="9"/>
        <v>#DIV/0!</v>
      </c>
      <c r="T313" s="8">
        <f t="shared" si="10"/>
        <v>475</v>
      </c>
      <c r="U313" s="7">
        <f t="shared" si="11"/>
        <v>0</v>
      </c>
      <c r="V313" s="9">
        <f t="shared" si="12"/>
        <v>5</v>
      </c>
      <c r="W313" s="7" t="str">
        <f t="shared" si="26"/>
        <v>Kilopris=95 kr/kg;Vikt per enhet=1;Enheter per kolli=5;Vikt (ca)=5kg;Cirkapris per kolli=475 kr</v>
      </c>
      <c r="Z313" s="7" t="str">
        <f t="shared" si="14"/>
        <v>Ytterlår i bit, vakuumpackat</v>
      </c>
      <c r="AA313" s="7" t="s">
        <v>80</v>
      </c>
      <c r="AC313" s="7" t="s">
        <v>1050</v>
      </c>
      <c r="AE313" s="7" t="s">
        <v>852</v>
      </c>
      <c r="AI313" s="8">
        <f t="shared" si="15"/>
        <v>475</v>
      </c>
      <c r="AJ313" s="7" t="s">
        <v>84</v>
      </c>
      <c r="AK313" s="7" t="s">
        <v>84</v>
      </c>
      <c r="AL313" s="7">
        <f t="shared" si="16"/>
        <v>0</v>
      </c>
      <c r="AM313" s="7" t="s">
        <v>85</v>
      </c>
      <c r="AN313" s="7" t="s">
        <v>86</v>
      </c>
      <c r="AP313" s="8">
        <f t="shared" si="17"/>
        <v>5</v>
      </c>
      <c r="AQ313" s="7" t="s">
        <v>85</v>
      </c>
      <c r="AR313" s="7" t="s">
        <v>85</v>
      </c>
      <c r="AS313" s="7" t="s">
        <v>85</v>
      </c>
      <c r="AT313" s="7" t="s">
        <v>87</v>
      </c>
      <c r="AU313" s="7" t="s">
        <v>87</v>
      </c>
      <c r="AX313" s="7">
        <v>500</v>
      </c>
      <c r="AY313" s="7">
        <v>0</v>
      </c>
      <c r="AZ313" s="7" t="s">
        <v>885</v>
      </c>
      <c r="BA313" s="7" t="s">
        <v>942</v>
      </c>
      <c r="BR313" s="7">
        <v>0</v>
      </c>
      <c r="BX313" s="11"/>
      <c r="BY313" s="10" t="s">
        <v>1051</v>
      </c>
      <c r="CJ313" s="7" t="str">
        <f t="shared" si="18"/>
        <v>Kilopris=95 kr/kg;Vikt per enhet=1;Enheter per kolli=5;Vikt (ca)=5kg;Cirkapris per kolli=475 kr</v>
      </c>
    </row>
    <row r="314" spans="1:88" ht="15.75" customHeight="1">
      <c r="A314" s="7" t="s">
        <v>1052</v>
      </c>
      <c r="B314" s="7">
        <v>1</v>
      </c>
      <c r="C314" s="7" t="str">
        <f t="shared" si="0"/>
        <v>Varierande</v>
      </c>
      <c r="D314" s="7">
        <v>1</v>
      </c>
      <c r="E314" s="8">
        <v>0</v>
      </c>
      <c r="F314" s="8">
        <v>5</v>
      </c>
      <c r="G314" s="8">
        <f t="shared" si="30"/>
        <v>0</v>
      </c>
      <c r="H314" s="8">
        <f t="shared" si="29"/>
        <v>5</v>
      </c>
      <c r="I314" s="8">
        <v>0</v>
      </c>
      <c r="J314" s="8">
        <v>18</v>
      </c>
      <c r="K314" s="7" t="s">
        <v>79</v>
      </c>
      <c r="M314" s="8">
        <f t="shared" si="3"/>
        <v>0</v>
      </c>
      <c r="N314" s="8">
        <f t="shared" si="4"/>
        <v>18</v>
      </c>
      <c r="O314" s="8">
        <f t="shared" si="5"/>
        <v>0</v>
      </c>
      <c r="P314" s="8">
        <f t="shared" si="6"/>
        <v>90</v>
      </c>
      <c r="Q314" s="8">
        <f t="shared" si="7"/>
        <v>0</v>
      </c>
      <c r="R314" s="8">
        <f t="shared" si="8"/>
        <v>90</v>
      </c>
      <c r="S314" s="8" t="e">
        <f t="shared" si="9"/>
        <v>#DIV/0!</v>
      </c>
      <c r="T314" s="8">
        <f t="shared" si="10"/>
        <v>90</v>
      </c>
      <c r="U314" s="7">
        <f t="shared" si="11"/>
        <v>0</v>
      </c>
      <c r="V314" s="9">
        <f t="shared" si="12"/>
        <v>5</v>
      </c>
      <c r="W314" s="7" t="str">
        <f t="shared" si="26"/>
        <v>Kilopris=18 kr/kg;Vikt per enhet=5;Enheter per kolli=1;Vikt (ca)=5kg;Cirkapris per kolli=90 kr</v>
      </c>
      <c r="Z314" s="7" t="str">
        <f t="shared" si="14"/>
        <v>Hjärta</v>
      </c>
      <c r="AA314" s="7" t="s">
        <v>80</v>
      </c>
      <c r="AC314" s="7" t="s">
        <v>1053</v>
      </c>
      <c r="AE314" s="7" t="s">
        <v>852</v>
      </c>
      <c r="AI314" s="8">
        <f t="shared" si="15"/>
        <v>90</v>
      </c>
      <c r="AJ314" s="7" t="s">
        <v>84</v>
      </c>
      <c r="AK314" s="7" t="s">
        <v>84</v>
      </c>
      <c r="AL314" s="7">
        <f t="shared" si="16"/>
        <v>0</v>
      </c>
      <c r="AM314" s="7" t="s">
        <v>85</v>
      </c>
      <c r="AN314" s="7" t="s">
        <v>86</v>
      </c>
      <c r="AP314" s="8">
        <f t="shared" si="17"/>
        <v>5</v>
      </c>
      <c r="AQ314" s="7" t="s">
        <v>85</v>
      </c>
      <c r="AR314" s="7" t="s">
        <v>85</v>
      </c>
      <c r="AS314" s="7" t="s">
        <v>85</v>
      </c>
      <c r="AT314" s="7" t="s">
        <v>87</v>
      </c>
      <c r="AU314" s="7" t="s">
        <v>87</v>
      </c>
      <c r="AX314" s="7">
        <v>500</v>
      </c>
      <c r="AY314" s="7">
        <v>0</v>
      </c>
      <c r="AZ314" s="7" t="s">
        <v>861</v>
      </c>
      <c r="BA314" s="7" t="s">
        <v>1054</v>
      </c>
      <c r="BR314" s="7">
        <v>0</v>
      </c>
      <c r="BX314" s="11"/>
      <c r="BY314" s="10" t="s">
        <v>1055</v>
      </c>
      <c r="CJ314" s="7" t="str">
        <f t="shared" si="18"/>
        <v>Kilopris=18 kr/kg;Vikt per enhet=5;Enheter per kolli=1;Vikt (ca)=5kg;Cirkapris per kolli=90 kr</v>
      </c>
    </row>
    <row r="315" spans="1:88" ht="15.75" customHeight="1">
      <c r="A315" s="7" t="s">
        <v>1056</v>
      </c>
      <c r="B315" s="7">
        <v>1</v>
      </c>
      <c r="C315" s="7" t="str">
        <f t="shared" si="0"/>
        <v>Varierande</v>
      </c>
      <c r="D315" s="7">
        <v>1</v>
      </c>
      <c r="E315" s="8">
        <v>0</v>
      </c>
      <c r="F315" s="8">
        <v>5</v>
      </c>
      <c r="G315" s="8">
        <f t="shared" si="30"/>
        <v>0</v>
      </c>
      <c r="H315" s="8">
        <f t="shared" si="29"/>
        <v>5</v>
      </c>
      <c r="I315" s="8">
        <v>0</v>
      </c>
      <c r="J315" s="8">
        <v>103</v>
      </c>
      <c r="K315" s="7" t="s">
        <v>79</v>
      </c>
      <c r="M315" s="8">
        <f t="shared" si="3"/>
        <v>0</v>
      </c>
      <c r="N315" s="8">
        <f t="shared" si="4"/>
        <v>103</v>
      </c>
      <c r="O315" s="8">
        <f t="shared" si="5"/>
        <v>0</v>
      </c>
      <c r="P315" s="8">
        <f t="shared" si="6"/>
        <v>515</v>
      </c>
      <c r="Q315" s="8">
        <f t="shared" si="7"/>
        <v>0</v>
      </c>
      <c r="R315" s="8">
        <f t="shared" si="8"/>
        <v>515</v>
      </c>
      <c r="S315" s="8" t="e">
        <f t="shared" si="9"/>
        <v>#DIV/0!</v>
      </c>
      <c r="T315" s="8">
        <f t="shared" si="10"/>
        <v>515</v>
      </c>
      <c r="U315" s="7">
        <f t="shared" si="11"/>
        <v>0</v>
      </c>
      <c r="V315" s="9">
        <f t="shared" si="12"/>
        <v>5</v>
      </c>
      <c r="W315" s="7" t="str">
        <f t="shared" si="26"/>
        <v>Kilopris=103 kr/kg;Vikt per enhet=5;Enheter per kolli=1;Vikt (ca)=5kg;Cirkapris per kolli=515 kr</v>
      </c>
      <c r="Z315" s="7" t="str">
        <f t="shared" si="14"/>
        <v>Njurtapp</v>
      </c>
      <c r="AA315" s="7" t="s">
        <v>80</v>
      </c>
      <c r="AC315" s="7" t="s">
        <v>1057</v>
      </c>
      <c r="AE315" s="7" t="s">
        <v>852</v>
      </c>
      <c r="AI315" s="8">
        <f t="shared" si="15"/>
        <v>515</v>
      </c>
      <c r="AJ315" s="7" t="s">
        <v>84</v>
      </c>
      <c r="AK315" s="7" t="s">
        <v>84</v>
      </c>
      <c r="AL315" s="7">
        <f t="shared" si="16"/>
        <v>0</v>
      </c>
      <c r="AM315" s="7" t="s">
        <v>85</v>
      </c>
      <c r="AN315" s="7" t="s">
        <v>86</v>
      </c>
      <c r="AP315" s="8">
        <f t="shared" si="17"/>
        <v>5</v>
      </c>
      <c r="AQ315" s="7" t="s">
        <v>85</v>
      </c>
      <c r="AR315" s="7" t="s">
        <v>85</v>
      </c>
      <c r="AS315" s="7" t="s">
        <v>85</v>
      </c>
      <c r="AT315" s="7" t="s">
        <v>87</v>
      </c>
      <c r="AU315" s="7" t="s">
        <v>87</v>
      </c>
      <c r="AX315" s="7">
        <v>500</v>
      </c>
      <c r="AY315" s="7">
        <v>0</v>
      </c>
      <c r="AZ315" s="7" t="s">
        <v>861</v>
      </c>
      <c r="BA315" s="7" t="s">
        <v>1058</v>
      </c>
      <c r="BR315" s="7">
        <v>0</v>
      </c>
      <c r="BX315" s="11"/>
      <c r="BY315" s="10" t="s">
        <v>1059</v>
      </c>
      <c r="CJ315" s="7" t="str">
        <f t="shared" si="18"/>
        <v>Kilopris=103 kr/kg;Vikt per enhet=5;Enheter per kolli=1;Vikt (ca)=5kg;Cirkapris per kolli=515 kr</v>
      </c>
    </row>
    <row r="316" spans="1:88" ht="15.75" customHeight="1">
      <c r="A316" s="7" t="s">
        <v>1060</v>
      </c>
      <c r="B316" s="7">
        <v>1</v>
      </c>
      <c r="C316" s="7" t="str">
        <f t="shared" si="0"/>
        <v>Varierande</v>
      </c>
      <c r="D316" s="7">
        <v>1</v>
      </c>
      <c r="E316" s="8">
        <v>0</v>
      </c>
      <c r="F316" s="8">
        <v>5</v>
      </c>
      <c r="G316" s="8">
        <f t="shared" si="30"/>
        <v>0</v>
      </c>
      <c r="H316" s="8">
        <f t="shared" si="29"/>
        <v>5</v>
      </c>
      <c r="I316" s="8">
        <v>0</v>
      </c>
      <c r="J316" s="8">
        <v>90</v>
      </c>
      <c r="K316" s="7" t="s">
        <v>79</v>
      </c>
      <c r="M316" s="8">
        <f t="shared" si="3"/>
        <v>0</v>
      </c>
      <c r="N316" s="8">
        <f t="shared" si="4"/>
        <v>90</v>
      </c>
      <c r="O316" s="8">
        <f t="shared" si="5"/>
        <v>0</v>
      </c>
      <c r="P316" s="8">
        <f t="shared" si="6"/>
        <v>450</v>
      </c>
      <c r="Q316" s="8">
        <f t="shared" si="7"/>
        <v>0</v>
      </c>
      <c r="R316" s="8">
        <f t="shared" si="8"/>
        <v>450</v>
      </c>
      <c r="S316" s="8" t="e">
        <f t="shared" si="9"/>
        <v>#DIV/0!</v>
      </c>
      <c r="T316" s="8">
        <f t="shared" si="10"/>
        <v>450</v>
      </c>
      <c r="U316" s="7">
        <f t="shared" si="11"/>
        <v>0</v>
      </c>
      <c r="V316" s="9">
        <f t="shared" si="12"/>
        <v>5</v>
      </c>
      <c r="W316" s="7" t="str">
        <f t="shared" si="26"/>
        <v>Kilopris=90 kr/kg;Vikt per enhet=5;Enheter per kolli=1;Vikt (ca)=5kg;Cirkapris per kolli=450 kr</v>
      </c>
      <c r="Z316" s="7" t="str">
        <f t="shared" si="14"/>
        <v>Oxkind</v>
      </c>
      <c r="AA316" s="7" t="s">
        <v>80</v>
      </c>
      <c r="AC316" s="7" t="s">
        <v>1061</v>
      </c>
      <c r="AE316" s="7" t="s">
        <v>852</v>
      </c>
      <c r="AI316" s="8">
        <f t="shared" si="15"/>
        <v>450</v>
      </c>
      <c r="AJ316" s="7" t="s">
        <v>84</v>
      </c>
      <c r="AK316" s="7" t="s">
        <v>84</v>
      </c>
      <c r="AL316" s="7">
        <f t="shared" si="16"/>
        <v>0</v>
      </c>
      <c r="AM316" s="7" t="s">
        <v>85</v>
      </c>
      <c r="AN316" s="7" t="s">
        <v>86</v>
      </c>
      <c r="AP316" s="8">
        <f t="shared" si="17"/>
        <v>5</v>
      </c>
      <c r="AQ316" s="7" t="s">
        <v>85</v>
      </c>
      <c r="AR316" s="7" t="s">
        <v>85</v>
      </c>
      <c r="AS316" s="7" t="s">
        <v>85</v>
      </c>
      <c r="AT316" s="7" t="s">
        <v>87</v>
      </c>
      <c r="AU316" s="7" t="s">
        <v>87</v>
      </c>
      <c r="AX316" s="7">
        <v>500</v>
      </c>
      <c r="AY316" s="7">
        <v>0</v>
      </c>
      <c r="AZ316" s="7" t="s">
        <v>861</v>
      </c>
      <c r="BA316" s="7" t="s">
        <v>1062</v>
      </c>
      <c r="BR316" s="7">
        <v>0</v>
      </c>
      <c r="BX316" s="11"/>
      <c r="BY316" s="10" t="s">
        <v>1063</v>
      </c>
      <c r="CJ316" s="7" t="str">
        <f t="shared" si="18"/>
        <v>Kilopris=90 kr/kg;Vikt per enhet=5;Enheter per kolli=1;Vikt (ca)=5kg;Cirkapris per kolli=450 kr</v>
      </c>
    </row>
    <row r="317" spans="1:88" ht="15.75" customHeight="1">
      <c r="A317" s="7" t="s">
        <v>1064</v>
      </c>
      <c r="B317" s="7">
        <v>1</v>
      </c>
      <c r="C317" s="7" t="str">
        <f t="shared" si="0"/>
        <v>Varierande</v>
      </c>
      <c r="D317" s="7">
        <v>1</v>
      </c>
      <c r="E317" s="8">
        <v>0</v>
      </c>
      <c r="F317" s="8">
        <v>5</v>
      </c>
      <c r="G317" s="8">
        <f t="shared" si="30"/>
        <v>0</v>
      </c>
      <c r="H317" s="8">
        <f t="shared" si="29"/>
        <v>5</v>
      </c>
      <c r="I317" s="8">
        <v>0</v>
      </c>
      <c r="J317" s="8">
        <v>58</v>
      </c>
      <c r="K317" s="7" t="s">
        <v>79</v>
      </c>
      <c r="M317" s="8">
        <f t="shared" si="3"/>
        <v>0</v>
      </c>
      <c r="N317" s="8">
        <f t="shared" si="4"/>
        <v>58</v>
      </c>
      <c r="O317" s="8">
        <f t="shared" si="5"/>
        <v>0</v>
      </c>
      <c r="P317" s="8">
        <f t="shared" si="6"/>
        <v>290</v>
      </c>
      <c r="Q317" s="8">
        <f t="shared" si="7"/>
        <v>0</v>
      </c>
      <c r="R317" s="8">
        <f t="shared" si="8"/>
        <v>290</v>
      </c>
      <c r="S317" s="8" t="e">
        <f t="shared" si="9"/>
        <v>#DIV/0!</v>
      </c>
      <c r="T317" s="8">
        <f t="shared" si="10"/>
        <v>290</v>
      </c>
      <c r="U317" s="7">
        <f t="shared" si="11"/>
        <v>0</v>
      </c>
      <c r="V317" s="9">
        <f t="shared" si="12"/>
        <v>5</v>
      </c>
      <c r="W317" s="7" t="str">
        <f t="shared" si="26"/>
        <v>Kilopris=58 kr/kg;Vikt per enhet=5;Enheter per kolli=1;Vikt (ca)=5kg;Cirkapris per kolli=290 kr</v>
      </c>
      <c r="Z317" s="7" t="str">
        <f t="shared" si="14"/>
        <v>Svans</v>
      </c>
      <c r="AA317" s="7" t="s">
        <v>80</v>
      </c>
      <c r="AC317" s="7" t="s">
        <v>1065</v>
      </c>
      <c r="AE317" s="7" t="s">
        <v>852</v>
      </c>
      <c r="AI317" s="8">
        <f t="shared" si="15"/>
        <v>290</v>
      </c>
      <c r="AJ317" s="7" t="s">
        <v>84</v>
      </c>
      <c r="AK317" s="7" t="s">
        <v>84</v>
      </c>
      <c r="AL317" s="7">
        <f t="shared" si="16"/>
        <v>0</v>
      </c>
      <c r="AM317" s="7" t="s">
        <v>85</v>
      </c>
      <c r="AN317" s="7" t="s">
        <v>86</v>
      </c>
      <c r="AP317" s="8">
        <f t="shared" si="17"/>
        <v>5</v>
      </c>
      <c r="AQ317" s="7" t="s">
        <v>85</v>
      </c>
      <c r="AR317" s="7" t="s">
        <v>85</v>
      </c>
      <c r="AS317" s="7" t="s">
        <v>85</v>
      </c>
      <c r="AT317" s="7" t="s">
        <v>87</v>
      </c>
      <c r="AU317" s="7" t="s">
        <v>87</v>
      </c>
      <c r="AX317" s="7">
        <v>500</v>
      </c>
      <c r="AY317" s="7">
        <v>0</v>
      </c>
      <c r="AZ317" s="7" t="s">
        <v>861</v>
      </c>
      <c r="BA317" s="7" t="s">
        <v>1066</v>
      </c>
      <c r="BR317" s="7">
        <v>0</v>
      </c>
      <c r="BX317" s="11"/>
      <c r="BY317" s="10" t="s">
        <v>1067</v>
      </c>
      <c r="CJ317" s="7" t="str">
        <f t="shared" si="18"/>
        <v>Kilopris=58 kr/kg;Vikt per enhet=5;Enheter per kolli=1;Vikt (ca)=5kg;Cirkapris per kolli=290 kr</v>
      </c>
    </row>
    <row r="318" spans="1:88" ht="15.75" customHeight="1">
      <c r="A318" s="7" t="s">
        <v>1068</v>
      </c>
      <c r="B318" s="7">
        <v>1</v>
      </c>
      <c r="C318" s="7" t="str">
        <f t="shared" si="0"/>
        <v>Varierande</v>
      </c>
      <c r="D318" s="7">
        <v>1</v>
      </c>
      <c r="E318" s="8">
        <v>0</v>
      </c>
      <c r="F318" s="8">
        <v>5</v>
      </c>
      <c r="G318" s="8">
        <f t="shared" si="30"/>
        <v>0</v>
      </c>
      <c r="H318" s="8">
        <f t="shared" si="29"/>
        <v>5</v>
      </c>
      <c r="I318" s="8">
        <v>0</v>
      </c>
      <c r="J318" s="8">
        <v>40</v>
      </c>
      <c r="K318" s="7" t="s">
        <v>79</v>
      </c>
      <c r="M318" s="8">
        <f t="shared" si="3"/>
        <v>0</v>
      </c>
      <c r="N318" s="8">
        <f t="shared" si="4"/>
        <v>40</v>
      </c>
      <c r="O318" s="8">
        <f t="shared" si="5"/>
        <v>0</v>
      </c>
      <c r="P318" s="8">
        <f t="shared" si="6"/>
        <v>200</v>
      </c>
      <c r="Q318" s="8">
        <f t="shared" si="7"/>
        <v>0</v>
      </c>
      <c r="R318" s="8">
        <f t="shared" si="8"/>
        <v>200</v>
      </c>
      <c r="S318" s="8" t="e">
        <f t="shared" si="9"/>
        <v>#DIV/0!</v>
      </c>
      <c r="T318" s="8">
        <f t="shared" si="10"/>
        <v>200</v>
      </c>
      <c r="U318" s="7">
        <f t="shared" si="11"/>
        <v>0</v>
      </c>
      <c r="V318" s="9">
        <f t="shared" si="12"/>
        <v>5</v>
      </c>
      <c r="W318" s="7" t="str">
        <f t="shared" si="26"/>
        <v>Kilopris=40 kr/kg;Vikt per enhet=5;Enheter per kolli=1;Vikt (ca)=5kg;Cirkapris per kolli=200 kr</v>
      </c>
      <c r="Z318" s="7" t="str">
        <f t="shared" si="14"/>
        <v>Tunga</v>
      </c>
      <c r="AA318" s="7" t="s">
        <v>80</v>
      </c>
      <c r="AC318" s="7" t="s">
        <v>1069</v>
      </c>
      <c r="AE318" s="7" t="s">
        <v>852</v>
      </c>
      <c r="AI318" s="8">
        <f t="shared" si="15"/>
        <v>200</v>
      </c>
      <c r="AJ318" s="7" t="s">
        <v>84</v>
      </c>
      <c r="AK318" s="7" t="s">
        <v>84</v>
      </c>
      <c r="AL318" s="7">
        <f t="shared" si="16"/>
        <v>0</v>
      </c>
      <c r="AM318" s="7" t="s">
        <v>85</v>
      </c>
      <c r="AN318" s="7" t="s">
        <v>86</v>
      </c>
      <c r="AP318" s="8">
        <f t="shared" si="17"/>
        <v>5</v>
      </c>
      <c r="AQ318" s="7" t="s">
        <v>85</v>
      </c>
      <c r="AR318" s="7" t="s">
        <v>85</v>
      </c>
      <c r="AS318" s="7" t="s">
        <v>85</v>
      </c>
      <c r="AT318" s="7" t="s">
        <v>87</v>
      </c>
      <c r="AU318" s="7" t="s">
        <v>87</v>
      </c>
      <c r="AX318" s="7">
        <v>500</v>
      </c>
      <c r="AY318" s="7">
        <v>0</v>
      </c>
      <c r="AZ318" s="7" t="s">
        <v>861</v>
      </c>
      <c r="BA318" s="7" t="s">
        <v>1070</v>
      </c>
      <c r="BR318" s="7">
        <v>0</v>
      </c>
      <c r="BX318" s="11"/>
      <c r="BY318" s="10" t="s">
        <v>1071</v>
      </c>
      <c r="CJ318" s="7" t="str">
        <f t="shared" si="18"/>
        <v>Kilopris=40 kr/kg;Vikt per enhet=5;Enheter per kolli=1;Vikt (ca)=5kg;Cirkapris per kolli=200 kr</v>
      </c>
    </row>
    <row r="319" spans="1:88" ht="15.75" customHeight="1">
      <c r="A319" s="7" t="s">
        <v>1072</v>
      </c>
      <c r="B319" s="7">
        <v>1</v>
      </c>
      <c r="C319" s="7" t="str">
        <f t="shared" si="0"/>
        <v>Varierande</v>
      </c>
      <c r="D319" s="7">
        <v>1</v>
      </c>
      <c r="E319" s="8">
        <v>0</v>
      </c>
      <c r="F319" s="8">
        <v>5</v>
      </c>
      <c r="G319" s="8">
        <f t="shared" si="30"/>
        <v>0</v>
      </c>
      <c r="H319" s="8">
        <f t="shared" si="29"/>
        <v>5</v>
      </c>
      <c r="I319" s="8">
        <v>0</v>
      </c>
      <c r="J319" s="8">
        <v>25</v>
      </c>
      <c r="K319" s="7" t="s">
        <v>79</v>
      </c>
      <c r="M319" s="8">
        <f t="shared" si="3"/>
        <v>0</v>
      </c>
      <c r="N319" s="8">
        <f t="shared" si="4"/>
        <v>25</v>
      </c>
      <c r="O319" s="8">
        <f t="shared" si="5"/>
        <v>0</v>
      </c>
      <c r="P319" s="8">
        <f t="shared" si="6"/>
        <v>125</v>
      </c>
      <c r="Q319" s="8">
        <f t="shared" si="7"/>
        <v>0</v>
      </c>
      <c r="R319" s="8">
        <f t="shared" si="8"/>
        <v>125</v>
      </c>
      <c r="S319" s="8" t="e">
        <f t="shared" si="9"/>
        <v>#DIV/0!</v>
      </c>
      <c r="T319" s="8">
        <f t="shared" si="10"/>
        <v>125</v>
      </c>
      <c r="U319" s="7">
        <f t="shared" si="11"/>
        <v>0</v>
      </c>
      <c r="V319" s="9">
        <f t="shared" si="12"/>
        <v>5</v>
      </c>
      <c r="W319" s="7" t="str">
        <f t="shared" si="26"/>
        <v>Kilopris=25 kr/kg;Vikt per enhet=5;Enheter per kolli=1;Vikt (ca)=5kg;Cirkapris per kolli=125 kr</v>
      </c>
      <c r="Z319" s="7" t="str">
        <f t="shared" si="14"/>
        <v>Talg</v>
      </c>
      <c r="AA319" s="7" t="s">
        <v>80</v>
      </c>
      <c r="AC319" s="7" t="s">
        <v>1073</v>
      </c>
      <c r="AE319" s="7" t="s">
        <v>852</v>
      </c>
      <c r="AI319" s="8">
        <f t="shared" si="15"/>
        <v>125</v>
      </c>
      <c r="AJ319" s="7" t="s">
        <v>84</v>
      </c>
      <c r="AK319" s="7" t="s">
        <v>84</v>
      </c>
      <c r="AL319" s="7">
        <f t="shared" si="16"/>
        <v>0</v>
      </c>
      <c r="AM319" s="7" t="s">
        <v>85</v>
      </c>
      <c r="AN319" s="7" t="s">
        <v>86</v>
      </c>
      <c r="AP319" s="8">
        <f t="shared" si="17"/>
        <v>5</v>
      </c>
      <c r="AQ319" s="7" t="s">
        <v>85</v>
      </c>
      <c r="AR319" s="7" t="s">
        <v>85</v>
      </c>
      <c r="AS319" s="7" t="s">
        <v>85</v>
      </c>
      <c r="AT319" s="7" t="s">
        <v>87</v>
      </c>
      <c r="AU319" s="7" t="s">
        <v>87</v>
      </c>
      <c r="AX319" s="7">
        <v>500</v>
      </c>
      <c r="AY319" s="7">
        <v>0</v>
      </c>
      <c r="AZ319" s="7" t="s">
        <v>861</v>
      </c>
      <c r="BA319" s="7" t="s">
        <v>1074</v>
      </c>
      <c r="BR319" s="7">
        <v>0</v>
      </c>
      <c r="BX319" s="11"/>
      <c r="BY319" s="10" t="s">
        <v>1075</v>
      </c>
      <c r="CJ319" s="7" t="str">
        <f t="shared" si="18"/>
        <v>Kilopris=25 kr/kg;Vikt per enhet=5;Enheter per kolli=1;Vikt (ca)=5kg;Cirkapris per kolli=125 kr</v>
      </c>
    </row>
    <row r="320" spans="1:88" ht="15.75" customHeight="1">
      <c r="A320" s="7" t="s">
        <v>1076</v>
      </c>
      <c r="B320" s="7">
        <v>1</v>
      </c>
      <c r="C320" s="7" t="str">
        <f t="shared" si="0"/>
        <v>Varierande</v>
      </c>
      <c r="D320" s="7">
        <v>1</v>
      </c>
      <c r="E320" s="8">
        <v>0</v>
      </c>
      <c r="F320" s="8">
        <v>5</v>
      </c>
      <c r="G320" s="8">
        <f t="shared" si="30"/>
        <v>0</v>
      </c>
      <c r="H320" s="8">
        <f t="shared" si="29"/>
        <v>5</v>
      </c>
      <c r="I320" s="8">
        <v>0</v>
      </c>
      <c r="J320" s="8">
        <v>25</v>
      </c>
      <c r="K320" s="7" t="s">
        <v>79</v>
      </c>
      <c r="M320" s="8">
        <f t="shared" si="3"/>
        <v>0</v>
      </c>
      <c r="N320" s="8">
        <f t="shared" si="4"/>
        <v>25</v>
      </c>
      <c r="O320" s="8">
        <f t="shared" si="5"/>
        <v>0</v>
      </c>
      <c r="P320" s="8">
        <f t="shared" si="6"/>
        <v>125</v>
      </c>
      <c r="Q320" s="8">
        <f t="shared" si="7"/>
        <v>0</v>
      </c>
      <c r="R320" s="8">
        <f t="shared" si="8"/>
        <v>125</v>
      </c>
      <c r="S320" s="8" t="e">
        <f t="shared" si="9"/>
        <v>#DIV/0!</v>
      </c>
      <c r="T320" s="8">
        <f t="shared" si="10"/>
        <v>125</v>
      </c>
      <c r="U320" s="7">
        <f t="shared" si="11"/>
        <v>0</v>
      </c>
      <c r="V320" s="9">
        <f t="shared" si="12"/>
        <v>5</v>
      </c>
      <c r="W320" s="7" t="str">
        <f t="shared" si="26"/>
        <v>Kilopris=25 kr/kg;Vikt per enhet=5;Enheter per kolli=1;Vikt (ca)=5kg;Cirkapris per kolli=125 kr</v>
      </c>
      <c r="Z320" s="7" t="str">
        <f t="shared" si="14"/>
        <v>Lever</v>
      </c>
      <c r="AA320" s="7" t="s">
        <v>80</v>
      </c>
      <c r="AC320" s="7" t="s">
        <v>1077</v>
      </c>
      <c r="AE320" s="7" t="s">
        <v>852</v>
      </c>
      <c r="AI320" s="8">
        <f t="shared" si="15"/>
        <v>125</v>
      </c>
      <c r="AJ320" s="7" t="s">
        <v>84</v>
      </c>
      <c r="AK320" s="7" t="s">
        <v>84</v>
      </c>
      <c r="AL320" s="7">
        <f t="shared" si="16"/>
        <v>0</v>
      </c>
      <c r="AM320" s="7" t="s">
        <v>85</v>
      </c>
      <c r="AN320" s="7" t="s">
        <v>86</v>
      </c>
      <c r="AP320" s="8">
        <f t="shared" si="17"/>
        <v>5</v>
      </c>
      <c r="AQ320" s="7" t="s">
        <v>85</v>
      </c>
      <c r="AR320" s="7" t="s">
        <v>85</v>
      </c>
      <c r="AS320" s="7" t="s">
        <v>85</v>
      </c>
      <c r="AT320" s="7" t="s">
        <v>87</v>
      </c>
      <c r="AU320" s="7" t="s">
        <v>87</v>
      </c>
      <c r="AX320" s="7">
        <v>500</v>
      </c>
      <c r="AY320" s="7">
        <v>0</v>
      </c>
      <c r="AZ320" s="7" t="s">
        <v>861</v>
      </c>
      <c r="BA320" s="7" t="s">
        <v>1078</v>
      </c>
      <c r="BR320" s="7">
        <v>0</v>
      </c>
      <c r="BX320" s="11"/>
      <c r="BY320" s="10" t="s">
        <v>1079</v>
      </c>
      <c r="CJ320" s="7" t="str">
        <f t="shared" si="18"/>
        <v>Kilopris=25 kr/kg;Vikt per enhet=5;Enheter per kolli=1;Vikt (ca)=5kg;Cirkapris per kolli=125 kr</v>
      </c>
    </row>
  </sheetData>
  <autoFilter ref="A1:CJ320"/>
  <customSheetViews>
    <customSheetView guid="{BCEDE5CC-540D-46F7-AC79-2D5693483DE9}" filter="1" showAutoFilter="1">
      <pageMargins left="0.7" right="0.7" top="0.75" bottom="0.75" header="0.3" footer="0.3"/>
      <autoFilter ref="AC1:AC320"/>
      <extLst>
        <ext uri="GoogleSheetsCustomDataVersion1">
          <go:sheetsCustomData xmlns:go="http://customooxmlschemas.google.com/" filterViewId="324728255"/>
        </ext>
      </extLst>
    </customSheetView>
  </customSheetViews>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Masterfil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Dalebring</dc:creator>
  <cp:lastModifiedBy>Кирилл Гетьман</cp:lastModifiedBy>
  <dcterms:created xsi:type="dcterms:W3CDTF">2022-05-04T13:29:07Z</dcterms:created>
  <dcterms:modified xsi:type="dcterms:W3CDTF">2022-09-27T16:00:12Z</dcterms:modified>
</cp:coreProperties>
</file>