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us\Desktop\"/>
    </mc:Choice>
  </mc:AlternateContent>
  <bookViews>
    <workbookView xWindow="0" yWindow="0" windowWidth="19200" windowHeight="8020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H11" i="1"/>
  <c r="N7" i="3"/>
  <c r="N6" i="3"/>
  <c r="N4" i="2"/>
  <c r="N6" i="2"/>
  <c r="N3" i="2"/>
  <c r="N5" i="2"/>
  <c r="N7" i="1"/>
  <c r="N5" i="1"/>
  <c r="N6" i="1"/>
  <c r="N4" i="1" s="1"/>
  <c r="N8" i="1"/>
  <c r="H12" i="1"/>
  <c r="L7" i="3"/>
  <c r="K7" i="3"/>
  <c r="H7" i="3"/>
  <c r="I7" i="3" s="1"/>
  <c r="K6" i="3"/>
  <c r="L6" i="3" s="1"/>
  <c r="H6" i="3"/>
  <c r="I6" i="3" s="1"/>
  <c r="K5" i="3"/>
  <c r="L5" i="3" s="1"/>
  <c r="H5" i="3"/>
  <c r="I5" i="3" s="1"/>
  <c r="N5" i="3" s="1"/>
  <c r="K4" i="3"/>
  <c r="L4" i="3" s="1"/>
  <c r="H4" i="3"/>
  <c r="I4" i="3" s="1"/>
  <c r="K3" i="3"/>
  <c r="L3" i="3" s="1"/>
  <c r="H3" i="3"/>
  <c r="I3" i="3" s="1"/>
  <c r="K2" i="3"/>
  <c r="L2" i="3" s="1"/>
  <c r="H2" i="3"/>
  <c r="I2" i="3" s="1"/>
  <c r="N2" i="3" s="1"/>
  <c r="K7" i="2"/>
  <c r="L7" i="2" s="1"/>
  <c r="H7" i="2"/>
  <c r="I7" i="2" s="1"/>
  <c r="N7" i="2" s="1"/>
  <c r="K6" i="2"/>
  <c r="L6" i="2" s="1"/>
  <c r="H6" i="2"/>
  <c r="I6" i="2" s="1"/>
  <c r="K5" i="2"/>
  <c r="L5" i="2" s="1"/>
  <c r="H5" i="2"/>
  <c r="I5" i="2" s="1"/>
  <c r="K4" i="2"/>
  <c r="L4" i="2" s="1"/>
  <c r="H4" i="2"/>
  <c r="I4" i="2" s="1"/>
  <c r="K3" i="2"/>
  <c r="L3" i="2" s="1"/>
  <c r="H3" i="2"/>
  <c r="I3" i="2" s="1"/>
  <c r="K2" i="2"/>
  <c r="L2" i="2" s="1"/>
  <c r="H2" i="2"/>
  <c r="I2" i="2" s="1"/>
  <c r="N2" i="2" s="1"/>
  <c r="H4" i="1"/>
  <c r="I4" i="1" s="1"/>
  <c r="K4" i="1"/>
  <c r="L4" i="1" s="1"/>
  <c r="H5" i="1"/>
  <c r="I5" i="1" s="1"/>
  <c r="K5" i="1"/>
  <c r="H6" i="1"/>
  <c r="I6" i="1" s="1"/>
  <c r="K6" i="1"/>
  <c r="L6" i="1" s="1"/>
  <c r="H7" i="1"/>
  <c r="I7" i="1" s="1"/>
  <c r="K7" i="1"/>
  <c r="L7" i="1" s="1"/>
  <c r="H8" i="1"/>
  <c r="I8" i="1" s="1"/>
  <c r="K8" i="1"/>
  <c r="K3" i="1"/>
  <c r="L3" i="1" s="1"/>
  <c r="H3" i="1"/>
  <c r="I3" i="1" s="1"/>
  <c r="N3" i="1" s="1"/>
  <c r="L8" i="1" l="1"/>
  <c r="L5" i="1"/>
  <c r="N3" i="3"/>
  <c r="N4" i="3"/>
</calcChain>
</file>

<file path=xl/sharedStrings.xml><?xml version="1.0" encoding="utf-8"?>
<sst xmlns="http://schemas.openxmlformats.org/spreadsheetml/2006/main" count="130" uniqueCount="31">
  <si>
    <t>N</t>
  </si>
  <si>
    <t>S_km</t>
  </si>
  <si>
    <t>N входа шестиполюсника</t>
  </si>
  <si>
    <t>Imax</t>
  </si>
  <si>
    <t>Imin</t>
  </si>
  <si>
    <t>K</t>
  </si>
  <si>
    <t>|Г|</t>
  </si>
  <si>
    <t>z_min</t>
  </si>
  <si>
    <t>dz</t>
  </si>
  <si>
    <t>phi_n</t>
  </si>
  <si>
    <t>Г</t>
  </si>
  <si>
    <t>S11</t>
  </si>
  <si>
    <t>S22</t>
  </si>
  <si>
    <t>S33</t>
  </si>
  <si>
    <t>S12</t>
  </si>
  <si>
    <t>S13</t>
  </si>
  <si>
    <t>S23</t>
  </si>
  <si>
    <t>Н</t>
  </si>
  <si>
    <t>КЗ</t>
  </si>
  <si>
    <t>z0</t>
  </si>
  <si>
    <t>lambda</t>
  </si>
  <si>
    <t>Первый</t>
  </si>
  <si>
    <t>Второй</t>
  </si>
  <si>
    <t>freq</t>
  </si>
  <si>
    <t>8.5GHz</t>
  </si>
  <si>
    <t>P</t>
  </si>
  <si>
    <t>Первая нагрузка</t>
  </si>
  <si>
    <t>Вторая нагрузка</t>
  </si>
  <si>
    <t>k</t>
  </si>
  <si>
    <t>p=-5</t>
  </si>
  <si>
    <t>p=-3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</si>
</sst>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A13" sqref="A13"/>
    </sheetView>
  </sheetViews>
  <sheetFormatPr defaultRowHeight="14.5" x14ac:dyDescent="0.35"/>
  <cols>
    <col min="3" max="3" width="8.90625" customWidth="1"/>
    <col min="5" max="5" width="2.81640625" bestFit="1" customWidth="1"/>
    <col min="8" max="8" width="11.81640625" bestFit="1" customWidth="1"/>
  </cols>
  <sheetData>
    <row r="1" spans="1:16" x14ac:dyDescent="0.35">
      <c r="A1" s="3" t="s">
        <v>0</v>
      </c>
      <c r="B1" s="3"/>
      <c r="C1" s="2" t="s">
        <v>2</v>
      </c>
      <c r="D1" s="2"/>
      <c r="E1" s="2"/>
      <c r="F1" s="4" t="s">
        <v>3</v>
      </c>
      <c r="G1" s="4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</v>
      </c>
    </row>
    <row r="2" spans="1:16" x14ac:dyDescent="0.35">
      <c r="A2" s="3"/>
      <c r="B2" s="3"/>
      <c r="C2" s="1">
        <v>1</v>
      </c>
      <c r="D2" s="1">
        <v>2</v>
      </c>
      <c r="E2" s="1">
        <v>3</v>
      </c>
      <c r="F2" s="5"/>
      <c r="G2" s="5"/>
      <c r="H2" s="3"/>
      <c r="I2" s="3"/>
      <c r="J2" s="3"/>
      <c r="K2" s="3"/>
      <c r="L2" s="3"/>
      <c r="M2" s="3"/>
      <c r="N2" s="3"/>
    </row>
    <row r="3" spans="1:16" x14ac:dyDescent="0.35">
      <c r="A3" s="1">
        <v>1</v>
      </c>
      <c r="B3" s="1" t="s">
        <v>11</v>
      </c>
      <c r="C3" s="1" t="s">
        <v>10</v>
      </c>
      <c r="D3" s="1" t="s">
        <v>17</v>
      </c>
      <c r="E3" s="1" t="s">
        <v>17</v>
      </c>
      <c r="F3" s="1">
        <v>30</v>
      </c>
      <c r="G3" s="1">
        <v>24</v>
      </c>
      <c r="H3" s="1">
        <f>SQRT(F3/G3)</f>
        <v>1.1180339887498949</v>
      </c>
      <c r="I3" s="1">
        <f>(H3-1)/(H3+1)</f>
        <v>5.5728090000841238E-2</v>
      </c>
      <c r="J3" s="1">
        <v>4.4950000000000001</v>
      </c>
      <c r="K3" s="1">
        <f>J3-$A$11</f>
        <v>-1.2549999999999999</v>
      </c>
      <c r="L3" s="1">
        <f>4*PI()*K3/$A$13-PI()</f>
        <v>-5.4206092895754523</v>
      </c>
      <c r="M3" s="1"/>
      <c r="N3" s="1">
        <f>I3</f>
        <v>5.5728090000841238E-2</v>
      </c>
      <c r="O3" s="1" t="s">
        <v>11</v>
      </c>
    </row>
    <row r="4" spans="1:16" x14ac:dyDescent="0.35">
      <c r="A4" s="1">
        <v>2</v>
      </c>
      <c r="B4" s="1" t="s">
        <v>14</v>
      </c>
      <c r="C4" s="1" t="s">
        <v>10</v>
      </c>
      <c r="D4" s="1" t="s">
        <v>18</v>
      </c>
      <c r="E4" s="1" t="s">
        <v>17</v>
      </c>
      <c r="F4" s="1">
        <v>29</v>
      </c>
      <c r="G4" s="1">
        <v>24</v>
      </c>
      <c r="H4" s="1">
        <f t="shared" ref="H4:H8" si="0">SQRT(F4/G4)</f>
        <v>1.0992421631894098</v>
      </c>
      <c r="I4" s="1">
        <f t="shared" ref="I4:I8" si="1">(H4-1)/(H4+1)</f>
        <v>4.7275233381664609E-2</v>
      </c>
      <c r="J4" s="1">
        <v>4.415</v>
      </c>
      <c r="K4" s="1">
        <f t="shared" ref="K4:K8" si="2">J4-$A$11</f>
        <v>-1.335</v>
      </c>
      <c r="L4" s="1">
        <f t="shared" ref="L4:L8" si="3">4*PI()*K4/$A$13-PI()</f>
        <v>-5.5658852504350964</v>
      </c>
      <c r="M4" s="1"/>
      <c r="N4" s="1">
        <f>SQRT((1+N6)*(N3-I5))</f>
        <v>9.4939559360180087E-2</v>
      </c>
      <c r="O4" s="1" t="s">
        <v>14</v>
      </c>
    </row>
    <row r="5" spans="1:16" x14ac:dyDescent="0.35">
      <c r="A5" s="1">
        <v>3</v>
      </c>
      <c r="B5" s="1" t="s">
        <v>15</v>
      </c>
      <c r="C5" s="1" t="s">
        <v>10</v>
      </c>
      <c r="D5" s="1" t="s">
        <v>17</v>
      </c>
      <c r="E5" s="1" t="s">
        <v>18</v>
      </c>
      <c r="F5" s="1">
        <v>29</v>
      </c>
      <c r="G5" s="1">
        <v>24</v>
      </c>
      <c r="H5" s="1">
        <f t="shared" si="0"/>
        <v>1.0992421631894098</v>
      </c>
      <c r="I5" s="1">
        <f t="shared" si="1"/>
        <v>4.7275233381664609E-2</v>
      </c>
      <c r="J5" s="1">
        <v>4.5999999999999996</v>
      </c>
      <c r="K5" s="1">
        <f t="shared" si="2"/>
        <v>-1.1500000000000004</v>
      </c>
      <c r="L5" s="1">
        <f t="shared" si="3"/>
        <v>-5.2299345909471704</v>
      </c>
      <c r="M5" s="1"/>
      <c r="N5" s="1">
        <f>SQRT((1+N8)*(N3-M5))</f>
        <v>0.31736327844070172</v>
      </c>
      <c r="O5" s="1" t="s">
        <v>15</v>
      </c>
    </row>
    <row r="6" spans="1:16" x14ac:dyDescent="0.35">
      <c r="A6" s="1">
        <v>4</v>
      </c>
      <c r="B6" s="1" t="s">
        <v>12</v>
      </c>
      <c r="C6" s="1" t="s">
        <v>17</v>
      </c>
      <c r="D6" s="1" t="s">
        <v>10</v>
      </c>
      <c r="E6" s="1" t="s">
        <v>17</v>
      </c>
      <c r="F6" s="1">
        <v>30</v>
      </c>
      <c r="G6" s="1">
        <v>23</v>
      </c>
      <c r="H6" s="1">
        <f t="shared" si="0"/>
        <v>1.1420804814403216</v>
      </c>
      <c r="I6" s="1">
        <f t="shared" si="1"/>
        <v>6.632826482074454E-2</v>
      </c>
      <c r="J6" s="1">
        <v>4.8499999999999996</v>
      </c>
      <c r="K6" s="1">
        <f t="shared" si="2"/>
        <v>-0.90000000000000036</v>
      </c>
      <c r="L6" s="1">
        <f t="shared" si="3"/>
        <v>-4.7759472132607845</v>
      </c>
      <c r="M6" s="1"/>
      <c r="N6" s="1">
        <f>I6</f>
        <v>6.632826482074454E-2</v>
      </c>
      <c r="O6" s="1" t="s">
        <v>12</v>
      </c>
    </row>
    <row r="7" spans="1:16" x14ac:dyDescent="0.35">
      <c r="A7" s="1">
        <v>5</v>
      </c>
      <c r="B7" s="1" t="s">
        <v>16</v>
      </c>
      <c r="C7" s="1" t="s">
        <v>17</v>
      </c>
      <c r="D7" s="1" t="s">
        <v>10</v>
      </c>
      <c r="E7" s="1" t="s">
        <v>18</v>
      </c>
      <c r="F7" s="1">
        <v>30</v>
      </c>
      <c r="G7" s="1">
        <v>23</v>
      </c>
      <c r="H7" s="1">
        <f t="shared" si="0"/>
        <v>1.1420804814403216</v>
      </c>
      <c r="I7" s="1">
        <f t="shared" si="1"/>
        <v>6.632826482074454E-2</v>
      </c>
      <c r="J7" s="1">
        <v>4.8849999999999998</v>
      </c>
      <c r="K7" s="1">
        <f t="shared" si="2"/>
        <v>-0.86500000000000021</v>
      </c>
      <c r="L7" s="1">
        <f t="shared" si="3"/>
        <v>-4.7123889803846897</v>
      </c>
      <c r="M7" s="1"/>
      <c r="N7" s="1">
        <f>(1+N8)*(N6-I7)</f>
        <v>0</v>
      </c>
      <c r="O7" s="1" t="s">
        <v>16</v>
      </c>
    </row>
    <row r="8" spans="1:16" x14ac:dyDescent="0.35">
      <c r="A8" s="1">
        <v>6</v>
      </c>
      <c r="B8" s="1" t="s">
        <v>13</v>
      </c>
      <c r="C8" s="1" t="s">
        <v>17</v>
      </c>
      <c r="D8" s="1" t="s">
        <v>17</v>
      </c>
      <c r="E8" s="1" t="s">
        <v>10</v>
      </c>
      <c r="F8" s="1">
        <v>88</v>
      </c>
      <c r="G8" s="1">
        <v>1</v>
      </c>
      <c r="H8" s="1">
        <f t="shared" si="0"/>
        <v>9.3808315196468595</v>
      </c>
      <c r="I8" s="1">
        <f t="shared" si="1"/>
        <v>0.80733720644489981</v>
      </c>
      <c r="J8" s="1">
        <v>4.5449999999999999</v>
      </c>
      <c r="K8" s="1">
        <f t="shared" si="2"/>
        <v>-1.2050000000000001</v>
      </c>
      <c r="L8" s="1">
        <f t="shared" si="3"/>
        <v>-5.3298118140381749</v>
      </c>
      <c r="M8" s="1"/>
      <c r="N8" s="1">
        <f>I8</f>
        <v>0.80733720644489981</v>
      </c>
      <c r="O8" s="1" t="s">
        <v>13</v>
      </c>
      <c r="P8" t="s">
        <v>29</v>
      </c>
    </row>
    <row r="10" spans="1:16" x14ac:dyDescent="0.35">
      <c r="A10" s="1" t="s">
        <v>19</v>
      </c>
      <c r="H10" t="s">
        <v>28</v>
      </c>
    </row>
    <row r="11" spans="1:16" x14ac:dyDescent="0.35">
      <c r="A11" s="1">
        <v>5.75</v>
      </c>
      <c r="D11" t="s">
        <v>26</v>
      </c>
      <c r="E11">
        <v>1</v>
      </c>
      <c r="F11">
        <v>29.5</v>
      </c>
      <c r="G11">
        <v>23</v>
      </c>
      <c r="H11">
        <f>SQRT(F11/G11)</f>
        <v>1.1325231545766179</v>
      </c>
    </row>
    <row r="12" spans="1:16" x14ac:dyDescent="0.35">
      <c r="A12" s="1" t="s">
        <v>20</v>
      </c>
      <c r="D12" t="s">
        <v>27</v>
      </c>
      <c r="E12">
        <v>2</v>
      </c>
      <c r="F12">
        <v>29</v>
      </c>
      <c r="G12">
        <v>24</v>
      </c>
      <c r="H12">
        <f>SQRT(F12/G12)</f>
        <v>1.0992421631894098</v>
      </c>
    </row>
    <row r="13" spans="1:16" x14ac:dyDescent="0.35">
      <c r="A13" s="1">
        <f>2*(A15-B15)</f>
        <v>6.92</v>
      </c>
    </row>
    <row r="14" spans="1:16" x14ac:dyDescent="0.35">
      <c r="A14" t="s">
        <v>21</v>
      </c>
      <c r="B14" t="s">
        <v>22</v>
      </c>
    </row>
    <row r="15" spans="1:16" x14ac:dyDescent="0.35">
      <c r="A15">
        <v>5.75</v>
      </c>
      <c r="B15">
        <v>2.29</v>
      </c>
    </row>
    <row r="16" spans="1:16" x14ac:dyDescent="0.35">
      <c r="A16" t="s">
        <v>23</v>
      </c>
      <c r="B16" t="s">
        <v>24</v>
      </c>
    </row>
    <row r="17" spans="1:2" x14ac:dyDescent="0.35">
      <c r="A17" t="s">
        <v>25</v>
      </c>
      <c r="B17">
        <v>-3</v>
      </c>
    </row>
  </sheetData>
  <mergeCells count="11">
    <mergeCell ref="M1:M2"/>
    <mergeCell ref="N1:N2"/>
    <mergeCell ref="F1:F2"/>
    <mergeCell ref="G1:G2"/>
    <mergeCell ref="C1:E1"/>
    <mergeCell ref="A1:B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O7" sqref="O7"/>
    </sheetView>
  </sheetViews>
  <sheetFormatPr defaultRowHeight="14.5" x14ac:dyDescent="0.35"/>
  <cols>
    <col min="14" max="14" width="11.81640625" bestFit="1" customWidth="1"/>
  </cols>
  <sheetData>
    <row r="1" spans="1:14" x14ac:dyDescent="0.35">
      <c r="A1" s="1" t="s">
        <v>0</v>
      </c>
      <c r="B1" s="1" t="s">
        <v>1</v>
      </c>
      <c r="C1" s="2" t="s">
        <v>2</v>
      </c>
      <c r="D1" s="2"/>
      <c r="E1" s="2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</v>
      </c>
    </row>
    <row r="2" spans="1:14" x14ac:dyDescent="0.35">
      <c r="A2" s="1">
        <v>1</v>
      </c>
      <c r="B2" s="1" t="s">
        <v>11</v>
      </c>
      <c r="C2" s="1" t="s">
        <v>10</v>
      </c>
      <c r="D2" s="1" t="s">
        <v>17</v>
      </c>
      <c r="E2" s="1" t="s">
        <v>17</v>
      </c>
      <c r="F2" s="1">
        <v>85</v>
      </c>
      <c r="G2" s="1">
        <v>1</v>
      </c>
      <c r="H2" s="1">
        <f>SQRT(F2/G2)</f>
        <v>9.2195444572928871</v>
      </c>
      <c r="I2" s="1">
        <f>(H2-1)/(H2+1)</f>
        <v>0.80429656054064558</v>
      </c>
      <c r="J2" s="1">
        <v>4.91</v>
      </c>
      <c r="K2" s="1">
        <f>J2-$A$11</f>
        <v>-0.83999999999999986</v>
      </c>
      <c r="L2" s="1">
        <f>4*PI()*K2/$A$13-PI()</f>
        <v>-4.666990242616051</v>
      </c>
      <c r="M2" s="1"/>
      <c r="N2" s="1">
        <f>I2</f>
        <v>0.80429656054064558</v>
      </c>
    </row>
    <row r="3" spans="1:14" x14ac:dyDescent="0.35">
      <c r="A3" s="1">
        <v>2</v>
      </c>
      <c r="B3" s="1" t="s">
        <v>14</v>
      </c>
      <c r="C3" s="1" t="s">
        <v>10</v>
      </c>
      <c r="D3" s="1" t="s">
        <v>18</v>
      </c>
      <c r="E3" s="1" t="s">
        <v>17</v>
      </c>
      <c r="F3" s="1">
        <v>85</v>
      </c>
      <c r="G3" s="1">
        <v>1</v>
      </c>
      <c r="H3" s="1">
        <f t="shared" ref="H3:H7" si="0">SQRT(F3/G3)</f>
        <v>9.2195444572928871</v>
      </c>
      <c r="I3" s="1">
        <f t="shared" ref="I3:I7" si="1">(H3-1)/(H3+1)</f>
        <v>0.80429656054064558</v>
      </c>
      <c r="J3" s="1">
        <v>4.9550000000000001</v>
      </c>
      <c r="K3" s="1">
        <f t="shared" ref="K3:K7" si="2">J3-$A$11</f>
        <v>-0.79499999999999993</v>
      </c>
      <c r="L3" s="1">
        <f t="shared" ref="L3:L7" si="3">4*PI()*K3/$A$13-PI()</f>
        <v>-4.5852725146325017</v>
      </c>
      <c r="M3" s="1"/>
      <c r="N3" s="1">
        <f>SQRT(ABS((1+N5)*(N2-I4)))</f>
        <v>0.11119777435861579</v>
      </c>
    </row>
    <row r="4" spans="1:14" x14ac:dyDescent="0.35">
      <c r="A4" s="1">
        <v>3</v>
      </c>
      <c r="B4" s="1" t="s">
        <v>15</v>
      </c>
      <c r="C4" s="1" t="s">
        <v>10</v>
      </c>
      <c r="D4" s="1" t="s">
        <v>17</v>
      </c>
      <c r="E4" s="1" t="s">
        <v>18</v>
      </c>
      <c r="F4" s="1">
        <v>94</v>
      </c>
      <c r="G4" s="1">
        <v>1</v>
      </c>
      <c r="H4" s="1">
        <f t="shared" si="0"/>
        <v>9.6953597148326587</v>
      </c>
      <c r="I4" s="1">
        <f t="shared" si="1"/>
        <v>0.81300301688531917</v>
      </c>
      <c r="J4" s="1">
        <v>4.79</v>
      </c>
      <c r="K4" s="1">
        <f t="shared" si="2"/>
        <v>-0.96</v>
      </c>
      <c r="L4" s="1">
        <f t="shared" si="3"/>
        <v>-4.8849041839055163</v>
      </c>
      <c r="M4" s="1"/>
      <c r="N4" s="1">
        <f>ABS((1+N7)*(N2-M4))</f>
        <v>1.1489950864866365</v>
      </c>
    </row>
    <row r="5" spans="1:14" x14ac:dyDescent="0.35">
      <c r="A5" s="1">
        <v>4</v>
      </c>
      <c r="B5" s="1" t="s">
        <v>12</v>
      </c>
      <c r="C5" s="1" t="s">
        <v>17</v>
      </c>
      <c r="D5" s="1" t="s">
        <v>10</v>
      </c>
      <c r="E5" s="1" t="s">
        <v>17</v>
      </c>
      <c r="F5" s="1">
        <v>54</v>
      </c>
      <c r="G5" s="1">
        <v>9</v>
      </c>
      <c r="H5" s="1">
        <f t="shared" si="0"/>
        <v>2.4494897427831779</v>
      </c>
      <c r="I5" s="1">
        <f t="shared" si="1"/>
        <v>0.42020410288672871</v>
      </c>
      <c r="J5" s="1">
        <v>4.97</v>
      </c>
      <c r="K5" s="1">
        <f t="shared" si="2"/>
        <v>-0.78000000000000025</v>
      </c>
      <c r="L5" s="1">
        <f t="shared" si="3"/>
        <v>-4.5580332719713184</v>
      </c>
      <c r="M5" s="1"/>
      <c r="N5" s="1">
        <f>I5</f>
        <v>0.42020410288672871</v>
      </c>
    </row>
    <row r="6" spans="1:14" x14ac:dyDescent="0.35">
      <c r="A6" s="1">
        <v>5</v>
      </c>
      <c r="B6" s="1" t="s">
        <v>16</v>
      </c>
      <c r="C6" s="1" t="s">
        <v>17</v>
      </c>
      <c r="D6" s="1" t="s">
        <v>10</v>
      </c>
      <c r="E6" s="1" t="s">
        <v>18</v>
      </c>
      <c r="F6" s="1">
        <v>91</v>
      </c>
      <c r="G6" s="1">
        <v>1</v>
      </c>
      <c r="H6" s="1">
        <f t="shared" si="0"/>
        <v>9.5393920141694561</v>
      </c>
      <c r="I6" s="1">
        <f t="shared" si="1"/>
        <v>0.81023573301845653</v>
      </c>
      <c r="J6" s="1">
        <v>4.7249999999999996</v>
      </c>
      <c r="K6" s="1">
        <f t="shared" si="2"/>
        <v>-1.0250000000000004</v>
      </c>
      <c r="L6" s="1">
        <f t="shared" si="3"/>
        <v>-5.0029409021039779</v>
      </c>
      <c r="M6" s="1"/>
      <c r="N6" s="1">
        <f>SQRT(ABS((1+N7)*(N5-I6)))</f>
        <v>0.74645029509360195</v>
      </c>
    </row>
    <row r="7" spans="1:14" x14ac:dyDescent="0.35">
      <c r="A7" s="1">
        <v>6</v>
      </c>
      <c r="B7" s="1" t="s">
        <v>13</v>
      </c>
      <c r="C7" s="1" t="s">
        <v>17</v>
      </c>
      <c r="D7" s="1" t="s">
        <v>17</v>
      </c>
      <c r="E7" s="1" t="s">
        <v>10</v>
      </c>
      <c r="F7" s="1">
        <v>50</v>
      </c>
      <c r="G7" s="1">
        <v>8</v>
      </c>
      <c r="H7" s="1">
        <f t="shared" si="0"/>
        <v>2.5</v>
      </c>
      <c r="I7" s="1">
        <f t="shared" si="1"/>
        <v>0.42857142857142855</v>
      </c>
      <c r="J7" s="1">
        <v>4.8099999999999996</v>
      </c>
      <c r="K7" s="1">
        <f t="shared" si="2"/>
        <v>-0.94000000000000039</v>
      </c>
      <c r="L7" s="1">
        <f t="shared" si="3"/>
        <v>-4.8485851936906066</v>
      </c>
      <c r="M7" s="1"/>
      <c r="N7" s="1">
        <f>I7</f>
        <v>0.42857142857142855</v>
      </c>
    </row>
    <row r="10" spans="1:14" x14ac:dyDescent="0.35">
      <c r="A10" s="1" t="s">
        <v>19</v>
      </c>
    </row>
    <row r="11" spans="1:14" x14ac:dyDescent="0.35">
      <c r="A11" s="1">
        <v>5.75</v>
      </c>
    </row>
    <row r="12" spans="1:14" x14ac:dyDescent="0.35">
      <c r="A12" s="1" t="s">
        <v>20</v>
      </c>
    </row>
    <row r="13" spans="1:14" x14ac:dyDescent="0.35">
      <c r="A13" s="1">
        <v>6.92</v>
      </c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6" sqref="N6"/>
    </sheetView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2" t="s">
        <v>2</v>
      </c>
      <c r="D1" s="2"/>
      <c r="E1" s="2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</v>
      </c>
    </row>
    <row r="2" spans="1:15" x14ac:dyDescent="0.35">
      <c r="A2" s="1">
        <v>1</v>
      </c>
      <c r="B2" s="1" t="s">
        <v>11</v>
      </c>
      <c r="C2" s="1" t="s">
        <v>10</v>
      </c>
      <c r="D2" s="1" t="s">
        <v>17</v>
      </c>
      <c r="E2" s="1" t="s">
        <v>17</v>
      </c>
      <c r="F2" s="1">
        <v>80</v>
      </c>
      <c r="G2" s="1">
        <v>1</v>
      </c>
      <c r="H2" s="1">
        <f>SQRT(F2/G2)</f>
        <v>8.9442719099991592</v>
      </c>
      <c r="I2" s="1">
        <f>(H2-1)/(H2+1)</f>
        <v>0.79887919215192005</v>
      </c>
      <c r="J2" s="1">
        <v>4.5999999999999996</v>
      </c>
      <c r="K2" s="1">
        <f>J2-$A$11</f>
        <v>-1.1500000000000004</v>
      </c>
      <c r="L2" s="1">
        <f>4*PI()*K2/$A$13-PI()</f>
        <v>-5.2299345909471704</v>
      </c>
      <c r="M2" s="1"/>
      <c r="N2" s="1">
        <f>I2</f>
        <v>0.79887919215192005</v>
      </c>
      <c r="O2" t="s">
        <v>29</v>
      </c>
    </row>
    <row r="3" spans="1:15" x14ac:dyDescent="0.35">
      <c r="A3" s="1">
        <v>2</v>
      </c>
      <c r="B3" s="1" t="s">
        <v>14</v>
      </c>
      <c r="C3" s="1" t="s">
        <v>10</v>
      </c>
      <c r="D3" s="1" t="s">
        <v>18</v>
      </c>
      <c r="E3" s="1" t="s">
        <v>17</v>
      </c>
      <c r="F3" s="1">
        <v>78</v>
      </c>
      <c r="G3" s="1">
        <v>1</v>
      </c>
      <c r="H3" s="1">
        <f t="shared" ref="H3:H7" si="0">SQRT(F3/G3)</f>
        <v>8.8317608663278477</v>
      </c>
      <c r="I3" s="1">
        <f t="shared" ref="I3:I7" si="1">(H3-1)/(H3+1)</f>
        <v>0.79657763983564034</v>
      </c>
      <c r="J3" s="1">
        <v>4.5750000000000002</v>
      </c>
      <c r="K3" s="1">
        <f t="shared" ref="K3:K7" si="2">J3-$A$11</f>
        <v>-1.1749999999999998</v>
      </c>
      <c r="L3" s="1">
        <f t="shared" ref="L3:L7" si="3">4*PI()*K3/$A$13-PI()</f>
        <v>-5.2753333287158082</v>
      </c>
      <c r="M3" s="1"/>
      <c r="N3" s="1">
        <f>SQRT((1+N5)*(N2-I4))</f>
        <v>5.0164908797216586E-2</v>
      </c>
    </row>
    <row r="4" spans="1:15" x14ac:dyDescent="0.35">
      <c r="A4" s="1">
        <v>3</v>
      </c>
      <c r="B4" s="1" t="s">
        <v>15</v>
      </c>
      <c r="C4" s="1" t="s">
        <v>10</v>
      </c>
      <c r="D4" s="1" t="s">
        <v>17</v>
      </c>
      <c r="E4" s="1" t="s">
        <v>18</v>
      </c>
      <c r="F4" s="1">
        <v>78</v>
      </c>
      <c r="G4" s="1">
        <v>1</v>
      </c>
      <c r="H4" s="1">
        <f t="shared" si="0"/>
        <v>8.8317608663278477</v>
      </c>
      <c r="I4" s="1">
        <f t="shared" si="1"/>
        <v>0.79657763983564034</v>
      </c>
      <c r="J4" s="1">
        <v>4.5999999999999996</v>
      </c>
      <c r="K4" s="1">
        <f t="shared" si="2"/>
        <v>-1.1500000000000004</v>
      </c>
      <c r="L4" s="1">
        <f t="shared" si="3"/>
        <v>-5.2299345909471704</v>
      </c>
      <c r="M4" s="1"/>
      <c r="N4" s="1">
        <f>SQRT((1+N7)*(N2-M4))</f>
        <v>0.90269771914325847</v>
      </c>
    </row>
    <row r="5" spans="1:15" x14ac:dyDescent="0.35">
      <c r="A5" s="1">
        <v>4</v>
      </c>
      <c r="B5" s="1" t="s">
        <v>12</v>
      </c>
      <c r="C5" s="1" t="s">
        <v>17</v>
      </c>
      <c r="D5" s="1" t="s">
        <v>10</v>
      </c>
      <c r="E5" s="1" t="s">
        <v>17</v>
      </c>
      <c r="F5" s="1">
        <v>16</v>
      </c>
      <c r="G5" s="1">
        <v>11</v>
      </c>
      <c r="H5" s="1">
        <f t="shared" si="0"/>
        <v>1.2060453783110545</v>
      </c>
      <c r="I5" s="1">
        <f t="shared" si="1"/>
        <v>9.3400335431360254E-2</v>
      </c>
      <c r="J5" s="1">
        <v>5.1449999999999996</v>
      </c>
      <c r="K5" s="1">
        <f t="shared" si="2"/>
        <v>-0.60500000000000043</v>
      </c>
      <c r="L5" s="1">
        <f t="shared" si="3"/>
        <v>-4.2402421075908485</v>
      </c>
      <c r="M5" s="1"/>
      <c r="N5" s="1">
        <f>I5</f>
        <v>9.3400335431360254E-2</v>
      </c>
    </row>
    <row r="6" spans="1:15" x14ac:dyDescent="0.35">
      <c r="A6" s="1">
        <v>5</v>
      </c>
      <c r="B6" s="1" t="s">
        <v>16</v>
      </c>
      <c r="C6" s="1" t="s">
        <v>17</v>
      </c>
      <c r="D6" s="1" t="s">
        <v>10</v>
      </c>
      <c r="E6" s="1" t="s">
        <v>18</v>
      </c>
      <c r="F6" s="1">
        <v>48</v>
      </c>
      <c r="G6" s="1">
        <v>1</v>
      </c>
      <c r="H6" s="1">
        <f t="shared" si="0"/>
        <v>6.9282032302755088</v>
      </c>
      <c r="I6" s="1">
        <f t="shared" si="1"/>
        <v>0.74773603275423361</v>
      </c>
      <c r="J6" s="1">
        <v>5</v>
      </c>
      <c r="K6" s="1">
        <f t="shared" si="2"/>
        <v>-0.75</v>
      </c>
      <c r="L6" s="1">
        <f t="shared" si="3"/>
        <v>-4.5035547866489516</v>
      </c>
      <c r="M6" s="1"/>
      <c r="N6" s="1">
        <f>SQRT(ABS((1+N7)*(N5-I6)))</f>
        <v>0.81696245332747719</v>
      </c>
    </row>
    <row r="7" spans="1:15" x14ac:dyDescent="0.35">
      <c r="A7" s="1">
        <v>6</v>
      </c>
      <c r="B7" s="1" t="s">
        <v>13</v>
      </c>
      <c r="C7" s="1" t="s">
        <v>17</v>
      </c>
      <c r="D7" s="1" t="s">
        <v>17</v>
      </c>
      <c r="E7" s="1" t="s">
        <v>10</v>
      </c>
      <c r="F7" s="1">
        <v>26</v>
      </c>
      <c r="G7" s="1">
        <v>24</v>
      </c>
      <c r="H7" s="1">
        <f t="shared" si="0"/>
        <v>1.0408329997330663</v>
      </c>
      <c r="I7" s="1">
        <f t="shared" si="1"/>
        <v>2.0008006406407153E-2</v>
      </c>
      <c r="J7" s="1">
        <v>5.2</v>
      </c>
      <c r="K7" s="1">
        <f t="shared" si="2"/>
        <v>-0.54999999999999982</v>
      </c>
      <c r="L7" s="1">
        <f t="shared" si="3"/>
        <v>-4.1403648844998422</v>
      </c>
      <c r="M7" s="1"/>
      <c r="N7" s="1">
        <f>I7</f>
        <v>2.0008006406407153E-2</v>
      </c>
      <c r="O7" t="s">
        <v>30</v>
      </c>
    </row>
    <row r="10" spans="1:15" x14ac:dyDescent="0.35">
      <c r="A10" s="1" t="s">
        <v>19</v>
      </c>
    </row>
    <row r="11" spans="1:15" x14ac:dyDescent="0.35">
      <c r="A11" s="1">
        <v>5.75</v>
      </c>
    </row>
    <row r="12" spans="1:15" x14ac:dyDescent="0.35">
      <c r="A12" s="1" t="s">
        <v>20</v>
      </c>
    </row>
    <row r="13" spans="1:15" x14ac:dyDescent="0.35">
      <c r="A13" s="1">
        <v>6.92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Галина Карусевич</dc:creator>
  <cp:lastModifiedBy>Галина Карусевич</cp:lastModifiedBy>
  <dcterms:created xsi:type="dcterms:W3CDTF">2019-02-19T10:47:51Z</dcterms:created>
  <dcterms:modified xsi:type="dcterms:W3CDTF">2019-02-19T15:29:59Z</dcterms:modified>
</cp:coreProperties>
</file>