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5" name="ID_E517A77FA32C4451ABA5146D66C44BC1" descr="core_image_url__exec_download_2211842899"/>
        <xdr:cNvPicPr/>
      </xdr:nvPicPr>
      <xdr:blipFill>
        <a:blip r:embed="rId1"/>
        <a:stretch>
          <a:fillRect/>
        </a:stretch>
      </xdr:blipFill>
      <xdr:spPr>
        <a:xfrm>
          <a:off x="0" y="0"/>
          <a:ext cx="9652000" cy="6959600"/>
        </a:xfrm>
        <a:prstGeom prst="rect">
          <a:avLst/>
        </a:prstGeom>
      </xdr:spPr>
    </xdr:pic>
  </etc:cellImage>
  <etc:cellImage>
    <xdr:pic>
      <xdr:nvPicPr>
        <xdr:cNvPr id="44" name="ID_BD9C390F29194287A87C8052E95EB294" descr="core_image_url__exec_download_2580870832"/>
        <xdr:cNvPicPr/>
      </xdr:nvPicPr>
      <xdr:blipFill>
        <a:blip r:embed="rId2"/>
        <a:stretch>
          <a:fillRect/>
        </a:stretch>
      </xdr:blipFill>
      <xdr:spPr>
        <a:xfrm>
          <a:off x="0" y="0"/>
          <a:ext cx="9385300" cy="6845300"/>
        </a:xfrm>
        <a:prstGeom prst="rect">
          <a:avLst/>
        </a:prstGeom>
      </xdr:spPr>
    </xdr:pic>
  </etc:cellImage>
  <etc:cellImage>
    <xdr:pic>
      <xdr:nvPicPr>
        <xdr:cNvPr id="43" name="ID_9C9D121B8C5C4CE8A089B1E9961491AE" descr="core_image_url__exec_download_1668311283"/>
        <xdr:cNvPicPr/>
      </xdr:nvPicPr>
      <xdr:blipFill>
        <a:blip r:embed="rId3"/>
        <a:stretch>
          <a:fillRect/>
        </a:stretch>
      </xdr:blipFill>
      <xdr:spPr>
        <a:xfrm>
          <a:off x="0" y="0"/>
          <a:ext cx="9563100" cy="7061200"/>
        </a:xfrm>
        <a:prstGeom prst="rect">
          <a:avLst/>
        </a:prstGeom>
      </xdr:spPr>
    </xdr:pic>
  </etc:cellImage>
  <etc:cellImage>
    <xdr:pic>
      <xdr:nvPicPr>
        <xdr:cNvPr id="42" name="ID_A2B63328D2F449A091CCBFB9B4B498D6" descr="core_image_url__exec_download_2243898140"/>
        <xdr:cNvPicPr/>
      </xdr:nvPicPr>
      <xdr:blipFill>
        <a:blip r:embed="rId4"/>
        <a:stretch>
          <a:fillRect/>
        </a:stretch>
      </xdr:blipFill>
      <xdr:spPr>
        <a:xfrm>
          <a:off x="0" y="0"/>
          <a:ext cx="9689465" cy="7112000"/>
        </a:xfrm>
        <a:prstGeom prst="rect">
          <a:avLst/>
        </a:prstGeom>
      </xdr:spPr>
    </xdr:pic>
  </etc:cellImage>
  <etc:cellImage>
    <xdr:pic>
      <xdr:nvPicPr>
        <xdr:cNvPr id="24" name="ID_1176112FD54D495EBB857F5ACD1A4A45" descr="core_image_url__exec_download_3206548418"/>
        <xdr:cNvPicPr/>
      </xdr:nvPicPr>
      <xdr:blipFill>
        <a:blip r:embed="rId5"/>
        <a:stretch>
          <a:fillRect/>
        </a:stretch>
      </xdr:blipFill>
      <xdr:spPr>
        <a:xfrm>
          <a:off x="0" y="0"/>
          <a:ext cx="9906000" cy="7823200"/>
        </a:xfrm>
        <a:prstGeom prst="rect">
          <a:avLst/>
        </a:prstGeom>
      </xdr:spPr>
    </xdr:pic>
  </etc:cellImage>
  <etc:cellImage>
    <xdr:pic>
      <xdr:nvPicPr>
        <xdr:cNvPr id="22" name="ID_E842A893F9BB471BADD5EB3E625FA8AD" descr="core_image_url__exec_download_2670572978"/>
        <xdr:cNvPicPr/>
      </xdr:nvPicPr>
      <xdr:blipFill>
        <a:blip r:embed="rId6"/>
        <a:stretch>
          <a:fillRect/>
        </a:stretch>
      </xdr:blipFill>
      <xdr:spPr>
        <a:xfrm>
          <a:off x="0" y="0"/>
          <a:ext cx="10032365" cy="7162800"/>
        </a:xfrm>
        <a:prstGeom prst="rect">
          <a:avLst/>
        </a:prstGeom>
      </xdr:spPr>
    </xdr:pic>
  </etc:cellImage>
  <etc:cellImage>
    <xdr:pic>
      <xdr:nvPicPr>
        <xdr:cNvPr id="21" name="ID_E138E1FCD8CE42ADB5E429C9511F1FCF" descr="core_image_url__exec_download_620231816"/>
        <xdr:cNvPicPr/>
      </xdr:nvPicPr>
      <xdr:blipFill>
        <a:blip r:embed="rId7"/>
        <a:stretch>
          <a:fillRect/>
        </a:stretch>
      </xdr:blipFill>
      <xdr:spPr>
        <a:xfrm>
          <a:off x="0" y="0"/>
          <a:ext cx="10058400" cy="7724140"/>
        </a:xfrm>
        <a:prstGeom prst="rect">
          <a:avLst/>
        </a:prstGeom>
      </xdr:spPr>
    </xdr:pic>
  </etc:cellImage>
  <etc:cellImage>
    <xdr:pic>
      <xdr:nvPicPr>
        <xdr:cNvPr id="39" name="ID_873E53C3E43D47E4B2EB88E9F5721932" descr="core_image_url__exec_download_3453226927"/>
        <xdr:cNvPicPr/>
      </xdr:nvPicPr>
      <xdr:blipFill>
        <a:blip r:embed="rId8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  <etc:cellImage>
    <xdr:pic>
      <xdr:nvPicPr>
        <xdr:cNvPr id="40" name="ID_0FE166BEE341446A933ADBF061EEFB14" descr="core_image_url__exec_download_2071063097"/>
        <xdr:cNvPicPr/>
      </xdr:nvPicPr>
      <xdr:blipFill>
        <a:blip r:embed="rId9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  <etc:cellImage>
    <xdr:pic>
      <xdr:nvPicPr>
        <xdr:cNvPr id="38" name="ID_310F8732A0DF40ACA924178B3F20402D" descr="core_image_url__exec_download_1923438346"/>
        <xdr:cNvPicPr/>
      </xdr:nvPicPr>
      <xdr:blipFill>
        <a:blip r:embed="rId10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  <etc:cellImage>
    <xdr:pic>
      <xdr:nvPicPr>
        <xdr:cNvPr id="36" name="ID_E10280D28C934BDAB857E2F1DAF5F353" descr="core_image_url__exec_download_1102898670"/>
        <xdr:cNvPicPr/>
      </xdr:nvPicPr>
      <xdr:blipFill>
        <a:blip r:embed="rId11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  <etc:cellImage>
    <xdr:pic>
      <xdr:nvPicPr>
        <xdr:cNvPr id="7" name="ID_C4AB72EB721F41B8B054AE61676F2C56" descr="core_image_url__exec_download_4098925930"/>
        <xdr:cNvPicPr/>
      </xdr:nvPicPr>
      <xdr:blipFill>
        <a:blip r:embed="rId12"/>
        <a:stretch>
          <a:fillRect/>
        </a:stretch>
      </xdr:blipFill>
      <xdr:spPr>
        <a:xfrm>
          <a:off x="0" y="0"/>
          <a:ext cx="6667500" cy="5124450"/>
        </a:xfrm>
        <a:prstGeom prst="rect">
          <a:avLst/>
        </a:prstGeom>
      </xdr:spPr>
    </xdr:pic>
  </etc:cellImage>
  <etc:cellImage>
    <xdr:pic>
      <xdr:nvPicPr>
        <xdr:cNvPr id="23" name="ID_66DC1BA1CE8B4FDBBB47F531D8042145" descr="core_image_url__exec_download_3913231507"/>
        <xdr:cNvPicPr/>
      </xdr:nvPicPr>
      <xdr:blipFill>
        <a:blip r:embed="rId13"/>
        <a:stretch>
          <a:fillRect/>
        </a:stretch>
      </xdr:blipFill>
      <xdr:spPr>
        <a:xfrm>
          <a:off x="0" y="0"/>
          <a:ext cx="9944100" cy="7493000"/>
        </a:xfrm>
        <a:prstGeom prst="rect">
          <a:avLst/>
        </a:prstGeom>
      </xdr:spPr>
    </xdr:pic>
  </etc:cellImage>
  <etc:cellImage>
    <xdr:pic>
      <xdr:nvPicPr>
        <xdr:cNvPr id="32" name="ID_C9CE3359DF10405F889EE36BC183DBE9" descr="core_image_url__exec_download_759795771"/>
        <xdr:cNvPicPr/>
      </xdr:nvPicPr>
      <xdr:blipFill>
        <a:blip r:embed="rId14"/>
        <a:stretch>
          <a:fillRect/>
        </a:stretch>
      </xdr:blipFill>
      <xdr:spPr>
        <a:xfrm>
          <a:off x="0" y="0"/>
          <a:ext cx="6667500" cy="5124450"/>
        </a:xfrm>
        <a:prstGeom prst="rect">
          <a:avLst/>
        </a:prstGeom>
      </xdr:spPr>
    </xdr:pic>
  </etc:cellImage>
  <etc:cellImage>
    <xdr:pic>
      <xdr:nvPicPr>
        <xdr:cNvPr id="6" name="ID_1EBF24F775A24365B9F3BA1A4449DB0B" descr="core_image_url__exec_download_4248073599"/>
        <xdr:cNvPicPr/>
      </xdr:nvPicPr>
      <xdr:blipFill>
        <a:blip r:embed="rId15"/>
        <a:stretch>
          <a:fillRect/>
        </a:stretch>
      </xdr:blipFill>
      <xdr:spPr>
        <a:xfrm>
          <a:off x="0" y="0"/>
          <a:ext cx="6667500" cy="5124450"/>
        </a:xfrm>
        <a:prstGeom prst="rect">
          <a:avLst/>
        </a:prstGeom>
      </xdr:spPr>
    </xdr:pic>
  </etc:cellImage>
  <etc:cellImage>
    <xdr:pic>
      <xdr:nvPicPr>
        <xdr:cNvPr id="29" name="ID_3F86FAFC99AC4E018FD8A246EFDC7701" descr="core_image_url__exec_download_2018067336"/>
        <xdr:cNvPicPr/>
      </xdr:nvPicPr>
      <xdr:blipFill>
        <a:blip r:embed="rId16"/>
        <a:stretch>
          <a:fillRect/>
        </a:stretch>
      </xdr:blipFill>
      <xdr:spPr>
        <a:xfrm>
          <a:off x="0" y="0"/>
          <a:ext cx="6667500" cy="5124450"/>
        </a:xfrm>
        <a:prstGeom prst="rect">
          <a:avLst/>
        </a:prstGeom>
      </xdr:spPr>
    </xdr:pic>
  </etc:cellImage>
  <etc:cellImage>
    <xdr:pic>
      <xdr:nvPicPr>
        <xdr:cNvPr id="10" name="ID_81CE9E188E1E49F498D1CFEBDC19DDAF" descr="core_image_url__exec_download_2006472373"/>
        <xdr:cNvPicPr/>
      </xdr:nvPicPr>
      <xdr:blipFill>
        <a:blip r:embed="rId17"/>
        <a:stretch>
          <a:fillRect/>
        </a:stretch>
      </xdr:blipFill>
      <xdr:spPr>
        <a:xfrm>
          <a:off x="0" y="0"/>
          <a:ext cx="6667500" cy="5124450"/>
        </a:xfrm>
        <a:prstGeom prst="rect">
          <a:avLst/>
        </a:prstGeom>
      </xdr:spPr>
    </xdr:pic>
  </etc:cellImage>
  <etc:cellImage>
    <xdr:pic>
      <xdr:nvPicPr>
        <xdr:cNvPr id="28" name="ID_884ED50245B240D0B2AA83C023D02763" descr="core_image_url__exec_download_850998872"/>
        <xdr:cNvPicPr/>
      </xdr:nvPicPr>
      <xdr:blipFill>
        <a:blip r:embed="rId18"/>
        <a:stretch>
          <a:fillRect/>
        </a:stretch>
      </xdr:blipFill>
      <xdr:spPr>
        <a:xfrm>
          <a:off x="0" y="0"/>
          <a:ext cx="6667500" cy="5124450"/>
        </a:xfrm>
        <a:prstGeom prst="rect">
          <a:avLst/>
        </a:prstGeom>
      </xdr:spPr>
    </xdr:pic>
  </etc:cellImage>
  <etc:cellImage>
    <xdr:pic>
      <xdr:nvPicPr>
        <xdr:cNvPr id="11" name="ID_8E51C28ECE874E31A1C0C3C2DD939839" descr="core_image_url__exec_download_2569108150"/>
        <xdr:cNvPicPr/>
      </xdr:nvPicPr>
      <xdr:blipFill>
        <a:blip r:embed="rId19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  <etc:cellImage>
    <xdr:pic>
      <xdr:nvPicPr>
        <xdr:cNvPr id="30" name="ID_13542EA722A24B7A9199F7BC8BC18908" descr="core_image_url__exec_download_1058882791"/>
        <xdr:cNvPicPr/>
      </xdr:nvPicPr>
      <xdr:blipFill>
        <a:blip r:embed="rId20"/>
        <a:stretch>
          <a:fillRect/>
        </a:stretch>
      </xdr:blipFill>
      <xdr:spPr>
        <a:xfrm>
          <a:off x="0" y="0"/>
          <a:ext cx="6667500" cy="5124450"/>
        </a:xfrm>
        <a:prstGeom prst="rect">
          <a:avLst/>
        </a:prstGeom>
      </xdr:spPr>
    </xdr:pic>
  </etc:cellImage>
  <etc:cellImage>
    <xdr:pic>
      <xdr:nvPicPr>
        <xdr:cNvPr id="8" name="ID_58C0BA8885AC436EA9C46386CB156334" descr="core_image_url__exec_download_592722374"/>
        <xdr:cNvPicPr/>
      </xdr:nvPicPr>
      <xdr:blipFill>
        <a:blip r:embed="rId21"/>
        <a:stretch>
          <a:fillRect/>
        </a:stretch>
      </xdr:blipFill>
      <xdr:spPr>
        <a:xfrm>
          <a:off x="0" y="0"/>
          <a:ext cx="6667500" cy="5124450"/>
        </a:xfrm>
        <a:prstGeom prst="rect">
          <a:avLst/>
        </a:prstGeom>
      </xdr:spPr>
    </xdr:pic>
  </etc:cellImage>
  <etc:cellImage>
    <xdr:pic>
      <xdr:nvPicPr>
        <xdr:cNvPr id="27" name="ID_466B9FE2BD374D998C0B53546BE25444" descr="core_image_url__exec_download_4294950152"/>
        <xdr:cNvPicPr/>
      </xdr:nvPicPr>
      <xdr:blipFill>
        <a:blip r:embed="rId22"/>
        <a:stretch>
          <a:fillRect/>
        </a:stretch>
      </xdr:blipFill>
      <xdr:spPr>
        <a:xfrm>
          <a:off x="0" y="0"/>
          <a:ext cx="6667500" cy="5124450"/>
        </a:xfrm>
        <a:prstGeom prst="rect">
          <a:avLst/>
        </a:prstGeom>
      </xdr:spPr>
    </xdr:pic>
  </etc:cellImage>
  <etc:cellImage>
    <xdr:pic>
      <xdr:nvPicPr>
        <xdr:cNvPr id="12" name="ID_D846CCF2C4BC4217AF3E3AEB8928FDB5" descr="core_image_url__exec_download_1604290049"/>
        <xdr:cNvPicPr/>
      </xdr:nvPicPr>
      <xdr:blipFill>
        <a:blip r:embed="rId23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  <etc:cellImage>
    <xdr:pic>
      <xdr:nvPicPr>
        <xdr:cNvPr id="26" name="ID_4630CEAFD83548A7A338DE69571FB39C" descr="core_image_url__exec_download_3939416819"/>
        <xdr:cNvPicPr/>
      </xdr:nvPicPr>
      <xdr:blipFill>
        <a:blip r:embed="rId24"/>
        <a:stretch>
          <a:fillRect/>
        </a:stretch>
      </xdr:blipFill>
      <xdr:spPr>
        <a:xfrm>
          <a:off x="0" y="0"/>
          <a:ext cx="6667500" cy="5124450"/>
        </a:xfrm>
        <a:prstGeom prst="rect">
          <a:avLst/>
        </a:prstGeom>
      </xdr:spPr>
    </xdr:pic>
  </etc:cellImage>
  <etc:cellImage>
    <xdr:pic>
      <xdr:nvPicPr>
        <xdr:cNvPr id="13" name="ID_2003377CC0784390BACC0C2D33097A19" descr="core_image_url__exec_download_3132408403"/>
        <xdr:cNvPicPr/>
      </xdr:nvPicPr>
      <xdr:blipFill>
        <a:blip r:embed="rId25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  <etc:cellImage>
    <xdr:pic>
      <xdr:nvPicPr>
        <xdr:cNvPr id="16" name="ID_BCD389FE7BE349A1A54E3F52CA581141" descr="core_image_url__exec_download_496543326"/>
        <xdr:cNvPicPr/>
      </xdr:nvPicPr>
      <xdr:blipFill>
        <a:blip r:embed="rId26"/>
        <a:stretch>
          <a:fillRect/>
        </a:stretch>
      </xdr:blipFill>
      <xdr:spPr>
        <a:xfrm>
          <a:off x="0" y="0"/>
          <a:ext cx="6667500" cy="5124450"/>
        </a:xfrm>
        <a:prstGeom prst="rect">
          <a:avLst/>
        </a:prstGeom>
      </xdr:spPr>
    </xdr:pic>
  </etc:cellImage>
  <etc:cellImage>
    <xdr:pic>
      <xdr:nvPicPr>
        <xdr:cNvPr id="14" name="ID_EEBEE78E5E394BF38C737F754A16F795" descr="core_image_url__exec_download_4004865500"/>
        <xdr:cNvPicPr/>
      </xdr:nvPicPr>
      <xdr:blipFill>
        <a:blip r:embed="rId27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  <etc:cellImage>
    <xdr:pic>
      <xdr:nvPicPr>
        <xdr:cNvPr id="5" name="ID_532FF4C85E0446D29FF2594184178D2F" descr="core_image_url__exec_download_3040325759"/>
        <xdr:cNvPicPr/>
      </xdr:nvPicPr>
      <xdr:blipFill>
        <a:blip r:embed="rId28"/>
        <a:stretch>
          <a:fillRect/>
        </a:stretch>
      </xdr:blipFill>
      <xdr:spPr>
        <a:xfrm>
          <a:off x="0" y="0"/>
          <a:ext cx="6667500" cy="5124450"/>
        </a:xfrm>
        <a:prstGeom prst="rect">
          <a:avLst/>
        </a:prstGeom>
      </xdr:spPr>
    </xdr:pic>
  </etc:cellImage>
  <etc:cellImage>
    <xdr:pic>
      <xdr:nvPicPr>
        <xdr:cNvPr id="2" name="ID_2EF698D984F4453B841C174490AA2D9D" descr="core_image_url__exec_download_4076357501"/>
        <xdr:cNvPicPr/>
      </xdr:nvPicPr>
      <xdr:blipFill>
        <a:blip r:embed="rId29"/>
        <a:stretch>
          <a:fillRect/>
        </a:stretch>
      </xdr:blipFill>
      <xdr:spPr>
        <a:xfrm>
          <a:off x="0" y="0"/>
          <a:ext cx="6667500" cy="5124450"/>
        </a:xfrm>
        <a:prstGeom prst="rect">
          <a:avLst/>
        </a:prstGeom>
      </xdr:spPr>
    </xdr:pic>
  </etc:cellImage>
  <etc:cellImage>
    <xdr:pic>
      <xdr:nvPicPr>
        <xdr:cNvPr id="4" name="ID_B928C7226F904221AC58DC15769843FD" descr="core_image_url__exec_download_2528670352"/>
        <xdr:cNvPicPr/>
      </xdr:nvPicPr>
      <xdr:blipFill>
        <a:blip r:embed="rId30"/>
        <a:stretch>
          <a:fillRect/>
        </a:stretch>
      </xdr:blipFill>
      <xdr:spPr>
        <a:xfrm>
          <a:off x="0" y="0"/>
          <a:ext cx="6667500" cy="5124450"/>
        </a:xfrm>
        <a:prstGeom prst="rect">
          <a:avLst/>
        </a:prstGeom>
      </xdr:spPr>
    </xdr:pic>
  </etc:cellImage>
  <etc:cellImage>
    <xdr:pic>
      <xdr:nvPicPr>
        <xdr:cNvPr id="25" name="ID_E1E84CEAC3DD4CB69BD8A041DAAA01D7" descr="core_image_url__exec_download_2680120732"/>
        <xdr:cNvPicPr/>
      </xdr:nvPicPr>
      <xdr:blipFill>
        <a:blip r:embed="rId31"/>
        <a:stretch>
          <a:fillRect/>
        </a:stretch>
      </xdr:blipFill>
      <xdr:spPr>
        <a:xfrm>
          <a:off x="0" y="0"/>
          <a:ext cx="10007600" cy="7251700"/>
        </a:xfrm>
        <a:prstGeom prst="rect">
          <a:avLst/>
        </a:prstGeom>
      </xdr:spPr>
    </xdr:pic>
  </etc:cellImage>
  <etc:cellImage>
    <xdr:pic>
      <xdr:nvPicPr>
        <xdr:cNvPr id="35" name="ID_468AAD00F28549699F8F07C9186433D4" descr="core_image_url__exec_download_3118986483"/>
        <xdr:cNvPicPr/>
      </xdr:nvPicPr>
      <xdr:blipFill>
        <a:blip r:embed="rId32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  <etc:cellImage>
    <xdr:pic>
      <xdr:nvPicPr>
        <xdr:cNvPr id="3" name="ID_A9855FFAD7D64C77862CC0F8B6FF1560" descr="core_image_url__exec_download_2710805546"/>
        <xdr:cNvPicPr/>
      </xdr:nvPicPr>
      <xdr:blipFill>
        <a:blip r:embed="rId33"/>
        <a:stretch>
          <a:fillRect/>
        </a:stretch>
      </xdr:blipFill>
      <xdr:spPr>
        <a:xfrm>
          <a:off x="0" y="0"/>
          <a:ext cx="6667500" cy="5124450"/>
        </a:xfrm>
        <a:prstGeom prst="rect">
          <a:avLst/>
        </a:prstGeom>
      </xdr:spPr>
    </xdr:pic>
  </etc:cellImage>
  <etc:cellImage>
    <xdr:pic>
      <xdr:nvPicPr>
        <xdr:cNvPr id="9" name="ID_79F58945AA2947F3B78B2424712D461E" descr="core_image_url__exec_download_2882375665"/>
        <xdr:cNvPicPr/>
      </xdr:nvPicPr>
      <xdr:blipFill>
        <a:blip r:embed="rId34"/>
        <a:stretch>
          <a:fillRect/>
        </a:stretch>
      </xdr:blipFill>
      <xdr:spPr>
        <a:xfrm>
          <a:off x="0" y="0"/>
          <a:ext cx="6667500" cy="5124450"/>
        </a:xfrm>
        <a:prstGeom prst="rect">
          <a:avLst/>
        </a:prstGeom>
      </xdr:spPr>
    </xdr:pic>
  </etc:cellImage>
  <etc:cellImage>
    <xdr:pic>
      <xdr:nvPicPr>
        <xdr:cNvPr id="15" name="ID_CA5A21F41AAB40499A9A758277441FC7" descr="core_image_url__exec_download_4087576458"/>
        <xdr:cNvPicPr/>
      </xdr:nvPicPr>
      <xdr:blipFill>
        <a:blip r:embed="rId35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  <etc:cellImage>
    <xdr:pic>
      <xdr:nvPicPr>
        <xdr:cNvPr id="17" name="ID_9F4E9C8026DD4131A0958B1ED29252BE" descr="core_image_url__exec_download_276838831"/>
        <xdr:cNvPicPr/>
      </xdr:nvPicPr>
      <xdr:blipFill>
        <a:blip r:embed="rId36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  <etc:cellImage>
    <xdr:pic>
      <xdr:nvPicPr>
        <xdr:cNvPr id="18" name="ID_C9A919C0639948529ABAD231029D42E8" descr="core_image_url__exec_download_921318348"/>
        <xdr:cNvPicPr/>
      </xdr:nvPicPr>
      <xdr:blipFill>
        <a:blip r:embed="rId37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  <etc:cellImage>
    <xdr:pic>
      <xdr:nvPicPr>
        <xdr:cNvPr id="19" name="ID_A53D35CFA2304E9492A0B6167E3C165E" descr="core_image_url__exec_download_1048858574"/>
        <xdr:cNvPicPr/>
      </xdr:nvPicPr>
      <xdr:blipFill>
        <a:blip r:embed="rId38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  <etc:cellImage>
    <xdr:pic>
      <xdr:nvPicPr>
        <xdr:cNvPr id="20" name="ID_ED14BE1B3BB745369471B6673415D14F" descr="core_image_url__exec_download_1094863292"/>
        <xdr:cNvPicPr/>
      </xdr:nvPicPr>
      <xdr:blipFill>
        <a:blip r:embed="rId39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  <etc:cellImage>
    <xdr:pic>
      <xdr:nvPicPr>
        <xdr:cNvPr id="41" name="ID_41BF32F4F50F4B81BF6A7DCAE33A7C5C" descr="core_image_url__exec_download_3170202744"/>
        <xdr:cNvPicPr/>
      </xdr:nvPicPr>
      <xdr:blipFill>
        <a:blip r:embed="rId40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  <etc:cellImage>
    <xdr:pic>
      <xdr:nvPicPr>
        <xdr:cNvPr id="33" name="ID_42EFA4824F9F42109ADC88AC9CC8FA7A" descr="core_image_url__exec_download_3580851139"/>
        <xdr:cNvPicPr/>
      </xdr:nvPicPr>
      <xdr:blipFill>
        <a:blip r:embed="rId41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  <etc:cellImage>
    <xdr:pic>
      <xdr:nvPicPr>
        <xdr:cNvPr id="37" name="ID_AF13320C76BD4F53A0E1555E3DE1F026" descr="core_image_url__exec_download_2798623820"/>
        <xdr:cNvPicPr/>
      </xdr:nvPicPr>
      <xdr:blipFill>
        <a:blip r:embed="rId42"/>
        <a:stretch>
          <a:fillRect/>
        </a:stretch>
      </xdr:blipFill>
      <xdr:spPr>
        <a:xfrm>
          <a:off x="0" y="0"/>
          <a:ext cx="6791325" cy="52482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<sst xmlns="http://schemas.openxmlformats.org/spreadsheetml/2006/main" count="196" uniqueCount="137">
  <si>
    <t>Color</t>
  </si>
  <si>
    <t>Mired Shift</t>
  </si>
  <si>
    <t>Source D65 L*A*B*</t>
  </si>
  <si>
    <t>DUV(CIE 1964 )</t>
  </si>
  <si>
    <t>Description</t>
  </si>
  <si>
    <t>Additional Info</t>
  </si>
  <si>
    <t>Cinegel系列 CTO</t>
  </si>
  <si>
    <t>R3410 Roscosun 1/8 CTO</t>
  </si>
  <si>
    <t>+20</t>
  </si>
  <si>
    <t>琥珀色校正滤光片，用于降低色温</t>
  </si>
  <si>
    <t>Mired Shift移值+20。可将 5500K 日光转换为 4900K</t>
  </si>
  <si>
    <t>R3409 Roscosun 1/4 CTO</t>
  </si>
  <si>
    <t>+42</t>
  </si>
  <si>
    <t>+0.004011</t>
  </si>
  <si>
    <t>Mired Shift移值+42。可将 5500K 日光转换为 4500K</t>
  </si>
  <si>
    <t>R3408 Roscosun 1/2 CTO</t>
  </si>
  <si>
    <t>+81</t>
  </si>
  <si>
    <t>+0.004761</t>
  </si>
  <si>
    <t>琥珀色校正灯光滤光片，用于降低色温</t>
  </si>
  <si>
    <t>Mired Shift移值+81。可将 5500K 日光转换为 3800K</t>
  </si>
  <si>
    <t>R3411 Roscosun 3/4 CTO</t>
  </si>
  <si>
    <t>+131</t>
  </si>
  <si>
    <t>+0.002152</t>
  </si>
  <si>
    <t>Mired Shift移值+131。标准校正，可将 5500K 日光转换为 3200K</t>
  </si>
  <si>
    <t>R3407 Roscosun CTO</t>
  </si>
  <si>
    <t>+167</t>
  </si>
  <si>
    <t>+0.001786</t>
  </si>
  <si>
    <t>Mired Shift移值 +167。可将 5500K 日光转换为 2900K</t>
  </si>
  <si>
    <t>Cinegel系列 CTB</t>
  </si>
  <si>
    <t>R3216 Eighth Blue CTB （1/8 CTB）</t>
  </si>
  <si>
    <t>-12</t>
  </si>
  <si>
    <t>+0.003617</t>
  </si>
  <si>
    <t>蓝色校正灯光滤光片，用于提高色温</t>
  </si>
  <si>
    <t>Mired Shift移值  -12。可将3200K光源提升至3300K</t>
  </si>
  <si>
    <t>R3208 Quarter Blue CTB （1/4 CTB）</t>
  </si>
  <si>
    <t>-30</t>
  </si>
  <si>
    <t>+0.003594</t>
  </si>
  <si>
    <t>Mired Shift移值  -30。可将3200K光源提升至3500K</t>
  </si>
  <si>
    <t>R3206 Third Blue CTB</t>
  </si>
  <si>
    <t>-49</t>
  </si>
  <si>
    <t>+0.003436</t>
  </si>
  <si>
    <t>Mired Shift移值  -49。可将3200K光源提升至3800K</t>
  </si>
  <si>
    <t>R3204 Half Blue CTB (1/2 CTB)</t>
  </si>
  <si>
    <t>-68</t>
  </si>
  <si>
    <t>+0.005664</t>
  </si>
  <si>
    <t>Mired Shift移值  -68。可将3200K光源提升至4100K</t>
  </si>
  <si>
    <t>R3203 Three Quarter Blue CTB (3/4 CTB)</t>
  </si>
  <si>
    <t>-100</t>
  </si>
  <si>
    <t>+0.000212</t>
  </si>
  <si>
    <t>Mired Shift移值  -100。可将3200K光源提升至4700K</t>
  </si>
  <si>
    <t>R3202 Full Blue CTB</t>
  </si>
  <si>
    <t>-131</t>
  </si>
  <si>
    <t>-0.010542</t>
  </si>
  <si>
    <t>Mired Shift移值  -131。可将3200K光源提升至5500K</t>
  </si>
  <si>
    <t>R3220 Double Blue CTB</t>
  </si>
  <si>
    <t>-260</t>
  </si>
  <si>
    <t>-0.072436</t>
  </si>
  <si>
    <t>Mired Shift移值  -260。可将2800K光源提升至10000K</t>
  </si>
  <si>
    <t>Cinegel系列 CTS</t>
  </si>
  <si>
    <t>R3444 Eighth Straw (1/8 CTS)</t>
  </si>
  <si>
    <t>+0.005224</t>
  </si>
  <si>
    <t>稻草色校正灯光滤光片，用于降低色温</t>
  </si>
  <si>
    <t>可将 5500K 日光转换为 4900K，带有轻微的黄色偏色</t>
  </si>
  <si>
    <t>R3443 Quarter Straw (1/4 CTS)</t>
  </si>
  <si>
    <t>+0.006733</t>
  </si>
  <si>
    <t>可将 5500K 日光转换为 4500K，带有轻微的黄色偏色</t>
  </si>
  <si>
    <t>R3442 Half Straw (1/2 CTS)</t>
  </si>
  <si>
    <t>+0.008795</t>
  </si>
  <si>
    <t>可将 5500K 日光转换为 3800K，带有轻微的黄色偏色</t>
  </si>
  <si>
    <t>R3441 Full Straw (CTS)</t>
  </si>
  <si>
    <t>+160</t>
  </si>
  <si>
    <t>+0.006743</t>
  </si>
  <si>
    <t>可将 5500K 日光转换为 3200K，带有轻微的黄色偏色</t>
  </si>
  <si>
    <t>e-colour+系列 CTO</t>
  </si>
  <si>
    <t>E223 1/8 CT Orange</t>
  </si>
  <si>
    <t>+26</t>
  </si>
  <si>
    <t>+0.003379</t>
  </si>
  <si>
    <t>将日光转换为 5300K</t>
  </si>
  <si>
    <t>E206 1/4 CT Orange</t>
  </si>
  <si>
    <t>+64</t>
  </si>
  <si>
    <t>+0.003025</t>
  </si>
  <si>
    <t>将日光转换为 4600K</t>
  </si>
  <si>
    <t>E205 1/2 CT Orange</t>
  </si>
  <si>
    <t>+109</t>
  </si>
  <si>
    <t>+0.003128</t>
  </si>
  <si>
    <t>琥珀色校正灯光滤光片，用于降低色温。</t>
  </si>
  <si>
    <t>将日光转换为 3800K</t>
  </si>
  <si>
    <t>E285 3/4 CT Orange</t>
  </si>
  <si>
    <t>+124</t>
  </si>
  <si>
    <t>+0.001792</t>
  </si>
  <si>
    <t>将 5700K 转换为 3500K。迈尔德偏移值 +124。减光 0.7 档</t>
  </si>
  <si>
    <t>E204 Full CT Orange</t>
  </si>
  <si>
    <t>+159</t>
  </si>
  <si>
    <t>+0.002570</t>
  </si>
  <si>
    <t>将日光转换为 3200K 钨丝灯光</t>
  </si>
  <si>
    <t>E286 1.5 CT Orange</t>
  </si>
  <si>
    <t>-</t>
  </si>
  <si>
    <t>+0.004304</t>
  </si>
  <si>
    <t>将 6500K 转换为 2500K。迈尔德偏移值 +245。减光 0.9 档</t>
  </si>
  <si>
    <t>E287 Double CT Orange</t>
  </si>
  <si>
    <t>+0.003219</t>
  </si>
  <si>
    <t>将 6500K 转换为 2150K。迈尔德偏移值 +312。减光 1.0 档</t>
  </si>
  <si>
    <t>E207 CT Orange + .3 Neutral Density</t>
  </si>
  <si>
    <t>+0.003304</t>
  </si>
  <si>
    <t>琥珀色校正窗用滤光片，带中性密度</t>
  </si>
  <si>
    <t>将日光转换为 3200K 钨丝灯光，并降低一档曝光</t>
  </si>
  <si>
    <t>E208 CT Orange + .6 Neutral Density</t>
  </si>
  <si>
    <t>+0.000835</t>
  </si>
  <si>
    <t>将日光转换为钨丝灯光，并降低两档曝光</t>
  </si>
  <si>
    <t>e-colour+系列 CTB</t>
  </si>
  <si>
    <t>E218 Eighth CT Blue (1/8CTB)</t>
  </si>
  <si>
    <t>将 3200K 提升至 3400K</t>
  </si>
  <si>
    <t>E203 1/4 CT Blue</t>
  </si>
  <si>
    <t>将 3200K 提升至 3600K</t>
  </si>
  <si>
    <t>E202 1/2 CT Blue</t>
  </si>
  <si>
    <t>将 3200K 提升至 4300K</t>
  </si>
  <si>
    <t>E281 Three Quarter CT Blue (3/4CTB)</t>
  </si>
  <si>
    <t>将 3200K 提升至 5000K</t>
  </si>
  <si>
    <t>E201 Full CT Blue</t>
  </si>
  <si>
    <t>将 3200K 提升至 5700K</t>
  </si>
  <si>
    <t>E283 1.5 CT Blue</t>
  </si>
  <si>
    <t>将3200K提升至8900K。微倒数偏移-200。减光1.2挡</t>
  </si>
  <si>
    <t>E200 Double CT Blue</t>
  </si>
  <si>
    <t>将 2800K 提升至 10000K</t>
  </si>
  <si>
    <t>E366 Cornflower</t>
  </si>
  <si>
    <t>彩色效果灯光滤光片</t>
  </si>
  <si>
    <t>Permacolor系列 CTO</t>
  </si>
  <si>
    <t>P3410 Eighth CTO (1/8)</t>
  </si>
  <si>
    <t>P3409 1/4 CTO</t>
  </si>
  <si>
    <t>P3408 1/2 CTO</t>
  </si>
  <si>
    <t>P3411 Three Quarter CTO (3/4)</t>
  </si>
  <si>
    <t>P3407 CTO</t>
  </si>
  <si>
    <t>Permacolor系列 CTB</t>
  </si>
  <si>
    <t>P3208 1/4 CTB</t>
  </si>
  <si>
    <t>P3204 1/2 CTB</t>
  </si>
  <si>
    <t>P3203 3/4 CTB</t>
  </si>
  <si>
    <t>P3202 CTB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</si>
</sst>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9"/>
      <color rgb="FF66666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78D20"/>
        <bgColor indexed="64"/>
      </patternFill>
    </fill>
    <fill>
      <patternFill patternType="solid">
        <fgColor rgb="FF909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B24F"/>
        <bgColor indexed="64"/>
      </patternFill>
    </fill>
    <fill>
      <patternFill patternType="solid">
        <fgColor rgb="FF984400"/>
        <bgColor indexed="64"/>
      </patternFill>
    </fill>
    <fill>
      <patternFill patternType="solid">
        <fgColor rgb="FF73A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/>
      <top style="thin">
        <color theme="0" tint="-0.15"/>
      </top>
      <bottom/>
      <diagonal/>
    </border>
    <border>
      <left/>
      <right/>
      <top style="thin">
        <color theme="0" tint="-0.15"/>
      </top>
      <bottom/>
      <diagonal/>
    </border>
    <border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>
      <left/>
      <right/>
      <top style="thin">
        <color theme="0" tint="-0.15"/>
      </top>
      <bottom style="thin">
        <color theme="0" tint="-0.15"/>
      </bottom>
      <diagonal/>
    </border>
    <border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/>
      <top/>
      <bottom style="thin">
        <color theme="0" tint="-0.15"/>
      </bottom>
      <diagonal/>
    </border>
    <border>
      <left/>
      <right/>
      <top/>
      <bottom style="thin">
        <color theme="0" tint="-0.15"/>
      </bottom>
      <diagonal/>
    </border>
    <border>
      <left/>
      <right style="thin">
        <color theme="0" tint="-0.15"/>
      </right>
      <top/>
      <bottom style="thin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13" applyNumberFormat="0" applyAlignment="0" applyProtection="0">
      <alignment vertical="center"/>
    </xf>
    <xf numFmtId="0" fontId="15" fillId="10" borderId="14" applyNumberFormat="0" applyAlignment="0" applyProtection="0">
      <alignment vertical="center"/>
    </xf>
    <xf numFmtId="0" fontId="16" fillId="10" borderId="13" applyNumberFormat="0" applyAlignment="0" applyProtection="0">
      <alignment vertical="center"/>
    </xf>
    <xf numFmtId="0" fontId="17" fillId="11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49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2" Type="http://schemas.openxmlformats.org/officeDocument/2006/relationships/image" Target="media/image42.jpeg"/><Relationship Id="rId41" Type="http://schemas.openxmlformats.org/officeDocument/2006/relationships/image" Target="media/image41.jpeg"/><Relationship Id="rId40" Type="http://schemas.openxmlformats.org/officeDocument/2006/relationships/image" Target="media/image40.jpeg"/><Relationship Id="rId4" Type="http://schemas.openxmlformats.org/officeDocument/2006/relationships/image" Target="media/image4.png"/><Relationship Id="rId39" Type="http://schemas.openxmlformats.org/officeDocument/2006/relationships/image" Target="media/image39.jpeg"/><Relationship Id="rId38" Type="http://schemas.openxmlformats.org/officeDocument/2006/relationships/image" Target="media/image38.jpeg"/><Relationship Id="rId37" Type="http://schemas.openxmlformats.org/officeDocument/2006/relationships/image" Target="media/image37.jpeg"/><Relationship Id="rId36" Type="http://schemas.openxmlformats.org/officeDocument/2006/relationships/image" Target="media/image36.jpeg"/><Relationship Id="rId35" Type="http://schemas.openxmlformats.org/officeDocument/2006/relationships/image" Target="media/image35.jpeg"/><Relationship Id="rId34" Type="http://schemas.openxmlformats.org/officeDocument/2006/relationships/image" Target="media/image34.jpeg"/><Relationship Id="rId33" Type="http://schemas.openxmlformats.org/officeDocument/2006/relationships/image" Target="media/image33.jpeg"/><Relationship Id="rId32" Type="http://schemas.openxmlformats.org/officeDocument/2006/relationships/image" Target="media/image32.jpeg"/><Relationship Id="rId31" Type="http://schemas.openxmlformats.org/officeDocument/2006/relationships/image" Target="media/image31.png"/><Relationship Id="rId30" Type="http://schemas.openxmlformats.org/officeDocument/2006/relationships/image" Target="media/image30.jpeg"/><Relationship Id="rId3" Type="http://schemas.openxmlformats.org/officeDocument/2006/relationships/image" Target="media/image3.png"/><Relationship Id="rId29" Type="http://schemas.openxmlformats.org/officeDocument/2006/relationships/image" Target="media/image29.jpeg"/><Relationship Id="rId28" Type="http://schemas.openxmlformats.org/officeDocument/2006/relationships/image" Target="media/image28.jpeg"/><Relationship Id="rId27" Type="http://schemas.openxmlformats.org/officeDocument/2006/relationships/image" Target="media/image27.jpeg"/><Relationship Id="rId26" Type="http://schemas.openxmlformats.org/officeDocument/2006/relationships/image" Target="media/image26.jpeg"/><Relationship Id="rId25" Type="http://schemas.openxmlformats.org/officeDocument/2006/relationships/image" Target="media/image25.jpeg"/><Relationship Id="rId24" Type="http://schemas.openxmlformats.org/officeDocument/2006/relationships/image" Target="media/image24.jpeg"/><Relationship Id="rId23" Type="http://schemas.openxmlformats.org/officeDocument/2006/relationships/image" Target="media/image23.jpe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pn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pn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1"/>
  <sheetViews>
    <sheetView tabSelected="1" topLeftCell="A10" workbookViewId="0">
      <selection activeCell="F25" sqref="F25"/>
    </sheetView>
  </sheetViews>
  <sheetFormatPr defaultColWidth="11.3308823529412" defaultRowHeight="15.2"/>
  <cols>
    <col min="1" max="1" width="35.4411764705882" style="1" customWidth="1"/>
    <col min="2" max="2" width="11.3308823529412" style="2"/>
    <col min="3" max="5" width="11.3308823529412" style="1"/>
    <col min="6" max="6" width="21.3161764705882" style="2" customWidth="1"/>
    <col min="7" max="7" width="43.3308823529412" style="3" customWidth="1"/>
    <col min="8" max="8" width="56.7794117647059" style="3" customWidth="1"/>
    <col min="9" max="16384" width="11.3308823529412" style="1"/>
  </cols>
  <sheetData>
    <row r="1" spans="1:17">
      <c r="A1" s="4" t="s">
        <v>0</v>
      </c>
      <c r="B1" s="5" t="s">
        <v>1</v>
      </c>
      <c r="C1" s="6" t="s">
        <v>2</v>
      </c>
      <c r="D1" s="7"/>
      <c r="E1" s="7"/>
      <c r="F1" s="5" t="s">
        <v>3</v>
      </c>
      <c r="G1" s="6" t="s">
        <v>4</v>
      </c>
      <c r="H1" s="6" t="s">
        <v>5</v>
      </c>
      <c r="I1" s="6"/>
    </row>
    <row r="2" spans="1:17">
      <c r="A2" s="8" t="s">
        <v>6</v>
      </c>
      <c r="B2" s="9"/>
      <c r="C2" s="8"/>
      <c r="D2" s="8"/>
      <c r="E2" s="8"/>
      <c r="F2" s="9"/>
      <c r="G2" s="8"/>
      <c r="H2" s="8"/>
      <c r="I2" s="8"/>
      <c r="J2" s="3"/>
      <c r="K2" s="3"/>
      <c r="L2" s="3"/>
      <c r="M2" s="3"/>
      <c r="N2" s="3"/>
      <c r="O2" s="3"/>
      <c r="P2" s="3"/>
      <c r="Q2" s="3"/>
    </row>
    <row r="3" ht="62.3" spans="1:17">
      <c r="A3" s="10" t="s">
        <v>7</v>
      </c>
      <c r="B3" s="2" t="s">
        <v>8</v>
      </c>
      <c r="C3" s="3">
        <v>91.175</v>
      </c>
      <c r="D3" s="3">
        <v>0.993</v>
      </c>
      <c r="E3" s="3">
        <v>6.3</v>
      </c>
      <c r="F3" s="11">
        <v>-0.000303</v>
      </c>
      <c r="G3" s="12" t="s">
        <v>9</v>
      </c>
      <c r="H3" s="12" t="s">
        <v>10</v>
      </c>
      <c r="I3" s="1" t="str">
        <f>_xlfn.DISPIMG("ID_A9855FFAD7D64C77862CC0F8B6FF1560",1)</f>
        <v>=DISPIMG("ID_A9855FFAD7D64C77862CC0F8B6FF1560",1)</v>
      </c>
    </row>
    <row r="4" ht="62.3" spans="1:17">
      <c r="A4" s="10" t="s">
        <v>11</v>
      </c>
      <c r="B4" s="2" t="s">
        <v>12</v>
      </c>
      <c r="C4" s="3">
        <v>89.132</v>
      </c>
      <c r="D4" s="3">
        <v>2.067</v>
      </c>
      <c r="E4" s="3">
        <v>14.029</v>
      </c>
      <c r="F4" s="11" t="s">
        <v>13</v>
      </c>
      <c r="G4" s="12" t="s">
        <v>9</v>
      </c>
      <c r="H4" s="12" t="s">
        <v>14</v>
      </c>
      <c r="I4" s="1" t="str">
        <f>_xlfn.DISPIMG("ID_B928C7226F904221AC58DC15769843FD",1)</f>
        <v>=DISPIMG("ID_B928C7226F904221AC58DC15769843FD",1)</v>
      </c>
    </row>
    <row r="5" ht="62.3" spans="1:17">
      <c r="A5" s="10" t="s">
        <v>15</v>
      </c>
      <c r="B5" s="2" t="s">
        <v>16</v>
      </c>
      <c r="C5" s="3">
        <v>83.881</v>
      </c>
      <c r="D5" s="3">
        <v>9.058</v>
      </c>
      <c r="E5" s="3">
        <v>28.996</v>
      </c>
      <c r="F5" s="11" t="s">
        <v>17</v>
      </c>
      <c r="G5" s="12" t="s">
        <v>18</v>
      </c>
      <c r="H5" s="12" t="s">
        <v>19</v>
      </c>
      <c r="I5" s="1" t="str">
        <f>_xlfn.DISPIMG("ID_2EF698D984F4453B841C174490AA2D9D",1)</f>
        <v>=DISPIMG("ID_2EF698D984F4453B841C174490AA2D9D",1)</v>
      </c>
    </row>
    <row r="6" ht="62.3" spans="1:17">
      <c r="A6" s="10" t="s">
        <v>20</v>
      </c>
      <c r="B6" s="2" t="s">
        <v>21</v>
      </c>
      <c r="C6" s="3">
        <v>78.11</v>
      </c>
      <c r="D6" s="3">
        <v>14.274</v>
      </c>
      <c r="E6" s="3">
        <v>40.766</v>
      </c>
      <c r="F6" s="11" t="s">
        <v>22</v>
      </c>
      <c r="G6" s="12" t="s">
        <v>18</v>
      </c>
      <c r="H6" s="12" t="s">
        <v>23</v>
      </c>
      <c r="I6" s="1" t="str">
        <f>_xlfn.DISPIMG("ID_532FF4C85E0446D29FF2594184178D2F",1)</f>
        <v>=DISPIMG("ID_532FF4C85E0446D29FF2594184178D2F",1)</v>
      </c>
    </row>
    <row r="7" ht="62.3" spans="1:17">
      <c r="A7" s="10" t="s">
        <v>24</v>
      </c>
      <c r="B7" s="2" t="s">
        <v>25</v>
      </c>
      <c r="C7" s="3">
        <v>72.997</v>
      </c>
      <c r="D7" s="3">
        <v>17.814</v>
      </c>
      <c r="E7" s="3">
        <v>46.303</v>
      </c>
      <c r="F7" s="13" t="s">
        <v>26</v>
      </c>
      <c r="G7" s="12" t="s">
        <v>18</v>
      </c>
      <c r="H7" s="12" t="s">
        <v>27</v>
      </c>
      <c r="I7" s="1" t="str">
        <f>_xlfn.DISPIMG("ID_1EBF24F775A24365B9F3BA1A4449DB0B",1)</f>
        <v>=DISPIMG("ID_1EBF24F775A24365B9F3BA1A4449DB0B",1)</v>
      </c>
    </row>
    <row r="8" spans="1:17">
      <c r="A8" s="10"/>
      <c r="C8" s="3"/>
      <c r="D8" s="3"/>
      <c r="E8" s="3"/>
      <c r="F8" s="11"/>
      <c r="G8" s="12"/>
      <c r="H8" s="12"/>
    </row>
    <row r="9" spans="1:17">
      <c r="A9" s="14" t="s">
        <v>28</v>
      </c>
      <c r="B9" s="15"/>
      <c r="C9" s="14"/>
      <c r="D9" s="14"/>
      <c r="E9" s="14"/>
      <c r="F9" s="15"/>
      <c r="G9" s="14"/>
      <c r="H9" s="14"/>
      <c r="I9" s="14"/>
    </row>
    <row r="10" ht="62.3" spans="1:17">
      <c r="A10" s="16" t="s">
        <v>29</v>
      </c>
      <c r="B10" s="2" t="s">
        <v>30</v>
      </c>
      <c r="C10" s="3">
        <v>88.029</v>
      </c>
      <c r="D10" s="3">
        <v>-0.692</v>
      </c>
      <c r="E10" s="3">
        <v>-3.728</v>
      </c>
      <c r="F10" s="11" t="s">
        <v>31</v>
      </c>
      <c r="G10" s="12" t="s">
        <v>32</v>
      </c>
      <c r="H10" s="12" t="s">
        <v>33</v>
      </c>
      <c r="I10" s="1" t="str">
        <f>_xlfn.DISPIMG("ID_BCD389FE7BE349A1A54E3F52CA581141",1)</f>
        <v>=DISPIMG("ID_BCD389FE7BE349A1A54E3F52CA581141",1)</v>
      </c>
    </row>
    <row r="11" ht="62.3" spans="1:17">
      <c r="A11" s="16" t="s">
        <v>34</v>
      </c>
      <c r="B11" s="2" t="s">
        <v>35</v>
      </c>
      <c r="C11" s="3">
        <v>81.789</v>
      </c>
      <c r="D11" s="3">
        <v>-0.726</v>
      </c>
      <c r="E11" s="3">
        <v>-9.924</v>
      </c>
      <c r="F11" s="13" t="s">
        <v>36</v>
      </c>
      <c r="G11" s="12" t="s">
        <v>32</v>
      </c>
      <c r="H11" s="12" t="s">
        <v>37</v>
      </c>
      <c r="I11" s="1" t="str">
        <f>_xlfn.DISPIMG("ID_4630CEAFD83548A7A338DE69571FB39C",1)</f>
        <v>=DISPIMG("ID_4630CEAFD83548A7A338DE69571FB39C",1)</v>
      </c>
    </row>
    <row r="12" ht="62.3" spans="1:17">
      <c r="A12" s="16" t="s">
        <v>38</v>
      </c>
      <c r="B12" s="2" t="s">
        <v>39</v>
      </c>
      <c r="C12" s="3">
        <v>78.34</v>
      </c>
      <c r="D12" s="3">
        <v>-0.96</v>
      </c>
      <c r="E12" s="3">
        <v>-15.003</v>
      </c>
      <c r="F12" s="11" t="s">
        <v>40</v>
      </c>
      <c r="G12" s="12" t="s">
        <v>32</v>
      </c>
      <c r="H12" s="12" t="s">
        <v>41</v>
      </c>
      <c r="I12" s="1" t="str">
        <f>_xlfn.DISPIMG("ID_466B9FE2BD374D998C0B53546BE25444",1)</f>
        <v>=DISPIMG("ID_466B9FE2BD374D998C0B53546BE25444",1)</v>
      </c>
    </row>
    <row r="13" ht="62.3" spans="1:17">
      <c r="A13" s="16" t="s">
        <v>42</v>
      </c>
      <c r="B13" s="2" t="s">
        <v>43</v>
      </c>
      <c r="C13" s="3">
        <v>75.224</v>
      </c>
      <c r="D13" s="3">
        <v>-2.209</v>
      </c>
      <c r="E13" s="3">
        <v>-18.475</v>
      </c>
      <c r="F13" s="11" t="s">
        <v>44</v>
      </c>
      <c r="G13" s="12" t="s">
        <v>32</v>
      </c>
      <c r="H13" s="12" t="s">
        <v>45</v>
      </c>
      <c r="I13" s="1" t="str">
        <f>_xlfn.DISPIMG("ID_884ED50245B240D0B2AA83C023D02763",1)</f>
        <v>=DISPIMG("ID_884ED50245B240D0B2AA83C023D02763",1)</v>
      </c>
    </row>
    <row r="14" ht="62.3" spans="1:17">
      <c r="A14" s="16" t="s">
        <v>46</v>
      </c>
      <c r="B14" s="2" t="s">
        <v>47</v>
      </c>
      <c r="C14" s="3">
        <v>68.921</v>
      </c>
      <c r="D14" s="3">
        <v>-1.902</v>
      </c>
      <c r="E14" s="3">
        <v>-26.04</v>
      </c>
      <c r="F14" s="11" t="s">
        <v>48</v>
      </c>
      <c r="G14" s="12" t="s">
        <v>32</v>
      </c>
      <c r="H14" s="12" t="s">
        <v>49</v>
      </c>
      <c r="I14" s="1" t="str">
        <f>_xlfn.DISPIMG("ID_3F86FAFC99AC4E018FD8A246EFDC7701",1)</f>
        <v>=DISPIMG("ID_3F86FAFC99AC4E018FD8A246EFDC7701",1)</v>
      </c>
    </row>
    <row r="15" ht="62.3" spans="1:17">
      <c r="A15" s="17" t="s">
        <v>50</v>
      </c>
      <c r="B15" s="2" t="s">
        <v>51</v>
      </c>
      <c r="C15" s="3">
        <v>62.268</v>
      </c>
      <c r="D15" s="3">
        <v>0.713</v>
      </c>
      <c r="E15" s="3">
        <v>-33.719</v>
      </c>
      <c r="F15" s="11" t="s">
        <v>52</v>
      </c>
      <c r="G15" s="12" t="s">
        <v>32</v>
      </c>
      <c r="H15" s="12" t="s">
        <v>53</v>
      </c>
      <c r="I15" s="1" t="str">
        <f>_xlfn.DISPIMG("ID_13542EA722A24B7A9199F7BC8BC18908",1)</f>
        <v>=DISPIMG("ID_13542EA722A24B7A9199F7BC8BC18908",1)</v>
      </c>
    </row>
    <row r="16" ht="62.3" spans="1:17">
      <c r="A16" s="16" t="s">
        <v>54</v>
      </c>
      <c r="B16" s="2" t="s">
        <v>55</v>
      </c>
      <c r="C16" s="3">
        <v>39.202</v>
      </c>
      <c r="D16" s="3">
        <v>11.38</v>
      </c>
      <c r="E16" s="3">
        <v>-64.065</v>
      </c>
      <c r="F16" s="11" t="s">
        <v>56</v>
      </c>
      <c r="G16" s="12" t="s">
        <v>32</v>
      </c>
      <c r="H16" s="12" t="s">
        <v>57</v>
      </c>
      <c r="I16" s="1" t="str">
        <f>_xlfn.DISPIMG("ID_C9CE3359DF10405F889EE36BC183DBE9",1)</f>
        <v>=DISPIMG("ID_C9CE3359DF10405F889EE36BC183DBE9",1)</v>
      </c>
    </row>
    <row r="17" spans="1:9">
      <c r="A17" s="10"/>
      <c r="C17" s="3"/>
      <c r="D17" s="3"/>
      <c r="E17" s="3"/>
      <c r="F17" s="11"/>
      <c r="G17" s="12"/>
      <c r="H17" s="12"/>
    </row>
    <row r="18" spans="1:9">
      <c r="A18" s="18" t="s">
        <v>58</v>
      </c>
      <c r="B18" s="19"/>
      <c r="C18" s="18"/>
      <c r="D18" s="18"/>
      <c r="E18" s="18"/>
      <c r="F18" s="19"/>
      <c r="G18" s="18"/>
      <c r="H18" s="18"/>
      <c r="I18" s="18"/>
    </row>
    <row r="19" ht="62.3" spans="1:9">
      <c r="A19" s="10" t="s">
        <v>59</v>
      </c>
      <c r="B19" s="2" t="s">
        <v>8</v>
      </c>
      <c r="C19" s="3">
        <v>91.797</v>
      </c>
      <c r="D19" s="3">
        <v>-0.537</v>
      </c>
      <c r="E19" s="3">
        <v>8.824</v>
      </c>
      <c r="F19" s="11" t="s">
        <v>60</v>
      </c>
      <c r="G19" s="12" t="s">
        <v>61</v>
      </c>
      <c r="H19" s="12" t="s">
        <v>62</v>
      </c>
      <c r="I19" s="1" t="str">
        <f>_xlfn.DISPIMG("ID_C4AB72EB721F41B8B054AE61676F2C56",1)</f>
        <v>=DISPIMG("ID_C4AB72EB721F41B8B054AE61676F2C56",1)</v>
      </c>
    </row>
    <row r="20" ht="62.3" spans="1:9">
      <c r="A20" s="10" t="s">
        <v>63</v>
      </c>
      <c r="B20" s="2" t="s">
        <v>12</v>
      </c>
      <c r="C20" s="3">
        <v>90.418</v>
      </c>
      <c r="D20" s="3">
        <v>-0.892</v>
      </c>
      <c r="E20" s="3">
        <v>15.439</v>
      </c>
      <c r="F20" s="11" t="s">
        <v>64</v>
      </c>
      <c r="G20" s="12" t="s">
        <v>61</v>
      </c>
      <c r="H20" s="12" t="s">
        <v>65</v>
      </c>
      <c r="I20" s="1" t="str">
        <f>_xlfn.DISPIMG("ID_58C0BA8885AC436EA9C46386CB156334",1)</f>
        <v>=DISPIMG("ID_58C0BA8885AC436EA9C46386CB156334",1)</v>
      </c>
    </row>
    <row r="21" ht="62.3" spans="1:9">
      <c r="A21" s="10" t="s">
        <v>66</v>
      </c>
      <c r="B21" s="2" t="s">
        <v>16</v>
      </c>
      <c r="C21" s="3">
        <v>85.386</v>
      </c>
      <c r="D21" s="3">
        <v>2.227</v>
      </c>
      <c r="E21" s="3">
        <v>31.036</v>
      </c>
      <c r="F21" s="11" t="s">
        <v>67</v>
      </c>
      <c r="G21" s="12" t="s">
        <v>61</v>
      </c>
      <c r="H21" s="12" t="s">
        <v>68</v>
      </c>
      <c r="I21" s="1" t="str">
        <f>_xlfn.DISPIMG("ID_79F58945AA2947F3B78B2424712D461E",1)</f>
        <v>=DISPIMG("ID_79F58945AA2947F3B78B2424712D461E",1)</v>
      </c>
    </row>
    <row r="22" ht="62.3" spans="1:9">
      <c r="A22" s="10" t="s">
        <v>69</v>
      </c>
      <c r="B22" s="2" t="s">
        <v>70</v>
      </c>
      <c r="C22" s="3">
        <v>79.48</v>
      </c>
      <c r="D22" s="3">
        <v>12.169</v>
      </c>
      <c r="E22" s="3">
        <v>48.95</v>
      </c>
      <c r="F22" s="11" t="s">
        <v>71</v>
      </c>
      <c r="G22" s="12" t="s">
        <v>61</v>
      </c>
      <c r="H22" s="12" t="s">
        <v>72</v>
      </c>
      <c r="I22" s="1" t="str">
        <f>_xlfn.DISPIMG("ID_81CE9E188E1E49F498D1CFEBDC19DDAF",1)</f>
        <v>=DISPIMG("ID_81CE9E188E1E49F498D1CFEBDC19DDAF",1)</v>
      </c>
    </row>
    <row r="24" spans="1:9">
      <c r="A24" s="20" t="s">
        <v>73</v>
      </c>
      <c r="B24" s="21"/>
      <c r="C24" s="20"/>
      <c r="D24" s="20"/>
      <c r="E24" s="20"/>
      <c r="F24" s="21"/>
      <c r="G24" s="20"/>
      <c r="H24" s="20"/>
      <c r="I24" s="20"/>
    </row>
    <row r="25" ht="62.6" spans="1:9">
      <c r="A25" s="10" t="s">
        <v>74</v>
      </c>
      <c r="B25" s="2" t="s">
        <v>75</v>
      </c>
      <c r="C25" s="3">
        <v>90.557</v>
      </c>
      <c r="D25" s="3">
        <v>1.071</v>
      </c>
      <c r="E25" s="3">
        <v>9.027</v>
      </c>
      <c r="F25" s="11" t="s">
        <v>76</v>
      </c>
      <c r="G25" s="12" t="s">
        <v>18</v>
      </c>
      <c r="H25" s="12" t="s">
        <v>77</v>
      </c>
      <c r="I25" s="1" t="str">
        <f>_xlfn.DISPIMG("ID_8E51C28ECE874E31A1C0C3C2DD939839",1)</f>
        <v>=DISPIMG("ID_8E51C28ECE874E31A1C0C3C2DD939839",1)</v>
      </c>
    </row>
    <row r="26" ht="62.6" spans="1:9">
      <c r="A26" s="10" t="s">
        <v>78</v>
      </c>
      <c r="B26" s="2" t="s">
        <v>79</v>
      </c>
      <c r="C26" s="3">
        <v>89.765</v>
      </c>
      <c r="D26" s="3">
        <v>2.369</v>
      </c>
      <c r="E26" s="3">
        <v>14.455</v>
      </c>
      <c r="F26" s="11" t="s">
        <v>80</v>
      </c>
      <c r="G26" s="12" t="s">
        <v>18</v>
      </c>
      <c r="H26" s="12" t="s">
        <v>81</v>
      </c>
      <c r="I26" s="1" t="str">
        <f>_xlfn.DISPIMG("ID_D846CCF2C4BC4217AF3E3AEB8928FDB5",1)</f>
        <v>=DISPIMG("ID_D846CCF2C4BC4217AF3E3AEB8928FDB5",1)</v>
      </c>
    </row>
    <row r="27" ht="62.6" spans="1:9">
      <c r="A27" s="10" t="s">
        <v>82</v>
      </c>
      <c r="B27" s="2" t="s">
        <v>83</v>
      </c>
      <c r="C27" s="3">
        <v>85.191</v>
      </c>
      <c r="D27" s="3">
        <v>5.538</v>
      </c>
      <c r="E27" s="3">
        <v>24.567</v>
      </c>
      <c r="F27" s="11" t="s">
        <v>84</v>
      </c>
      <c r="G27" s="12" t="s">
        <v>85</v>
      </c>
      <c r="H27" s="12" t="s">
        <v>86</v>
      </c>
      <c r="I27" s="1" t="str">
        <f>_xlfn.DISPIMG("ID_2003377CC0784390BACC0C2D33097A19",1)</f>
        <v>=DISPIMG("ID_2003377CC0784390BACC0C2D33097A19",1)</v>
      </c>
    </row>
    <row r="28" ht="62.6" spans="1:9">
      <c r="A28" s="10" t="s">
        <v>87</v>
      </c>
      <c r="B28" s="11" t="s">
        <v>88</v>
      </c>
      <c r="C28" s="12">
        <v>79.749</v>
      </c>
      <c r="D28" s="3">
        <v>10.639</v>
      </c>
      <c r="E28" s="3">
        <v>34.231</v>
      </c>
      <c r="F28" s="11" t="s">
        <v>89</v>
      </c>
      <c r="G28" s="12" t="s">
        <v>18</v>
      </c>
      <c r="H28" s="12" t="s">
        <v>90</v>
      </c>
      <c r="I28" s="1" t="str">
        <f>_xlfn.DISPIMG("ID_EEBEE78E5E394BF38C737F754A16F795",1)</f>
        <v>=DISPIMG("ID_EEBEE78E5E394BF38C737F754A16F795",1)</v>
      </c>
    </row>
    <row r="29" ht="62.6" spans="1:9">
      <c r="A29" s="10" t="s">
        <v>91</v>
      </c>
      <c r="B29" s="2" t="s">
        <v>92</v>
      </c>
      <c r="C29" s="3">
        <v>76.864</v>
      </c>
      <c r="D29" s="3">
        <v>13.014</v>
      </c>
      <c r="E29" s="3">
        <v>41.112</v>
      </c>
      <c r="F29" s="11" t="s">
        <v>93</v>
      </c>
      <c r="G29" s="12" t="s">
        <v>18</v>
      </c>
      <c r="H29" s="12" t="s">
        <v>94</v>
      </c>
      <c r="I29" s="1" t="str">
        <f>_xlfn.DISPIMG("ID_CA5A21F41AAB40499A9A758277441FC7",1)</f>
        <v>=DISPIMG("ID_CA5A21F41AAB40499A9A758277441FC7",1)</v>
      </c>
    </row>
    <row r="30" ht="62.6" spans="1:9">
      <c r="A30" s="10" t="s">
        <v>95</v>
      </c>
      <c r="B30" s="2" t="s">
        <v>96</v>
      </c>
      <c r="C30" s="3">
        <v>74.24</v>
      </c>
      <c r="D30" s="3">
        <v>23.21</v>
      </c>
      <c r="E30" s="3">
        <v>62.35</v>
      </c>
      <c r="F30" s="11" t="s">
        <v>97</v>
      </c>
      <c r="G30" s="12" t="s">
        <v>18</v>
      </c>
      <c r="H30" s="12" t="s">
        <v>98</v>
      </c>
      <c r="I30" s="1" t="str">
        <f>_xlfn.DISPIMG("ID_9F4E9C8026DD4131A0958B1ED29252BE",1)</f>
        <v>=DISPIMG("ID_9F4E9C8026DD4131A0958B1ED29252BE",1)</v>
      </c>
    </row>
    <row r="31" ht="62.6" spans="1:9">
      <c r="A31" s="10" t="s">
        <v>99</v>
      </c>
      <c r="B31" s="2" t="s">
        <v>96</v>
      </c>
      <c r="C31" s="3">
        <v>68.53</v>
      </c>
      <c r="D31" s="3">
        <v>32.13</v>
      </c>
      <c r="E31" s="3">
        <v>71.96</v>
      </c>
      <c r="F31" s="11" t="s">
        <v>100</v>
      </c>
      <c r="G31" s="12" t="s">
        <v>18</v>
      </c>
      <c r="H31" s="12" t="s">
        <v>101</v>
      </c>
      <c r="I31" s="1" t="str">
        <f>_xlfn.DISPIMG("ID_C9A919C0639948529ABAD231029D42E8",1)</f>
        <v>=DISPIMG("ID_C9A919C0639948529ABAD231029D42E8",1)</v>
      </c>
    </row>
    <row r="32" ht="62.6" spans="1:9">
      <c r="A32" s="10" t="s">
        <v>102</v>
      </c>
      <c r="B32" s="2" t="s">
        <v>92</v>
      </c>
      <c r="C32" s="3">
        <v>61.405</v>
      </c>
      <c r="D32" s="3">
        <v>9.705</v>
      </c>
      <c r="E32" s="3">
        <v>32.801</v>
      </c>
      <c r="F32" s="11" t="s">
        <v>103</v>
      </c>
      <c r="G32" s="12" t="s">
        <v>104</v>
      </c>
      <c r="H32" s="12" t="s">
        <v>105</v>
      </c>
      <c r="I32" s="1" t="str">
        <f>_xlfn.DISPIMG("ID_A53D35CFA2304E9492A0B6167E3C165E",1)</f>
        <v>=DISPIMG("ID_A53D35CFA2304E9492A0B6167E3C165E",1)</v>
      </c>
    </row>
    <row r="33" ht="62.6" spans="1:11">
      <c r="A33" s="10" t="s">
        <v>106</v>
      </c>
      <c r="B33" s="2" t="s">
        <v>92</v>
      </c>
      <c r="C33" s="3">
        <v>43.615</v>
      </c>
      <c r="D33" s="3">
        <v>9.113</v>
      </c>
      <c r="E33" s="3">
        <v>25.179</v>
      </c>
      <c r="F33" s="11" t="s">
        <v>107</v>
      </c>
      <c r="G33" s="12" t="s">
        <v>104</v>
      </c>
      <c r="H33" s="12" t="s">
        <v>108</v>
      </c>
      <c r="I33" s="1" t="str">
        <f>_xlfn.DISPIMG("ID_ED14BE1B3BB745369471B6673415D14F",1)</f>
        <v>=DISPIMG("ID_ED14BE1B3BB745369471B6673415D14F",1)</v>
      </c>
    </row>
    <row r="35" s="1" customFormat="1" spans="1:11">
      <c r="A35" s="22" t="s">
        <v>109</v>
      </c>
      <c r="B35" s="23"/>
      <c r="C35" s="22"/>
      <c r="D35" s="22"/>
      <c r="E35" s="22"/>
      <c r="F35" s="23"/>
      <c r="G35" s="22"/>
      <c r="H35" s="22"/>
      <c r="I35" s="22"/>
    </row>
    <row r="36" s="1" customFormat="1" ht="62.6" spans="1:11">
      <c r="A36" s="10" t="s">
        <v>110</v>
      </c>
      <c r="B36" s="3">
        <v>-18</v>
      </c>
      <c r="C36" s="3">
        <v>88.607</v>
      </c>
      <c r="D36" s="3">
        <v>-2.903</v>
      </c>
      <c r="E36" s="3">
        <v>-7.125</v>
      </c>
      <c r="F36" s="11"/>
      <c r="G36" s="12" t="s">
        <v>32</v>
      </c>
      <c r="H36" s="12" t="s">
        <v>111</v>
      </c>
      <c r="I36" s="1" t="str">
        <f>_xlfn.DISPIMG("ID_42EFA4824F9F42109ADC88AC9CC8FA7A",1)</f>
        <v>=DISPIMG("ID_42EFA4824F9F42109ADC88AC9CC8FA7A",1)</v>
      </c>
    </row>
    <row r="37" s="1" customFormat="1" ht="62.6" spans="1:11">
      <c r="A37" s="24" t="s">
        <v>112</v>
      </c>
      <c r="B37" s="3">
        <v>-35</v>
      </c>
      <c r="C37" s="3">
        <v>84.923</v>
      </c>
      <c r="D37" s="3">
        <v>-3.991</v>
      </c>
      <c r="E37" s="3">
        <v>-11.459</v>
      </c>
      <c r="F37" s="11"/>
      <c r="G37" s="12" t="s">
        <v>32</v>
      </c>
      <c r="H37" s="12" t="s">
        <v>113</v>
      </c>
      <c r="I37" s="1" t="str">
        <f>_xlfn.DISPIMG("ID_41BF32F4F50F4B81BF6A7DCAE33A7C5C",1)</f>
        <v>=DISPIMG("ID_41BF32F4F50F4B81BF6A7DCAE33A7C5C",1)</v>
      </c>
    </row>
    <row r="38" s="1" customFormat="1" ht="62.6" spans="1:11">
      <c r="A38" s="25" t="s">
        <v>114</v>
      </c>
      <c r="B38" s="26">
        <v>-78</v>
      </c>
      <c r="C38" s="26">
        <v>75.705</v>
      </c>
      <c r="D38" s="26">
        <v>-5.932</v>
      </c>
      <c r="E38" s="26">
        <v>-23.007</v>
      </c>
      <c r="F38" s="27"/>
      <c r="G38" s="12" t="s">
        <v>32</v>
      </c>
      <c r="H38" s="12" t="s">
        <v>115</v>
      </c>
      <c r="I38" s="1" t="str">
        <f>_xlfn.DISPIMG("ID_468AAD00F28549699F8F07C9186433D4",1)</f>
        <v>=DISPIMG("ID_468AAD00F28549699F8F07C9186433D4",1)</v>
      </c>
    </row>
    <row r="39" s="1" customFormat="1" ht="62.6" spans="1:11">
      <c r="A39" s="28" t="s">
        <v>116</v>
      </c>
      <c r="B39" s="29">
        <v>-113</v>
      </c>
      <c r="C39" s="29">
        <v>69.994</v>
      </c>
      <c r="D39" s="29">
        <v>-7.389</v>
      </c>
      <c r="E39" s="29">
        <v>-29.799</v>
      </c>
      <c r="F39" s="30"/>
      <c r="G39" s="31" t="s">
        <v>32</v>
      </c>
      <c r="H39" s="12" t="s">
        <v>117</v>
      </c>
      <c r="I39" s="32" t="str">
        <f>_xlfn.DISPIMG("ID_AF13320C76BD4F53A0E1555E3DE1F026",1)</f>
        <v>=DISPIMG("ID_AF13320C76BD4F53A0E1555E3DE1F026",1)</v>
      </c>
    </row>
    <row r="40" s="1" customFormat="1" ht="62.6" spans="1:11">
      <c r="A40" s="33" t="s">
        <v>118</v>
      </c>
      <c r="B40" s="34">
        <v>-137</v>
      </c>
      <c r="C40" s="34">
        <v>66.067</v>
      </c>
      <c r="D40" s="35">
        <v>-7.008</v>
      </c>
      <c r="E40" s="3">
        <v>-34.473</v>
      </c>
      <c r="F40" s="27"/>
      <c r="G40" s="12" t="s">
        <v>32</v>
      </c>
      <c r="H40" s="12" t="s">
        <v>119</v>
      </c>
      <c r="I40" s="1" t="str">
        <f>_xlfn.DISPIMG("ID_E10280D28C934BDAB857E2F1DAF5F353",1)</f>
        <v>=DISPIMG("ID_E10280D28C934BDAB857E2F1DAF5F353",1)</v>
      </c>
      <c r="J40" s="32"/>
      <c r="K40" s="32"/>
    </row>
    <row r="41" s="1" customFormat="1" ht="62.6" spans="1:11">
      <c r="A41" s="36" t="s">
        <v>120</v>
      </c>
      <c r="B41" s="37"/>
      <c r="C41" s="37">
        <v>58.84</v>
      </c>
      <c r="D41" s="37">
        <v>-2.46</v>
      </c>
      <c r="E41" s="37">
        <v>-45.84</v>
      </c>
      <c r="F41" s="38"/>
      <c r="G41" s="12" t="s">
        <v>32</v>
      </c>
      <c r="H41" s="12" t="s">
        <v>121</v>
      </c>
      <c r="I41" s="1" t="str">
        <f>_xlfn.DISPIMG("ID_310F8732A0DF40ACA924178B3F20402D",1)</f>
        <v>=DISPIMG("ID_310F8732A0DF40ACA924178B3F20402D",1)</v>
      </c>
    </row>
    <row r="42" s="1" customFormat="1" ht="62.6" spans="1:11">
      <c r="A42" s="10" t="s">
        <v>122</v>
      </c>
      <c r="B42" s="3">
        <v>-274</v>
      </c>
      <c r="C42" s="3">
        <v>47.828</v>
      </c>
      <c r="D42" s="3">
        <v>8.151</v>
      </c>
      <c r="E42" s="3">
        <v>-57.758</v>
      </c>
      <c r="F42" s="11"/>
      <c r="G42" s="12" t="s">
        <v>32</v>
      </c>
      <c r="H42" s="12" t="s">
        <v>123</v>
      </c>
      <c r="I42" s="1" t="str">
        <f>_xlfn.DISPIMG("ID_0FE166BEE341446A933ADBF061EEFB14",1)</f>
        <v>=DISPIMG("ID_0FE166BEE341446A933ADBF061EEFB14",1)</v>
      </c>
    </row>
    <row r="43" s="1" customFormat="1" ht="62.6" spans="1:11">
      <c r="A43" s="10" t="s">
        <v>124</v>
      </c>
      <c r="B43" s="3"/>
      <c r="C43" s="3">
        <v>51.797</v>
      </c>
      <c r="D43" s="3">
        <v>-7.13</v>
      </c>
      <c r="E43" s="3">
        <v>-40.824</v>
      </c>
      <c r="F43" s="11"/>
      <c r="G43" s="12" t="s">
        <v>125</v>
      </c>
      <c r="H43" s="3"/>
      <c r="I43" s="1" t="str">
        <f>_xlfn.DISPIMG("ID_873E53C3E43D47E4B2EB88E9F5721932",1)</f>
        <v>=DISPIMG("ID_873E53C3E43D47E4B2EB88E9F5721932",1)</v>
      </c>
    </row>
    <row r="44" s="1" customFormat="1" spans="1:11">
      <c r="A44" s="10"/>
      <c r="F44" s="39"/>
      <c r="G44" s="10"/>
    </row>
    <row r="45" spans="1:11">
      <c r="A45" s="8" t="s">
        <v>126</v>
      </c>
      <c r="B45" s="9"/>
      <c r="C45" s="8"/>
      <c r="D45" s="8"/>
      <c r="E45" s="8"/>
      <c r="F45" s="9"/>
      <c r="G45" s="8"/>
      <c r="H45" s="8"/>
      <c r="I45" s="8"/>
    </row>
    <row r="46" ht="62.25" spans="1:11">
      <c r="A46" s="10" t="s">
        <v>127</v>
      </c>
      <c r="B46" s="2" t="s">
        <v>96</v>
      </c>
      <c r="C46" s="1">
        <v>94.97</v>
      </c>
      <c r="D46" s="1">
        <v>-1.35</v>
      </c>
      <c r="E46" s="1">
        <v>16.74</v>
      </c>
      <c r="F46" s="11"/>
      <c r="G46" s="12" t="s">
        <v>96</v>
      </c>
      <c r="H46" s="12" t="s">
        <v>96</v>
      </c>
      <c r="I46" s="1" t="str">
        <f>_xlfn.DISPIMG("ID_E138E1FCD8CE42ADB5E429C9511F1FCF",1)</f>
        <v>=DISPIMG("ID_E138E1FCD8CE42ADB5E429C9511F1FCF",1)</v>
      </c>
    </row>
    <row r="47" ht="58.25" spans="1:11">
      <c r="A47" s="10" t="s">
        <v>128</v>
      </c>
      <c r="B47" s="2" t="s">
        <v>96</v>
      </c>
      <c r="C47" s="1">
        <v>92.354</v>
      </c>
      <c r="D47" s="1">
        <v>2.9483</v>
      </c>
      <c r="E47" s="1">
        <v>13.685</v>
      </c>
      <c r="F47" s="11"/>
      <c r="G47" s="12" t="s">
        <v>96</v>
      </c>
      <c r="H47" s="12" t="s">
        <v>96</v>
      </c>
      <c r="I47" s="1" t="str">
        <f>_xlfn.DISPIMG("ID_E842A893F9BB471BADD5EB3E625FA8AD",1)</f>
        <v>=DISPIMG("ID_E842A893F9BB471BADD5EB3E625FA8AD",1)</v>
      </c>
    </row>
    <row r="48" ht="61.15" spans="1:11">
      <c r="A48" s="10" t="s">
        <v>129</v>
      </c>
      <c r="B48" s="2" t="s">
        <v>96</v>
      </c>
      <c r="C48" s="1">
        <v>80.846</v>
      </c>
      <c r="D48" s="1">
        <v>11.109</v>
      </c>
      <c r="E48" s="1">
        <v>25.054</v>
      </c>
      <c r="F48" s="11"/>
      <c r="G48" s="12" t="s">
        <v>96</v>
      </c>
      <c r="H48" s="12" t="s">
        <v>96</v>
      </c>
      <c r="I48" s="1" t="str">
        <f>_xlfn.DISPIMG("ID_66DC1BA1CE8B4FDBBB47F531D8042145",1)</f>
        <v>=DISPIMG("ID_66DC1BA1CE8B4FDBBB47F531D8042145",1)</v>
      </c>
    </row>
    <row r="49" ht="63.85" spans="1:9">
      <c r="A49" s="10" t="s">
        <v>130</v>
      </c>
      <c r="B49" s="2" t="s">
        <v>96</v>
      </c>
      <c r="C49" s="1">
        <v>72.22</v>
      </c>
      <c r="D49" s="1">
        <v>24.69</v>
      </c>
      <c r="E49" s="1">
        <v>50.65</v>
      </c>
      <c r="F49" s="11"/>
      <c r="G49" s="12" t="s">
        <v>96</v>
      </c>
      <c r="H49" s="12" t="s">
        <v>96</v>
      </c>
      <c r="I49" s="1" t="str">
        <f>_xlfn.DISPIMG("ID_1176112FD54D495EBB857F5ACD1A4A45",1)</f>
        <v>=DISPIMG("ID_1176112FD54D495EBB857F5ACD1A4A45",1)</v>
      </c>
    </row>
    <row r="50" ht="59.05" spans="1:9">
      <c r="A50" s="10" t="s">
        <v>131</v>
      </c>
      <c r="B50" s="2" t="s">
        <v>96</v>
      </c>
      <c r="C50" s="1">
        <v>71.685</v>
      </c>
      <c r="D50" s="1">
        <v>26.403</v>
      </c>
      <c r="E50" s="1">
        <v>41.213</v>
      </c>
      <c r="F50" s="11"/>
      <c r="G50" s="12" t="s">
        <v>96</v>
      </c>
      <c r="H50" s="12" t="s">
        <v>96</v>
      </c>
      <c r="I50" s="1" t="str">
        <f>_xlfn.DISPIMG("ID_E1E84CEAC3DD4CB69BD8A041DAAA01D7",1)</f>
        <v>=DISPIMG("ID_E1E84CEAC3DD4CB69BD8A041DAAA01D7",1)</v>
      </c>
    </row>
    <row r="52" spans="1:9">
      <c r="A52" s="22" t="s">
        <v>132</v>
      </c>
      <c r="B52" s="23"/>
      <c r="C52" s="22"/>
      <c r="D52" s="22"/>
      <c r="E52" s="22"/>
      <c r="F52" s="23"/>
      <c r="G52" s="22"/>
      <c r="H52" s="22"/>
      <c r="I52" s="22"/>
    </row>
    <row r="53" ht="59.7" spans="1:9">
      <c r="A53" s="10" t="s">
        <v>133</v>
      </c>
      <c r="B53" s="2" t="s">
        <v>96</v>
      </c>
      <c r="C53" s="1">
        <v>89.726</v>
      </c>
      <c r="D53" s="1">
        <v>-1.318</v>
      </c>
      <c r="E53" s="1">
        <v>-9.8515</v>
      </c>
      <c r="F53" s="11"/>
      <c r="G53" s="12" t="s">
        <v>96</v>
      </c>
      <c r="H53" s="12" t="s">
        <v>96</v>
      </c>
      <c r="I53" s="1" t="str">
        <f>_xlfn.DISPIMG("ID_A2B63328D2F449A091CCBFB9B4B498D6",1)</f>
        <v>=DISPIMG("ID_A2B63328D2F449A091CCBFB9B4B498D6",1)</v>
      </c>
    </row>
    <row r="54" ht="60.05" spans="1:9">
      <c r="A54" s="10" t="s">
        <v>134</v>
      </c>
      <c r="B54" s="2" t="s">
        <v>96</v>
      </c>
      <c r="C54" s="1">
        <v>76.925</v>
      </c>
      <c r="D54" s="1">
        <v>5.64</v>
      </c>
      <c r="E54" s="1">
        <v>-24.819</v>
      </c>
      <c r="F54" s="11"/>
      <c r="G54" s="12" t="s">
        <v>96</v>
      </c>
      <c r="H54" s="12" t="s">
        <v>96</v>
      </c>
      <c r="I54" s="1" t="str">
        <f>_xlfn.DISPIMG("ID_9C9D121B8C5C4CE8A089B1E9961491AE",1)</f>
        <v>=DISPIMG("ID_9C9D121B8C5C4CE8A089B1E9961491AE",1)</v>
      </c>
    </row>
    <row r="55" ht="59.4" spans="1:9">
      <c r="A55" s="10" t="s">
        <v>135</v>
      </c>
      <c r="B55" s="2" t="s">
        <v>96</v>
      </c>
      <c r="C55" s="1">
        <v>63.58</v>
      </c>
      <c r="D55" s="1">
        <v>-8.54</v>
      </c>
      <c r="E55" s="1">
        <v>-5.8</v>
      </c>
      <c r="F55" s="11"/>
      <c r="G55" s="12" t="s">
        <v>96</v>
      </c>
      <c r="H55" s="12" t="s">
        <v>96</v>
      </c>
      <c r="I55" s="1" t="str">
        <f>_xlfn.DISPIMG("ID_BD9C390F29194287A87C8052E95EB294",1)</f>
        <v>=DISPIMG("ID_BD9C390F29194287A87C8052E95EB294",1)</v>
      </c>
    </row>
    <row r="56" ht="58.75" spans="1:9">
      <c r="A56" s="10" t="s">
        <v>136</v>
      </c>
      <c r="B56" s="2" t="s">
        <v>96</v>
      </c>
      <c r="C56" s="1">
        <v>62.188</v>
      </c>
      <c r="D56" s="1">
        <v>4.4962</v>
      </c>
      <c r="E56" s="1">
        <v>-42.669</v>
      </c>
      <c r="F56" s="11"/>
      <c r="G56" s="12" t="s">
        <v>96</v>
      </c>
      <c r="H56" s="12" t="s">
        <v>96</v>
      </c>
      <c r="I56" s="1" t="str">
        <f>_xlfn.DISPIMG("ID_E517A77FA32C4451ABA5146D66C44BC1",1)</f>
        <v>=DISPIMG("ID_E517A77FA32C4451ABA5146D66C44BC1",1)</v>
      </c>
    </row>
    <row r="57" s="1" customFormat="1" spans="1:9">
      <c r="F57" s="40"/>
    </row>
    <row r="58" s="1" customFormat="1" spans="1:9">
      <c r="F58" s="40"/>
    </row>
    <row r="59" s="1" customFormat="1" spans="1:9">
      <c r="F59" s="40"/>
    </row>
    <row r="60" s="1" customFormat="1" spans="1:9">
      <c r="F60" s="40"/>
    </row>
    <row r="61" s="1" customFormat="1" spans="1:9">
      <c r="F61" s="40"/>
    </row>
  </sheetData>
  <sheetProtection formatCells="0" insertHyperlinks="0" autoFilter="0"/>
  <mergeCells count="8">
    <mergeCell ref="C1:E1"/>
    <mergeCell ref="A2:I2"/>
    <mergeCell ref="A9:I9"/>
    <mergeCell ref="A18:I18"/>
    <mergeCell ref="A24:I24"/>
    <mergeCell ref="A35:I35"/>
    <mergeCell ref="A45:I45"/>
    <mergeCell ref="A52:I52"/>
  </mergeCells>
  <pageMargins left="0.75" right="0.75" top="1" bottom="1" header="0.5" footer="0.5"/>
  <headerFooter/>
  <ignoredErrors>
    <ignoredError sqref="A1:Q6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WWO_wpscloud_20260819174756-ed9259823c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英语四级</cp:lastModifiedBy>
  <dcterms:created xsi:type="dcterms:W3CDTF">2026-08-25T16:44:00Z</dcterms:created>
  <dcterms:modified xsi:type="dcterms:W3CDTF">2026-08-26T11:45:53Z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BA48430BE43A43837D048C6A2E3B8AE6_41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