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be448b16063bf1/Documents/UCI Mountain Bike World Cup Data/Race Analysis and ETL/Process Documentation/"/>
    </mc:Choice>
  </mc:AlternateContent>
  <xr:revisionPtr revIDLastSave="43" documentId="8_{78245281-20E3-427C-95F2-2CABE1526B54}" xr6:coauthVersionLast="47" xr6:coauthVersionMax="47" xr10:uidLastSave="{2A9B3408-D41F-4529-ADAE-9B6C2A2DC68B}"/>
  <bookViews>
    <workbookView xWindow="-120" yWindow="-120" windowWidth="29040" windowHeight="15840" activeTab="2" xr2:uid="{6A86594D-DF84-43DC-B70D-1BD333A0CDC3}"/>
  </bookViews>
  <sheets>
    <sheet name="Table002__Page_1" sheetId="3" r:id="rId1"/>
    <sheet name="Table002 (Page 1)" sheetId="2" r:id="rId2"/>
    <sheet name="Sheet1" sheetId="1" r:id="rId3"/>
  </sheets>
  <definedNames>
    <definedName name="ExternalData_1" localSheetId="1" hidden="1">'Table002 (Page 1)'!$A$1:$Y$17</definedName>
    <definedName name="ExternalData_2" localSheetId="0" hidden="1">Table002__Page_1!$A$1:$Y$17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AC2" i="3"/>
  <c r="AD2" i="3"/>
  <c r="AE2" i="3"/>
  <c r="AF2" i="3"/>
  <c r="AG2" i="3"/>
  <c r="AH2" i="3"/>
  <c r="AA3" i="3"/>
  <c r="AB3" i="3"/>
  <c r="AC3" i="3"/>
  <c r="AD3" i="3"/>
  <c r="AE3" i="3"/>
  <c r="AF3" i="3"/>
  <c r="AG3" i="3"/>
  <c r="AH3" i="3"/>
  <c r="AA4" i="3"/>
  <c r="AB4" i="3"/>
  <c r="AC4" i="3"/>
  <c r="AD4" i="3"/>
  <c r="AE4" i="3"/>
  <c r="AF4" i="3"/>
  <c r="AG4" i="3"/>
  <c r="AH4" i="3"/>
  <c r="AA5" i="3"/>
  <c r="AB5" i="3"/>
  <c r="AC5" i="3"/>
  <c r="AD5" i="3"/>
  <c r="AE5" i="3"/>
  <c r="AF5" i="3"/>
  <c r="AG5" i="3"/>
  <c r="AH5" i="3"/>
  <c r="AA6" i="3"/>
  <c r="AB6" i="3"/>
  <c r="AC6" i="3"/>
  <c r="AD6" i="3"/>
  <c r="AE6" i="3"/>
  <c r="AF6" i="3"/>
  <c r="AG6" i="3"/>
  <c r="AH6" i="3"/>
  <c r="AA7" i="3"/>
  <c r="AB7" i="3"/>
  <c r="AC7" i="3"/>
  <c r="AD7" i="3"/>
  <c r="AE7" i="3"/>
  <c r="AF7" i="3"/>
  <c r="AG7" i="3"/>
  <c r="AH7" i="3"/>
  <c r="AA8" i="3"/>
  <c r="AB8" i="3"/>
  <c r="AC8" i="3"/>
  <c r="AD8" i="3"/>
  <c r="AE8" i="3"/>
  <c r="AF8" i="3"/>
  <c r="AG8" i="3"/>
  <c r="AH8" i="3"/>
  <c r="AA9" i="3"/>
  <c r="AB9" i="3"/>
  <c r="AC9" i="3"/>
  <c r="AD9" i="3"/>
  <c r="AE9" i="3"/>
  <c r="AF9" i="3"/>
  <c r="AG9" i="3"/>
  <c r="AH9" i="3"/>
  <c r="AA10" i="3"/>
  <c r="AB10" i="3"/>
  <c r="AC10" i="3"/>
  <c r="AD10" i="3"/>
  <c r="AE10" i="3"/>
  <c r="AF10" i="3"/>
  <c r="AG10" i="3"/>
  <c r="AH10" i="3"/>
  <c r="AA11" i="3"/>
  <c r="AB11" i="3"/>
  <c r="AC11" i="3"/>
  <c r="AD11" i="3"/>
  <c r="AE11" i="3"/>
  <c r="AF11" i="3"/>
  <c r="AG11" i="3"/>
  <c r="AH11" i="3"/>
  <c r="AA12" i="3"/>
  <c r="AB12" i="3"/>
  <c r="AC12" i="3"/>
  <c r="AD12" i="3"/>
  <c r="AE12" i="3"/>
  <c r="AF12" i="3"/>
  <c r="AG12" i="3"/>
  <c r="AH12" i="3"/>
  <c r="AA13" i="3"/>
  <c r="AB13" i="3"/>
  <c r="AC13" i="3"/>
  <c r="AD13" i="3"/>
  <c r="AE13" i="3"/>
  <c r="AF13" i="3"/>
  <c r="AG13" i="3"/>
  <c r="AH13" i="3"/>
  <c r="AA14" i="3"/>
  <c r="AB14" i="3"/>
  <c r="AC14" i="3"/>
  <c r="AD14" i="3"/>
  <c r="AE14" i="3"/>
  <c r="AF14" i="3"/>
  <c r="AG14" i="3"/>
  <c r="AH14" i="3"/>
  <c r="AA15" i="3"/>
  <c r="AB15" i="3"/>
  <c r="AC15" i="3"/>
  <c r="AD15" i="3"/>
  <c r="AE15" i="3"/>
  <c r="AF15" i="3"/>
  <c r="AG15" i="3"/>
  <c r="AH15" i="3"/>
  <c r="AA16" i="3"/>
  <c r="AB16" i="3"/>
  <c r="AC16" i="3"/>
  <c r="AD16" i="3"/>
  <c r="AE16" i="3"/>
  <c r="AF16" i="3"/>
  <c r="AG16" i="3"/>
  <c r="AH16" i="3"/>
  <c r="AA17" i="3"/>
  <c r="AB17" i="3"/>
  <c r="AC17" i="3"/>
  <c r="AD17" i="3"/>
  <c r="AE17" i="3"/>
  <c r="AF17" i="3"/>
  <c r="AG17" i="3"/>
  <c r="AH17" i="3"/>
  <c r="Z2" i="3"/>
  <c r="AI2" i="3" s="1"/>
  <c r="Z3" i="3"/>
  <c r="AI3" i="3" s="1"/>
  <c r="Z4" i="3"/>
  <c r="AI4" i="3" s="1"/>
  <c r="Z5" i="3"/>
  <c r="AI5" i="3" s="1"/>
  <c r="Z6" i="3"/>
  <c r="AI6" i="3" s="1"/>
  <c r="Z7" i="3"/>
  <c r="AI7" i="3" s="1"/>
  <c r="Z8" i="3"/>
  <c r="AI8" i="3" s="1"/>
  <c r="Z9" i="3"/>
  <c r="AI9" i="3" s="1"/>
  <c r="Z10" i="3"/>
  <c r="AI10" i="3" s="1"/>
  <c r="Z11" i="3"/>
  <c r="AI11" i="3" s="1"/>
  <c r="Z12" i="3"/>
  <c r="AI12" i="3" s="1"/>
  <c r="Z13" i="3"/>
  <c r="AI13" i="3" s="1"/>
  <c r="Z14" i="3"/>
  <c r="AI14" i="3" s="1"/>
  <c r="Z15" i="3"/>
  <c r="AI15" i="3" s="1"/>
  <c r="Z16" i="3"/>
  <c r="AI16" i="3" s="1"/>
  <c r="Z17" i="3"/>
  <c r="AI17" i="3" s="1"/>
  <c r="AI18" i="3" l="1"/>
  <c r="AR13" i="3" s="1"/>
  <c r="AQ10" i="3"/>
  <c r="AQ12" i="3"/>
  <c r="AQ13" i="3"/>
  <c r="AQ11" i="3"/>
  <c r="AQ9" i="3"/>
  <c r="AQ8" i="3"/>
  <c r="AQ7" i="3"/>
  <c r="AQ6" i="3"/>
  <c r="AQ17" i="3"/>
  <c r="AQ5" i="3"/>
  <c r="AQ16" i="3"/>
  <c r="AQ4" i="3"/>
  <c r="AQ15" i="3"/>
  <c r="AQ3" i="3"/>
  <c r="AQ14" i="3"/>
  <c r="AQ2" i="3"/>
  <c r="AP13" i="3"/>
  <c r="AP12" i="3"/>
  <c r="AP10" i="3"/>
  <c r="AP11" i="3"/>
  <c r="AP9" i="3"/>
  <c r="AP8" i="3"/>
  <c r="AP7" i="3"/>
  <c r="AP6" i="3"/>
  <c r="AP17" i="3"/>
  <c r="AP5" i="3"/>
  <c r="AP16" i="3"/>
  <c r="AP4" i="3"/>
  <c r="AP15" i="3"/>
  <c r="AP3" i="3"/>
  <c r="AP14" i="3"/>
  <c r="AP2" i="3"/>
  <c r="AO12" i="3"/>
  <c r="AO11" i="3"/>
  <c r="AO10" i="3"/>
  <c r="AO9" i="3"/>
  <c r="AO8" i="3"/>
  <c r="AO7" i="3"/>
  <c r="AO13" i="3"/>
  <c r="AO6" i="3"/>
  <c r="AO17" i="3"/>
  <c r="AO5" i="3"/>
  <c r="AO16" i="3"/>
  <c r="AO4" i="3"/>
  <c r="AO15" i="3"/>
  <c r="AO3" i="3"/>
  <c r="AO14" i="3"/>
  <c r="AO2" i="3"/>
  <c r="AN12" i="3"/>
  <c r="AN11" i="3"/>
  <c r="AN13" i="3"/>
  <c r="AN10" i="3"/>
  <c r="AN9" i="3"/>
  <c r="AN8" i="3"/>
  <c r="AN7" i="3"/>
  <c r="AN6" i="3"/>
  <c r="AN17" i="3"/>
  <c r="AN5" i="3"/>
  <c r="AN16" i="3"/>
  <c r="AN4" i="3"/>
  <c r="AN15" i="3"/>
  <c r="AN3" i="3"/>
  <c r="AN14" i="3"/>
  <c r="AN2" i="3"/>
  <c r="AM12" i="3"/>
  <c r="AM11" i="3"/>
  <c r="AM10" i="3"/>
  <c r="AM9" i="3"/>
  <c r="AM8" i="3"/>
  <c r="AM13" i="3"/>
  <c r="AM7" i="3"/>
  <c r="AM6" i="3"/>
  <c r="AM17" i="3"/>
  <c r="AM5" i="3"/>
  <c r="AM16" i="3"/>
  <c r="AM4" i="3"/>
  <c r="AM15" i="3"/>
  <c r="AM3" i="3"/>
  <c r="AM14" i="3"/>
  <c r="AM2" i="3"/>
  <c r="AL12" i="3"/>
  <c r="AL11" i="3"/>
  <c r="AL10" i="3"/>
  <c r="AL9" i="3"/>
  <c r="AL8" i="3"/>
  <c r="AL13" i="3"/>
  <c r="AL7" i="3"/>
  <c r="AL6" i="3"/>
  <c r="AL17" i="3"/>
  <c r="AL5" i="3"/>
  <c r="AL16" i="3"/>
  <c r="AL4" i="3"/>
  <c r="AL15" i="3"/>
  <c r="AL3" i="3"/>
  <c r="AL14" i="3"/>
  <c r="AL2" i="3"/>
  <c r="AK10" i="3"/>
  <c r="AK13" i="3"/>
  <c r="AK9" i="3"/>
  <c r="AK8" i="3"/>
  <c r="AK11" i="3"/>
  <c r="AK7" i="3"/>
  <c r="AK6" i="3"/>
  <c r="AK17" i="3"/>
  <c r="AK5" i="3"/>
  <c r="AK12" i="3"/>
  <c r="AK16" i="3"/>
  <c r="AK4" i="3"/>
  <c r="AK15" i="3"/>
  <c r="AK3" i="3"/>
  <c r="AK14" i="3"/>
  <c r="AK2" i="3"/>
  <c r="AJ12" i="3"/>
  <c r="AJ11" i="3"/>
  <c r="AJ13" i="3"/>
  <c r="AJ10" i="3"/>
  <c r="AJ9" i="3"/>
  <c r="AJ8" i="3"/>
  <c r="AJ7" i="3"/>
  <c r="AJ6" i="3"/>
  <c r="AJ17" i="3"/>
  <c r="AJ5" i="3"/>
  <c r="AJ16" i="3"/>
  <c r="AJ4" i="3"/>
  <c r="AJ15" i="3"/>
  <c r="AJ3" i="3"/>
  <c r="AJ14" i="3"/>
  <c r="AJ2" i="3"/>
  <c r="AR11" i="3" l="1"/>
  <c r="AR9" i="3"/>
  <c r="AS9" i="3"/>
  <c r="AU15" i="3"/>
  <c r="AJ18" i="3"/>
  <c r="AS3" i="3" s="1"/>
  <c r="AT2" i="3"/>
  <c r="AU6" i="3"/>
  <c r="AS15" i="3"/>
  <c r="AT3" i="3"/>
  <c r="AT13" i="3"/>
  <c r="AU2" i="3"/>
  <c r="AT15" i="3"/>
  <c r="AS6" i="3"/>
  <c r="AM18" i="3"/>
  <c r="AV8" i="3" s="1"/>
  <c r="AP18" i="3"/>
  <c r="AY6" i="3" s="1"/>
  <c r="AR3" i="3"/>
  <c r="AR7" i="3"/>
  <c r="AN18" i="3"/>
  <c r="AW7" i="3" s="1"/>
  <c r="AQ18" i="3"/>
  <c r="AZ5" i="3" s="1"/>
  <c r="AR14" i="3"/>
  <c r="AR4" i="3"/>
  <c r="AR10" i="3"/>
  <c r="AR16" i="3"/>
  <c r="AK18" i="3"/>
  <c r="AT7" i="3" s="1"/>
  <c r="AL18" i="3"/>
  <c r="AU8" i="3" s="1"/>
  <c r="AO18" i="3"/>
  <c r="AX9" i="3" s="1"/>
  <c r="AR2" i="3"/>
  <c r="AR12" i="3"/>
  <c r="AR15" i="3"/>
  <c r="AR6" i="3"/>
  <c r="AR5" i="3"/>
  <c r="AR8" i="3"/>
  <c r="AR17" i="3"/>
  <c r="AU5" i="3" l="1"/>
  <c r="AU16" i="3"/>
  <c r="AY5" i="3"/>
  <c r="AT11" i="3"/>
  <c r="AT6" i="3"/>
  <c r="AX7" i="3"/>
  <c r="AX6" i="3"/>
  <c r="AU12" i="3"/>
  <c r="AY8" i="3"/>
  <c r="AU10" i="3"/>
  <c r="AY16" i="3"/>
  <c r="AV15" i="3"/>
  <c r="AS17" i="3"/>
  <c r="AV7" i="3"/>
  <c r="AT16" i="3"/>
  <c r="AX13" i="3"/>
  <c r="AV11" i="3"/>
  <c r="AX4" i="3"/>
  <c r="AX2" i="3"/>
  <c r="AX14" i="3"/>
  <c r="AW4" i="3"/>
  <c r="AT14" i="3"/>
  <c r="AY12" i="3"/>
  <c r="AV9" i="3"/>
  <c r="AV6" i="3"/>
  <c r="AX3" i="3"/>
  <c r="AU9" i="3"/>
  <c r="AY4" i="3"/>
  <c r="AX5" i="3"/>
  <c r="AV2" i="3"/>
  <c r="AT4" i="3"/>
  <c r="AX11" i="3"/>
  <c r="AU3" i="3"/>
  <c r="AV4" i="3"/>
  <c r="AY10" i="3"/>
  <c r="AU4" i="3"/>
  <c r="AX8" i="3"/>
  <c r="AV14" i="3"/>
  <c r="AY17" i="3"/>
  <c r="AT8" i="3"/>
  <c r="AV10" i="3"/>
  <c r="AT10" i="3"/>
  <c r="AZ3" i="3"/>
  <c r="AW5" i="3"/>
  <c r="AW10" i="3"/>
  <c r="AS4" i="3"/>
  <c r="AS8" i="3"/>
  <c r="AW11" i="3"/>
  <c r="AY13" i="3"/>
  <c r="AY7" i="3"/>
  <c r="AW3" i="3"/>
  <c r="AV16" i="3"/>
  <c r="AX17" i="3"/>
  <c r="AV3" i="3"/>
  <c r="AS14" i="3"/>
  <c r="AW16" i="3"/>
  <c r="AT17" i="3"/>
  <c r="AV13" i="3"/>
  <c r="AZ16" i="3"/>
  <c r="AZ4" i="3"/>
  <c r="AV5" i="3"/>
  <c r="AU7" i="3"/>
  <c r="AV12" i="3"/>
  <c r="AY15" i="3"/>
  <c r="AS11" i="3"/>
  <c r="AY9" i="3"/>
  <c r="AU14" i="3"/>
  <c r="AS10" i="3"/>
  <c r="AU11" i="3"/>
  <c r="AZ12" i="3"/>
  <c r="AZ8" i="3"/>
  <c r="AW13" i="3"/>
  <c r="AW2" i="3"/>
  <c r="AW14" i="3"/>
  <c r="AS13" i="3"/>
  <c r="AX10" i="3"/>
  <c r="AV17" i="3"/>
  <c r="AU13" i="3"/>
  <c r="AT9" i="3"/>
  <c r="AU17" i="3"/>
  <c r="AW9" i="3"/>
  <c r="AZ7" i="3"/>
  <c r="AX15" i="3"/>
  <c r="AW15" i="3"/>
  <c r="AS2" i="3"/>
  <c r="AT12" i="3"/>
  <c r="AZ14" i="3"/>
  <c r="AZ9" i="3"/>
  <c r="AW6" i="3"/>
  <c r="AZ10" i="3"/>
  <c r="AW17" i="3"/>
  <c r="AZ15" i="3"/>
  <c r="AS16" i="3"/>
  <c r="AW8" i="3"/>
  <c r="AS12" i="3"/>
  <c r="AY14" i="3"/>
  <c r="AZ6" i="3"/>
  <c r="AZ17" i="3"/>
  <c r="AW12" i="3"/>
  <c r="AS5" i="3"/>
  <c r="AZ11" i="3"/>
  <c r="AY3" i="3"/>
  <c r="AX16" i="3"/>
  <c r="AT5" i="3"/>
  <c r="AY11" i="3"/>
  <c r="AX12" i="3"/>
  <c r="AS7" i="3"/>
  <c r="AZ13" i="3"/>
  <c r="AZ2" i="3"/>
  <c r="AY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97BBD-1169-4316-A355-EB363B8A1309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8AF59F10-9848-46A3-9728-260A91C54549}" keepAlive="1" name="Query - Table002__Page_1" description="Connection to the 'Table002__Page_1' query in the workbook." type="5" refreshedVersion="8" background="1" saveData="1">
    <dbPr connection="Provider=Microsoft.Mashup.OleDb.1;Data Source=$Workbook$;Location=Table002__Page_1;Extended Properties=&quot;&quot;" command="SELECT * FROM [Table002__Page_1]"/>
  </connection>
</connections>
</file>

<file path=xl/sharedStrings.xml><?xml version="1.0" encoding="utf-8"?>
<sst xmlns="http://schemas.openxmlformats.org/spreadsheetml/2006/main" count="864" uniqueCount="414">
  <si>
    <t>Rank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</si>
  <si>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</si>
  <si>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</si>
  <si>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</si>
  <si>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</si>
  <si>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</si>
  <si>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</si>
  <si>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</si>
  <si>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</si>
  <si>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</si>
  <si>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</si>
  <si>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</si>
  <si>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</si>
  <si>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</si>
  <si>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</si>
  <si>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</si>
  <si>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</si>
  <si>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</si>
  <si>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</si>
  <si>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</si>
  <si>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</si>
  <si>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</si>
  <si>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</si>
  <si>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</si>
  <si>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</si>
  <si>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ANDREASSEN Simon</t>
  </si>
  <si>
    <t>DEN</t>
  </si>
  <si>
    <t>CANNONDALE FACTORY RACING</t>
  </si>
  <si>
    <t>24.441</t>
  </si>
  <si>
    <t>-</t>
  </si>
  <si>
    <t>+0:03 (15)</t>
  </si>
  <si>
    <t>+0:13 (13)</t>
  </si>
  <si>
    <t>+0:26 (14)</t>
  </si>
  <si>
    <t>+0:12 (9)</t>
  </si>
  <si>
    <t>+0:01 (6)</t>
  </si>
  <si>
    <t>+0:01 (3)</t>
  </si>
  <si>
    <t>+0:14 (3)</t>
  </si>
  <si>
    <t>+0:16 (3)</t>
  </si>
  <si>
    <t>1:20:00 (1)</t>
  </si>
  <si>
    <t>8:56 (15)</t>
  </si>
  <si>
    <t>9:02 (14)</t>
  </si>
  <si>
    <t>9:01 (19)</t>
  </si>
  <si>
    <t>8:53 (8)</t>
  </si>
  <si>
    <t>8:59 (7)</t>
  </si>
  <si>
    <t>9:00 (10)</t>
  </si>
  <si>
    <t>8:46 (4)</t>
  </si>
  <si>
    <t>8:54 (6)</t>
  </si>
  <si>
    <t>8:29 (1)</t>
  </si>
  <si>
    <t>KORETZKY Victor</t>
  </si>
  <si>
    <t>FRA</t>
  </si>
  <si>
    <t>SPECIALIZED FACTORY RACING</t>
  </si>
  <si>
    <t>24.440</t>
  </si>
  <si>
    <t>+0:01</t>
  </si>
  <si>
    <t>+0:00 (5)</t>
  </si>
  <si>
    <t>+0:10 (5)</t>
  </si>
  <si>
    <t>+0:17 (4)</t>
  </si>
  <si>
    <t>+0:01 (4)</t>
  </si>
  <si>
    <t>44:50 (1)</t>
  </si>
  <si>
    <t>+0:01 (2)</t>
  </si>
  <si>
    <t>1:02:23 (1)</t>
  </si>
  <si>
    <t>1:11:15 (1)</t>
  </si>
  <si>
    <t>8:53 (5)</t>
  </si>
  <si>
    <t>9:02 (20)</t>
  </si>
  <si>
    <t>8:55 (11)</t>
  </si>
  <si>
    <t>8:51 (2)</t>
  </si>
  <si>
    <t>9:09 (22)</t>
  </si>
  <si>
    <t>9:01 (15)</t>
  </si>
  <si>
    <t>8:32 (1)</t>
  </si>
  <si>
    <t>8:52 (3)</t>
  </si>
  <si>
    <t>8:46 (11)</t>
  </si>
  <si>
    <t>HATHERLY Alan</t>
  </si>
  <si>
    <t>RSA</t>
  </si>
  <si>
    <t>24.437</t>
  </si>
  <si>
    <t>+0:01 (9)</t>
  </si>
  <si>
    <t>+0:11 (8)</t>
  </si>
  <si>
    <t>+0:17 (6)</t>
  </si>
  <si>
    <t>+0:01 (5)</t>
  </si>
  <si>
    <t>+0:02 (7)</t>
  </si>
  <si>
    <t>53:50 (1)</t>
  </si>
  <si>
    <t>+0:16 (4)</t>
  </si>
  <si>
    <t>+0:17 (5)</t>
  </si>
  <si>
    <t>8:54 (9)</t>
  </si>
  <si>
    <t>9:02 (17)</t>
  </si>
  <si>
    <t>8:51 (4)</t>
  </si>
  <si>
    <t>9:11 (30)</t>
  </si>
  <si>
    <t>8:58 (7)</t>
  </si>
  <si>
    <t>8:49 (5)</t>
  </si>
  <si>
    <t>8:29 (2)</t>
  </si>
  <si>
    <t>COLOMBO Filippo</t>
  </si>
  <si>
    <t>SUI</t>
  </si>
  <si>
    <t>SCOTT-SRAM MTB RACING TEAM</t>
  </si>
  <si>
    <t>+0:00 (6)</t>
  </si>
  <si>
    <t>+0:10 (4)</t>
  </si>
  <si>
    <t>+0:23 (15)</t>
  </si>
  <si>
    <t>+0:03 (8)</t>
  </si>
  <si>
    <t>+0:03 (9)</t>
  </si>
  <si>
    <t>+0:16 (5)</t>
  </si>
  <si>
    <t>8:53 (6)</t>
  </si>
  <si>
    <t>9:02 (19)</t>
  </si>
  <si>
    <t>8:55 (14)</t>
  </si>
  <si>
    <t>9:13 (32)</t>
  </si>
  <si>
    <t>8:50 (1)</t>
  </si>
  <si>
    <t>9:00 (13)</t>
  </si>
  <si>
    <t>8:46 (3)</t>
  </si>
  <si>
    <t>8:53 (4)</t>
  </si>
  <si>
    <t>8:29 (3)</t>
  </si>
  <si>
    <t>SARROU Jordan</t>
  </si>
  <si>
    <t>TEAM BMC</t>
  </si>
  <si>
    <t>24.392</t>
  </si>
  <si>
    <t>+0:10</t>
  </si>
  <si>
    <t>8:53 (1)</t>
  </si>
  <si>
    <t>+0:10 (2)</t>
  </si>
  <si>
    <t>+0:17 (3)</t>
  </si>
  <si>
    <t>+0:02 (6)</t>
  </si>
  <si>
    <t>+0:00 (3)</t>
  </si>
  <si>
    <t>+0:14 (2)</t>
  </si>
  <si>
    <t>+0:16 (2)</t>
  </si>
  <si>
    <t>9:02 (22)</t>
  </si>
  <si>
    <t>8:55 (15)</t>
  </si>
  <si>
    <t>8:52 (6)</t>
  </si>
  <si>
    <t>9:08 (20)</t>
  </si>
  <si>
    <t>8:45 (2)</t>
  </si>
  <si>
    <t>8:54 (7)</t>
  </si>
  <si>
    <t>8:39 (8)</t>
  </si>
  <si>
    <t>SCHURTER Nino</t>
  </si>
  <si>
    <t>24.329</t>
  </si>
  <si>
    <t>+0:23</t>
  </si>
  <si>
    <t>+0:00 (4)</t>
  </si>
  <si>
    <t>+0:10 (3)</t>
  </si>
  <si>
    <t>+0:24 (7)</t>
  </si>
  <si>
    <t>+0:30 (7)</t>
  </si>
  <si>
    <t>+0:23 (6)</t>
  </si>
  <si>
    <t>9:02 (21)</t>
  </si>
  <si>
    <t>8:54 (10)</t>
  </si>
  <si>
    <t>9:10 (25)</t>
  </si>
  <si>
    <t>9:01 (16)</t>
  </si>
  <si>
    <t>8:55 (10)</t>
  </si>
  <si>
    <t>8:58 (12)</t>
  </si>
  <si>
    <t>8:38 (6)</t>
  </si>
  <si>
    <t>VIDAURRE KOSSMANN Martin</t>
  </si>
  <si>
    <t>CHI</t>
  </si>
  <si>
    <t>+0:02 (12)</t>
  </si>
  <si>
    <t>+0:11 (7)</t>
  </si>
  <si>
    <t>26:33 (1)</t>
  </si>
  <si>
    <t>35:40 (1)</t>
  </si>
  <si>
    <t>+0:24 (6)</t>
  </si>
  <si>
    <t>+0:30 (8)</t>
  </si>
  <si>
    <t>+0:23 (7)</t>
  </si>
  <si>
    <t>8:55 (12)</t>
  </si>
  <si>
    <t>9:01 (11)</t>
  </si>
  <si>
    <t>8:37 (1)</t>
  </si>
  <si>
    <t>9:07 (20)</t>
  </si>
  <si>
    <t>9:11 (27)</t>
  </si>
  <si>
    <t>9:02 (18)</t>
  </si>
  <si>
    <t>8:58 (13)</t>
  </si>
  <si>
    <t>8:38 (5)</t>
  </si>
  <si>
    <t>GAZE Samuel</t>
  </si>
  <si>
    <t>NZL</t>
  </si>
  <si>
    <t>ALPECIN-DECEUNINCK</t>
  </si>
  <si>
    <t>24.265</t>
  </si>
  <si>
    <t>+0:35</t>
  </si>
  <si>
    <t>+0:00 (7)</t>
  </si>
  <si>
    <t>+0:13 (14)</t>
  </si>
  <si>
    <t>+0:17 (8)</t>
  </si>
  <si>
    <t>+0:00 (2)</t>
  </si>
  <si>
    <t>+0:02 (5)</t>
  </si>
  <si>
    <t>+0:27 (8)</t>
  </si>
  <si>
    <t>+0:30 (6)</t>
  </si>
  <si>
    <t>+0:35 (8)</t>
  </si>
  <si>
    <t>8:53 (7)</t>
  </si>
  <si>
    <t>9:05 (28)</t>
  </si>
  <si>
    <t>8:52 (5)</t>
  </si>
  <si>
    <t>9:10 (24)</t>
  </si>
  <si>
    <t>8:58 (11)</t>
  </si>
  <si>
    <t>8:55 (9)</t>
  </si>
  <si>
    <t>8:50 (14)</t>
  </si>
  <si>
    <t>DASCALU Vlad</t>
  </si>
  <si>
    <t>ROU</t>
  </si>
  <si>
    <t>TREK FACTORY RACING - PIRELLI</t>
  </si>
  <si>
    <t>24.247</t>
  </si>
  <si>
    <t>+0:39</t>
  </si>
  <si>
    <t>+0:14 (19)</t>
  </si>
  <si>
    <t>+0:21 (15)</t>
  </si>
  <si>
    <t>+0:25 (10)</t>
  </si>
  <si>
    <t>+0:23 (11)</t>
  </si>
  <si>
    <t>+0:14 (11)</t>
  </si>
  <si>
    <t>+0:13 (12)</t>
  </si>
  <si>
    <t>+0:41 (9)</t>
  </si>
  <si>
    <t>+0:50 (9)</t>
  </si>
  <si>
    <t>+0:39 (9)</t>
  </si>
  <si>
    <t>9:07 (19)</t>
  </si>
  <si>
    <t>8:52 (4)</t>
  </si>
  <si>
    <t>9:05 (18)</t>
  </si>
  <si>
    <t>9:01 (9)</t>
  </si>
  <si>
    <t>8:59 (9)</t>
  </si>
  <si>
    <t>9:01 (13)</t>
  </si>
  <si>
    <t>8:34 (4)</t>
  </si>
  <si>
    <t>AVONDETTO Simone</t>
  </si>
  <si>
    <t>ITA</t>
  </si>
  <si>
    <t>WILIER-VITTORIA FACTORY TEAM XCO</t>
  </si>
  <si>
    <t>24.211</t>
  </si>
  <si>
    <t>+0:46</t>
  </si>
  <si>
    <t>+0:01 (10)</t>
  </si>
  <si>
    <t>+0:12 (11)</t>
  </si>
  <si>
    <t>+0:17 (7)</t>
  </si>
  <si>
    <t>+0:43 (19)</t>
  </si>
  <si>
    <t>+0:34 (17)</t>
  </si>
  <si>
    <t>+0:52 (13)</t>
  </si>
  <si>
    <t>+0:51 (12)</t>
  </si>
  <si>
    <t>+0:46 (10)</t>
  </si>
  <si>
    <t>9:03 (24)</t>
  </si>
  <si>
    <t>9:51 (70)</t>
  </si>
  <si>
    <t>8:51 (3)</t>
  </si>
  <si>
    <t>8:51 (7)</t>
  </si>
  <si>
    <t>8:40 (9)</t>
  </si>
  <si>
    <t>ZANOTTI Juri</t>
  </si>
  <si>
    <t>24.148</t>
  </si>
  <si>
    <t>+0:59</t>
  </si>
  <si>
    <t>+0:11 (9)</t>
  </si>
  <si>
    <t>+0:17 (9)</t>
  </si>
  <si>
    <t>+0:23 (14)</t>
  </si>
  <si>
    <t>+0:17 (13)</t>
  </si>
  <si>
    <t>+0:41 (10)</t>
  </si>
  <si>
    <t>+0:50 (10)</t>
  </si>
  <si>
    <t>+0:59 (11)</t>
  </si>
  <si>
    <t>8:54 (13)</t>
  </si>
  <si>
    <t>9:13 (29)</t>
  </si>
  <si>
    <t>9:04 (13)</t>
  </si>
  <si>
    <t>8:56 (5)</t>
  </si>
  <si>
    <t>9:01 (14)</t>
  </si>
  <si>
    <t>8:54 (16)</t>
  </si>
  <si>
    <t>FOIDL Maximilian</t>
  </si>
  <si>
    <t>AUT</t>
  </si>
  <si>
    <t>KTM FACTORY MTB TEAM</t>
  </si>
  <si>
    <t>24.132</t>
  </si>
  <si>
    <t>+1:02</t>
  </si>
  <si>
    <t>+0:06 (16)</t>
  </si>
  <si>
    <t>+0:48 (34)</t>
  </si>
  <si>
    <t>+0:42 (22)</t>
  </si>
  <si>
    <t>+0:50 (21)</t>
  </si>
  <si>
    <t>+0:37 (17)</t>
  </si>
  <si>
    <t>+0:33 (16)</t>
  </si>
  <si>
    <t>+0:53 (14)</t>
  </si>
  <si>
    <t>+0:51 (11)</t>
  </si>
  <si>
    <t>+1:02 (12)</t>
  </si>
  <si>
    <t>8:59 (16)</t>
  </si>
  <si>
    <t>9:34 (70)</t>
  </si>
  <si>
    <t>8:42 (2)</t>
  </si>
  <si>
    <t>9:15 (36)</t>
  </si>
  <si>
    <t>8:57 (6)</t>
  </si>
  <si>
    <t>8:56 (6)</t>
  </si>
  <si>
    <t>8:56 (20)</t>
  </si>
  <si>
    <t>ALDRIDGE Charlie</t>
  </si>
  <si>
    <t>GBR</t>
  </si>
  <si>
    <t>24.017</t>
  </si>
  <si>
    <t>+1:25</t>
  </si>
  <si>
    <t>+0:01 (8)</t>
  </si>
  <si>
    <t>+0:12 (12)</t>
  </si>
  <si>
    <t>+0:25 (11)</t>
  </si>
  <si>
    <t>+0:02 (4)</t>
  </si>
  <si>
    <t>+0:47 (12)</t>
  </si>
  <si>
    <t>+1:03 (13)</t>
  </si>
  <si>
    <t>+1:25 (13)</t>
  </si>
  <si>
    <t>8:54 (8)</t>
  </si>
  <si>
    <t>9:03 (25)</t>
  </si>
  <si>
    <t>9:01 (18)</t>
  </si>
  <si>
    <t>9:02 (10)</t>
  </si>
  <si>
    <t>8:59 (8)</t>
  </si>
  <si>
    <t>9:18 (33)</t>
  </si>
  <si>
    <t>9:07 (30)</t>
  </si>
  <si>
    <t>LIST David</t>
  </si>
  <si>
    <t>GER</t>
  </si>
  <si>
    <t>23.996</t>
  </si>
  <si>
    <t>+1:29</t>
  </si>
  <si>
    <t>+0:54 (62)</t>
  </si>
  <si>
    <t>+1:03 (48)</t>
  </si>
  <si>
    <t>+1:22 (37)</t>
  </si>
  <si>
    <t>+1:16 (29)</t>
  </si>
  <si>
    <t>+0:57 (24)</t>
  </si>
  <si>
    <t>+0:53 (20)</t>
  </si>
  <si>
    <t>+1:20 (17)</t>
  </si>
  <si>
    <t>+1:29 (17)</t>
  </si>
  <si>
    <t>+1:29 (14)</t>
  </si>
  <si>
    <t>9:47 (62)</t>
  </si>
  <si>
    <t>9:07 (28)</t>
  </si>
  <si>
    <t>9:01 (10)</t>
  </si>
  <si>
    <t>8:56 (4)</t>
  </si>
  <si>
    <t>9:00 (12)</t>
  </si>
  <si>
    <t>8:45 (12)</t>
  </si>
  <si>
    <t>WOODS Carter</t>
  </si>
  <si>
    <t>CAN</t>
  </si>
  <si>
    <t>GIANT FACTORY OFF-ROAD TEAM - XC</t>
  </si>
  <si>
    <t>23.980</t>
  </si>
  <si>
    <t>+1:33</t>
  </si>
  <si>
    <t>+0:14 (20)</t>
  </si>
  <si>
    <t>+0:12 (10)</t>
  </si>
  <si>
    <t>+0:28 (18)</t>
  </si>
  <si>
    <t>+0:24 (16)</t>
  </si>
  <si>
    <t>+0:22 (15)</t>
  </si>
  <si>
    <t>+1:00 (16)</t>
  </si>
  <si>
    <t>+1:28 (16)</t>
  </si>
  <si>
    <t>+1:33 (15)</t>
  </si>
  <si>
    <t>8:50 (2)</t>
  </si>
  <si>
    <t>9:04 (23)</t>
  </si>
  <si>
    <t>9:03 (14)</t>
  </si>
  <si>
    <t>9:08 (19)</t>
  </si>
  <si>
    <t>9:11 (22)</t>
  </si>
  <si>
    <t>9:20 (34)</t>
  </si>
  <si>
    <t>8:50 (13)</t>
  </si>
  <si>
    <t>BOICHIS Adrien</t>
  </si>
  <si>
    <t>TRINITY RACING MTB</t>
  </si>
  <si>
    <t>23.979</t>
  </si>
  <si>
    <t>+0:02 (14)</t>
  </si>
  <si>
    <t>17:45 (1)</t>
  </si>
  <si>
    <t>+0:26 (15)</t>
  </si>
  <si>
    <t>+0:23 (13)</t>
  </si>
  <si>
    <t>+0:03 (10)</t>
  </si>
  <si>
    <t>+0:41 (11)</t>
  </si>
  <si>
    <t>+1:04 (14)</t>
  </si>
  <si>
    <t>+1:33 (16)</t>
  </si>
  <si>
    <t>9:14 (38)</t>
  </si>
  <si>
    <t>9:04 (15)</t>
  </si>
  <si>
    <t>9:00 (11)</t>
  </si>
  <si>
    <t>9:11 (23)</t>
  </si>
  <si>
    <t>9:15 (29)</t>
  </si>
  <si>
    <t>9:14 (40)</t>
  </si>
  <si>
    <t>8:56</t>
  </si>
  <si>
    <t>9:02</t>
  </si>
  <si>
    <t>9:01</t>
  </si>
  <si>
    <t>8:53</t>
  </si>
  <si>
    <t>8:59</t>
  </si>
  <si>
    <t>9:00</t>
  </si>
  <si>
    <t>8:46</t>
  </si>
  <si>
    <t>8:54</t>
  </si>
  <si>
    <t>8:29</t>
  </si>
  <si>
    <t>8:55</t>
  </si>
  <si>
    <t>8:51</t>
  </si>
  <si>
    <t>9:09</t>
  </si>
  <si>
    <t>8:32</t>
  </si>
  <si>
    <t>8:52</t>
  </si>
  <si>
    <t>9:11</t>
  </si>
  <si>
    <t>8:58</t>
  </si>
  <si>
    <t>8:49</t>
  </si>
  <si>
    <t>9:13</t>
  </si>
  <si>
    <t>8:50</t>
  </si>
  <si>
    <t>9:08</t>
  </si>
  <si>
    <t>8:45</t>
  </si>
  <si>
    <t>8:39</t>
  </si>
  <si>
    <t>9:10</t>
  </si>
  <si>
    <t>8:38</t>
  </si>
  <si>
    <t>8:37</t>
  </si>
  <si>
    <t>9:07</t>
  </si>
  <si>
    <t>9:05</t>
  </si>
  <si>
    <t>8:34</t>
  </si>
  <si>
    <t>9:03</t>
  </si>
  <si>
    <t>9:51</t>
  </si>
  <si>
    <t>8:40</t>
  </si>
  <si>
    <t>9:04</t>
  </si>
  <si>
    <t>9:34</t>
  </si>
  <si>
    <t>8:42</t>
  </si>
  <si>
    <t>9:15</t>
  </si>
  <si>
    <t>8:57</t>
  </si>
  <si>
    <t>9:18</t>
  </si>
  <si>
    <t>9:47</t>
  </si>
  <si>
    <t>9:20</t>
  </si>
  <si>
    <t>9:14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</si>
  <si>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</si>
  <si>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</si>
  <si>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</si>
  <si>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</si>
  <si>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</si>
  <si>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</si>
  <si>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</si>
  <si>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</si>
  <si>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</si>
  <si>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</si>
  <si>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</si>
  <si>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</si>
  <si>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</si>
  <si>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</si>
  <si>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</si>
  <si>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</si>
  <si>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</si>
  <si>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</si>
  <si>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</si>
  <si>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</si>
  <si>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</si>
  <si>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</si>
  <si>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</si>
  <si>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</si>
  <si>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</si>
  <si>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</si>
  <si>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</si>
  <si>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Lap1</t>
  </si>
  <si>
    <t>Lap2</t>
  </si>
  <si>
    <t>Lap3</t>
  </si>
  <si>
    <t>Lap4</t>
  </si>
  <si>
    <t>Lap5</t>
  </si>
  <si>
    <t>Lap6</t>
  </si>
  <si>
    <t>Lap7</t>
  </si>
  <si>
    <t>Lap8</t>
  </si>
  <si>
    <t>Lap9</t>
  </si>
  <si>
    <t>Gap1</t>
  </si>
  <si>
    <t>Gap2</t>
  </si>
  <si>
    <t>Gap3</t>
  </si>
  <si>
    <t>Gap4</t>
  </si>
  <si>
    <t>Gap5</t>
  </si>
  <si>
    <t>Gap6</t>
  </si>
  <si>
    <t>Gap7</t>
  </si>
  <si>
    <t>Gap8</t>
  </si>
  <si>
    <t>Gap9</t>
  </si>
  <si>
    <t>Name</t>
  </si>
  <si>
    <t>Country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</si>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</sst>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FA7422C-0C7B-4F64-B51C-BFF017B8F5C4}" autoFormatId="16" applyNumberFormats="0" applyBorderFormats="0" applyFontFormats="0" applyPatternFormats="0" applyAlignmentFormats="0" applyWidthHeightFormats="0">
  <queryTableRefresh nextId="59" unboundColumnsRight="27">
    <queryTableFields count="52">
      <queryTableField id="1" name="Rank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1" name="Column20" tableColumnId="21"/>
      <queryTableField id="22" name="Column21" tableColumnId="22"/>
      <queryTableField id="23" name="Column22" tableColumnId="23"/>
      <queryTableField id="24" name="Column23" tableColumnId="24"/>
      <queryTableField id="25" name="Column24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5F172C-7346-470B-8F37-A95FB784D9F3}" autoFormatId="16" applyNumberFormats="0" applyBorderFormats="0" applyFontFormats="0" applyPatternFormats="0" applyAlignmentFormats="0" applyWidthHeightFormats="0">
  <queryTableRefresh nextId="27">
    <queryTableFields count="25">
      <queryTableField id="1" name="Rank" tableColumnId="1"/>
      <queryTableField id="3" name="Column1" tableColumnId="3"/>
      <queryTableField id="4" name="Column2" tableColumnId="4"/>
      <queryTableField id="5" name="Column3" tableColumnId="5"/>
      <queryTableField id="6" name="Column4" tableColumnId="6"/>
      <queryTableField id="7" name="Column5" tableColumnId="7"/>
      <queryTableField id="8" name="Column6" tableColumnId="8"/>
      <queryTableField id="9" name="Column7" tableColumnId="9"/>
      <queryTableField id="10" name="Column8" tableColumnId="10"/>
      <queryTableField id="11" name="Column9" tableColumnId="11"/>
      <queryTableField id="12" name="Column10" tableColumnId="12"/>
      <queryTableField id="13" name="Column11" tableColumnId="13"/>
      <queryTableField id="14" name="Column12" tableColumnId="14"/>
      <queryTableField id="15" name="Column13" tableColumnId="15"/>
      <queryTableField id="16" name="Column14" tableColumnId="16"/>
      <queryTableField id="17" name="Column15" tableColumnId="17"/>
      <queryTableField id="18" name="Column16" tableColumnId="18"/>
      <queryTableField id="19" name="Column17" tableColumnId="19"/>
      <queryTableField id="20" name="Column18" tableColumnId="20"/>
      <queryTableField id="21" name="Column19" tableColumnId="21"/>
      <queryTableField id="22" name="Column20" tableColumnId="22"/>
      <queryTableField id="23" name="Column21" tableColumnId="23"/>
      <queryTableField id="24" name="Column22" tableColumnId="24"/>
      <queryTableField id="25" name="Column23" tableColumnId="25"/>
      <queryTableField id="26" name="Column24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C7BB8-6EC9-4348-95B6-22A8567BCB40}" name="Table002__Page_1_1" displayName="Table002__Page_1_1" ref="A1:AZ18" tableType="queryTable" totalsRowCount="1">
  <autoFilter ref="A1:AZ17" xr:uid="{222C7BB8-6EC9-4348-95B6-22A8567BCB40}"/>
  <tableColumns count="52">
    <tableColumn id="1" xr3:uid="{07F19DE1-2E1B-406E-A7E3-DADA8C115107}" uniqueName="1" name="Rank" queryTableFieldId="1"/>
    <tableColumn id="2" xr3:uid="{66569C37-45A9-4E4F-9129-91D17288DD44}" uniqueName="2" name="Column1" queryTableFieldId="2" dataDxfId="88" totalsRowDxfId="87"/>
    <tableColumn id="3" xr3:uid="{F4AB4E8F-1836-4FA1-BE14-92334A459FAD}" uniqueName="3" name="Column2" queryTableFieldId="3" dataDxfId="86" totalsRowDxfId="85"/>
    <tableColumn id="4" xr3:uid="{AE81973E-12B0-4050-B95F-5D779D7C29CF}" uniqueName="4" name="Column3" queryTableFieldId="4" dataDxfId="84" totalsRowDxfId="83"/>
    <tableColumn id="5" xr3:uid="{9A9EA8F4-3F21-448F-8849-076C48E84A42}" uniqueName="5" name="Column4" queryTableFieldId="5"/>
    <tableColumn id="6" xr3:uid="{D5E63B49-B159-424E-BD75-D90DDD1D4D47}" uniqueName="6" name="Column5" queryTableFieldId="6"/>
    <tableColumn id="7" xr3:uid="{C2EA0508-5812-4C3E-9C20-97500D743032}" uniqueName="7" name="Column6" queryTableFieldId="7" dataDxfId="82" totalsRowDxfId="81"/>
    <tableColumn id="8" xr3:uid="{A401B672-190A-4D03-9EE7-E5A6137DFAC2}" uniqueName="8" name="Column7" queryTableFieldId="8" dataDxfId="80" totalsRowDxfId="79"/>
    <tableColumn id="9" xr3:uid="{AC3F795E-B062-432A-8FDD-713D6585FB56}" uniqueName="9" name="Column8" queryTableFieldId="9" dataDxfId="78" totalsRowDxfId="77"/>
    <tableColumn id="10" xr3:uid="{93BF0477-AB08-453F-9E2C-532710030E04}" uniqueName="10" name="Column9" queryTableFieldId="10" dataDxfId="76" totalsRowDxfId="75"/>
    <tableColumn id="11" xr3:uid="{B1E15E32-3E22-4538-892B-05E5861BA6ED}" uniqueName="11" name="Column10" queryTableFieldId="11" dataDxfId="74" totalsRowDxfId="73"/>
    <tableColumn id="12" xr3:uid="{D4FB6145-372C-4E27-8752-2C4033CA5944}" uniqueName="12" name="Column11" queryTableFieldId="12" dataDxfId="72" totalsRowDxfId="71"/>
    <tableColumn id="13" xr3:uid="{639F40E5-EB76-4F9A-868B-36D3DC60695E}" uniqueName="13" name="Column12" queryTableFieldId="13" dataDxfId="70" totalsRowDxfId="69"/>
    <tableColumn id="14" xr3:uid="{5228430B-6947-4445-9D64-901B150D0258}" uniqueName="14" name="Column13" queryTableFieldId="14" dataDxfId="68" totalsRowDxfId="67"/>
    <tableColumn id="15" xr3:uid="{40B7E052-E56A-4E1C-837F-5324F04343DE}" uniqueName="15" name="Column14" queryTableFieldId="15" dataDxfId="66" totalsRowDxfId="65"/>
    <tableColumn id="16" xr3:uid="{10DD49FE-48D2-4779-873E-99814AFCE20C}" uniqueName="16" name="Column15" queryTableFieldId="16" dataDxfId="64" totalsRowDxfId="63"/>
    <tableColumn id="17" xr3:uid="{3582979B-1F90-4C7B-A924-643176B71E34}" uniqueName="17" name="Column16" queryTableFieldId="17" dataDxfId="62" totalsRowDxfId="61"/>
    <tableColumn id="18" xr3:uid="{6EA4BB32-45D4-4E9D-8C5F-5AA58155A29B}" uniqueName="18" name="Column17" queryTableFieldId="18" dataDxfId="60" totalsRowDxfId="59"/>
    <tableColumn id="19" xr3:uid="{86C1513A-00B6-4C91-8C3A-220189D30DF6}" uniqueName="19" name="Column18" queryTableFieldId="19" dataDxfId="58" totalsRowDxfId="57"/>
    <tableColumn id="20" xr3:uid="{D655C142-6AA1-431B-ABA9-CD6A38176137}" uniqueName="20" name="Column19" queryTableFieldId="20" dataDxfId="56" totalsRowDxfId="55"/>
    <tableColumn id="21" xr3:uid="{5F7C4A65-5EA8-4095-B15D-166725760DC6}" uniqueName="21" name="Column20" queryTableFieldId="21" dataDxfId="54" totalsRowDxfId="53"/>
    <tableColumn id="22" xr3:uid="{74A8C3A3-EF67-406B-BFA9-A08CF42A880C}" uniqueName="22" name="Column21" queryTableFieldId="22" dataDxfId="52" totalsRowDxfId="51"/>
    <tableColumn id="23" xr3:uid="{781641F6-0711-4C0C-930E-CC657B1FB924}" uniqueName="23" name="Column22" queryTableFieldId="23" dataDxfId="50" totalsRowDxfId="49"/>
    <tableColumn id="24" xr3:uid="{1EF705DC-8078-41DF-A873-0AA7B764C88E}" uniqueName="24" name="Column23" queryTableFieldId="24" dataDxfId="48" totalsRowDxfId="47"/>
    <tableColumn id="25" xr3:uid="{974EFCB8-5A8E-4129-937C-3065CA84B4BC}" uniqueName="25" name="Column24" queryTableFieldId="25" dataDxfId="46" totalsRowDxfId="45"/>
    <tableColumn id="26" xr3:uid="{39FA77D1-B92F-4BD8-A7FD-5B0E769FE67C}" uniqueName="26" name="Column25" queryTableFieldId="26" dataDxfId="44" totalsRowDxfId="43">
      <calculatedColumnFormula>((_xlfn.TEXTBEFORE(Table002__Page_1_1[[#This Row],[Column16]],":")*60)+_xlfn.TEXTAFTER(Table002__Page_1_1[[#This Row],[Column16]],":"))</calculatedColumnFormula>
    </tableColumn>
    <tableColumn id="27" xr3:uid="{A11180C6-33AC-4614-9D6D-F7CCC557EEC6}" uniqueName="27" name="Column26" queryTableFieldId="27" dataDxfId="42" totalsRowDxfId="41">
      <calculatedColumnFormula>((_xlfn.TEXTBEFORE(Table002__Page_1_1[[#This Row],[Column17]],":")*60)+_xlfn.TEXTAFTER(Table002__Page_1_1[[#This Row],[Column17]],":"))</calculatedColumnFormula>
    </tableColumn>
    <tableColumn id="28" xr3:uid="{846A3813-6830-425F-AD60-9B68AE594EB0}" uniqueName="28" name="Column27" queryTableFieldId="28" dataDxfId="40" totalsRowDxfId="39">
      <calculatedColumnFormula>((_xlfn.TEXTBEFORE(Table002__Page_1_1[[#This Row],[Column18]],":")*60)+_xlfn.TEXTAFTER(Table002__Page_1_1[[#This Row],[Column18]],":"))</calculatedColumnFormula>
    </tableColumn>
    <tableColumn id="29" xr3:uid="{0F011FE0-85CA-4116-872A-2BDA86CD289D}" uniqueName="29" name="Column28" queryTableFieldId="29" dataDxfId="38" totalsRowDxfId="37">
      <calculatedColumnFormula>((_xlfn.TEXTBEFORE(Table002__Page_1_1[[#This Row],[Column19]],":")*60)+_xlfn.TEXTAFTER(Table002__Page_1_1[[#This Row],[Column19]],":"))</calculatedColumnFormula>
    </tableColumn>
    <tableColumn id="30" xr3:uid="{BE18F4BB-A6B1-4587-866C-23D9A084F606}" uniqueName="30" name="Column29" queryTableFieldId="30" dataDxfId="36" totalsRowDxfId="35">
      <calculatedColumnFormula>((_xlfn.TEXTBEFORE(Table002__Page_1_1[[#This Row],[Column20]],":")*60)+_xlfn.TEXTAFTER(Table002__Page_1_1[[#This Row],[Column20]],":"))</calculatedColumnFormula>
    </tableColumn>
    <tableColumn id="31" xr3:uid="{D4B537AF-B1FB-4ED1-8235-16DA83A86A8B}" uniqueName="31" name="Column30" queryTableFieldId="31" dataDxfId="34" totalsRowDxfId="33">
      <calculatedColumnFormula>((_xlfn.TEXTBEFORE(Table002__Page_1_1[[#This Row],[Column21]],":")*60)+_xlfn.TEXTAFTER(Table002__Page_1_1[[#This Row],[Column21]],":"))</calculatedColumnFormula>
    </tableColumn>
    <tableColumn id="32" xr3:uid="{2B3C023F-5B9D-4972-B919-0F8A93F577DE}" uniqueName="32" name="Column31" queryTableFieldId="32" dataDxfId="32" totalsRowDxfId="31">
      <calculatedColumnFormula>((_xlfn.TEXTBEFORE(Table002__Page_1_1[[#This Row],[Column22]],":")*60)+_xlfn.TEXTAFTER(Table002__Page_1_1[[#This Row],[Column22]],":"))</calculatedColumnFormula>
    </tableColumn>
    <tableColumn id="33" xr3:uid="{EFAEEAEF-E6CF-4EFA-A547-9999C12C906D}" uniqueName="33" name="Column32" queryTableFieldId="33" dataDxfId="30" totalsRowDxfId="29">
      <calculatedColumnFormula>((_xlfn.TEXTBEFORE(Table002__Page_1_1[[#This Row],[Column23]],":")*60)+_xlfn.TEXTAFTER(Table002__Page_1_1[[#This Row],[Column23]],":"))</calculatedColumnFormula>
    </tableColumn>
    <tableColumn id="34" xr3:uid="{385BCF37-B78C-4994-B22A-03A1FC2DB1A7}" uniqueName="34" name="Column33" queryTableFieldId="34" dataDxfId="28" totalsRowDxfId="27">
      <calculatedColumnFormula>((_xlfn.TEXTBEFORE(Table002__Page_1_1[[#This Row],[Column24]],":")*60)+_xlfn.TEXTAFTER(Table002__Page_1_1[[#This Row],[Column24]],":"))</calculatedColumnFormula>
    </tableColumn>
    <tableColumn id="39" xr3:uid="{8062F9B3-F576-4FF9-8CEF-2DF1504006D8}" uniqueName="39" name="Column34" totalsRowFunction="custom" queryTableFieldId="39" dataDxfId="26" totalsRowDxfId="25">
      <calculatedColumnFormula>SUM(Table002__Page_1_1[[#This Row],[Column25]])</calculatedColumnFormula>
      <totalsRowFormula>MIN(Table002__Page_1_1[Column34])</totalsRowFormula>
    </tableColumn>
    <tableColumn id="40" xr3:uid="{2AA5E8A0-2C67-4CB7-8429-E6E984179656}" uniqueName="40" name="Column35" totalsRowFunction="custom" queryTableFieldId="40" dataDxfId="24" totalsRowDxfId="23">
      <calculatedColumnFormula>SUM(Table002__Page_1_1[[#This Row],[Column25]:[Column26]])</calculatedColumnFormula>
      <totalsRowFormula>MIN(Table002__Page_1_1[Column35])</totalsRowFormula>
    </tableColumn>
    <tableColumn id="41" xr3:uid="{2B2C8E94-F24A-4CD7-83C9-618172509167}" uniqueName="41" name="Column36" totalsRowFunction="custom" queryTableFieldId="41" dataDxfId="22" totalsRowDxfId="21">
      <calculatedColumnFormula>SUM(Table002__Page_1_1[[#This Row],[Column25]:[Column27]])</calculatedColumnFormula>
      <totalsRowFormula>MIN(Table002__Page_1_1[Column36])</totalsRowFormula>
    </tableColumn>
    <tableColumn id="42" xr3:uid="{ED9C38C6-AEC1-49C9-8EA1-4DA80129E4FB}" uniqueName="42" name="Column37" totalsRowFunction="custom" queryTableFieldId="42" dataDxfId="20" totalsRowDxfId="19">
      <calculatedColumnFormula>SUM(Table002__Page_1_1[[#This Row],[Column25]:[Column28]])</calculatedColumnFormula>
      <totalsRowFormula>MIN(Table002__Page_1_1[Column37])</totalsRowFormula>
    </tableColumn>
    <tableColumn id="43" xr3:uid="{D63D9133-3858-41FC-9277-3ACFEC1AC36B}" uniqueName="43" name="Column38" totalsRowFunction="custom" queryTableFieldId="43" dataDxfId="18" totalsRowDxfId="17">
      <calculatedColumnFormula>SUM(Table002__Page_1_1[[#This Row],[Column25]:[Column29]])</calculatedColumnFormula>
      <totalsRowFormula>MIN(Table002__Page_1_1[Column38])</totalsRowFormula>
    </tableColumn>
    <tableColumn id="44" xr3:uid="{1394B40D-971F-46EA-AAAC-ABA6240DD63F}" uniqueName="44" name="Column39" totalsRowFunction="custom" queryTableFieldId="44" dataDxfId="16" totalsRowDxfId="15">
      <calculatedColumnFormula>SUM(Table002__Page_1_1[[#This Row],[Column25]:[Column30]])</calculatedColumnFormula>
      <totalsRowFormula>MIN(Table002__Page_1_1[Column39])</totalsRowFormula>
    </tableColumn>
    <tableColumn id="45" xr3:uid="{F14563D5-B4BD-4ED1-9246-AEF9625C09D9}" uniqueName="45" name="Column40" totalsRowFunction="custom" queryTableFieldId="45" dataDxfId="14" totalsRowDxfId="13">
      <calculatedColumnFormula>SUM(Table002__Page_1_1[[#This Row],[Column25]:[Column31]])</calculatedColumnFormula>
      <totalsRowFormula>MIN(Table002__Page_1_1[Column40])</totalsRowFormula>
    </tableColumn>
    <tableColumn id="46" xr3:uid="{5278699D-C7B9-4DBD-A40E-6D1F85571357}" uniqueName="46" name="Column41" totalsRowFunction="custom" queryTableFieldId="46" dataDxfId="12" totalsRowDxfId="11">
      <calculatedColumnFormula>SUM(Table002__Page_1_1[[#This Row],[Column25]:[Column32]])</calculatedColumnFormula>
      <totalsRowFormula>MIN(Table002__Page_1_1[Column41])</totalsRowFormula>
    </tableColumn>
    <tableColumn id="47" xr3:uid="{245F6E61-6F9D-400A-8772-91A827461FCF}" uniqueName="47" name="Column42" totalsRowFunction="custom" queryTableFieldId="47" dataDxfId="10" totalsRowDxfId="9">
      <calculatedColumnFormula>SUM(Table002__Page_1_1[[#This Row],[Column25]:[Column33]])</calculatedColumnFormula>
      <totalsRowFormula>MIN(Table002__Page_1_1[Column42])</totalsRowFormula>
    </tableColumn>
    <tableColumn id="48" xr3:uid="{E9E7DE9B-1F03-4C34-ABC8-E4CCCA9BEA72}" uniqueName="48" name="Column43" queryTableFieldId="48" dataDxfId="8">
      <calculatedColumnFormula>Table002__Page_1_1[[#This Row],[Column34]]-Table002__Page_1_1[[#Totals],[Column34]]</calculatedColumnFormula>
    </tableColumn>
    <tableColumn id="49" xr3:uid="{2A47AC54-5DD8-438A-A267-666050025C4C}" uniqueName="49" name="Column44" queryTableFieldId="49" dataDxfId="7">
      <calculatedColumnFormula>Table002__Page_1_1[[#This Row],[Column35]]-Table002__Page_1_1[[#Totals],[Column35]]</calculatedColumnFormula>
    </tableColumn>
    <tableColumn id="50" xr3:uid="{E97E1C36-BB8A-40BD-BD4C-BB74D78B4FA1}" uniqueName="50" name="Column45" queryTableFieldId="50" dataDxfId="6">
      <calculatedColumnFormula>Table002__Page_1_1[[#This Row],[Column36]]-Table002__Page_1_1[[#Totals],[Column36]]</calculatedColumnFormula>
    </tableColumn>
    <tableColumn id="51" xr3:uid="{9D88DC75-962A-431F-9469-C64D03B3D96C}" uniqueName="51" name="Column46" queryTableFieldId="51" dataDxfId="5">
      <calculatedColumnFormula>Table002__Page_1_1[[#This Row],[Column37]]-Table002__Page_1_1[[#Totals],[Column37]]</calculatedColumnFormula>
    </tableColumn>
    <tableColumn id="52" xr3:uid="{96AA57F7-1268-4B98-9D33-717E5388E891}" uniqueName="52" name="Column47" queryTableFieldId="52" dataDxfId="4">
      <calculatedColumnFormula>Table002__Page_1_1[[#This Row],[Column38]]-Table002__Page_1_1[[#Totals],[Column38]]</calculatedColumnFormula>
    </tableColumn>
    <tableColumn id="53" xr3:uid="{5C6AC3BE-AD21-436A-BEF3-4F785AF2C5B4}" uniqueName="53" name="Column48" queryTableFieldId="53" dataDxfId="3">
      <calculatedColumnFormula>Table002__Page_1_1[[#This Row],[Column39]]-Table002__Page_1_1[[#Totals],[Column39]]</calculatedColumnFormula>
    </tableColumn>
    <tableColumn id="54" xr3:uid="{2D3441DF-A7BD-4502-B3CC-4B4CD64BE64B}" uniqueName="54" name="Column49" queryTableFieldId="54" dataDxfId="2">
      <calculatedColumnFormula>Table002__Page_1_1[[#This Row],[Column40]]-Table002__Page_1_1[[#Totals],[Column40]]</calculatedColumnFormula>
    </tableColumn>
    <tableColumn id="55" xr3:uid="{8BC33AAD-5DB9-44C4-B504-5AFF3A3A87A0}" uniqueName="55" name="Column50" queryTableFieldId="55" dataDxfId="1">
      <calculatedColumnFormula>Table002__Page_1_1[[#This Row],[Column41]]-Table002__Page_1_1[[#Totals],[Column41]]</calculatedColumnFormula>
    </tableColumn>
    <tableColumn id="56" xr3:uid="{2C8E0961-9517-4BB7-9EE3-A4319DAA0967}" uniqueName="56" name="Column51" queryTableFieldId="56" dataDxfId="0">
      <calculatedColumnFormula>Table002__Page_1_1[[#This Row],[Column42]]-Table002__Page_1_1[[#Totals],[Column42]]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15819-F0CC-4996-9A3B-44F6273EFE63}" name="Table002__Page_1" displayName="Table002__Page_1" ref="A1:Y17" tableType="queryTable" totalsRowShown="0">
  <autoFilter ref="A1:Y17" xr:uid="{12215819-F0CC-4996-9A3B-44F6273EFE63}"/>
  <tableColumns count="25">
    <tableColumn id="1" xr3:uid="{9FA96FE5-E21A-4860-A702-AE0CA98178CA}" uniqueName="1" name="Rank" queryTableFieldId="1"/>
    <tableColumn id="3" xr3:uid="{3724A750-B3B2-4DA3-9E8A-536DCE322088}" uniqueName="3" name="Column1" queryTableFieldId="3"/>
    <tableColumn id="4" xr3:uid="{1EC4D9CD-5766-4109-BFE9-7F50CBCDF0A6}" uniqueName="4" name="Column2" queryTableFieldId="4"/>
    <tableColumn id="5" xr3:uid="{71282A21-2021-4F22-888C-A5F7B8088123}" uniqueName="5" name="Column3" queryTableFieldId="5"/>
    <tableColumn id="6" xr3:uid="{C91DCEA8-16BC-4781-BF6A-16729056C495}" uniqueName="6" name="Column4" queryTableFieldId="6"/>
    <tableColumn id="7" xr3:uid="{61AB2945-AEB9-4977-9EF0-EDBD94A4CC58}" uniqueName="7" name="Column5" queryTableFieldId="7"/>
    <tableColumn id="8" xr3:uid="{DB032953-76D5-4B5B-833D-6C8621FEC51D}" uniqueName="8" name="Column6" queryTableFieldId="8"/>
    <tableColumn id="9" xr3:uid="{8B78A7FD-6A30-4A0C-B8D7-8111DD00713D}" uniqueName="9" name="Column7" queryTableFieldId="9"/>
    <tableColumn id="10" xr3:uid="{917C66BA-5224-459A-AE0C-9B1C69342A15}" uniqueName="10" name="Column8" queryTableFieldId="10"/>
    <tableColumn id="11" xr3:uid="{187FDA2F-5200-4392-9950-9D4E59847D29}" uniqueName="11" name="Column9" queryTableFieldId="11"/>
    <tableColumn id="12" xr3:uid="{9C76C907-8C06-4D68-B8E6-C1DC35430AA0}" uniqueName="12" name="Column10" queryTableFieldId="12"/>
    <tableColumn id="13" xr3:uid="{B7EED41F-0E4E-4FBD-A16E-80451D667475}" uniqueName="13" name="Column11" queryTableFieldId="13"/>
    <tableColumn id="14" xr3:uid="{131433D0-9EA7-4148-9880-F12387CC8645}" uniqueName="14" name="Column12" queryTableFieldId="14"/>
    <tableColumn id="15" xr3:uid="{66D821A4-D26E-44CA-B8D6-B8A2D20305ED}" uniqueName="15" name="Column13" queryTableFieldId="15"/>
    <tableColumn id="16" xr3:uid="{01C3373B-6C9F-4903-A61B-FE9ACF842167}" uniqueName="16" name="Column14" queryTableFieldId="16"/>
    <tableColumn id="17" xr3:uid="{76809A62-FB73-4ECA-995E-AF83A51B5FC6}" uniqueName="17" name="Column15" queryTableFieldId="17"/>
    <tableColumn id="18" xr3:uid="{388C3AF3-2383-4020-8425-062E570F245C}" uniqueName="18" name="Column16" queryTableFieldId="18"/>
    <tableColumn id="19" xr3:uid="{0825EEAC-92E3-4549-BB5C-8272B46FD33A}" uniqueName="19" name="Column17" queryTableFieldId="19"/>
    <tableColumn id="20" xr3:uid="{8D4E757F-60B7-4F1F-9A1D-2832CABD69C1}" uniqueName="20" name="Column18" queryTableFieldId="20"/>
    <tableColumn id="21" xr3:uid="{DC64C681-9078-4696-8F34-3759891D6949}" uniqueName="21" name="Column19" queryTableFieldId="21"/>
    <tableColumn id="22" xr3:uid="{8555332D-2C1C-4A80-BF33-615DC0513FF0}" uniqueName="22" name="Column20" queryTableFieldId="22"/>
    <tableColumn id="23" xr3:uid="{EAED8BC5-DA02-4BBA-BD28-777CB0CB6377}" uniqueName="23" name="Column21" queryTableFieldId="23"/>
    <tableColumn id="24" xr3:uid="{12192A9B-6D53-4582-AD16-86D14D851466}" uniqueName="24" name="Column22" queryTableFieldId="24"/>
    <tableColumn id="25" xr3:uid="{115CF2FD-D230-47BA-A12B-B83DE304A2F1}" uniqueName="25" name="Column23" queryTableFieldId="25"/>
    <tableColumn id="26" xr3:uid="{5139DBC4-F34A-4679-9B75-9CE808347DEC}" uniqueName="26" name="Column24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966B-E84A-4E98-B4CA-8A52983C6163}">
  <dimension ref="A1:AZ18"/>
  <sheetViews>
    <sheetView workbookViewId="0"/>
  </sheetViews>
  <sheetFormatPr defaultRowHeight="15" x14ac:dyDescent="0.25"/>
  <cols>
    <col min="1" max="1" width="7.7109375" bestFit="1" customWidth="1"/>
    <col min="2" max="2" width="27" bestFit="1" customWidth="1"/>
    <col min="3" max="3" width="11.42578125" bestFit="1" customWidth="1"/>
    <col min="4" max="4" width="34.140625" bestFit="1" customWidth="1"/>
    <col min="5" max="5" width="11.42578125" bestFit="1" customWidth="1"/>
    <col min="6" max="6" width="12" bestFit="1" customWidth="1"/>
    <col min="7" max="10" width="11.42578125" bestFit="1" customWidth="1"/>
    <col min="11" max="25" width="12.4257812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379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385</v>
      </c>
      <c r="AT1" t="s">
        <v>386</v>
      </c>
      <c r="AU1" t="s">
        <v>387</v>
      </c>
      <c r="AV1" t="s">
        <v>388</v>
      </c>
      <c r="AW1" t="s">
        <v>389</v>
      </c>
      <c r="AX1" t="s">
        <v>390</v>
      </c>
      <c r="AY1" t="s">
        <v>391</v>
      </c>
      <c r="AZ1" t="s">
        <v>392</v>
      </c>
    </row>
    <row r="2" spans="1:52" x14ac:dyDescent="0.25">
      <c r="A2">
        <v>1</v>
      </c>
      <c r="B2" t="s">
        <v>25</v>
      </c>
      <c r="C2" t="s">
        <v>26</v>
      </c>
      <c r="D2" t="s">
        <v>27</v>
      </c>
      <c r="E2">
        <v>24.440999999999999</v>
      </c>
      <c r="F2">
        <v>5.5555555555555552E-2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326</v>
      </c>
      <c r="R2" t="s">
        <v>327</v>
      </c>
      <c r="S2" t="s">
        <v>328</v>
      </c>
      <c r="T2" t="s">
        <v>329</v>
      </c>
      <c r="U2" t="s">
        <v>330</v>
      </c>
      <c r="V2" t="s">
        <v>331</v>
      </c>
      <c r="W2" t="s">
        <v>332</v>
      </c>
      <c r="X2" t="s">
        <v>333</v>
      </c>
      <c r="Y2" t="s">
        <v>334</v>
      </c>
      <c r="Z2">
        <f>((_xlfn.TEXTBEFORE(Table002__Page_1_1[[#This Row],[Column16]],":")*60)+_xlfn.TEXTAFTER(Table002__Page_1_1[[#This Row],[Column16]],":"))</f>
        <v>536</v>
      </c>
      <c r="AA2">
        <f>((_xlfn.TEXTBEFORE(Table002__Page_1_1[[#This Row],[Column17]],":")*60)+_xlfn.TEXTAFTER(Table002__Page_1_1[[#This Row],[Column17]],":"))</f>
        <v>542</v>
      </c>
      <c r="AB2">
        <f>((_xlfn.TEXTBEFORE(Table002__Page_1_1[[#This Row],[Column18]],":")*60)+_xlfn.TEXTAFTER(Table002__Page_1_1[[#This Row],[Column18]],":"))</f>
        <v>541</v>
      </c>
      <c r="AC2">
        <f>((_xlfn.TEXTBEFORE(Table002__Page_1_1[[#This Row],[Column19]],":")*60)+_xlfn.TEXTAFTER(Table002__Page_1_1[[#This Row],[Column19]],":"))</f>
        <v>533</v>
      </c>
      <c r="AD2">
        <f>((_xlfn.TEXTBEFORE(Table002__Page_1_1[[#This Row],[Column20]],":")*60)+_xlfn.TEXTAFTER(Table002__Page_1_1[[#This Row],[Column20]],":"))</f>
        <v>539</v>
      </c>
      <c r="AE2">
        <f>((_xlfn.TEXTBEFORE(Table002__Page_1_1[[#This Row],[Column21]],":")*60)+_xlfn.TEXTAFTER(Table002__Page_1_1[[#This Row],[Column21]],":"))</f>
        <v>540</v>
      </c>
      <c r="AF2">
        <f>((_xlfn.TEXTBEFORE(Table002__Page_1_1[[#This Row],[Column22]],":")*60)+_xlfn.TEXTAFTER(Table002__Page_1_1[[#This Row],[Column22]],":"))</f>
        <v>526</v>
      </c>
      <c r="AG2">
        <f>((_xlfn.TEXTBEFORE(Table002__Page_1_1[[#This Row],[Column23]],":")*60)+_xlfn.TEXTAFTER(Table002__Page_1_1[[#This Row],[Column23]],":"))</f>
        <v>534</v>
      </c>
      <c r="AH2">
        <f>((_xlfn.TEXTBEFORE(Table002__Page_1_1[[#This Row],[Column24]],":")*60)+_xlfn.TEXTAFTER(Table002__Page_1_1[[#This Row],[Column24]],":"))</f>
        <v>509</v>
      </c>
      <c r="AI2">
        <f>SUM(Table002__Page_1_1[[#This Row],[Column25]])</f>
        <v>536</v>
      </c>
      <c r="AJ2">
        <f>SUM(Table002__Page_1_1[[#This Row],[Column25]:[Column26]])</f>
        <v>1078</v>
      </c>
      <c r="AK2">
        <f>SUM(Table002__Page_1_1[[#This Row],[Column25]:[Column27]])</f>
        <v>1619</v>
      </c>
      <c r="AL2">
        <f>SUM(Table002__Page_1_1[[#This Row],[Column25]:[Column28]])</f>
        <v>2152</v>
      </c>
      <c r="AM2">
        <f>SUM(Table002__Page_1_1[[#This Row],[Column25]:[Column29]])</f>
        <v>2691</v>
      </c>
      <c r="AN2">
        <f>SUM(Table002__Page_1_1[[#This Row],[Column25]:[Column30]])</f>
        <v>3231</v>
      </c>
      <c r="AO2">
        <f>SUM(Table002__Page_1_1[[#This Row],[Column25]:[Column31]])</f>
        <v>3757</v>
      </c>
      <c r="AP2">
        <f>SUM(Table002__Page_1_1[[#This Row],[Column25]:[Column32]])</f>
        <v>4291</v>
      </c>
      <c r="AQ2">
        <f>SUM(Table002__Page_1_1[[#This Row],[Column25]:[Column33]])</f>
        <v>4800</v>
      </c>
      <c r="AR2">
        <f>Table002__Page_1_1[[#This Row],[Column34]]-Table002__Page_1_1[[#Totals],[Column34]]</f>
        <v>3</v>
      </c>
      <c r="AS2">
        <f>Table002__Page_1_1[[#This Row],[Column35]]-Table002__Page_1_1[[#Totals],[Column35]]</f>
        <v>13</v>
      </c>
      <c r="AT2">
        <f>Table002__Page_1_1[[#This Row],[Column36]]-Table002__Page_1_1[[#Totals],[Column36]]</f>
        <v>26</v>
      </c>
      <c r="AU2">
        <f>Table002__Page_1_1[[#This Row],[Column37]]-Table002__Page_1_1[[#Totals],[Column37]]</f>
        <v>12</v>
      </c>
      <c r="AV2">
        <f>Table002__Page_1_1[[#This Row],[Column38]]-Table002__Page_1_1[[#Totals],[Column38]]</f>
        <v>1</v>
      </c>
      <c r="AW2">
        <f>Table002__Page_1_1[[#This Row],[Column39]]-Table002__Page_1_1[[#Totals],[Column39]]</f>
        <v>1</v>
      </c>
      <c r="AX2">
        <f>Table002__Page_1_1[[#This Row],[Column40]]-Table002__Page_1_1[[#Totals],[Column40]]</f>
        <v>14</v>
      </c>
      <c r="AY2">
        <f>Table002__Page_1_1[[#This Row],[Column41]]-Table002__Page_1_1[[#Totals],[Column41]]</f>
        <v>16</v>
      </c>
      <c r="AZ2">
        <f>Table002__Page_1_1[[#This Row],[Column42]]-Table002__Page_1_1[[#Totals],[Column42]]</f>
        <v>0</v>
      </c>
    </row>
    <row r="3" spans="1:52" x14ac:dyDescent="0.25">
      <c r="A3">
        <v>2</v>
      </c>
      <c r="B3" t="s">
        <v>48</v>
      </c>
      <c r="C3" t="s">
        <v>49</v>
      </c>
      <c r="D3" t="s">
        <v>50</v>
      </c>
      <c r="E3">
        <v>24.44</v>
      </c>
      <c r="F3">
        <v>5.5567129629629633E-2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58</v>
      </c>
      <c r="Q3" t="s">
        <v>329</v>
      </c>
      <c r="R3" t="s">
        <v>327</v>
      </c>
      <c r="S3" t="s">
        <v>335</v>
      </c>
      <c r="T3" t="s">
        <v>336</v>
      </c>
      <c r="U3" t="s">
        <v>337</v>
      </c>
      <c r="V3" t="s">
        <v>328</v>
      </c>
      <c r="W3" t="s">
        <v>338</v>
      </c>
      <c r="X3" t="s">
        <v>339</v>
      </c>
      <c r="Y3" t="s">
        <v>332</v>
      </c>
      <c r="Z3">
        <f>((_xlfn.TEXTBEFORE(Table002__Page_1_1[[#This Row],[Column16]],":")*60)+_xlfn.TEXTAFTER(Table002__Page_1_1[[#This Row],[Column16]],":"))</f>
        <v>533</v>
      </c>
      <c r="AA3">
        <f>((_xlfn.TEXTBEFORE(Table002__Page_1_1[[#This Row],[Column17]],":")*60)+_xlfn.TEXTAFTER(Table002__Page_1_1[[#This Row],[Column17]],":"))</f>
        <v>542</v>
      </c>
      <c r="AB3">
        <f>((_xlfn.TEXTBEFORE(Table002__Page_1_1[[#This Row],[Column18]],":")*60)+_xlfn.TEXTAFTER(Table002__Page_1_1[[#This Row],[Column18]],":"))</f>
        <v>535</v>
      </c>
      <c r="AC3">
        <f>((_xlfn.TEXTBEFORE(Table002__Page_1_1[[#This Row],[Column19]],":")*60)+_xlfn.TEXTAFTER(Table002__Page_1_1[[#This Row],[Column19]],":"))</f>
        <v>531</v>
      </c>
      <c r="AD3">
        <f>((_xlfn.TEXTBEFORE(Table002__Page_1_1[[#This Row],[Column20]],":")*60)+_xlfn.TEXTAFTER(Table002__Page_1_1[[#This Row],[Column20]],":"))</f>
        <v>549</v>
      </c>
      <c r="AE3">
        <f>((_xlfn.TEXTBEFORE(Table002__Page_1_1[[#This Row],[Column21]],":")*60)+_xlfn.TEXTAFTER(Table002__Page_1_1[[#This Row],[Column21]],":"))</f>
        <v>541</v>
      </c>
      <c r="AF3">
        <f>((_xlfn.TEXTBEFORE(Table002__Page_1_1[[#This Row],[Column22]],":")*60)+_xlfn.TEXTAFTER(Table002__Page_1_1[[#This Row],[Column22]],":"))</f>
        <v>512</v>
      </c>
      <c r="AG3">
        <f>((_xlfn.TEXTBEFORE(Table002__Page_1_1[[#This Row],[Column23]],":")*60)+_xlfn.TEXTAFTER(Table002__Page_1_1[[#This Row],[Column23]],":"))</f>
        <v>532</v>
      </c>
      <c r="AH3">
        <f>((_xlfn.TEXTBEFORE(Table002__Page_1_1[[#This Row],[Column24]],":")*60)+_xlfn.TEXTAFTER(Table002__Page_1_1[[#This Row],[Column24]],":"))</f>
        <v>526</v>
      </c>
      <c r="AI3">
        <f>SUM(Table002__Page_1_1[[#This Row],[Column25]])</f>
        <v>533</v>
      </c>
      <c r="AJ3">
        <f>SUM(Table002__Page_1_1[[#This Row],[Column25]:[Column26]])</f>
        <v>1075</v>
      </c>
      <c r="AK3">
        <f>SUM(Table002__Page_1_1[[#This Row],[Column25]:[Column27]])</f>
        <v>1610</v>
      </c>
      <c r="AL3">
        <f>SUM(Table002__Page_1_1[[#This Row],[Column25]:[Column28]])</f>
        <v>2141</v>
      </c>
      <c r="AM3">
        <f>SUM(Table002__Page_1_1[[#This Row],[Column25]:[Column29]])</f>
        <v>2690</v>
      </c>
      <c r="AN3">
        <f>SUM(Table002__Page_1_1[[#This Row],[Column25]:[Column30]])</f>
        <v>3231</v>
      </c>
      <c r="AO3">
        <f>SUM(Table002__Page_1_1[[#This Row],[Column25]:[Column31]])</f>
        <v>3743</v>
      </c>
      <c r="AP3">
        <f>SUM(Table002__Page_1_1[[#This Row],[Column25]:[Column32]])</f>
        <v>4275</v>
      </c>
      <c r="AQ3">
        <f>SUM(Table002__Page_1_1[[#This Row],[Column25]:[Column33]])</f>
        <v>4801</v>
      </c>
      <c r="AR3">
        <f>Table002__Page_1_1[[#This Row],[Column34]]-Table002__Page_1_1[[#Totals],[Column34]]</f>
        <v>0</v>
      </c>
      <c r="AS3">
        <f>Table002__Page_1_1[[#This Row],[Column35]]-Table002__Page_1_1[[#Totals],[Column35]]</f>
        <v>10</v>
      </c>
      <c r="AT3">
        <f>Table002__Page_1_1[[#This Row],[Column36]]-Table002__Page_1_1[[#Totals],[Column36]]</f>
        <v>17</v>
      </c>
      <c r="AU3">
        <f>Table002__Page_1_1[[#This Row],[Column37]]-Table002__Page_1_1[[#Totals],[Column37]]</f>
        <v>1</v>
      </c>
      <c r="AV3">
        <f>Table002__Page_1_1[[#This Row],[Column38]]-Table002__Page_1_1[[#Totals],[Column38]]</f>
        <v>0</v>
      </c>
      <c r="AW3">
        <f>Table002__Page_1_1[[#This Row],[Column39]]-Table002__Page_1_1[[#Totals],[Column39]]</f>
        <v>1</v>
      </c>
      <c r="AX3">
        <f>Table002__Page_1_1[[#This Row],[Column40]]-Table002__Page_1_1[[#Totals],[Column40]]</f>
        <v>0</v>
      </c>
      <c r="AY3">
        <f>Table002__Page_1_1[[#This Row],[Column41]]-Table002__Page_1_1[[#Totals],[Column41]]</f>
        <v>0</v>
      </c>
      <c r="AZ3">
        <f>Table002__Page_1_1[[#This Row],[Column42]]-Table002__Page_1_1[[#Totals],[Column42]]</f>
        <v>1</v>
      </c>
    </row>
    <row r="4" spans="1:52" x14ac:dyDescent="0.25">
      <c r="A4">
        <v>3</v>
      </c>
      <c r="B4" t="s">
        <v>70</v>
      </c>
      <c r="C4" t="s">
        <v>71</v>
      </c>
      <c r="D4" t="s">
        <v>27</v>
      </c>
      <c r="E4">
        <v>24.437000000000001</v>
      </c>
      <c r="F4">
        <v>5.5567129629629633E-2</v>
      </c>
      <c r="G4" t="s">
        <v>52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  <c r="P4" t="s">
        <v>35</v>
      </c>
      <c r="Q4" t="s">
        <v>333</v>
      </c>
      <c r="R4" t="s">
        <v>327</v>
      </c>
      <c r="S4" t="s">
        <v>333</v>
      </c>
      <c r="T4" t="s">
        <v>336</v>
      </c>
      <c r="U4" t="s">
        <v>340</v>
      </c>
      <c r="V4" t="s">
        <v>341</v>
      </c>
      <c r="W4" t="s">
        <v>342</v>
      </c>
      <c r="X4" t="s">
        <v>329</v>
      </c>
      <c r="Y4" t="s">
        <v>334</v>
      </c>
      <c r="Z4">
        <f>((_xlfn.TEXTBEFORE(Table002__Page_1_1[[#This Row],[Column16]],":")*60)+_xlfn.TEXTAFTER(Table002__Page_1_1[[#This Row],[Column16]],":"))</f>
        <v>534</v>
      </c>
      <c r="AA4">
        <f>((_xlfn.TEXTBEFORE(Table002__Page_1_1[[#This Row],[Column17]],":")*60)+_xlfn.TEXTAFTER(Table002__Page_1_1[[#This Row],[Column17]],":"))</f>
        <v>542</v>
      </c>
      <c r="AB4">
        <f>((_xlfn.TEXTBEFORE(Table002__Page_1_1[[#This Row],[Column18]],":")*60)+_xlfn.TEXTAFTER(Table002__Page_1_1[[#This Row],[Column18]],":"))</f>
        <v>534</v>
      </c>
      <c r="AC4">
        <f>((_xlfn.TEXTBEFORE(Table002__Page_1_1[[#This Row],[Column19]],":")*60)+_xlfn.TEXTAFTER(Table002__Page_1_1[[#This Row],[Column19]],":"))</f>
        <v>531</v>
      </c>
      <c r="AD4">
        <f>((_xlfn.TEXTBEFORE(Table002__Page_1_1[[#This Row],[Column20]],":")*60)+_xlfn.TEXTAFTER(Table002__Page_1_1[[#This Row],[Column20]],":"))</f>
        <v>551</v>
      </c>
      <c r="AE4">
        <f>((_xlfn.TEXTBEFORE(Table002__Page_1_1[[#This Row],[Column21]],":")*60)+_xlfn.TEXTAFTER(Table002__Page_1_1[[#This Row],[Column21]],":"))</f>
        <v>538</v>
      </c>
      <c r="AF4">
        <f>((_xlfn.TEXTBEFORE(Table002__Page_1_1[[#This Row],[Column22]],":")*60)+_xlfn.TEXTAFTER(Table002__Page_1_1[[#This Row],[Column22]],":"))</f>
        <v>529</v>
      </c>
      <c r="AG4">
        <f>((_xlfn.TEXTBEFORE(Table002__Page_1_1[[#This Row],[Column23]],":")*60)+_xlfn.TEXTAFTER(Table002__Page_1_1[[#This Row],[Column23]],":"))</f>
        <v>533</v>
      </c>
      <c r="AH4">
        <f>((_xlfn.TEXTBEFORE(Table002__Page_1_1[[#This Row],[Column24]],":")*60)+_xlfn.TEXTAFTER(Table002__Page_1_1[[#This Row],[Column24]],":"))</f>
        <v>509</v>
      </c>
      <c r="AI4">
        <f>SUM(Table002__Page_1_1[[#This Row],[Column25]])</f>
        <v>534</v>
      </c>
      <c r="AJ4">
        <f>SUM(Table002__Page_1_1[[#This Row],[Column25]:[Column26]])</f>
        <v>1076</v>
      </c>
      <c r="AK4">
        <f>SUM(Table002__Page_1_1[[#This Row],[Column25]:[Column27]])</f>
        <v>1610</v>
      </c>
      <c r="AL4">
        <f>SUM(Table002__Page_1_1[[#This Row],[Column25]:[Column28]])</f>
        <v>2141</v>
      </c>
      <c r="AM4">
        <f>SUM(Table002__Page_1_1[[#This Row],[Column25]:[Column29]])</f>
        <v>2692</v>
      </c>
      <c r="AN4">
        <f>SUM(Table002__Page_1_1[[#This Row],[Column25]:[Column30]])</f>
        <v>3230</v>
      </c>
      <c r="AO4">
        <f>SUM(Table002__Page_1_1[[#This Row],[Column25]:[Column31]])</f>
        <v>3759</v>
      </c>
      <c r="AP4">
        <f>SUM(Table002__Page_1_1[[#This Row],[Column25]:[Column32]])</f>
        <v>4292</v>
      </c>
      <c r="AQ4">
        <f>SUM(Table002__Page_1_1[[#This Row],[Column25]:[Column33]])</f>
        <v>4801</v>
      </c>
      <c r="AR4">
        <f>Table002__Page_1_1[[#This Row],[Column34]]-Table002__Page_1_1[[#Totals],[Column34]]</f>
        <v>1</v>
      </c>
      <c r="AS4">
        <f>Table002__Page_1_1[[#This Row],[Column35]]-Table002__Page_1_1[[#Totals],[Column35]]</f>
        <v>11</v>
      </c>
      <c r="AT4">
        <f>Table002__Page_1_1[[#This Row],[Column36]]-Table002__Page_1_1[[#Totals],[Column36]]</f>
        <v>17</v>
      </c>
      <c r="AU4">
        <f>Table002__Page_1_1[[#This Row],[Column37]]-Table002__Page_1_1[[#Totals],[Column37]]</f>
        <v>1</v>
      </c>
      <c r="AV4">
        <f>Table002__Page_1_1[[#This Row],[Column38]]-Table002__Page_1_1[[#Totals],[Column38]]</f>
        <v>2</v>
      </c>
      <c r="AW4">
        <f>Table002__Page_1_1[[#This Row],[Column39]]-Table002__Page_1_1[[#Totals],[Column39]]</f>
        <v>0</v>
      </c>
      <c r="AX4">
        <f>Table002__Page_1_1[[#This Row],[Column40]]-Table002__Page_1_1[[#Totals],[Column40]]</f>
        <v>16</v>
      </c>
      <c r="AY4">
        <f>Table002__Page_1_1[[#This Row],[Column41]]-Table002__Page_1_1[[#Totals],[Column41]]</f>
        <v>17</v>
      </c>
      <c r="AZ4">
        <f>Table002__Page_1_1[[#This Row],[Column42]]-Table002__Page_1_1[[#Totals],[Column42]]</f>
        <v>1</v>
      </c>
    </row>
    <row r="5" spans="1:52" x14ac:dyDescent="0.25">
      <c r="A5">
        <v>4</v>
      </c>
      <c r="B5" t="s">
        <v>88</v>
      </c>
      <c r="C5" t="s">
        <v>89</v>
      </c>
      <c r="D5" t="s">
        <v>90</v>
      </c>
      <c r="E5">
        <v>24.437000000000001</v>
      </c>
      <c r="F5">
        <v>5.5567129629629633E-2</v>
      </c>
      <c r="G5" t="s">
        <v>52</v>
      </c>
      <c r="H5" t="s">
        <v>91</v>
      </c>
      <c r="I5" t="s">
        <v>92</v>
      </c>
      <c r="J5" t="s">
        <v>80</v>
      </c>
      <c r="K5" t="s">
        <v>93</v>
      </c>
      <c r="L5" t="s">
        <v>94</v>
      </c>
      <c r="M5" t="s">
        <v>95</v>
      </c>
      <c r="N5" t="s">
        <v>96</v>
      </c>
      <c r="O5" t="s">
        <v>55</v>
      </c>
      <c r="P5" t="s">
        <v>56</v>
      </c>
      <c r="Q5" t="s">
        <v>329</v>
      </c>
      <c r="R5" t="s">
        <v>327</v>
      </c>
      <c r="S5" t="s">
        <v>335</v>
      </c>
      <c r="T5" t="s">
        <v>343</v>
      </c>
      <c r="U5" t="s">
        <v>344</v>
      </c>
      <c r="V5" t="s">
        <v>331</v>
      </c>
      <c r="W5" t="s">
        <v>332</v>
      </c>
      <c r="X5" t="s">
        <v>329</v>
      </c>
      <c r="Y5" t="s">
        <v>334</v>
      </c>
      <c r="Z5">
        <f>((_xlfn.TEXTBEFORE(Table002__Page_1_1[[#This Row],[Column16]],":")*60)+_xlfn.TEXTAFTER(Table002__Page_1_1[[#This Row],[Column16]],":"))</f>
        <v>533</v>
      </c>
      <c r="AA5">
        <f>((_xlfn.TEXTBEFORE(Table002__Page_1_1[[#This Row],[Column17]],":")*60)+_xlfn.TEXTAFTER(Table002__Page_1_1[[#This Row],[Column17]],":"))</f>
        <v>542</v>
      </c>
      <c r="AB5">
        <f>((_xlfn.TEXTBEFORE(Table002__Page_1_1[[#This Row],[Column18]],":")*60)+_xlfn.TEXTAFTER(Table002__Page_1_1[[#This Row],[Column18]],":"))</f>
        <v>535</v>
      </c>
      <c r="AC5">
        <f>((_xlfn.TEXTBEFORE(Table002__Page_1_1[[#This Row],[Column19]],":")*60)+_xlfn.TEXTAFTER(Table002__Page_1_1[[#This Row],[Column19]],":"))</f>
        <v>553</v>
      </c>
      <c r="AD5">
        <f>((_xlfn.TEXTBEFORE(Table002__Page_1_1[[#This Row],[Column20]],":")*60)+_xlfn.TEXTAFTER(Table002__Page_1_1[[#This Row],[Column20]],":"))</f>
        <v>530</v>
      </c>
      <c r="AE5">
        <f>((_xlfn.TEXTBEFORE(Table002__Page_1_1[[#This Row],[Column21]],":")*60)+_xlfn.TEXTAFTER(Table002__Page_1_1[[#This Row],[Column21]],":"))</f>
        <v>540</v>
      </c>
      <c r="AF5">
        <f>((_xlfn.TEXTBEFORE(Table002__Page_1_1[[#This Row],[Column22]],":")*60)+_xlfn.TEXTAFTER(Table002__Page_1_1[[#This Row],[Column22]],":"))</f>
        <v>526</v>
      </c>
      <c r="AG5">
        <f>((_xlfn.TEXTBEFORE(Table002__Page_1_1[[#This Row],[Column23]],":")*60)+_xlfn.TEXTAFTER(Table002__Page_1_1[[#This Row],[Column23]],":"))</f>
        <v>533</v>
      </c>
      <c r="AH5">
        <f>((_xlfn.TEXTBEFORE(Table002__Page_1_1[[#This Row],[Column24]],":")*60)+_xlfn.TEXTAFTER(Table002__Page_1_1[[#This Row],[Column24]],":"))</f>
        <v>509</v>
      </c>
      <c r="AI5">
        <f>SUM(Table002__Page_1_1[[#This Row],[Column25]])</f>
        <v>533</v>
      </c>
      <c r="AJ5">
        <f>SUM(Table002__Page_1_1[[#This Row],[Column25]:[Column26]])</f>
        <v>1075</v>
      </c>
      <c r="AK5">
        <f>SUM(Table002__Page_1_1[[#This Row],[Column25]:[Column27]])</f>
        <v>1610</v>
      </c>
      <c r="AL5">
        <f>SUM(Table002__Page_1_1[[#This Row],[Column25]:[Column28]])</f>
        <v>2163</v>
      </c>
      <c r="AM5">
        <f>SUM(Table002__Page_1_1[[#This Row],[Column25]:[Column29]])</f>
        <v>2693</v>
      </c>
      <c r="AN5">
        <f>SUM(Table002__Page_1_1[[#This Row],[Column25]:[Column30]])</f>
        <v>3233</v>
      </c>
      <c r="AO5">
        <f>SUM(Table002__Page_1_1[[#This Row],[Column25]:[Column31]])</f>
        <v>3759</v>
      </c>
      <c r="AP5">
        <f>SUM(Table002__Page_1_1[[#This Row],[Column25]:[Column32]])</f>
        <v>4292</v>
      </c>
      <c r="AQ5">
        <f>SUM(Table002__Page_1_1[[#This Row],[Column25]:[Column33]])</f>
        <v>4801</v>
      </c>
      <c r="AR5">
        <f>Table002__Page_1_1[[#This Row],[Column34]]-Table002__Page_1_1[[#Totals],[Column34]]</f>
        <v>0</v>
      </c>
      <c r="AS5">
        <f>Table002__Page_1_1[[#This Row],[Column35]]-Table002__Page_1_1[[#Totals],[Column35]]</f>
        <v>10</v>
      </c>
      <c r="AT5">
        <f>Table002__Page_1_1[[#This Row],[Column36]]-Table002__Page_1_1[[#Totals],[Column36]]</f>
        <v>17</v>
      </c>
      <c r="AU5">
        <f>Table002__Page_1_1[[#This Row],[Column37]]-Table002__Page_1_1[[#Totals],[Column37]]</f>
        <v>23</v>
      </c>
      <c r="AV5">
        <f>Table002__Page_1_1[[#This Row],[Column38]]-Table002__Page_1_1[[#Totals],[Column38]]</f>
        <v>3</v>
      </c>
      <c r="AW5">
        <f>Table002__Page_1_1[[#This Row],[Column39]]-Table002__Page_1_1[[#Totals],[Column39]]</f>
        <v>3</v>
      </c>
      <c r="AX5">
        <f>Table002__Page_1_1[[#This Row],[Column40]]-Table002__Page_1_1[[#Totals],[Column40]]</f>
        <v>16</v>
      </c>
      <c r="AY5">
        <f>Table002__Page_1_1[[#This Row],[Column41]]-Table002__Page_1_1[[#Totals],[Column41]]</f>
        <v>17</v>
      </c>
      <c r="AZ5">
        <f>Table002__Page_1_1[[#This Row],[Column42]]-Table002__Page_1_1[[#Totals],[Column42]]</f>
        <v>1</v>
      </c>
    </row>
    <row r="6" spans="1:52" x14ac:dyDescent="0.25">
      <c r="A6">
        <v>5</v>
      </c>
      <c r="B6" t="s">
        <v>106</v>
      </c>
      <c r="C6" t="s">
        <v>49</v>
      </c>
      <c r="D6" t="s">
        <v>107</v>
      </c>
      <c r="E6">
        <v>24.391999999999999</v>
      </c>
      <c r="F6">
        <v>5.5671296296296295E-2</v>
      </c>
      <c r="G6" t="s">
        <v>109</v>
      </c>
      <c r="H6" t="s">
        <v>110</v>
      </c>
      <c r="I6" t="s">
        <v>111</v>
      </c>
      <c r="J6" t="s">
        <v>112</v>
      </c>
      <c r="K6" t="s">
        <v>113</v>
      </c>
      <c r="L6" t="s">
        <v>114</v>
      </c>
      <c r="M6" t="s">
        <v>77</v>
      </c>
      <c r="N6" t="s">
        <v>115</v>
      </c>
      <c r="O6" t="s">
        <v>116</v>
      </c>
      <c r="P6" t="s">
        <v>54</v>
      </c>
      <c r="Q6" t="s">
        <v>329</v>
      </c>
      <c r="R6" t="s">
        <v>327</v>
      </c>
      <c r="S6" t="s">
        <v>335</v>
      </c>
      <c r="T6" t="s">
        <v>339</v>
      </c>
      <c r="U6" t="s">
        <v>345</v>
      </c>
      <c r="V6" t="s">
        <v>327</v>
      </c>
      <c r="W6" t="s">
        <v>346</v>
      </c>
      <c r="X6" t="s">
        <v>333</v>
      </c>
      <c r="Y6" t="s">
        <v>347</v>
      </c>
      <c r="Z6">
        <f>((_xlfn.TEXTBEFORE(Table002__Page_1_1[[#This Row],[Column16]],":")*60)+_xlfn.TEXTAFTER(Table002__Page_1_1[[#This Row],[Column16]],":"))</f>
        <v>533</v>
      </c>
      <c r="AA6">
        <f>((_xlfn.TEXTBEFORE(Table002__Page_1_1[[#This Row],[Column17]],":")*60)+_xlfn.TEXTAFTER(Table002__Page_1_1[[#This Row],[Column17]],":"))</f>
        <v>542</v>
      </c>
      <c r="AB6">
        <f>((_xlfn.TEXTBEFORE(Table002__Page_1_1[[#This Row],[Column18]],":")*60)+_xlfn.TEXTAFTER(Table002__Page_1_1[[#This Row],[Column18]],":"))</f>
        <v>535</v>
      </c>
      <c r="AC6">
        <f>((_xlfn.TEXTBEFORE(Table002__Page_1_1[[#This Row],[Column19]],":")*60)+_xlfn.TEXTAFTER(Table002__Page_1_1[[#This Row],[Column19]],":"))</f>
        <v>532</v>
      </c>
      <c r="AD6">
        <f>((_xlfn.TEXTBEFORE(Table002__Page_1_1[[#This Row],[Column20]],":")*60)+_xlfn.TEXTAFTER(Table002__Page_1_1[[#This Row],[Column20]],":"))</f>
        <v>548</v>
      </c>
      <c r="AE6">
        <f>((_xlfn.TEXTBEFORE(Table002__Page_1_1[[#This Row],[Column21]],":")*60)+_xlfn.TEXTAFTER(Table002__Page_1_1[[#This Row],[Column21]],":"))</f>
        <v>542</v>
      </c>
      <c r="AF6">
        <f>((_xlfn.TEXTBEFORE(Table002__Page_1_1[[#This Row],[Column22]],":")*60)+_xlfn.TEXTAFTER(Table002__Page_1_1[[#This Row],[Column22]],":"))</f>
        <v>525</v>
      </c>
      <c r="AG6">
        <f>((_xlfn.TEXTBEFORE(Table002__Page_1_1[[#This Row],[Column23]],":")*60)+_xlfn.TEXTAFTER(Table002__Page_1_1[[#This Row],[Column23]],":"))</f>
        <v>534</v>
      </c>
      <c r="AH6">
        <f>((_xlfn.TEXTBEFORE(Table002__Page_1_1[[#This Row],[Column24]],":")*60)+_xlfn.TEXTAFTER(Table002__Page_1_1[[#This Row],[Column24]],":"))</f>
        <v>519</v>
      </c>
      <c r="AI6">
        <f>SUM(Table002__Page_1_1[[#This Row],[Column25]])</f>
        <v>533</v>
      </c>
      <c r="AJ6">
        <f>SUM(Table002__Page_1_1[[#This Row],[Column25]:[Column26]])</f>
        <v>1075</v>
      </c>
      <c r="AK6">
        <f>SUM(Table002__Page_1_1[[#This Row],[Column25]:[Column27]])</f>
        <v>1610</v>
      </c>
      <c r="AL6">
        <f>SUM(Table002__Page_1_1[[#This Row],[Column25]:[Column28]])</f>
        <v>2142</v>
      </c>
      <c r="AM6">
        <f>SUM(Table002__Page_1_1[[#This Row],[Column25]:[Column29]])</f>
        <v>2690</v>
      </c>
      <c r="AN6">
        <f>SUM(Table002__Page_1_1[[#This Row],[Column25]:[Column30]])</f>
        <v>3232</v>
      </c>
      <c r="AO6">
        <f>SUM(Table002__Page_1_1[[#This Row],[Column25]:[Column31]])</f>
        <v>3757</v>
      </c>
      <c r="AP6">
        <f>SUM(Table002__Page_1_1[[#This Row],[Column25]:[Column32]])</f>
        <v>4291</v>
      </c>
      <c r="AQ6">
        <f>SUM(Table002__Page_1_1[[#This Row],[Column25]:[Column33]])</f>
        <v>4810</v>
      </c>
      <c r="AR6">
        <f>Table002__Page_1_1[[#This Row],[Column34]]-Table002__Page_1_1[[#Totals],[Column34]]</f>
        <v>0</v>
      </c>
      <c r="AS6">
        <f>Table002__Page_1_1[[#This Row],[Column35]]-Table002__Page_1_1[[#Totals],[Column35]]</f>
        <v>10</v>
      </c>
      <c r="AT6">
        <f>Table002__Page_1_1[[#This Row],[Column36]]-Table002__Page_1_1[[#Totals],[Column36]]</f>
        <v>17</v>
      </c>
      <c r="AU6">
        <f>Table002__Page_1_1[[#This Row],[Column37]]-Table002__Page_1_1[[#Totals],[Column37]]</f>
        <v>2</v>
      </c>
      <c r="AV6">
        <f>Table002__Page_1_1[[#This Row],[Column38]]-Table002__Page_1_1[[#Totals],[Column38]]</f>
        <v>0</v>
      </c>
      <c r="AW6">
        <f>Table002__Page_1_1[[#This Row],[Column39]]-Table002__Page_1_1[[#Totals],[Column39]]</f>
        <v>2</v>
      </c>
      <c r="AX6">
        <f>Table002__Page_1_1[[#This Row],[Column40]]-Table002__Page_1_1[[#Totals],[Column40]]</f>
        <v>14</v>
      </c>
      <c r="AY6">
        <f>Table002__Page_1_1[[#This Row],[Column41]]-Table002__Page_1_1[[#Totals],[Column41]]</f>
        <v>16</v>
      </c>
      <c r="AZ6">
        <f>Table002__Page_1_1[[#This Row],[Column42]]-Table002__Page_1_1[[#Totals],[Column42]]</f>
        <v>10</v>
      </c>
    </row>
    <row r="7" spans="1:52" x14ac:dyDescent="0.25">
      <c r="A7">
        <v>6</v>
      </c>
      <c r="B7" t="s">
        <v>124</v>
      </c>
      <c r="C7" t="s">
        <v>89</v>
      </c>
      <c r="D7" t="s">
        <v>90</v>
      </c>
      <c r="E7">
        <v>24.329000000000001</v>
      </c>
      <c r="F7">
        <v>5.5821759259259258E-2</v>
      </c>
      <c r="G7" t="s">
        <v>126</v>
      </c>
      <c r="H7" t="s">
        <v>127</v>
      </c>
      <c r="I7" t="s">
        <v>128</v>
      </c>
      <c r="J7" t="s">
        <v>116</v>
      </c>
      <c r="K7" t="s">
        <v>35</v>
      </c>
      <c r="L7" t="s">
        <v>56</v>
      </c>
      <c r="M7" t="s">
        <v>113</v>
      </c>
      <c r="N7" t="s">
        <v>129</v>
      </c>
      <c r="O7" t="s">
        <v>130</v>
      </c>
      <c r="P7" t="s">
        <v>131</v>
      </c>
      <c r="Q7" t="s">
        <v>329</v>
      </c>
      <c r="R7" t="s">
        <v>327</v>
      </c>
      <c r="S7" t="s">
        <v>333</v>
      </c>
      <c r="T7" t="s">
        <v>339</v>
      </c>
      <c r="U7" t="s">
        <v>348</v>
      </c>
      <c r="V7" t="s">
        <v>328</v>
      </c>
      <c r="W7" t="s">
        <v>335</v>
      </c>
      <c r="X7" t="s">
        <v>341</v>
      </c>
      <c r="Y7" t="s">
        <v>349</v>
      </c>
      <c r="Z7">
        <f>((_xlfn.TEXTBEFORE(Table002__Page_1_1[[#This Row],[Column16]],":")*60)+_xlfn.TEXTAFTER(Table002__Page_1_1[[#This Row],[Column16]],":"))</f>
        <v>533</v>
      </c>
      <c r="AA7">
        <f>((_xlfn.TEXTBEFORE(Table002__Page_1_1[[#This Row],[Column17]],":")*60)+_xlfn.TEXTAFTER(Table002__Page_1_1[[#This Row],[Column17]],":"))</f>
        <v>542</v>
      </c>
      <c r="AB7">
        <f>((_xlfn.TEXTBEFORE(Table002__Page_1_1[[#This Row],[Column18]],":")*60)+_xlfn.TEXTAFTER(Table002__Page_1_1[[#This Row],[Column18]],":"))</f>
        <v>534</v>
      </c>
      <c r="AC7">
        <f>((_xlfn.TEXTBEFORE(Table002__Page_1_1[[#This Row],[Column19]],":")*60)+_xlfn.TEXTAFTER(Table002__Page_1_1[[#This Row],[Column19]],":"))</f>
        <v>532</v>
      </c>
      <c r="AD7">
        <f>((_xlfn.TEXTBEFORE(Table002__Page_1_1[[#This Row],[Column20]],":")*60)+_xlfn.TEXTAFTER(Table002__Page_1_1[[#This Row],[Column20]],":"))</f>
        <v>550</v>
      </c>
      <c r="AE7">
        <f>((_xlfn.TEXTBEFORE(Table002__Page_1_1[[#This Row],[Column21]],":")*60)+_xlfn.TEXTAFTER(Table002__Page_1_1[[#This Row],[Column21]],":"))</f>
        <v>541</v>
      </c>
      <c r="AF7">
        <f>((_xlfn.TEXTBEFORE(Table002__Page_1_1[[#This Row],[Column22]],":")*60)+_xlfn.TEXTAFTER(Table002__Page_1_1[[#This Row],[Column22]],":"))</f>
        <v>535</v>
      </c>
      <c r="AG7">
        <f>((_xlfn.TEXTBEFORE(Table002__Page_1_1[[#This Row],[Column23]],":")*60)+_xlfn.TEXTAFTER(Table002__Page_1_1[[#This Row],[Column23]],":"))</f>
        <v>538</v>
      </c>
      <c r="AH7">
        <f>((_xlfn.TEXTBEFORE(Table002__Page_1_1[[#This Row],[Column24]],":")*60)+_xlfn.TEXTAFTER(Table002__Page_1_1[[#This Row],[Column24]],":"))</f>
        <v>518</v>
      </c>
      <c r="AI7">
        <f>SUM(Table002__Page_1_1[[#This Row],[Column25]])</f>
        <v>533</v>
      </c>
      <c r="AJ7">
        <f>SUM(Table002__Page_1_1[[#This Row],[Column25]:[Column26]])</f>
        <v>1075</v>
      </c>
      <c r="AK7">
        <f>SUM(Table002__Page_1_1[[#This Row],[Column25]:[Column27]])</f>
        <v>1609</v>
      </c>
      <c r="AL7">
        <f>SUM(Table002__Page_1_1[[#This Row],[Column25]:[Column28]])</f>
        <v>2141</v>
      </c>
      <c r="AM7">
        <f>SUM(Table002__Page_1_1[[#This Row],[Column25]:[Column29]])</f>
        <v>2691</v>
      </c>
      <c r="AN7">
        <f>SUM(Table002__Page_1_1[[#This Row],[Column25]:[Column30]])</f>
        <v>3232</v>
      </c>
      <c r="AO7">
        <f>SUM(Table002__Page_1_1[[#This Row],[Column25]:[Column31]])</f>
        <v>3767</v>
      </c>
      <c r="AP7">
        <f>SUM(Table002__Page_1_1[[#This Row],[Column25]:[Column32]])</f>
        <v>4305</v>
      </c>
      <c r="AQ7">
        <f>SUM(Table002__Page_1_1[[#This Row],[Column25]:[Column33]])</f>
        <v>4823</v>
      </c>
      <c r="AR7">
        <f>Table002__Page_1_1[[#This Row],[Column34]]-Table002__Page_1_1[[#Totals],[Column34]]</f>
        <v>0</v>
      </c>
      <c r="AS7">
        <f>Table002__Page_1_1[[#This Row],[Column35]]-Table002__Page_1_1[[#Totals],[Column35]]</f>
        <v>10</v>
      </c>
      <c r="AT7">
        <f>Table002__Page_1_1[[#This Row],[Column36]]-Table002__Page_1_1[[#Totals],[Column36]]</f>
        <v>16</v>
      </c>
      <c r="AU7">
        <f>Table002__Page_1_1[[#This Row],[Column37]]-Table002__Page_1_1[[#Totals],[Column37]]</f>
        <v>1</v>
      </c>
      <c r="AV7">
        <f>Table002__Page_1_1[[#This Row],[Column38]]-Table002__Page_1_1[[#Totals],[Column38]]</f>
        <v>1</v>
      </c>
      <c r="AW7">
        <f>Table002__Page_1_1[[#This Row],[Column39]]-Table002__Page_1_1[[#Totals],[Column39]]</f>
        <v>2</v>
      </c>
      <c r="AX7">
        <f>Table002__Page_1_1[[#This Row],[Column40]]-Table002__Page_1_1[[#Totals],[Column40]]</f>
        <v>24</v>
      </c>
      <c r="AY7">
        <f>Table002__Page_1_1[[#This Row],[Column41]]-Table002__Page_1_1[[#Totals],[Column41]]</f>
        <v>30</v>
      </c>
      <c r="AZ7">
        <f>Table002__Page_1_1[[#This Row],[Column42]]-Table002__Page_1_1[[#Totals],[Column42]]</f>
        <v>23</v>
      </c>
    </row>
    <row r="8" spans="1:52" x14ac:dyDescent="0.25">
      <c r="A8">
        <v>7</v>
      </c>
      <c r="B8" t="s">
        <v>139</v>
      </c>
      <c r="C8" t="s">
        <v>140</v>
      </c>
      <c r="D8" t="s">
        <v>50</v>
      </c>
      <c r="E8">
        <v>24.329000000000001</v>
      </c>
      <c r="F8">
        <v>5.5821759259259258E-2</v>
      </c>
      <c r="G8" t="s">
        <v>126</v>
      </c>
      <c r="H8" t="s">
        <v>141</v>
      </c>
      <c r="I8" t="s">
        <v>142</v>
      </c>
      <c r="J8" t="s">
        <v>143</v>
      </c>
      <c r="K8" t="s">
        <v>144</v>
      </c>
      <c r="L8" t="s">
        <v>76</v>
      </c>
      <c r="M8" t="s">
        <v>94</v>
      </c>
      <c r="N8" t="s">
        <v>145</v>
      </c>
      <c r="O8" t="s">
        <v>146</v>
      </c>
      <c r="P8" t="s">
        <v>147</v>
      </c>
      <c r="Q8" t="s">
        <v>335</v>
      </c>
      <c r="R8" t="s">
        <v>328</v>
      </c>
      <c r="S8" t="s">
        <v>350</v>
      </c>
      <c r="T8" t="s">
        <v>351</v>
      </c>
      <c r="U8" t="s">
        <v>340</v>
      </c>
      <c r="V8" t="s">
        <v>327</v>
      </c>
      <c r="W8" t="s">
        <v>333</v>
      </c>
      <c r="X8" t="s">
        <v>341</v>
      </c>
      <c r="Y8" t="s">
        <v>349</v>
      </c>
      <c r="Z8">
        <f>((_xlfn.TEXTBEFORE(Table002__Page_1_1[[#This Row],[Column16]],":")*60)+_xlfn.TEXTAFTER(Table002__Page_1_1[[#This Row],[Column16]],":"))</f>
        <v>535</v>
      </c>
      <c r="AA8">
        <f>((_xlfn.TEXTBEFORE(Table002__Page_1_1[[#This Row],[Column17]],":")*60)+_xlfn.TEXTAFTER(Table002__Page_1_1[[#This Row],[Column17]],":"))</f>
        <v>541</v>
      </c>
      <c r="AB8">
        <f>((_xlfn.TEXTBEFORE(Table002__Page_1_1[[#This Row],[Column18]],":")*60)+_xlfn.TEXTAFTER(Table002__Page_1_1[[#This Row],[Column18]],":"))</f>
        <v>517</v>
      </c>
      <c r="AC8">
        <f>((_xlfn.TEXTBEFORE(Table002__Page_1_1[[#This Row],[Column19]],":")*60)+_xlfn.TEXTAFTER(Table002__Page_1_1[[#This Row],[Column19]],":"))</f>
        <v>547</v>
      </c>
      <c r="AD8">
        <f>((_xlfn.TEXTBEFORE(Table002__Page_1_1[[#This Row],[Column20]],":")*60)+_xlfn.TEXTAFTER(Table002__Page_1_1[[#This Row],[Column20]],":"))</f>
        <v>551</v>
      </c>
      <c r="AE8">
        <f>((_xlfn.TEXTBEFORE(Table002__Page_1_1[[#This Row],[Column21]],":")*60)+_xlfn.TEXTAFTER(Table002__Page_1_1[[#This Row],[Column21]],":"))</f>
        <v>542</v>
      </c>
      <c r="AF8">
        <f>((_xlfn.TEXTBEFORE(Table002__Page_1_1[[#This Row],[Column22]],":")*60)+_xlfn.TEXTAFTER(Table002__Page_1_1[[#This Row],[Column22]],":"))</f>
        <v>534</v>
      </c>
      <c r="AG8">
        <f>((_xlfn.TEXTBEFORE(Table002__Page_1_1[[#This Row],[Column23]],":")*60)+_xlfn.TEXTAFTER(Table002__Page_1_1[[#This Row],[Column23]],":"))</f>
        <v>538</v>
      </c>
      <c r="AH8">
        <f>((_xlfn.TEXTBEFORE(Table002__Page_1_1[[#This Row],[Column24]],":")*60)+_xlfn.TEXTAFTER(Table002__Page_1_1[[#This Row],[Column24]],":"))</f>
        <v>518</v>
      </c>
      <c r="AI8">
        <f>SUM(Table002__Page_1_1[[#This Row],[Column25]])</f>
        <v>535</v>
      </c>
      <c r="AJ8">
        <f>SUM(Table002__Page_1_1[[#This Row],[Column25]:[Column26]])</f>
        <v>1076</v>
      </c>
      <c r="AK8">
        <f>SUM(Table002__Page_1_1[[#This Row],[Column25]:[Column27]])</f>
        <v>1593</v>
      </c>
      <c r="AL8">
        <f>SUM(Table002__Page_1_1[[#This Row],[Column25]:[Column28]])</f>
        <v>2140</v>
      </c>
      <c r="AM8">
        <f>SUM(Table002__Page_1_1[[#This Row],[Column25]:[Column29]])</f>
        <v>2691</v>
      </c>
      <c r="AN8">
        <f>SUM(Table002__Page_1_1[[#This Row],[Column25]:[Column30]])</f>
        <v>3233</v>
      </c>
      <c r="AO8">
        <f>SUM(Table002__Page_1_1[[#This Row],[Column25]:[Column31]])</f>
        <v>3767</v>
      </c>
      <c r="AP8">
        <f>SUM(Table002__Page_1_1[[#This Row],[Column25]:[Column32]])</f>
        <v>4305</v>
      </c>
      <c r="AQ8">
        <f>SUM(Table002__Page_1_1[[#This Row],[Column25]:[Column33]])</f>
        <v>4823</v>
      </c>
      <c r="AR8">
        <f>Table002__Page_1_1[[#This Row],[Column34]]-Table002__Page_1_1[[#Totals],[Column34]]</f>
        <v>2</v>
      </c>
      <c r="AS8">
        <f>Table002__Page_1_1[[#This Row],[Column35]]-Table002__Page_1_1[[#Totals],[Column35]]</f>
        <v>11</v>
      </c>
      <c r="AT8">
        <f>Table002__Page_1_1[[#This Row],[Column36]]-Table002__Page_1_1[[#Totals],[Column36]]</f>
        <v>0</v>
      </c>
      <c r="AU8">
        <f>Table002__Page_1_1[[#This Row],[Column37]]-Table002__Page_1_1[[#Totals],[Column37]]</f>
        <v>0</v>
      </c>
      <c r="AV8">
        <f>Table002__Page_1_1[[#This Row],[Column38]]-Table002__Page_1_1[[#Totals],[Column38]]</f>
        <v>1</v>
      </c>
      <c r="AW8">
        <f>Table002__Page_1_1[[#This Row],[Column39]]-Table002__Page_1_1[[#Totals],[Column39]]</f>
        <v>3</v>
      </c>
      <c r="AX8">
        <f>Table002__Page_1_1[[#This Row],[Column40]]-Table002__Page_1_1[[#Totals],[Column40]]</f>
        <v>24</v>
      </c>
      <c r="AY8">
        <f>Table002__Page_1_1[[#This Row],[Column41]]-Table002__Page_1_1[[#Totals],[Column41]]</f>
        <v>30</v>
      </c>
      <c r="AZ8">
        <f>Table002__Page_1_1[[#This Row],[Column42]]-Table002__Page_1_1[[#Totals],[Column42]]</f>
        <v>23</v>
      </c>
    </row>
    <row r="9" spans="1:52" x14ac:dyDescent="0.25">
      <c r="A9">
        <v>8</v>
      </c>
      <c r="B9" t="s">
        <v>156</v>
      </c>
      <c r="C9" t="s">
        <v>157</v>
      </c>
      <c r="D9" t="s">
        <v>158</v>
      </c>
      <c r="E9">
        <v>24.265000000000001</v>
      </c>
      <c r="F9">
        <v>5.5960648148148148E-2</v>
      </c>
      <c r="G9" t="s">
        <v>160</v>
      </c>
      <c r="H9" t="s">
        <v>161</v>
      </c>
      <c r="I9" t="s">
        <v>162</v>
      </c>
      <c r="J9" t="s">
        <v>163</v>
      </c>
      <c r="K9" t="s">
        <v>164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329</v>
      </c>
      <c r="R9" t="s">
        <v>352</v>
      </c>
      <c r="S9" t="s">
        <v>339</v>
      </c>
      <c r="T9" t="s">
        <v>344</v>
      </c>
      <c r="U9" t="s">
        <v>348</v>
      </c>
      <c r="V9" t="s">
        <v>327</v>
      </c>
      <c r="W9" t="s">
        <v>341</v>
      </c>
      <c r="X9" t="s">
        <v>335</v>
      </c>
      <c r="Y9" t="s">
        <v>344</v>
      </c>
      <c r="Z9">
        <f>((_xlfn.TEXTBEFORE(Table002__Page_1_1[[#This Row],[Column16]],":")*60)+_xlfn.TEXTAFTER(Table002__Page_1_1[[#This Row],[Column16]],":"))</f>
        <v>533</v>
      </c>
      <c r="AA9">
        <f>((_xlfn.TEXTBEFORE(Table002__Page_1_1[[#This Row],[Column17]],":")*60)+_xlfn.TEXTAFTER(Table002__Page_1_1[[#This Row],[Column17]],":"))</f>
        <v>545</v>
      </c>
      <c r="AB9">
        <f>((_xlfn.TEXTBEFORE(Table002__Page_1_1[[#This Row],[Column18]],":")*60)+_xlfn.TEXTAFTER(Table002__Page_1_1[[#This Row],[Column18]],":"))</f>
        <v>532</v>
      </c>
      <c r="AC9">
        <f>((_xlfn.TEXTBEFORE(Table002__Page_1_1[[#This Row],[Column19]],":")*60)+_xlfn.TEXTAFTER(Table002__Page_1_1[[#This Row],[Column19]],":"))</f>
        <v>530</v>
      </c>
      <c r="AD9">
        <f>((_xlfn.TEXTBEFORE(Table002__Page_1_1[[#This Row],[Column20]],":")*60)+_xlfn.TEXTAFTER(Table002__Page_1_1[[#This Row],[Column20]],":"))</f>
        <v>550</v>
      </c>
      <c r="AE9">
        <f>((_xlfn.TEXTBEFORE(Table002__Page_1_1[[#This Row],[Column21]],":")*60)+_xlfn.TEXTAFTER(Table002__Page_1_1[[#This Row],[Column21]],":"))</f>
        <v>542</v>
      </c>
      <c r="AF9">
        <f>((_xlfn.TEXTBEFORE(Table002__Page_1_1[[#This Row],[Column22]],":")*60)+_xlfn.TEXTAFTER(Table002__Page_1_1[[#This Row],[Column22]],":"))</f>
        <v>538</v>
      </c>
      <c r="AG9">
        <f>((_xlfn.TEXTBEFORE(Table002__Page_1_1[[#This Row],[Column23]],":")*60)+_xlfn.TEXTAFTER(Table002__Page_1_1[[#This Row],[Column23]],":"))</f>
        <v>535</v>
      </c>
      <c r="AH9">
        <f>((_xlfn.TEXTBEFORE(Table002__Page_1_1[[#This Row],[Column24]],":")*60)+_xlfn.TEXTAFTER(Table002__Page_1_1[[#This Row],[Column24]],":"))</f>
        <v>530</v>
      </c>
      <c r="AI9">
        <f>SUM(Table002__Page_1_1[[#This Row],[Column25]])</f>
        <v>533</v>
      </c>
      <c r="AJ9">
        <f>SUM(Table002__Page_1_1[[#This Row],[Column25]:[Column26]])</f>
        <v>1078</v>
      </c>
      <c r="AK9">
        <f>SUM(Table002__Page_1_1[[#This Row],[Column25]:[Column27]])</f>
        <v>1610</v>
      </c>
      <c r="AL9">
        <f>SUM(Table002__Page_1_1[[#This Row],[Column25]:[Column28]])</f>
        <v>2140</v>
      </c>
      <c r="AM9">
        <f>SUM(Table002__Page_1_1[[#This Row],[Column25]:[Column29]])</f>
        <v>2690</v>
      </c>
      <c r="AN9">
        <f>SUM(Table002__Page_1_1[[#This Row],[Column25]:[Column30]])</f>
        <v>3232</v>
      </c>
      <c r="AO9">
        <f>SUM(Table002__Page_1_1[[#This Row],[Column25]:[Column31]])</f>
        <v>3770</v>
      </c>
      <c r="AP9">
        <f>SUM(Table002__Page_1_1[[#This Row],[Column25]:[Column32]])</f>
        <v>4305</v>
      </c>
      <c r="AQ9">
        <f>SUM(Table002__Page_1_1[[#This Row],[Column25]:[Column33]])</f>
        <v>4835</v>
      </c>
      <c r="AR9">
        <f>Table002__Page_1_1[[#This Row],[Column34]]-Table002__Page_1_1[[#Totals],[Column34]]</f>
        <v>0</v>
      </c>
      <c r="AS9">
        <f>Table002__Page_1_1[[#This Row],[Column35]]-Table002__Page_1_1[[#Totals],[Column35]]</f>
        <v>13</v>
      </c>
      <c r="AT9">
        <f>Table002__Page_1_1[[#This Row],[Column36]]-Table002__Page_1_1[[#Totals],[Column36]]</f>
        <v>17</v>
      </c>
      <c r="AU9">
        <f>Table002__Page_1_1[[#This Row],[Column37]]-Table002__Page_1_1[[#Totals],[Column37]]</f>
        <v>0</v>
      </c>
      <c r="AV9">
        <f>Table002__Page_1_1[[#This Row],[Column38]]-Table002__Page_1_1[[#Totals],[Column38]]</f>
        <v>0</v>
      </c>
      <c r="AW9">
        <f>Table002__Page_1_1[[#This Row],[Column39]]-Table002__Page_1_1[[#Totals],[Column39]]</f>
        <v>2</v>
      </c>
      <c r="AX9">
        <f>Table002__Page_1_1[[#This Row],[Column40]]-Table002__Page_1_1[[#Totals],[Column40]]</f>
        <v>27</v>
      </c>
      <c r="AY9">
        <f>Table002__Page_1_1[[#This Row],[Column41]]-Table002__Page_1_1[[#Totals],[Column41]]</f>
        <v>30</v>
      </c>
      <c r="AZ9">
        <f>Table002__Page_1_1[[#This Row],[Column42]]-Table002__Page_1_1[[#Totals],[Column42]]</f>
        <v>35</v>
      </c>
    </row>
    <row r="10" spans="1:52" x14ac:dyDescent="0.25">
      <c r="A10">
        <v>9</v>
      </c>
      <c r="B10" t="s">
        <v>176</v>
      </c>
      <c r="C10" t="s">
        <v>177</v>
      </c>
      <c r="D10" t="s">
        <v>178</v>
      </c>
      <c r="E10">
        <v>24.247</v>
      </c>
      <c r="F10">
        <v>5.6006944444444443E-2</v>
      </c>
      <c r="G10" t="s">
        <v>180</v>
      </c>
      <c r="H10" t="s">
        <v>181</v>
      </c>
      <c r="I10" t="s">
        <v>182</v>
      </c>
      <c r="J10" t="s">
        <v>183</v>
      </c>
      <c r="K10" t="s">
        <v>184</v>
      </c>
      <c r="L10" t="s">
        <v>185</v>
      </c>
      <c r="M10" t="s">
        <v>186</v>
      </c>
      <c r="N10" t="s">
        <v>187</v>
      </c>
      <c r="O10" t="s">
        <v>188</v>
      </c>
      <c r="P10" t="s">
        <v>189</v>
      </c>
      <c r="Q10" t="s">
        <v>351</v>
      </c>
      <c r="R10" t="s">
        <v>330</v>
      </c>
      <c r="S10" t="s">
        <v>339</v>
      </c>
      <c r="T10" t="s">
        <v>352</v>
      </c>
      <c r="U10" t="s">
        <v>328</v>
      </c>
      <c r="V10" t="s">
        <v>330</v>
      </c>
      <c r="W10" t="s">
        <v>328</v>
      </c>
      <c r="X10" t="s">
        <v>328</v>
      </c>
      <c r="Y10" t="s">
        <v>353</v>
      </c>
      <c r="Z10">
        <f>((_xlfn.TEXTBEFORE(Table002__Page_1_1[[#This Row],[Column16]],":")*60)+_xlfn.TEXTAFTER(Table002__Page_1_1[[#This Row],[Column16]],":"))</f>
        <v>547</v>
      </c>
      <c r="AA10">
        <f>((_xlfn.TEXTBEFORE(Table002__Page_1_1[[#This Row],[Column17]],":")*60)+_xlfn.TEXTAFTER(Table002__Page_1_1[[#This Row],[Column17]],":"))</f>
        <v>539</v>
      </c>
      <c r="AB10">
        <f>((_xlfn.TEXTBEFORE(Table002__Page_1_1[[#This Row],[Column18]],":")*60)+_xlfn.TEXTAFTER(Table002__Page_1_1[[#This Row],[Column18]],":"))</f>
        <v>532</v>
      </c>
      <c r="AC10">
        <f>((_xlfn.TEXTBEFORE(Table002__Page_1_1[[#This Row],[Column19]],":")*60)+_xlfn.TEXTAFTER(Table002__Page_1_1[[#This Row],[Column19]],":"))</f>
        <v>545</v>
      </c>
      <c r="AD10">
        <f>((_xlfn.TEXTBEFORE(Table002__Page_1_1[[#This Row],[Column20]],":")*60)+_xlfn.TEXTAFTER(Table002__Page_1_1[[#This Row],[Column20]],":"))</f>
        <v>541</v>
      </c>
      <c r="AE10">
        <f>((_xlfn.TEXTBEFORE(Table002__Page_1_1[[#This Row],[Column21]],":")*60)+_xlfn.TEXTAFTER(Table002__Page_1_1[[#This Row],[Column21]],":"))</f>
        <v>539</v>
      </c>
      <c r="AF10">
        <f>((_xlfn.TEXTBEFORE(Table002__Page_1_1[[#This Row],[Column22]],":")*60)+_xlfn.TEXTAFTER(Table002__Page_1_1[[#This Row],[Column22]],":"))</f>
        <v>541</v>
      </c>
      <c r="AG10">
        <f>((_xlfn.TEXTBEFORE(Table002__Page_1_1[[#This Row],[Column23]],":")*60)+_xlfn.TEXTAFTER(Table002__Page_1_1[[#This Row],[Column23]],":"))</f>
        <v>541</v>
      </c>
      <c r="AH10">
        <f>((_xlfn.TEXTBEFORE(Table002__Page_1_1[[#This Row],[Column24]],":")*60)+_xlfn.TEXTAFTER(Table002__Page_1_1[[#This Row],[Column24]],":"))</f>
        <v>514</v>
      </c>
      <c r="AI10">
        <f>SUM(Table002__Page_1_1[[#This Row],[Column25]])</f>
        <v>547</v>
      </c>
      <c r="AJ10">
        <f>SUM(Table002__Page_1_1[[#This Row],[Column25]:[Column26]])</f>
        <v>1086</v>
      </c>
      <c r="AK10">
        <f>SUM(Table002__Page_1_1[[#This Row],[Column25]:[Column27]])</f>
        <v>1618</v>
      </c>
      <c r="AL10">
        <f>SUM(Table002__Page_1_1[[#This Row],[Column25]:[Column28]])</f>
        <v>2163</v>
      </c>
      <c r="AM10">
        <f>SUM(Table002__Page_1_1[[#This Row],[Column25]:[Column29]])</f>
        <v>2704</v>
      </c>
      <c r="AN10">
        <f>SUM(Table002__Page_1_1[[#This Row],[Column25]:[Column30]])</f>
        <v>3243</v>
      </c>
      <c r="AO10">
        <f>SUM(Table002__Page_1_1[[#This Row],[Column25]:[Column31]])</f>
        <v>3784</v>
      </c>
      <c r="AP10">
        <f>SUM(Table002__Page_1_1[[#This Row],[Column25]:[Column32]])</f>
        <v>4325</v>
      </c>
      <c r="AQ10">
        <f>SUM(Table002__Page_1_1[[#This Row],[Column25]:[Column33]])</f>
        <v>4839</v>
      </c>
      <c r="AR10">
        <f>Table002__Page_1_1[[#This Row],[Column34]]-Table002__Page_1_1[[#Totals],[Column34]]</f>
        <v>14</v>
      </c>
      <c r="AS10">
        <f>Table002__Page_1_1[[#This Row],[Column35]]-Table002__Page_1_1[[#Totals],[Column35]]</f>
        <v>21</v>
      </c>
      <c r="AT10">
        <f>Table002__Page_1_1[[#This Row],[Column36]]-Table002__Page_1_1[[#Totals],[Column36]]</f>
        <v>25</v>
      </c>
      <c r="AU10">
        <f>Table002__Page_1_1[[#This Row],[Column37]]-Table002__Page_1_1[[#Totals],[Column37]]</f>
        <v>23</v>
      </c>
      <c r="AV10">
        <f>Table002__Page_1_1[[#This Row],[Column38]]-Table002__Page_1_1[[#Totals],[Column38]]</f>
        <v>14</v>
      </c>
      <c r="AW10">
        <f>Table002__Page_1_1[[#This Row],[Column39]]-Table002__Page_1_1[[#Totals],[Column39]]</f>
        <v>13</v>
      </c>
      <c r="AX10">
        <f>Table002__Page_1_1[[#This Row],[Column40]]-Table002__Page_1_1[[#Totals],[Column40]]</f>
        <v>41</v>
      </c>
      <c r="AY10">
        <f>Table002__Page_1_1[[#This Row],[Column41]]-Table002__Page_1_1[[#Totals],[Column41]]</f>
        <v>50</v>
      </c>
      <c r="AZ10">
        <f>Table002__Page_1_1[[#This Row],[Column42]]-Table002__Page_1_1[[#Totals],[Column42]]</f>
        <v>39</v>
      </c>
    </row>
    <row r="11" spans="1:52" x14ac:dyDescent="0.25">
      <c r="A11">
        <v>10</v>
      </c>
      <c r="B11" t="s">
        <v>197</v>
      </c>
      <c r="C11" t="s">
        <v>198</v>
      </c>
      <c r="D11" t="s">
        <v>199</v>
      </c>
      <c r="E11">
        <v>24.210999999999999</v>
      </c>
      <c r="F11">
        <v>5.6087962962962964E-2</v>
      </c>
      <c r="G11" t="s">
        <v>201</v>
      </c>
      <c r="H11" t="s">
        <v>202</v>
      </c>
      <c r="I11" t="s">
        <v>203</v>
      </c>
      <c r="J11" t="s">
        <v>204</v>
      </c>
      <c r="K11" t="s">
        <v>77</v>
      </c>
      <c r="L11" t="s">
        <v>205</v>
      </c>
      <c r="M11" t="s">
        <v>206</v>
      </c>
      <c r="N11" t="s">
        <v>207</v>
      </c>
      <c r="O11" t="s">
        <v>208</v>
      </c>
      <c r="P11" t="s">
        <v>209</v>
      </c>
      <c r="Q11" t="s">
        <v>333</v>
      </c>
      <c r="R11" t="s">
        <v>354</v>
      </c>
      <c r="S11" t="s">
        <v>329</v>
      </c>
      <c r="T11" t="s">
        <v>339</v>
      </c>
      <c r="U11" t="s">
        <v>355</v>
      </c>
      <c r="V11" t="s">
        <v>336</v>
      </c>
      <c r="W11" t="s">
        <v>336</v>
      </c>
      <c r="X11" t="s">
        <v>336</v>
      </c>
      <c r="Y11" t="s">
        <v>356</v>
      </c>
      <c r="Z11">
        <f>((_xlfn.TEXTBEFORE(Table002__Page_1_1[[#This Row],[Column16]],":")*60)+_xlfn.TEXTAFTER(Table002__Page_1_1[[#This Row],[Column16]],":"))</f>
        <v>534</v>
      </c>
      <c r="AA11">
        <f>((_xlfn.TEXTBEFORE(Table002__Page_1_1[[#This Row],[Column17]],":")*60)+_xlfn.TEXTAFTER(Table002__Page_1_1[[#This Row],[Column17]],":"))</f>
        <v>543</v>
      </c>
      <c r="AB11">
        <f>((_xlfn.TEXTBEFORE(Table002__Page_1_1[[#This Row],[Column18]],":")*60)+_xlfn.TEXTAFTER(Table002__Page_1_1[[#This Row],[Column18]],":"))</f>
        <v>533</v>
      </c>
      <c r="AC11">
        <f>((_xlfn.TEXTBEFORE(Table002__Page_1_1[[#This Row],[Column19]],":")*60)+_xlfn.TEXTAFTER(Table002__Page_1_1[[#This Row],[Column19]],":"))</f>
        <v>532</v>
      </c>
      <c r="AD11">
        <f>((_xlfn.TEXTBEFORE(Table002__Page_1_1[[#This Row],[Column20]],":")*60)+_xlfn.TEXTAFTER(Table002__Page_1_1[[#This Row],[Column20]],":"))</f>
        <v>591</v>
      </c>
      <c r="AE11">
        <f>((_xlfn.TEXTBEFORE(Table002__Page_1_1[[#This Row],[Column21]],":")*60)+_xlfn.TEXTAFTER(Table002__Page_1_1[[#This Row],[Column21]],":"))</f>
        <v>531</v>
      </c>
      <c r="AF11">
        <f>((_xlfn.TEXTBEFORE(Table002__Page_1_1[[#This Row],[Column22]],":")*60)+_xlfn.TEXTAFTER(Table002__Page_1_1[[#This Row],[Column22]],":"))</f>
        <v>531</v>
      </c>
      <c r="AG11">
        <f>((_xlfn.TEXTBEFORE(Table002__Page_1_1[[#This Row],[Column23]],":")*60)+_xlfn.TEXTAFTER(Table002__Page_1_1[[#This Row],[Column23]],":"))</f>
        <v>531</v>
      </c>
      <c r="AH11">
        <f>((_xlfn.TEXTBEFORE(Table002__Page_1_1[[#This Row],[Column24]],":")*60)+_xlfn.TEXTAFTER(Table002__Page_1_1[[#This Row],[Column24]],":"))</f>
        <v>520</v>
      </c>
      <c r="AI11">
        <f>SUM(Table002__Page_1_1[[#This Row],[Column25]])</f>
        <v>534</v>
      </c>
      <c r="AJ11">
        <f>SUM(Table002__Page_1_1[[#This Row],[Column25]:[Column26]])</f>
        <v>1077</v>
      </c>
      <c r="AK11">
        <f>SUM(Table002__Page_1_1[[#This Row],[Column25]:[Column27]])</f>
        <v>1610</v>
      </c>
      <c r="AL11">
        <f>SUM(Table002__Page_1_1[[#This Row],[Column25]:[Column28]])</f>
        <v>2142</v>
      </c>
      <c r="AM11">
        <f>SUM(Table002__Page_1_1[[#This Row],[Column25]:[Column29]])</f>
        <v>2733</v>
      </c>
      <c r="AN11">
        <f>SUM(Table002__Page_1_1[[#This Row],[Column25]:[Column30]])</f>
        <v>3264</v>
      </c>
      <c r="AO11">
        <f>SUM(Table002__Page_1_1[[#This Row],[Column25]:[Column31]])</f>
        <v>3795</v>
      </c>
      <c r="AP11">
        <f>SUM(Table002__Page_1_1[[#This Row],[Column25]:[Column32]])</f>
        <v>4326</v>
      </c>
      <c r="AQ11">
        <f>SUM(Table002__Page_1_1[[#This Row],[Column25]:[Column33]])</f>
        <v>4846</v>
      </c>
      <c r="AR11">
        <f>Table002__Page_1_1[[#This Row],[Column34]]-Table002__Page_1_1[[#Totals],[Column34]]</f>
        <v>1</v>
      </c>
      <c r="AS11">
        <f>Table002__Page_1_1[[#This Row],[Column35]]-Table002__Page_1_1[[#Totals],[Column35]]</f>
        <v>12</v>
      </c>
      <c r="AT11">
        <f>Table002__Page_1_1[[#This Row],[Column36]]-Table002__Page_1_1[[#Totals],[Column36]]</f>
        <v>17</v>
      </c>
      <c r="AU11">
        <f>Table002__Page_1_1[[#This Row],[Column37]]-Table002__Page_1_1[[#Totals],[Column37]]</f>
        <v>2</v>
      </c>
      <c r="AV11">
        <f>Table002__Page_1_1[[#This Row],[Column38]]-Table002__Page_1_1[[#Totals],[Column38]]</f>
        <v>43</v>
      </c>
      <c r="AW11">
        <f>Table002__Page_1_1[[#This Row],[Column39]]-Table002__Page_1_1[[#Totals],[Column39]]</f>
        <v>34</v>
      </c>
      <c r="AX11">
        <f>Table002__Page_1_1[[#This Row],[Column40]]-Table002__Page_1_1[[#Totals],[Column40]]</f>
        <v>52</v>
      </c>
      <c r="AY11">
        <f>Table002__Page_1_1[[#This Row],[Column41]]-Table002__Page_1_1[[#Totals],[Column41]]</f>
        <v>51</v>
      </c>
      <c r="AZ11">
        <f>Table002__Page_1_1[[#This Row],[Column42]]-Table002__Page_1_1[[#Totals],[Column42]]</f>
        <v>46</v>
      </c>
    </row>
    <row r="12" spans="1:52" x14ac:dyDescent="0.25">
      <c r="A12">
        <v>11</v>
      </c>
      <c r="B12" t="s">
        <v>215</v>
      </c>
      <c r="C12" t="s">
        <v>198</v>
      </c>
      <c r="D12" t="s">
        <v>107</v>
      </c>
      <c r="E12">
        <v>24.148</v>
      </c>
      <c r="F12">
        <v>5.6238425925925928E-2</v>
      </c>
      <c r="G12" t="s">
        <v>217</v>
      </c>
      <c r="H12" t="s">
        <v>141</v>
      </c>
      <c r="I12" t="s">
        <v>218</v>
      </c>
      <c r="J12" t="s">
        <v>219</v>
      </c>
      <c r="K12" t="s">
        <v>220</v>
      </c>
      <c r="L12" t="s">
        <v>221</v>
      </c>
      <c r="M12" t="s">
        <v>31</v>
      </c>
      <c r="N12" t="s">
        <v>222</v>
      </c>
      <c r="O12" t="s">
        <v>223</v>
      </c>
      <c r="P12" t="s">
        <v>224</v>
      </c>
      <c r="Q12" t="s">
        <v>335</v>
      </c>
      <c r="R12" t="s">
        <v>328</v>
      </c>
      <c r="S12" t="s">
        <v>333</v>
      </c>
      <c r="T12" t="s">
        <v>343</v>
      </c>
      <c r="U12" t="s">
        <v>357</v>
      </c>
      <c r="V12" t="s">
        <v>326</v>
      </c>
      <c r="W12" t="s">
        <v>328</v>
      </c>
      <c r="X12" t="s">
        <v>328</v>
      </c>
      <c r="Y12" t="s">
        <v>333</v>
      </c>
      <c r="Z12">
        <f>((_xlfn.TEXTBEFORE(Table002__Page_1_1[[#This Row],[Column16]],":")*60)+_xlfn.TEXTAFTER(Table002__Page_1_1[[#This Row],[Column16]],":"))</f>
        <v>535</v>
      </c>
      <c r="AA12">
        <f>((_xlfn.TEXTBEFORE(Table002__Page_1_1[[#This Row],[Column17]],":")*60)+_xlfn.TEXTAFTER(Table002__Page_1_1[[#This Row],[Column17]],":"))</f>
        <v>541</v>
      </c>
      <c r="AB12">
        <f>((_xlfn.TEXTBEFORE(Table002__Page_1_1[[#This Row],[Column18]],":")*60)+_xlfn.TEXTAFTER(Table002__Page_1_1[[#This Row],[Column18]],":"))</f>
        <v>534</v>
      </c>
      <c r="AC12">
        <f>((_xlfn.TEXTBEFORE(Table002__Page_1_1[[#This Row],[Column19]],":")*60)+_xlfn.TEXTAFTER(Table002__Page_1_1[[#This Row],[Column19]],":"))</f>
        <v>553</v>
      </c>
      <c r="AD12">
        <f>((_xlfn.TEXTBEFORE(Table002__Page_1_1[[#This Row],[Column20]],":")*60)+_xlfn.TEXTAFTER(Table002__Page_1_1[[#This Row],[Column20]],":"))</f>
        <v>544</v>
      </c>
      <c r="AE12">
        <f>((_xlfn.TEXTBEFORE(Table002__Page_1_1[[#This Row],[Column21]],":")*60)+_xlfn.TEXTAFTER(Table002__Page_1_1[[#This Row],[Column21]],":"))</f>
        <v>536</v>
      </c>
      <c r="AF12">
        <f>((_xlfn.TEXTBEFORE(Table002__Page_1_1[[#This Row],[Column22]],":")*60)+_xlfn.TEXTAFTER(Table002__Page_1_1[[#This Row],[Column22]],":"))</f>
        <v>541</v>
      </c>
      <c r="AG12">
        <f>((_xlfn.TEXTBEFORE(Table002__Page_1_1[[#This Row],[Column23]],":")*60)+_xlfn.TEXTAFTER(Table002__Page_1_1[[#This Row],[Column23]],":"))</f>
        <v>541</v>
      </c>
      <c r="AH12">
        <f>((_xlfn.TEXTBEFORE(Table002__Page_1_1[[#This Row],[Column24]],":")*60)+_xlfn.TEXTAFTER(Table002__Page_1_1[[#This Row],[Column24]],":"))</f>
        <v>534</v>
      </c>
      <c r="AI12">
        <f>SUM(Table002__Page_1_1[[#This Row],[Column25]])</f>
        <v>535</v>
      </c>
      <c r="AJ12">
        <f>SUM(Table002__Page_1_1[[#This Row],[Column25]:[Column26]])</f>
        <v>1076</v>
      </c>
      <c r="AK12">
        <f>SUM(Table002__Page_1_1[[#This Row],[Column25]:[Column27]])</f>
        <v>1610</v>
      </c>
      <c r="AL12">
        <f>SUM(Table002__Page_1_1[[#This Row],[Column25]:[Column28]])</f>
        <v>2163</v>
      </c>
      <c r="AM12">
        <f>SUM(Table002__Page_1_1[[#This Row],[Column25]:[Column29]])</f>
        <v>2707</v>
      </c>
      <c r="AN12">
        <f>SUM(Table002__Page_1_1[[#This Row],[Column25]:[Column30]])</f>
        <v>3243</v>
      </c>
      <c r="AO12">
        <f>SUM(Table002__Page_1_1[[#This Row],[Column25]:[Column31]])</f>
        <v>3784</v>
      </c>
      <c r="AP12">
        <f>SUM(Table002__Page_1_1[[#This Row],[Column25]:[Column32]])</f>
        <v>4325</v>
      </c>
      <c r="AQ12">
        <f>SUM(Table002__Page_1_1[[#This Row],[Column25]:[Column33]])</f>
        <v>4859</v>
      </c>
      <c r="AR12">
        <f>Table002__Page_1_1[[#This Row],[Column34]]-Table002__Page_1_1[[#Totals],[Column34]]</f>
        <v>2</v>
      </c>
      <c r="AS12">
        <f>Table002__Page_1_1[[#This Row],[Column35]]-Table002__Page_1_1[[#Totals],[Column35]]</f>
        <v>11</v>
      </c>
      <c r="AT12">
        <f>Table002__Page_1_1[[#This Row],[Column36]]-Table002__Page_1_1[[#Totals],[Column36]]</f>
        <v>17</v>
      </c>
      <c r="AU12">
        <f>Table002__Page_1_1[[#This Row],[Column37]]-Table002__Page_1_1[[#Totals],[Column37]]</f>
        <v>23</v>
      </c>
      <c r="AV12">
        <f>Table002__Page_1_1[[#This Row],[Column38]]-Table002__Page_1_1[[#Totals],[Column38]]</f>
        <v>17</v>
      </c>
      <c r="AW12">
        <f>Table002__Page_1_1[[#This Row],[Column39]]-Table002__Page_1_1[[#Totals],[Column39]]</f>
        <v>13</v>
      </c>
      <c r="AX12">
        <f>Table002__Page_1_1[[#This Row],[Column40]]-Table002__Page_1_1[[#Totals],[Column40]]</f>
        <v>41</v>
      </c>
      <c r="AY12">
        <f>Table002__Page_1_1[[#This Row],[Column41]]-Table002__Page_1_1[[#Totals],[Column41]]</f>
        <v>50</v>
      </c>
      <c r="AZ12">
        <f>Table002__Page_1_1[[#This Row],[Column42]]-Table002__Page_1_1[[#Totals],[Column42]]</f>
        <v>59</v>
      </c>
    </row>
    <row r="13" spans="1:52" x14ac:dyDescent="0.25">
      <c r="A13">
        <v>12</v>
      </c>
      <c r="B13" t="s">
        <v>231</v>
      </c>
      <c r="C13" t="s">
        <v>232</v>
      </c>
      <c r="D13" t="s">
        <v>233</v>
      </c>
      <c r="E13">
        <v>24.132000000000001</v>
      </c>
      <c r="F13">
        <v>5.6273148148148149E-2</v>
      </c>
      <c r="G13" t="s">
        <v>235</v>
      </c>
      <c r="H13" t="s">
        <v>236</v>
      </c>
      <c r="I13" t="s">
        <v>237</v>
      </c>
      <c r="J13" t="s">
        <v>238</v>
      </c>
      <c r="K13" t="s">
        <v>239</v>
      </c>
      <c r="L13" t="s">
        <v>240</v>
      </c>
      <c r="M13" t="s">
        <v>241</v>
      </c>
      <c r="N13" t="s">
        <v>242</v>
      </c>
      <c r="O13" t="s">
        <v>243</v>
      </c>
      <c r="P13" t="s">
        <v>244</v>
      </c>
      <c r="Q13" t="s">
        <v>330</v>
      </c>
      <c r="R13" t="s">
        <v>358</v>
      </c>
      <c r="S13" t="s">
        <v>359</v>
      </c>
      <c r="T13" t="s">
        <v>360</v>
      </c>
      <c r="U13" t="s">
        <v>361</v>
      </c>
      <c r="V13" t="s">
        <v>326</v>
      </c>
      <c r="W13" t="s">
        <v>329</v>
      </c>
      <c r="X13" t="s">
        <v>344</v>
      </c>
      <c r="Y13" t="s">
        <v>326</v>
      </c>
      <c r="Z13">
        <f>((_xlfn.TEXTBEFORE(Table002__Page_1_1[[#This Row],[Column16]],":")*60)+_xlfn.TEXTAFTER(Table002__Page_1_1[[#This Row],[Column16]],":"))</f>
        <v>539</v>
      </c>
      <c r="AA13">
        <f>((_xlfn.TEXTBEFORE(Table002__Page_1_1[[#This Row],[Column17]],":")*60)+_xlfn.TEXTAFTER(Table002__Page_1_1[[#This Row],[Column17]],":"))</f>
        <v>574</v>
      </c>
      <c r="AB13">
        <f>((_xlfn.TEXTBEFORE(Table002__Page_1_1[[#This Row],[Column18]],":")*60)+_xlfn.TEXTAFTER(Table002__Page_1_1[[#This Row],[Column18]],":"))</f>
        <v>522</v>
      </c>
      <c r="AC13">
        <f>((_xlfn.TEXTBEFORE(Table002__Page_1_1[[#This Row],[Column19]],":")*60)+_xlfn.TEXTAFTER(Table002__Page_1_1[[#This Row],[Column19]],":"))</f>
        <v>555</v>
      </c>
      <c r="AD13">
        <f>((_xlfn.TEXTBEFORE(Table002__Page_1_1[[#This Row],[Column20]],":")*60)+_xlfn.TEXTAFTER(Table002__Page_1_1[[#This Row],[Column20]],":"))</f>
        <v>537</v>
      </c>
      <c r="AE13">
        <f>((_xlfn.TEXTBEFORE(Table002__Page_1_1[[#This Row],[Column21]],":")*60)+_xlfn.TEXTAFTER(Table002__Page_1_1[[#This Row],[Column21]],":"))</f>
        <v>536</v>
      </c>
      <c r="AF13">
        <f>((_xlfn.TEXTBEFORE(Table002__Page_1_1[[#This Row],[Column22]],":")*60)+_xlfn.TEXTAFTER(Table002__Page_1_1[[#This Row],[Column22]],":"))</f>
        <v>533</v>
      </c>
      <c r="AG13">
        <f>((_xlfn.TEXTBEFORE(Table002__Page_1_1[[#This Row],[Column23]],":")*60)+_xlfn.TEXTAFTER(Table002__Page_1_1[[#This Row],[Column23]],":"))</f>
        <v>530</v>
      </c>
      <c r="AH13">
        <f>((_xlfn.TEXTBEFORE(Table002__Page_1_1[[#This Row],[Column24]],":")*60)+_xlfn.TEXTAFTER(Table002__Page_1_1[[#This Row],[Column24]],":"))</f>
        <v>536</v>
      </c>
      <c r="AI13">
        <f>SUM(Table002__Page_1_1[[#This Row],[Column25]])</f>
        <v>539</v>
      </c>
      <c r="AJ13">
        <f>SUM(Table002__Page_1_1[[#This Row],[Column25]:[Column26]])</f>
        <v>1113</v>
      </c>
      <c r="AK13">
        <f>SUM(Table002__Page_1_1[[#This Row],[Column25]:[Column27]])</f>
        <v>1635</v>
      </c>
      <c r="AL13">
        <f>SUM(Table002__Page_1_1[[#This Row],[Column25]:[Column28]])</f>
        <v>2190</v>
      </c>
      <c r="AM13">
        <f>SUM(Table002__Page_1_1[[#This Row],[Column25]:[Column29]])</f>
        <v>2727</v>
      </c>
      <c r="AN13">
        <f>SUM(Table002__Page_1_1[[#This Row],[Column25]:[Column30]])</f>
        <v>3263</v>
      </c>
      <c r="AO13">
        <f>SUM(Table002__Page_1_1[[#This Row],[Column25]:[Column31]])</f>
        <v>3796</v>
      </c>
      <c r="AP13">
        <f>SUM(Table002__Page_1_1[[#This Row],[Column25]:[Column32]])</f>
        <v>4326</v>
      </c>
      <c r="AQ13">
        <f>SUM(Table002__Page_1_1[[#This Row],[Column25]:[Column33]])</f>
        <v>4862</v>
      </c>
      <c r="AR13">
        <f>Table002__Page_1_1[[#This Row],[Column34]]-Table002__Page_1_1[[#Totals],[Column34]]</f>
        <v>6</v>
      </c>
      <c r="AS13">
        <f>Table002__Page_1_1[[#This Row],[Column35]]-Table002__Page_1_1[[#Totals],[Column35]]</f>
        <v>48</v>
      </c>
      <c r="AT13">
        <f>Table002__Page_1_1[[#This Row],[Column36]]-Table002__Page_1_1[[#Totals],[Column36]]</f>
        <v>42</v>
      </c>
      <c r="AU13">
        <f>Table002__Page_1_1[[#This Row],[Column37]]-Table002__Page_1_1[[#Totals],[Column37]]</f>
        <v>50</v>
      </c>
      <c r="AV13">
        <f>Table002__Page_1_1[[#This Row],[Column38]]-Table002__Page_1_1[[#Totals],[Column38]]</f>
        <v>37</v>
      </c>
      <c r="AW13">
        <f>Table002__Page_1_1[[#This Row],[Column39]]-Table002__Page_1_1[[#Totals],[Column39]]</f>
        <v>33</v>
      </c>
      <c r="AX13">
        <f>Table002__Page_1_1[[#This Row],[Column40]]-Table002__Page_1_1[[#Totals],[Column40]]</f>
        <v>53</v>
      </c>
      <c r="AY13">
        <f>Table002__Page_1_1[[#This Row],[Column41]]-Table002__Page_1_1[[#Totals],[Column41]]</f>
        <v>51</v>
      </c>
      <c r="AZ13">
        <f>Table002__Page_1_1[[#This Row],[Column42]]-Table002__Page_1_1[[#Totals],[Column42]]</f>
        <v>62</v>
      </c>
    </row>
    <row r="14" spans="1:52" x14ac:dyDescent="0.25">
      <c r="A14">
        <v>13</v>
      </c>
      <c r="B14" t="s">
        <v>252</v>
      </c>
      <c r="C14" t="s">
        <v>253</v>
      </c>
      <c r="D14" t="s">
        <v>27</v>
      </c>
      <c r="E14">
        <v>24.016999999999999</v>
      </c>
      <c r="F14">
        <v>5.6539351851851855E-2</v>
      </c>
      <c r="G14" t="s">
        <v>255</v>
      </c>
      <c r="H14" t="s">
        <v>256</v>
      </c>
      <c r="I14" t="s">
        <v>257</v>
      </c>
      <c r="J14" t="s">
        <v>258</v>
      </c>
      <c r="K14" t="s">
        <v>74</v>
      </c>
      <c r="L14" t="s">
        <v>95</v>
      </c>
      <c r="M14" t="s">
        <v>259</v>
      </c>
      <c r="N14" t="s">
        <v>260</v>
      </c>
      <c r="O14" t="s">
        <v>261</v>
      </c>
      <c r="P14" t="s">
        <v>262</v>
      </c>
      <c r="Q14" t="s">
        <v>333</v>
      </c>
      <c r="R14" t="s">
        <v>354</v>
      </c>
      <c r="S14" t="s">
        <v>328</v>
      </c>
      <c r="T14" t="s">
        <v>329</v>
      </c>
      <c r="U14" t="s">
        <v>327</v>
      </c>
      <c r="V14" t="s">
        <v>330</v>
      </c>
      <c r="W14" t="s">
        <v>362</v>
      </c>
      <c r="X14" t="s">
        <v>345</v>
      </c>
      <c r="Y14" t="s">
        <v>351</v>
      </c>
      <c r="Z14">
        <f>((_xlfn.TEXTBEFORE(Table002__Page_1_1[[#This Row],[Column16]],":")*60)+_xlfn.TEXTAFTER(Table002__Page_1_1[[#This Row],[Column16]],":"))</f>
        <v>534</v>
      </c>
      <c r="AA14">
        <f>((_xlfn.TEXTBEFORE(Table002__Page_1_1[[#This Row],[Column17]],":")*60)+_xlfn.TEXTAFTER(Table002__Page_1_1[[#This Row],[Column17]],":"))</f>
        <v>543</v>
      </c>
      <c r="AB14">
        <f>((_xlfn.TEXTBEFORE(Table002__Page_1_1[[#This Row],[Column18]],":")*60)+_xlfn.TEXTAFTER(Table002__Page_1_1[[#This Row],[Column18]],":"))</f>
        <v>541</v>
      </c>
      <c r="AC14">
        <f>((_xlfn.TEXTBEFORE(Table002__Page_1_1[[#This Row],[Column19]],":")*60)+_xlfn.TEXTAFTER(Table002__Page_1_1[[#This Row],[Column19]],":"))</f>
        <v>533</v>
      </c>
      <c r="AD14">
        <f>((_xlfn.TEXTBEFORE(Table002__Page_1_1[[#This Row],[Column20]],":")*60)+_xlfn.TEXTAFTER(Table002__Page_1_1[[#This Row],[Column20]],":"))</f>
        <v>542</v>
      </c>
      <c r="AE14">
        <f>((_xlfn.TEXTBEFORE(Table002__Page_1_1[[#This Row],[Column21]],":")*60)+_xlfn.TEXTAFTER(Table002__Page_1_1[[#This Row],[Column21]],":"))</f>
        <v>539</v>
      </c>
      <c r="AF14">
        <f>((_xlfn.TEXTBEFORE(Table002__Page_1_1[[#This Row],[Column22]],":")*60)+_xlfn.TEXTAFTER(Table002__Page_1_1[[#This Row],[Column22]],":"))</f>
        <v>558</v>
      </c>
      <c r="AG14">
        <f>((_xlfn.TEXTBEFORE(Table002__Page_1_1[[#This Row],[Column23]],":")*60)+_xlfn.TEXTAFTER(Table002__Page_1_1[[#This Row],[Column23]],":"))</f>
        <v>548</v>
      </c>
      <c r="AH14">
        <f>((_xlfn.TEXTBEFORE(Table002__Page_1_1[[#This Row],[Column24]],":")*60)+_xlfn.TEXTAFTER(Table002__Page_1_1[[#This Row],[Column24]],":"))</f>
        <v>547</v>
      </c>
      <c r="AI14">
        <f>SUM(Table002__Page_1_1[[#This Row],[Column25]])</f>
        <v>534</v>
      </c>
      <c r="AJ14">
        <f>SUM(Table002__Page_1_1[[#This Row],[Column25]:[Column26]])</f>
        <v>1077</v>
      </c>
      <c r="AK14">
        <f>SUM(Table002__Page_1_1[[#This Row],[Column25]:[Column27]])</f>
        <v>1618</v>
      </c>
      <c r="AL14">
        <f>SUM(Table002__Page_1_1[[#This Row],[Column25]:[Column28]])</f>
        <v>2151</v>
      </c>
      <c r="AM14">
        <f>SUM(Table002__Page_1_1[[#This Row],[Column25]:[Column29]])</f>
        <v>2693</v>
      </c>
      <c r="AN14">
        <f>SUM(Table002__Page_1_1[[#This Row],[Column25]:[Column30]])</f>
        <v>3232</v>
      </c>
      <c r="AO14">
        <f>SUM(Table002__Page_1_1[[#This Row],[Column25]:[Column31]])</f>
        <v>3790</v>
      </c>
      <c r="AP14">
        <f>SUM(Table002__Page_1_1[[#This Row],[Column25]:[Column32]])</f>
        <v>4338</v>
      </c>
      <c r="AQ14">
        <f>SUM(Table002__Page_1_1[[#This Row],[Column25]:[Column33]])</f>
        <v>4885</v>
      </c>
      <c r="AR14">
        <f>Table002__Page_1_1[[#This Row],[Column34]]-Table002__Page_1_1[[#Totals],[Column34]]</f>
        <v>1</v>
      </c>
      <c r="AS14">
        <f>Table002__Page_1_1[[#This Row],[Column35]]-Table002__Page_1_1[[#Totals],[Column35]]</f>
        <v>12</v>
      </c>
      <c r="AT14">
        <f>Table002__Page_1_1[[#This Row],[Column36]]-Table002__Page_1_1[[#Totals],[Column36]]</f>
        <v>25</v>
      </c>
      <c r="AU14">
        <f>Table002__Page_1_1[[#This Row],[Column37]]-Table002__Page_1_1[[#Totals],[Column37]]</f>
        <v>11</v>
      </c>
      <c r="AV14">
        <f>Table002__Page_1_1[[#This Row],[Column38]]-Table002__Page_1_1[[#Totals],[Column38]]</f>
        <v>3</v>
      </c>
      <c r="AW14">
        <f>Table002__Page_1_1[[#This Row],[Column39]]-Table002__Page_1_1[[#Totals],[Column39]]</f>
        <v>2</v>
      </c>
      <c r="AX14">
        <f>Table002__Page_1_1[[#This Row],[Column40]]-Table002__Page_1_1[[#Totals],[Column40]]</f>
        <v>47</v>
      </c>
      <c r="AY14">
        <f>Table002__Page_1_1[[#This Row],[Column41]]-Table002__Page_1_1[[#Totals],[Column41]]</f>
        <v>63</v>
      </c>
      <c r="AZ14">
        <f>Table002__Page_1_1[[#This Row],[Column42]]-Table002__Page_1_1[[#Totals],[Column42]]</f>
        <v>85</v>
      </c>
    </row>
    <row r="15" spans="1:52" x14ac:dyDescent="0.25">
      <c r="A15">
        <v>14</v>
      </c>
      <c r="B15" t="s">
        <v>270</v>
      </c>
      <c r="C15" t="s">
        <v>271</v>
      </c>
      <c r="E15">
        <v>23.995999999999999</v>
      </c>
      <c r="F15">
        <v>5.6585648148148149E-2</v>
      </c>
      <c r="G15" t="s">
        <v>273</v>
      </c>
      <c r="H15" t="s">
        <v>274</v>
      </c>
      <c r="I15" t="s">
        <v>275</v>
      </c>
      <c r="J15" t="s">
        <v>276</v>
      </c>
      <c r="K15" t="s">
        <v>277</v>
      </c>
      <c r="L15" t="s">
        <v>278</v>
      </c>
      <c r="M15" t="s">
        <v>279</v>
      </c>
      <c r="N15" t="s">
        <v>280</v>
      </c>
      <c r="O15" t="s">
        <v>281</v>
      </c>
      <c r="P15" t="s">
        <v>282</v>
      </c>
      <c r="Q15" t="s">
        <v>363</v>
      </c>
      <c r="R15" t="s">
        <v>328</v>
      </c>
      <c r="S15" t="s">
        <v>351</v>
      </c>
      <c r="T15" t="s">
        <v>328</v>
      </c>
      <c r="U15" t="s">
        <v>336</v>
      </c>
      <c r="V15" t="s">
        <v>326</v>
      </c>
      <c r="W15" t="s">
        <v>331</v>
      </c>
      <c r="X15" t="s">
        <v>328</v>
      </c>
      <c r="Y15" t="s">
        <v>346</v>
      </c>
      <c r="Z15">
        <f>((_xlfn.TEXTBEFORE(Table002__Page_1_1[[#This Row],[Column16]],":")*60)+_xlfn.TEXTAFTER(Table002__Page_1_1[[#This Row],[Column16]],":"))</f>
        <v>587</v>
      </c>
      <c r="AA15">
        <f>((_xlfn.TEXTBEFORE(Table002__Page_1_1[[#This Row],[Column17]],":")*60)+_xlfn.TEXTAFTER(Table002__Page_1_1[[#This Row],[Column17]],":"))</f>
        <v>541</v>
      </c>
      <c r="AB15">
        <f>((_xlfn.TEXTBEFORE(Table002__Page_1_1[[#This Row],[Column18]],":")*60)+_xlfn.TEXTAFTER(Table002__Page_1_1[[#This Row],[Column18]],":"))</f>
        <v>547</v>
      </c>
      <c r="AC15">
        <f>((_xlfn.TEXTBEFORE(Table002__Page_1_1[[#This Row],[Column19]],":")*60)+_xlfn.TEXTAFTER(Table002__Page_1_1[[#This Row],[Column19]],":"))</f>
        <v>541</v>
      </c>
      <c r="AD15">
        <f>((_xlfn.TEXTBEFORE(Table002__Page_1_1[[#This Row],[Column20]],":")*60)+_xlfn.TEXTAFTER(Table002__Page_1_1[[#This Row],[Column20]],":"))</f>
        <v>531</v>
      </c>
      <c r="AE15">
        <f>((_xlfn.TEXTBEFORE(Table002__Page_1_1[[#This Row],[Column21]],":")*60)+_xlfn.TEXTAFTER(Table002__Page_1_1[[#This Row],[Column21]],":"))</f>
        <v>536</v>
      </c>
      <c r="AF15">
        <f>((_xlfn.TEXTBEFORE(Table002__Page_1_1[[#This Row],[Column22]],":")*60)+_xlfn.TEXTAFTER(Table002__Page_1_1[[#This Row],[Column22]],":"))</f>
        <v>540</v>
      </c>
      <c r="AG15">
        <f>((_xlfn.TEXTBEFORE(Table002__Page_1_1[[#This Row],[Column23]],":")*60)+_xlfn.TEXTAFTER(Table002__Page_1_1[[#This Row],[Column23]],":"))</f>
        <v>541</v>
      </c>
      <c r="AH15">
        <f>((_xlfn.TEXTBEFORE(Table002__Page_1_1[[#This Row],[Column24]],":")*60)+_xlfn.TEXTAFTER(Table002__Page_1_1[[#This Row],[Column24]],":"))</f>
        <v>525</v>
      </c>
      <c r="AI15">
        <f>SUM(Table002__Page_1_1[[#This Row],[Column25]])</f>
        <v>587</v>
      </c>
      <c r="AJ15">
        <f>SUM(Table002__Page_1_1[[#This Row],[Column25]:[Column26]])</f>
        <v>1128</v>
      </c>
      <c r="AK15">
        <f>SUM(Table002__Page_1_1[[#This Row],[Column25]:[Column27]])</f>
        <v>1675</v>
      </c>
      <c r="AL15">
        <f>SUM(Table002__Page_1_1[[#This Row],[Column25]:[Column28]])</f>
        <v>2216</v>
      </c>
      <c r="AM15">
        <f>SUM(Table002__Page_1_1[[#This Row],[Column25]:[Column29]])</f>
        <v>2747</v>
      </c>
      <c r="AN15">
        <f>SUM(Table002__Page_1_1[[#This Row],[Column25]:[Column30]])</f>
        <v>3283</v>
      </c>
      <c r="AO15">
        <f>SUM(Table002__Page_1_1[[#This Row],[Column25]:[Column31]])</f>
        <v>3823</v>
      </c>
      <c r="AP15">
        <f>SUM(Table002__Page_1_1[[#This Row],[Column25]:[Column32]])</f>
        <v>4364</v>
      </c>
      <c r="AQ15">
        <f>SUM(Table002__Page_1_1[[#This Row],[Column25]:[Column33]])</f>
        <v>4889</v>
      </c>
      <c r="AR15">
        <f>Table002__Page_1_1[[#This Row],[Column34]]-Table002__Page_1_1[[#Totals],[Column34]]</f>
        <v>54</v>
      </c>
      <c r="AS15">
        <f>Table002__Page_1_1[[#This Row],[Column35]]-Table002__Page_1_1[[#Totals],[Column35]]</f>
        <v>63</v>
      </c>
      <c r="AT15">
        <f>Table002__Page_1_1[[#This Row],[Column36]]-Table002__Page_1_1[[#Totals],[Column36]]</f>
        <v>82</v>
      </c>
      <c r="AU15">
        <f>Table002__Page_1_1[[#This Row],[Column37]]-Table002__Page_1_1[[#Totals],[Column37]]</f>
        <v>76</v>
      </c>
      <c r="AV15">
        <f>Table002__Page_1_1[[#This Row],[Column38]]-Table002__Page_1_1[[#Totals],[Column38]]</f>
        <v>57</v>
      </c>
      <c r="AW15">
        <f>Table002__Page_1_1[[#This Row],[Column39]]-Table002__Page_1_1[[#Totals],[Column39]]</f>
        <v>53</v>
      </c>
      <c r="AX15">
        <f>Table002__Page_1_1[[#This Row],[Column40]]-Table002__Page_1_1[[#Totals],[Column40]]</f>
        <v>80</v>
      </c>
      <c r="AY15">
        <f>Table002__Page_1_1[[#This Row],[Column41]]-Table002__Page_1_1[[#Totals],[Column41]]</f>
        <v>89</v>
      </c>
      <c r="AZ15">
        <f>Table002__Page_1_1[[#This Row],[Column42]]-Table002__Page_1_1[[#Totals],[Column42]]</f>
        <v>89</v>
      </c>
    </row>
    <row r="16" spans="1:52" x14ac:dyDescent="0.25">
      <c r="A16">
        <v>15</v>
      </c>
      <c r="B16" t="s">
        <v>289</v>
      </c>
      <c r="C16" t="s">
        <v>290</v>
      </c>
      <c r="D16" t="s">
        <v>291</v>
      </c>
      <c r="E16">
        <v>23.98</v>
      </c>
      <c r="F16">
        <v>5.6631944444444443E-2</v>
      </c>
      <c r="G16" t="s">
        <v>293</v>
      </c>
      <c r="H16" t="s">
        <v>294</v>
      </c>
      <c r="I16" t="s">
        <v>295</v>
      </c>
      <c r="J16" t="s">
        <v>296</v>
      </c>
      <c r="K16" t="s">
        <v>297</v>
      </c>
      <c r="L16" t="s">
        <v>298</v>
      </c>
      <c r="M16" t="s">
        <v>298</v>
      </c>
      <c r="N16" t="s">
        <v>299</v>
      </c>
      <c r="O16" t="s">
        <v>300</v>
      </c>
      <c r="P16" t="s">
        <v>301</v>
      </c>
      <c r="Q16" t="s">
        <v>351</v>
      </c>
      <c r="R16" t="s">
        <v>344</v>
      </c>
      <c r="S16" t="s">
        <v>357</v>
      </c>
      <c r="T16" t="s">
        <v>354</v>
      </c>
      <c r="U16" t="s">
        <v>345</v>
      </c>
      <c r="V16" t="s">
        <v>331</v>
      </c>
      <c r="W16" t="s">
        <v>340</v>
      </c>
      <c r="X16" t="s">
        <v>364</v>
      </c>
      <c r="Y16" t="s">
        <v>344</v>
      </c>
      <c r="Z16">
        <f>((_xlfn.TEXTBEFORE(Table002__Page_1_1[[#This Row],[Column16]],":")*60)+_xlfn.TEXTAFTER(Table002__Page_1_1[[#This Row],[Column16]],":"))</f>
        <v>547</v>
      </c>
      <c r="AA16">
        <f>((_xlfn.TEXTBEFORE(Table002__Page_1_1[[#This Row],[Column17]],":")*60)+_xlfn.TEXTAFTER(Table002__Page_1_1[[#This Row],[Column17]],":"))</f>
        <v>530</v>
      </c>
      <c r="AB16">
        <f>((_xlfn.TEXTBEFORE(Table002__Page_1_1[[#This Row],[Column18]],":")*60)+_xlfn.TEXTAFTER(Table002__Page_1_1[[#This Row],[Column18]],":"))</f>
        <v>544</v>
      </c>
      <c r="AC16">
        <f>((_xlfn.TEXTBEFORE(Table002__Page_1_1[[#This Row],[Column19]],":")*60)+_xlfn.TEXTAFTER(Table002__Page_1_1[[#This Row],[Column19]],":"))</f>
        <v>543</v>
      </c>
      <c r="AD16">
        <f>((_xlfn.TEXTBEFORE(Table002__Page_1_1[[#This Row],[Column20]],":")*60)+_xlfn.TEXTAFTER(Table002__Page_1_1[[#This Row],[Column20]],":"))</f>
        <v>548</v>
      </c>
      <c r="AE16">
        <f>((_xlfn.TEXTBEFORE(Table002__Page_1_1[[#This Row],[Column21]],":")*60)+_xlfn.TEXTAFTER(Table002__Page_1_1[[#This Row],[Column21]],":"))</f>
        <v>540</v>
      </c>
      <c r="AF16">
        <f>((_xlfn.TEXTBEFORE(Table002__Page_1_1[[#This Row],[Column22]],":")*60)+_xlfn.TEXTAFTER(Table002__Page_1_1[[#This Row],[Column22]],":"))</f>
        <v>551</v>
      </c>
      <c r="AG16">
        <f>((_xlfn.TEXTBEFORE(Table002__Page_1_1[[#This Row],[Column23]],":")*60)+_xlfn.TEXTAFTER(Table002__Page_1_1[[#This Row],[Column23]],":"))</f>
        <v>560</v>
      </c>
      <c r="AH16">
        <f>((_xlfn.TEXTBEFORE(Table002__Page_1_1[[#This Row],[Column24]],":")*60)+_xlfn.TEXTAFTER(Table002__Page_1_1[[#This Row],[Column24]],":"))</f>
        <v>530</v>
      </c>
      <c r="AI16">
        <f>SUM(Table002__Page_1_1[[#This Row],[Column25]])</f>
        <v>547</v>
      </c>
      <c r="AJ16">
        <f>SUM(Table002__Page_1_1[[#This Row],[Column25]:[Column26]])</f>
        <v>1077</v>
      </c>
      <c r="AK16">
        <f>SUM(Table002__Page_1_1[[#This Row],[Column25]:[Column27]])</f>
        <v>1621</v>
      </c>
      <c r="AL16">
        <f>SUM(Table002__Page_1_1[[#This Row],[Column25]:[Column28]])</f>
        <v>2164</v>
      </c>
      <c r="AM16">
        <f>SUM(Table002__Page_1_1[[#This Row],[Column25]:[Column29]])</f>
        <v>2712</v>
      </c>
      <c r="AN16">
        <f>SUM(Table002__Page_1_1[[#This Row],[Column25]:[Column30]])</f>
        <v>3252</v>
      </c>
      <c r="AO16">
        <f>SUM(Table002__Page_1_1[[#This Row],[Column25]:[Column31]])</f>
        <v>3803</v>
      </c>
      <c r="AP16">
        <f>SUM(Table002__Page_1_1[[#This Row],[Column25]:[Column32]])</f>
        <v>4363</v>
      </c>
      <c r="AQ16">
        <f>SUM(Table002__Page_1_1[[#This Row],[Column25]:[Column33]])</f>
        <v>4893</v>
      </c>
      <c r="AR16">
        <f>Table002__Page_1_1[[#This Row],[Column34]]-Table002__Page_1_1[[#Totals],[Column34]]</f>
        <v>14</v>
      </c>
      <c r="AS16">
        <f>Table002__Page_1_1[[#This Row],[Column35]]-Table002__Page_1_1[[#Totals],[Column35]]</f>
        <v>12</v>
      </c>
      <c r="AT16">
        <f>Table002__Page_1_1[[#This Row],[Column36]]-Table002__Page_1_1[[#Totals],[Column36]]</f>
        <v>28</v>
      </c>
      <c r="AU16">
        <f>Table002__Page_1_1[[#This Row],[Column37]]-Table002__Page_1_1[[#Totals],[Column37]]</f>
        <v>24</v>
      </c>
      <c r="AV16">
        <f>Table002__Page_1_1[[#This Row],[Column38]]-Table002__Page_1_1[[#Totals],[Column38]]</f>
        <v>22</v>
      </c>
      <c r="AW16">
        <f>Table002__Page_1_1[[#This Row],[Column39]]-Table002__Page_1_1[[#Totals],[Column39]]</f>
        <v>22</v>
      </c>
      <c r="AX16">
        <f>Table002__Page_1_1[[#This Row],[Column40]]-Table002__Page_1_1[[#Totals],[Column40]]</f>
        <v>60</v>
      </c>
      <c r="AY16">
        <f>Table002__Page_1_1[[#This Row],[Column41]]-Table002__Page_1_1[[#Totals],[Column41]]</f>
        <v>88</v>
      </c>
      <c r="AZ16">
        <f>Table002__Page_1_1[[#This Row],[Column42]]-Table002__Page_1_1[[#Totals],[Column42]]</f>
        <v>93</v>
      </c>
    </row>
    <row r="17" spans="1:52" x14ac:dyDescent="0.25">
      <c r="A17">
        <v>16</v>
      </c>
      <c r="B17" t="s">
        <v>309</v>
      </c>
      <c r="C17" t="s">
        <v>49</v>
      </c>
      <c r="D17" t="s">
        <v>310</v>
      </c>
      <c r="E17">
        <v>23.978999999999999</v>
      </c>
      <c r="F17">
        <v>5.6631944444444443E-2</v>
      </c>
      <c r="G17" t="s">
        <v>293</v>
      </c>
      <c r="H17" t="s">
        <v>312</v>
      </c>
      <c r="I17" t="s">
        <v>313</v>
      </c>
      <c r="J17" t="s">
        <v>314</v>
      </c>
      <c r="K17" t="s">
        <v>315</v>
      </c>
      <c r="L17" t="s">
        <v>316</v>
      </c>
      <c r="M17" t="s">
        <v>316</v>
      </c>
      <c r="N17" t="s">
        <v>317</v>
      </c>
      <c r="O17" t="s">
        <v>318</v>
      </c>
      <c r="P17" t="s">
        <v>319</v>
      </c>
      <c r="Q17" t="s">
        <v>335</v>
      </c>
      <c r="R17" t="s">
        <v>344</v>
      </c>
      <c r="S17" t="s">
        <v>365</v>
      </c>
      <c r="T17" t="s">
        <v>357</v>
      </c>
      <c r="U17" t="s">
        <v>344</v>
      </c>
      <c r="V17" t="s">
        <v>331</v>
      </c>
      <c r="W17" t="s">
        <v>340</v>
      </c>
      <c r="X17" t="s">
        <v>360</v>
      </c>
      <c r="Y17" t="s">
        <v>365</v>
      </c>
      <c r="Z17">
        <f>((_xlfn.TEXTBEFORE(Table002__Page_1_1[[#This Row],[Column16]],":")*60)+_xlfn.TEXTAFTER(Table002__Page_1_1[[#This Row],[Column16]],":"))</f>
        <v>535</v>
      </c>
      <c r="AA17">
        <f>((_xlfn.TEXTBEFORE(Table002__Page_1_1[[#This Row],[Column17]],":")*60)+_xlfn.TEXTAFTER(Table002__Page_1_1[[#This Row],[Column17]],":"))</f>
        <v>530</v>
      </c>
      <c r="AB17">
        <f>((_xlfn.TEXTBEFORE(Table002__Page_1_1[[#This Row],[Column18]],":")*60)+_xlfn.TEXTAFTER(Table002__Page_1_1[[#This Row],[Column18]],":"))</f>
        <v>554</v>
      </c>
      <c r="AC17">
        <f>((_xlfn.TEXTBEFORE(Table002__Page_1_1[[#This Row],[Column19]],":")*60)+_xlfn.TEXTAFTER(Table002__Page_1_1[[#This Row],[Column19]],":"))</f>
        <v>544</v>
      </c>
      <c r="AD17">
        <f>((_xlfn.TEXTBEFORE(Table002__Page_1_1[[#This Row],[Column20]],":")*60)+_xlfn.TEXTAFTER(Table002__Page_1_1[[#This Row],[Column20]],":"))</f>
        <v>530</v>
      </c>
      <c r="AE17">
        <f>((_xlfn.TEXTBEFORE(Table002__Page_1_1[[#This Row],[Column21]],":")*60)+_xlfn.TEXTAFTER(Table002__Page_1_1[[#This Row],[Column21]],":"))</f>
        <v>540</v>
      </c>
      <c r="AF17">
        <f>((_xlfn.TEXTBEFORE(Table002__Page_1_1[[#This Row],[Column22]],":")*60)+_xlfn.TEXTAFTER(Table002__Page_1_1[[#This Row],[Column22]],":"))</f>
        <v>551</v>
      </c>
      <c r="AG17">
        <f>((_xlfn.TEXTBEFORE(Table002__Page_1_1[[#This Row],[Column23]],":")*60)+_xlfn.TEXTAFTER(Table002__Page_1_1[[#This Row],[Column23]],":"))</f>
        <v>555</v>
      </c>
      <c r="AH17">
        <f>((_xlfn.TEXTBEFORE(Table002__Page_1_1[[#This Row],[Column24]],":")*60)+_xlfn.TEXTAFTER(Table002__Page_1_1[[#This Row],[Column24]],":"))</f>
        <v>554</v>
      </c>
      <c r="AI17">
        <f>SUM(Table002__Page_1_1[[#This Row],[Column25]])</f>
        <v>535</v>
      </c>
      <c r="AJ17">
        <f>SUM(Table002__Page_1_1[[#This Row],[Column25]:[Column26]])</f>
        <v>1065</v>
      </c>
      <c r="AK17">
        <f>SUM(Table002__Page_1_1[[#This Row],[Column25]:[Column27]])</f>
        <v>1619</v>
      </c>
      <c r="AL17">
        <f>SUM(Table002__Page_1_1[[#This Row],[Column25]:[Column28]])</f>
        <v>2163</v>
      </c>
      <c r="AM17">
        <f>SUM(Table002__Page_1_1[[#This Row],[Column25]:[Column29]])</f>
        <v>2693</v>
      </c>
      <c r="AN17">
        <f>SUM(Table002__Page_1_1[[#This Row],[Column25]:[Column30]])</f>
        <v>3233</v>
      </c>
      <c r="AO17">
        <f>SUM(Table002__Page_1_1[[#This Row],[Column25]:[Column31]])</f>
        <v>3784</v>
      </c>
      <c r="AP17">
        <f>SUM(Table002__Page_1_1[[#This Row],[Column25]:[Column32]])</f>
        <v>4339</v>
      </c>
      <c r="AQ17">
        <f>SUM(Table002__Page_1_1[[#This Row],[Column25]:[Column33]])</f>
        <v>4893</v>
      </c>
      <c r="AR17">
        <f>Table002__Page_1_1[[#This Row],[Column34]]-Table002__Page_1_1[[#Totals],[Column34]]</f>
        <v>2</v>
      </c>
      <c r="AS17">
        <f>Table002__Page_1_1[[#This Row],[Column35]]-Table002__Page_1_1[[#Totals],[Column35]]</f>
        <v>0</v>
      </c>
      <c r="AT17">
        <f>Table002__Page_1_1[[#This Row],[Column36]]-Table002__Page_1_1[[#Totals],[Column36]]</f>
        <v>26</v>
      </c>
      <c r="AU17">
        <f>Table002__Page_1_1[[#This Row],[Column37]]-Table002__Page_1_1[[#Totals],[Column37]]</f>
        <v>23</v>
      </c>
      <c r="AV17">
        <f>Table002__Page_1_1[[#This Row],[Column38]]-Table002__Page_1_1[[#Totals],[Column38]]</f>
        <v>3</v>
      </c>
      <c r="AW17">
        <f>Table002__Page_1_1[[#This Row],[Column39]]-Table002__Page_1_1[[#Totals],[Column39]]</f>
        <v>3</v>
      </c>
      <c r="AX17">
        <f>Table002__Page_1_1[[#This Row],[Column40]]-Table002__Page_1_1[[#Totals],[Column40]]</f>
        <v>41</v>
      </c>
      <c r="AY17">
        <f>Table002__Page_1_1[[#This Row],[Column41]]-Table002__Page_1_1[[#Totals],[Column41]]</f>
        <v>64</v>
      </c>
      <c r="AZ17">
        <f>Table002__Page_1_1[[#This Row],[Column42]]-Table002__Page_1_1[[#Totals],[Column42]]</f>
        <v>93</v>
      </c>
    </row>
    <row r="18" spans="1:52" x14ac:dyDescent="0.25">
      <c r="AI18">
        <f>MIN(Table002__Page_1_1[Column34])</f>
        <v>533</v>
      </c>
      <c r="AJ18">
        <f>MIN(Table002__Page_1_1[Column35])</f>
        <v>1065</v>
      </c>
      <c r="AK18">
        <f>MIN(Table002__Page_1_1[Column36])</f>
        <v>1593</v>
      </c>
      <c r="AL18">
        <f>MIN(Table002__Page_1_1[Column37])</f>
        <v>2140</v>
      </c>
      <c r="AM18">
        <f>MIN(Table002__Page_1_1[Column38])</f>
        <v>2690</v>
      </c>
      <c r="AN18">
        <f>MIN(Table002__Page_1_1[Column39])</f>
        <v>3230</v>
      </c>
      <c r="AO18">
        <f>MIN(Table002__Page_1_1[Column40])</f>
        <v>3743</v>
      </c>
      <c r="AP18">
        <f>MIN(Table002__Page_1_1[Column41])</f>
        <v>4275</v>
      </c>
      <c r="AQ18">
        <f>MIN(Table002__Page_1_1[Column42])</f>
        <v>4800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AE8B-9147-4B2F-B47B-DA59725285C4}">
  <dimension ref="A1:Y17"/>
  <sheetViews>
    <sheetView workbookViewId="0">
      <selection sqref="A1:Y17"/>
    </sheetView>
  </sheetViews>
  <sheetFormatPr defaultRowHeight="15" x14ac:dyDescent="0.25"/>
  <cols>
    <col min="1" max="1" width="7.7109375" bestFit="1" customWidth="1"/>
    <col min="2" max="2" width="27" bestFit="1" customWidth="1"/>
    <col min="3" max="3" width="11.42578125" bestFit="1" customWidth="1"/>
    <col min="4" max="4" width="34.140625" bestFit="1" customWidth="1"/>
    <col min="5" max="6" width="12" bestFit="1" customWidth="1"/>
    <col min="7" max="10" width="11.42578125" bestFit="1" customWidth="1"/>
    <col min="11" max="25" width="12.42578125" bestFit="1" customWidth="1"/>
    <col min="26" max="26" width="8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25</v>
      </c>
      <c r="C2" t="s">
        <v>26</v>
      </c>
      <c r="D2" t="s">
        <v>27</v>
      </c>
      <c r="E2" t="s">
        <v>28</v>
      </c>
      <c r="F2">
        <v>5.5555555555555552E-2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</row>
    <row r="3" spans="1:25" x14ac:dyDescent="0.25">
      <c r="A3">
        <v>2</v>
      </c>
      <c r="B3" t="s">
        <v>48</v>
      </c>
      <c r="C3" t="s">
        <v>49</v>
      </c>
      <c r="D3" t="s">
        <v>50</v>
      </c>
      <c r="E3" t="s">
        <v>51</v>
      </c>
      <c r="F3">
        <v>5.5567129629629633E-2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58</v>
      </c>
      <c r="Q3" t="s">
        <v>61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</row>
    <row r="4" spans="1:25" x14ac:dyDescent="0.25">
      <c r="A4">
        <v>3</v>
      </c>
      <c r="B4" t="s">
        <v>70</v>
      </c>
      <c r="C4" t="s">
        <v>71</v>
      </c>
      <c r="D4" t="s">
        <v>27</v>
      </c>
      <c r="E4" t="s">
        <v>72</v>
      </c>
      <c r="F4">
        <v>5.5567129629629633E-2</v>
      </c>
      <c r="G4" t="s">
        <v>52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  <c r="P4" t="s">
        <v>35</v>
      </c>
      <c r="Q4" t="s">
        <v>81</v>
      </c>
      <c r="R4" t="s">
        <v>82</v>
      </c>
      <c r="S4" t="s">
        <v>81</v>
      </c>
      <c r="T4" t="s">
        <v>83</v>
      </c>
      <c r="U4" t="s">
        <v>84</v>
      </c>
      <c r="V4" t="s">
        <v>85</v>
      </c>
      <c r="W4" t="s">
        <v>86</v>
      </c>
      <c r="X4" t="s">
        <v>61</v>
      </c>
      <c r="Y4" t="s">
        <v>87</v>
      </c>
    </row>
    <row r="5" spans="1:25" x14ac:dyDescent="0.25">
      <c r="A5">
        <v>4</v>
      </c>
      <c r="B5" t="s">
        <v>88</v>
      </c>
      <c r="C5" t="s">
        <v>89</v>
      </c>
      <c r="D5" t="s">
        <v>90</v>
      </c>
      <c r="E5" t="s">
        <v>72</v>
      </c>
      <c r="F5">
        <v>5.5567129629629633E-2</v>
      </c>
      <c r="G5" t="s">
        <v>52</v>
      </c>
      <c r="H5" t="s">
        <v>91</v>
      </c>
      <c r="I5" t="s">
        <v>92</v>
      </c>
      <c r="J5" t="s">
        <v>80</v>
      </c>
      <c r="K5" t="s">
        <v>93</v>
      </c>
      <c r="L5" t="s">
        <v>94</v>
      </c>
      <c r="M5" t="s">
        <v>95</v>
      </c>
      <c r="N5" t="s">
        <v>96</v>
      </c>
      <c r="O5" t="s">
        <v>55</v>
      </c>
      <c r="P5" t="s">
        <v>56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  <c r="X5" t="s">
        <v>104</v>
      </c>
      <c r="Y5" t="s">
        <v>105</v>
      </c>
    </row>
    <row r="6" spans="1:25" x14ac:dyDescent="0.25">
      <c r="A6">
        <v>5</v>
      </c>
      <c r="B6" t="s">
        <v>106</v>
      </c>
      <c r="C6" t="s">
        <v>49</v>
      </c>
      <c r="D6" t="s">
        <v>107</v>
      </c>
      <c r="E6" t="s">
        <v>108</v>
      </c>
      <c r="F6">
        <v>5.5671296296296295E-2</v>
      </c>
      <c r="G6" t="s">
        <v>109</v>
      </c>
      <c r="H6" t="s">
        <v>110</v>
      </c>
      <c r="I6" t="s">
        <v>111</v>
      </c>
      <c r="J6" t="s">
        <v>112</v>
      </c>
      <c r="K6" t="s">
        <v>113</v>
      </c>
      <c r="L6" t="s">
        <v>114</v>
      </c>
      <c r="M6" t="s">
        <v>77</v>
      </c>
      <c r="N6" t="s">
        <v>115</v>
      </c>
      <c r="O6" t="s">
        <v>116</v>
      </c>
      <c r="P6" t="s">
        <v>54</v>
      </c>
      <c r="Q6" t="s">
        <v>110</v>
      </c>
      <c r="R6" t="s">
        <v>117</v>
      </c>
      <c r="S6" t="s">
        <v>118</v>
      </c>
      <c r="T6" t="s">
        <v>119</v>
      </c>
      <c r="U6" t="s">
        <v>120</v>
      </c>
      <c r="V6" t="s">
        <v>62</v>
      </c>
      <c r="W6" t="s">
        <v>121</v>
      </c>
      <c r="X6" t="s">
        <v>122</v>
      </c>
      <c r="Y6" t="s">
        <v>123</v>
      </c>
    </row>
    <row r="7" spans="1:25" x14ac:dyDescent="0.25">
      <c r="A7">
        <v>6</v>
      </c>
      <c r="B7" t="s">
        <v>124</v>
      </c>
      <c r="C7" t="s">
        <v>89</v>
      </c>
      <c r="D7" t="s">
        <v>90</v>
      </c>
      <c r="E7" t="s">
        <v>125</v>
      </c>
      <c r="F7">
        <v>5.5821759259259258E-2</v>
      </c>
      <c r="G7" t="s">
        <v>126</v>
      </c>
      <c r="H7" t="s">
        <v>127</v>
      </c>
      <c r="I7" t="s">
        <v>128</v>
      </c>
      <c r="J7" t="s">
        <v>116</v>
      </c>
      <c r="K7" t="s">
        <v>35</v>
      </c>
      <c r="L7" t="s">
        <v>56</v>
      </c>
      <c r="M7" t="s">
        <v>113</v>
      </c>
      <c r="N7" t="s">
        <v>129</v>
      </c>
      <c r="O7" t="s">
        <v>130</v>
      </c>
      <c r="P7" t="s">
        <v>131</v>
      </c>
      <c r="Q7" t="s">
        <v>104</v>
      </c>
      <c r="R7" t="s">
        <v>132</v>
      </c>
      <c r="S7" t="s">
        <v>133</v>
      </c>
      <c r="T7" t="s">
        <v>68</v>
      </c>
      <c r="U7" t="s">
        <v>134</v>
      </c>
      <c r="V7" t="s">
        <v>135</v>
      </c>
      <c r="W7" t="s">
        <v>136</v>
      </c>
      <c r="X7" t="s">
        <v>137</v>
      </c>
      <c r="Y7" t="s">
        <v>138</v>
      </c>
    </row>
    <row r="8" spans="1:25" x14ac:dyDescent="0.25">
      <c r="A8">
        <v>7</v>
      </c>
      <c r="B8" t="s">
        <v>139</v>
      </c>
      <c r="C8" t="s">
        <v>140</v>
      </c>
      <c r="D8" t="s">
        <v>50</v>
      </c>
      <c r="E8" t="s">
        <v>125</v>
      </c>
      <c r="F8">
        <v>5.5821759259259258E-2</v>
      </c>
      <c r="G8" t="s">
        <v>126</v>
      </c>
      <c r="H8" t="s">
        <v>141</v>
      </c>
      <c r="I8" t="s">
        <v>142</v>
      </c>
      <c r="J8" t="s">
        <v>143</v>
      </c>
      <c r="K8" t="s">
        <v>144</v>
      </c>
      <c r="L8" t="s">
        <v>76</v>
      </c>
      <c r="M8" t="s">
        <v>94</v>
      </c>
      <c r="N8" t="s">
        <v>145</v>
      </c>
      <c r="O8" t="s">
        <v>146</v>
      </c>
      <c r="P8" t="s">
        <v>147</v>
      </c>
      <c r="Q8" t="s">
        <v>148</v>
      </c>
      <c r="R8" t="s">
        <v>149</v>
      </c>
      <c r="S8" t="s">
        <v>150</v>
      </c>
      <c r="T8" t="s">
        <v>151</v>
      </c>
      <c r="U8" t="s">
        <v>152</v>
      </c>
      <c r="V8" t="s">
        <v>153</v>
      </c>
      <c r="W8" t="s">
        <v>81</v>
      </c>
      <c r="X8" t="s">
        <v>154</v>
      </c>
      <c r="Y8" t="s">
        <v>155</v>
      </c>
    </row>
    <row r="9" spans="1:25" x14ac:dyDescent="0.25">
      <c r="A9">
        <v>8</v>
      </c>
      <c r="B9" t="s">
        <v>156</v>
      </c>
      <c r="C9" t="s">
        <v>157</v>
      </c>
      <c r="D9" t="s">
        <v>158</v>
      </c>
      <c r="E9" t="s">
        <v>159</v>
      </c>
      <c r="F9">
        <v>5.5960648148148148E-2</v>
      </c>
      <c r="G9" t="s">
        <v>160</v>
      </c>
      <c r="H9" t="s">
        <v>161</v>
      </c>
      <c r="I9" t="s">
        <v>162</v>
      </c>
      <c r="J9" t="s">
        <v>163</v>
      </c>
      <c r="K9" t="s">
        <v>164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169</v>
      </c>
      <c r="R9" t="s">
        <v>170</v>
      </c>
      <c r="S9" t="s">
        <v>171</v>
      </c>
      <c r="T9" t="s">
        <v>101</v>
      </c>
      <c r="U9" t="s">
        <v>172</v>
      </c>
      <c r="V9" t="s">
        <v>82</v>
      </c>
      <c r="W9" t="s">
        <v>173</v>
      </c>
      <c r="X9" t="s">
        <v>174</v>
      </c>
      <c r="Y9" t="s">
        <v>175</v>
      </c>
    </row>
    <row r="10" spans="1:25" x14ac:dyDescent="0.25">
      <c r="A10">
        <v>9</v>
      </c>
      <c r="B10" t="s">
        <v>176</v>
      </c>
      <c r="C10" t="s">
        <v>177</v>
      </c>
      <c r="D10" t="s">
        <v>178</v>
      </c>
      <c r="E10" t="s">
        <v>179</v>
      </c>
      <c r="F10">
        <v>5.6006944444444443E-2</v>
      </c>
      <c r="G10" t="s">
        <v>180</v>
      </c>
      <c r="H10" t="s">
        <v>181</v>
      </c>
      <c r="I10" t="s">
        <v>182</v>
      </c>
      <c r="J10" t="s">
        <v>183</v>
      </c>
      <c r="K10" t="s">
        <v>184</v>
      </c>
      <c r="L10" t="s">
        <v>185</v>
      </c>
      <c r="M10" t="s">
        <v>186</v>
      </c>
      <c r="N10" t="s">
        <v>187</v>
      </c>
      <c r="O10" t="s">
        <v>188</v>
      </c>
      <c r="P10" t="s">
        <v>189</v>
      </c>
      <c r="Q10" t="s">
        <v>190</v>
      </c>
      <c r="R10" t="s">
        <v>43</v>
      </c>
      <c r="S10" t="s">
        <v>191</v>
      </c>
      <c r="T10" t="s">
        <v>192</v>
      </c>
      <c r="U10" t="s">
        <v>193</v>
      </c>
      <c r="V10" t="s">
        <v>194</v>
      </c>
      <c r="W10" t="s">
        <v>195</v>
      </c>
      <c r="X10" t="s">
        <v>135</v>
      </c>
      <c r="Y10" t="s">
        <v>196</v>
      </c>
    </row>
    <row r="11" spans="1:25" x14ac:dyDescent="0.25">
      <c r="A11">
        <v>10</v>
      </c>
      <c r="B11" t="s">
        <v>197</v>
      </c>
      <c r="C11" t="s">
        <v>198</v>
      </c>
      <c r="D11" t="s">
        <v>199</v>
      </c>
      <c r="E11" t="s">
        <v>200</v>
      </c>
      <c r="F11">
        <v>5.6087962962962964E-2</v>
      </c>
      <c r="G11" t="s">
        <v>201</v>
      </c>
      <c r="H11" t="s">
        <v>202</v>
      </c>
      <c r="I11" t="s">
        <v>203</v>
      </c>
      <c r="J11" t="s">
        <v>204</v>
      </c>
      <c r="K11" t="s">
        <v>77</v>
      </c>
      <c r="L11" t="s">
        <v>205</v>
      </c>
      <c r="M11" t="s">
        <v>206</v>
      </c>
      <c r="N11" t="s">
        <v>207</v>
      </c>
      <c r="O11" t="s">
        <v>208</v>
      </c>
      <c r="P11" t="s">
        <v>209</v>
      </c>
      <c r="Q11" t="s">
        <v>133</v>
      </c>
      <c r="R11" t="s">
        <v>210</v>
      </c>
      <c r="S11" t="s">
        <v>97</v>
      </c>
      <c r="T11" t="s">
        <v>171</v>
      </c>
      <c r="U11" t="s">
        <v>211</v>
      </c>
      <c r="V11" t="s">
        <v>212</v>
      </c>
      <c r="W11" t="s">
        <v>213</v>
      </c>
      <c r="X11" t="s">
        <v>64</v>
      </c>
      <c r="Y11" t="s">
        <v>214</v>
      </c>
    </row>
    <row r="12" spans="1:25" x14ac:dyDescent="0.25">
      <c r="A12">
        <v>11</v>
      </c>
      <c r="B12" t="s">
        <v>215</v>
      </c>
      <c r="C12" t="s">
        <v>198</v>
      </c>
      <c r="D12" t="s">
        <v>107</v>
      </c>
      <c r="E12" t="s">
        <v>216</v>
      </c>
      <c r="F12">
        <v>5.6238425925925928E-2</v>
      </c>
      <c r="G12" t="s">
        <v>217</v>
      </c>
      <c r="H12" t="s">
        <v>141</v>
      </c>
      <c r="I12" t="s">
        <v>218</v>
      </c>
      <c r="J12" t="s">
        <v>219</v>
      </c>
      <c r="K12" t="s">
        <v>220</v>
      </c>
      <c r="L12" t="s">
        <v>221</v>
      </c>
      <c r="M12" t="s">
        <v>31</v>
      </c>
      <c r="N12" t="s">
        <v>222</v>
      </c>
      <c r="O12" t="s">
        <v>223</v>
      </c>
      <c r="P12" t="s">
        <v>224</v>
      </c>
      <c r="Q12" t="s">
        <v>148</v>
      </c>
      <c r="R12" t="s">
        <v>195</v>
      </c>
      <c r="S12" t="s">
        <v>225</v>
      </c>
      <c r="T12" t="s">
        <v>226</v>
      </c>
      <c r="U12" t="s">
        <v>227</v>
      </c>
      <c r="V12" t="s">
        <v>228</v>
      </c>
      <c r="W12" t="s">
        <v>229</v>
      </c>
      <c r="X12" t="s">
        <v>66</v>
      </c>
      <c r="Y12" t="s">
        <v>230</v>
      </c>
    </row>
    <row r="13" spans="1:25" x14ac:dyDescent="0.25">
      <c r="A13">
        <v>12</v>
      </c>
      <c r="B13" t="s">
        <v>231</v>
      </c>
      <c r="C13" t="s">
        <v>232</v>
      </c>
      <c r="D13" t="s">
        <v>233</v>
      </c>
      <c r="E13" t="s">
        <v>234</v>
      </c>
      <c r="F13">
        <v>5.6273148148148149E-2</v>
      </c>
      <c r="G13" t="s">
        <v>235</v>
      </c>
      <c r="H13" t="s">
        <v>236</v>
      </c>
      <c r="I13" t="s">
        <v>237</v>
      </c>
      <c r="J13" t="s">
        <v>238</v>
      </c>
      <c r="K13" t="s">
        <v>239</v>
      </c>
      <c r="L13" t="s">
        <v>240</v>
      </c>
      <c r="M13" t="s">
        <v>241</v>
      </c>
      <c r="N13" t="s">
        <v>242</v>
      </c>
      <c r="O13" t="s">
        <v>243</v>
      </c>
      <c r="P13" t="s">
        <v>244</v>
      </c>
      <c r="Q13" t="s">
        <v>245</v>
      </c>
      <c r="R13" t="s">
        <v>246</v>
      </c>
      <c r="S13" t="s">
        <v>247</v>
      </c>
      <c r="T13" t="s">
        <v>248</v>
      </c>
      <c r="U13" t="s">
        <v>249</v>
      </c>
      <c r="V13" t="s">
        <v>250</v>
      </c>
      <c r="W13" t="s">
        <v>42</v>
      </c>
      <c r="X13" t="s">
        <v>101</v>
      </c>
      <c r="Y13" t="s">
        <v>251</v>
      </c>
    </row>
    <row r="14" spans="1:25" x14ac:dyDescent="0.25">
      <c r="A14">
        <v>13</v>
      </c>
      <c r="B14" t="s">
        <v>252</v>
      </c>
      <c r="C14" t="s">
        <v>253</v>
      </c>
      <c r="D14" t="s">
        <v>27</v>
      </c>
      <c r="E14" t="s">
        <v>254</v>
      </c>
      <c r="F14">
        <v>5.6539351851851855E-2</v>
      </c>
      <c r="G14" t="s">
        <v>255</v>
      </c>
      <c r="H14" t="s">
        <v>256</v>
      </c>
      <c r="I14" t="s">
        <v>257</v>
      </c>
      <c r="J14" t="s">
        <v>258</v>
      </c>
      <c r="K14" t="s">
        <v>74</v>
      </c>
      <c r="L14" t="s">
        <v>95</v>
      </c>
      <c r="M14" t="s">
        <v>259</v>
      </c>
      <c r="N14" t="s">
        <v>260</v>
      </c>
      <c r="O14" t="s">
        <v>261</v>
      </c>
      <c r="P14" t="s">
        <v>262</v>
      </c>
      <c r="Q14" t="s">
        <v>263</v>
      </c>
      <c r="R14" t="s">
        <v>264</v>
      </c>
      <c r="S14" t="s">
        <v>265</v>
      </c>
      <c r="T14" t="s">
        <v>169</v>
      </c>
      <c r="U14" t="s">
        <v>266</v>
      </c>
      <c r="V14" t="s">
        <v>267</v>
      </c>
      <c r="W14" t="s">
        <v>268</v>
      </c>
      <c r="X14" t="s">
        <v>120</v>
      </c>
      <c r="Y14" t="s">
        <v>269</v>
      </c>
    </row>
    <row r="15" spans="1:25" x14ac:dyDescent="0.25">
      <c r="A15">
        <v>14</v>
      </c>
      <c r="B15" t="s">
        <v>270</v>
      </c>
      <c r="C15" t="s">
        <v>271</v>
      </c>
      <c r="E15" t="s">
        <v>272</v>
      </c>
      <c r="F15">
        <v>5.6585648148148149E-2</v>
      </c>
      <c r="G15" t="s">
        <v>273</v>
      </c>
      <c r="H15" t="s">
        <v>274</v>
      </c>
      <c r="I15" t="s">
        <v>275</v>
      </c>
      <c r="J15" t="s">
        <v>276</v>
      </c>
      <c r="K15" t="s">
        <v>277</v>
      </c>
      <c r="L15" t="s">
        <v>278</v>
      </c>
      <c r="M15" t="s">
        <v>279</v>
      </c>
      <c r="N15" t="s">
        <v>280</v>
      </c>
      <c r="O15" t="s">
        <v>281</v>
      </c>
      <c r="P15" t="s">
        <v>282</v>
      </c>
      <c r="Q15" t="s">
        <v>283</v>
      </c>
      <c r="R15" t="s">
        <v>193</v>
      </c>
      <c r="S15" t="s">
        <v>284</v>
      </c>
      <c r="T15" t="s">
        <v>285</v>
      </c>
      <c r="U15" t="s">
        <v>212</v>
      </c>
      <c r="V15" t="s">
        <v>286</v>
      </c>
      <c r="W15" t="s">
        <v>287</v>
      </c>
      <c r="X15" t="s">
        <v>229</v>
      </c>
      <c r="Y15" t="s">
        <v>288</v>
      </c>
    </row>
    <row r="16" spans="1:25" x14ac:dyDescent="0.25">
      <c r="A16">
        <v>15</v>
      </c>
      <c r="B16" t="s">
        <v>289</v>
      </c>
      <c r="C16" t="s">
        <v>290</v>
      </c>
      <c r="D16" t="s">
        <v>291</v>
      </c>
      <c r="E16" t="s">
        <v>292</v>
      </c>
      <c r="F16">
        <v>5.6631944444444443E-2</v>
      </c>
      <c r="G16" t="s">
        <v>293</v>
      </c>
      <c r="H16" t="s">
        <v>294</v>
      </c>
      <c r="I16" t="s">
        <v>295</v>
      </c>
      <c r="J16" t="s">
        <v>296</v>
      </c>
      <c r="K16" t="s">
        <v>297</v>
      </c>
      <c r="L16" t="s">
        <v>298</v>
      </c>
      <c r="M16" t="s">
        <v>298</v>
      </c>
      <c r="N16" t="s">
        <v>299</v>
      </c>
      <c r="O16" t="s">
        <v>300</v>
      </c>
      <c r="P16" t="s">
        <v>301</v>
      </c>
      <c r="Q16" t="s">
        <v>151</v>
      </c>
      <c r="R16" t="s">
        <v>302</v>
      </c>
      <c r="S16" t="s">
        <v>303</v>
      </c>
      <c r="T16" t="s">
        <v>304</v>
      </c>
      <c r="U16" t="s">
        <v>305</v>
      </c>
      <c r="V16" t="s">
        <v>287</v>
      </c>
      <c r="W16" t="s">
        <v>306</v>
      </c>
      <c r="X16" t="s">
        <v>307</v>
      </c>
      <c r="Y16" t="s">
        <v>308</v>
      </c>
    </row>
    <row r="17" spans="1:25" x14ac:dyDescent="0.25">
      <c r="A17">
        <v>16</v>
      </c>
      <c r="B17" t="s">
        <v>309</v>
      </c>
      <c r="C17" t="s">
        <v>49</v>
      </c>
      <c r="D17" t="s">
        <v>310</v>
      </c>
      <c r="E17" t="s">
        <v>311</v>
      </c>
      <c r="F17">
        <v>5.6631944444444443E-2</v>
      </c>
      <c r="G17" t="s">
        <v>293</v>
      </c>
      <c r="H17" t="s">
        <v>312</v>
      </c>
      <c r="I17" t="s">
        <v>313</v>
      </c>
      <c r="J17" t="s">
        <v>314</v>
      </c>
      <c r="K17" t="s">
        <v>315</v>
      </c>
      <c r="L17" t="s">
        <v>316</v>
      </c>
      <c r="M17" t="s">
        <v>316</v>
      </c>
      <c r="N17" t="s">
        <v>317</v>
      </c>
      <c r="O17" t="s">
        <v>318</v>
      </c>
      <c r="P17" t="s">
        <v>319</v>
      </c>
      <c r="Q17" t="s">
        <v>99</v>
      </c>
      <c r="R17" t="s">
        <v>101</v>
      </c>
      <c r="S17" t="s">
        <v>320</v>
      </c>
      <c r="T17" t="s">
        <v>321</v>
      </c>
      <c r="U17" t="s">
        <v>302</v>
      </c>
      <c r="V17" t="s">
        <v>322</v>
      </c>
      <c r="W17" t="s">
        <v>323</v>
      </c>
      <c r="X17" t="s">
        <v>324</v>
      </c>
      <c r="Y17" t="s">
        <v>325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B2DA-5C7D-42E8-88A3-5A57E9E4DF7B}">
  <dimension ref="A1:V17"/>
  <sheetViews>
    <sheetView tabSelected="1" workbookViewId="0">
      <selection activeCell="D2" sqref="D2"/>
    </sheetView>
  </sheetViews>
  <sheetFormatPr defaultRowHeight="15" x14ac:dyDescent="0.25"/>
  <cols>
    <col min="1" max="1" width="5.42578125" bestFit="1" customWidth="1"/>
    <col min="2" max="2" width="27" bestFit="1" customWidth="1"/>
    <col min="3" max="3" width="7.7109375" bestFit="1" customWidth="1"/>
    <col min="4" max="4" width="34.140625" bestFit="1" customWidth="1"/>
    <col min="5" max="13" width="5.140625" bestFit="1" customWidth="1"/>
    <col min="14" max="22" width="5.5703125" bestFit="1" customWidth="1"/>
  </cols>
  <sheetData>
    <row r="1" spans="1:22" x14ac:dyDescent="0.25">
      <c r="A1" t="s">
        <v>0</v>
      </c>
      <c r="B1" t="s">
        <v>411</v>
      </c>
      <c r="C1" t="s">
        <v>412</v>
      </c>
      <c r="D1" t="s">
        <v>413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  <c r="U1" t="s">
        <v>409</v>
      </c>
      <c r="V1" t="s">
        <v>410</v>
      </c>
    </row>
    <row r="2" spans="1:22" x14ac:dyDescent="0.25">
      <c r="A2">
        <v>1</v>
      </c>
      <c r="B2" t="s">
        <v>25</v>
      </c>
      <c r="C2" t="s">
        <v>26</v>
      </c>
      <c r="D2" t="s">
        <v>27</v>
      </c>
      <c r="E2">
        <v>536</v>
      </c>
      <c r="F2">
        <v>542</v>
      </c>
      <c r="G2">
        <v>541</v>
      </c>
      <c r="H2">
        <v>533</v>
      </c>
      <c r="I2">
        <v>539</v>
      </c>
      <c r="J2">
        <v>540</v>
      </c>
      <c r="K2">
        <v>526</v>
      </c>
      <c r="L2">
        <v>534</v>
      </c>
      <c r="M2">
        <v>509</v>
      </c>
      <c r="N2">
        <v>3</v>
      </c>
      <c r="O2">
        <v>13</v>
      </c>
      <c r="P2">
        <v>26</v>
      </c>
      <c r="Q2">
        <v>12</v>
      </c>
      <c r="R2">
        <v>1</v>
      </c>
      <c r="S2">
        <v>1</v>
      </c>
      <c r="T2">
        <v>14</v>
      </c>
      <c r="U2">
        <v>16</v>
      </c>
      <c r="V2">
        <v>0</v>
      </c>
    </row>
    <row r="3" spans="1:22" x14ac:dyDescent="0.25">
      <c r="A3">
        <v>2</v>
      </c>
      <c r="B3" t="s">
        <v>48</v>
      </c>
      <c r="C3" t="s">
        <v>49</v>
      </c>
      <c r="D3" t="s">
        <v>50</v>
      </c>
      <c r="E3">
        <v>533</v>
      </c>
      <c r="F3">
        <v>542</v>
      </c>
      <c r="G3">
        <v>535</v>
      </c>
      <c r="H3">
        <v>531</v>
      </c>
      <c r="I3">
        <v>549</v>
      </c>
      <c r="J3">
        <v>541</v>
      </c>
      <c r="K3">
        <v>512</v>
      </c>
      <c r="L3">
        <v>532</v>
      </c>
      <c r="M3">
        <v>526</v>
      </c>
      <c r="N3">
        <v>0</v>
      </c>
      <c r="O3">
        <v>10</v>
      </c>
      <c r="P3">
        <v>17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</row>
    <row r="4" spans="1:22" x14ac:dyDescent="0.25">
      <c r="A4">
        <v>3</v>
      </c>
      <c r="B4" t="s">
        <v>70</v>
      </c>
      <c r="C4" t="s">
        <v>71</v>
      </c>
      <c r="D4" t="s">
        <v>27</v>
      </c>
      <c r="E4">
        <v>534</v>
      </c>
      <c r="F4">
        <v>542</v>
      </c>
      <c r="G4">
        <v>534</v>
      </c>
      <c r="H4">
        <v>531</v>
      </c>
      <c r="I4">
        <v>551</v>
      </c>
      <c r="J4">
        <v>538</v>
      </c>
      <c r="K4">
        <v>529</v>
      </c>
      <c r="L4">
        <v>533</v>
      </c>
      <c r="M4">
        <v>509</v>
      </c>
      <c r="N4">
        <v>1</v>
      </c>
      <c r="O4">
        <v>11</v>
      </c>
      <c r="P4">
        <v>17</v>
      </c>
      <c r="Q4">
        <v>1</v>
      </c>
      <c r="R4">
        <v>2</v>
      </c>
      <c r="S4">
        <v>0</v>
      </c>
      <c r="T4">
        <v>16</v>
      </c>
      <c r="U4">
        <v>17</v>
      </c>
      <c r="V4">
        <v>1</v>
      </c>
    </row>
    <row r="5" spans="1:22" x14ac:dyDescent="0.25">
      <c r="A5">
        <v>4</v>
      </c>
      <c r="B5" t="s">
        <v>88</v>
      </c>
      <c r="C5" t="s">
        <v>89</v>
      </c>
      <c r="D5" t="s">
        <v>90</v>
      </c>
      <c r="E5">
        <v>533</v>
      </c>
      <c r="F5">
        <v>542</v>
      </c>
      <c r="G5">
        <v>535</v>
      </c>
      <c r="H5">
        <v>553</v>
      </c>
      <c r="I5">
        <v>530</v>
      </c>
      <c r="J5">
        <v>540</v>
      </c>
      <c r="K5">
        <v>526</v>
      </c>
      <c r="L5">
        <v>533</v>
      </c>
      <c r="M5">
        <v>509</v>
      </c>
      <c r="N5">
        <v>0</v>
      </c>
      <c r="O5">
        <v>10</v>
      </c>
      <c r="P5">
        <v>17</v>
      </c>
      <c r="Q5">
        <v>23</v>
      </c>
      <c r="R5">
        <v>3</v>
      </c>
      <c r="S5">
        <v>3</v>
      </c>
      <c r="T5">
        <v>16</v>
      </c>
      <c r="U5">
        <v>17</v>
      </c>
      <c r="V5">
        <v>1</v>
      </c>
    </row>
    <row r="6" spans="1:22" x14ac:dyDescent="0.25">
      <c r="A6">
        <v>5</v>
      </c>
      <c r="B6" t="s">
        <v>106</v>
      </c>
      <c r="C6" t="s">
        <v>49</v>
      </c>
      <c r="D6" t="s">
        <v>107</v>
      </c>
      <c r="E6">
        <v>533</v>
      </c>
      <c r="F6">
        <v>542</v>
      </c>
      <c r="G6">
        <v>535</v>
      </c>
      <c r="H6">
        <v>532</v>
      </c>
      <c r="I6">
        <v>548</v>
      </c>
      <c r="J6">
        <v>542</v>
      </c>
      <c r="K6">
        <v>525</v>
      </c>
      <c r="L6">
        <v>534</v>
      </c>
      <c r="M6">
        <v>519</v>
      </c>
      <c r="N6">
        <v>0</v>
      </c>
      <c r="O6">
        <v>10</v>
      </c>
      <c r="P6">
        <v>17</v>
      </c>
      <c r="Q6">
        <v>2</v>
      </c>
      <c r="R6">
        <v>0</v>
      </c>
      <c r="S6">
        <v>2</v>
      </c>
      <c r="T6">
        <v>14</v>
      </c>
      <c r="U6">
        <v>16</v>
      </c>
      <c r="V6">
        <v>10</v>
      </c>
    </row>
    <row r="7" spans="1:22" x14ac:dyDescent="0.25">
      <c r="A7">
        <v>6</v>
      </c>
      <c r="B7" t="s">
        <v>124</v>
      </c>
      <c r="C7" t="s">
        <v>89</v>
      </c>
      <c r="D7" t="s">
        <v>90</v>
      </c>
      <c r="E7">
        <v>533</v>
      </c>
      <c r="F7">
        <v>542</v>
      </c>
      <c r="G7">
        <v>534</v>
      </c>
      <c r="H7">
        <v>532</v>
      </c>
      <c r="I7">
        <v>550</v>
      </c>
      <c r="J7">
        <v>541</v>
      </c>
      <c r="K7">
        <v>535</v>
      </c>
      <c r="L7">
        <v>538</v>
      </c>
      <c r="M7">
        <v>518</v>
      </c>
      <c r="N7">
        <v>0</v>
      </c>
      <c r="O7">
        <v>10</v>
      </c>
      <c r="P7">
        <v>16</v>
      </c>
      <c r="Q7">
        <v>1</v>
      </c>
      <c r="R7">
        <v>1</v>
      </c>
      <c r="S7">
        <v>2</v>
      </c>
      <c r="T7">
        <v>24</v>
      </c>
      <c r="U7">
        <v>30</v>
      </c>
      <c r="V7">
        <v>23</v>
      </c>
    </row>
    <row r="8" spans="1:22" x14ac:dyDescent="0.25">
      <c r="A8">
        <v>7</v>
      </c>
      <c r="B8" t="s">
        <v>139</v>
      </c>
      <c r="C8" t="s">
        <v>140</v>
      </c>
      <c r="D8" t="s">
        <v>50</v>
      </c>
      <c r="E8">
        <v>535</v>
      </c>
      <c r="F8">
        <v>541</v>
      </c>
      <c r="G8">
        <v>517</v>
      </c>
      <c r="H8">
        <v>547</v>
      </c>
      <c r="I8">
        <v>551</v>
      </c>
      <c r="J8">
        <v>542</v>
      </c>
      <c r="K8">
        <v>534</v>
      </c>
      <c r="L8">
        <v>538</v>
      </c>
      <c r="M8">
        <v>518</v>
      </c>
      <c r="N8">
        <v>2</v>
      </c>
      <c r="O8">
        <v>11</v>
      </c>
      <c r="P8">
        <v>0</v>
      </c>
      <c r="Q8">
        <v>0</v>
      </c>
      <c r="R8">
        <v>1</v>
      </c>
      <c r="S8">
        <v>3</v>
      </c>
      <c r="T8">
        <v>24</v>
      </c>
      <c r="U8">
        <v>30</v>
      </c>
      <c r="V8">
        <v>23</v>
      </c>
    </row>
    <row r="9" spans="1:22" x14ac:dyDescent="0.25">
      <c r="A9">
        <v>8</v>
      </c>
      <c r="B9" t="s">
        <v>156</v>
      </c>
      <c r="C9" t="s">
        <v>157</v>
      </c>
      <c r="D9" t="s">
        <v>158</v>
      </c>
      <c r="E9">
        <v>533</v>
      </c>
      <c r="F9">
        <v>545</v>
      </c>
      <c r="G9">
        <v>532</v>
      </c>
      <c r="H9">
        <v>530</v>
      </c>
      <c r="I9">
        <v>550</v>
      </c>
      <c r="J9">
        <v>542</v>
      </c>
      <c r="K9">
        <v>538</v>
      </c>
      <c r="L9">
        <v>535</v>
      </c>
      <c r="M9">
        <v>530</v>
      </c>
      <c r="N9">
        <v>0</v>
      </c>
      <c r="O9">
        <v>13</v>
      </c>
      <c r="P9">
        <v>17</v>
      </c>
      <c r="Q9">
        <v>0</v>
      </c>
      <c r="R9">
        <v>0</v>
      </c>
      <c r="S9">
        <v>2</v>
      </c>
      <c r="T9">
        <v>27</v>
      </c>
      <c r="U9">
        <v>30</v>
      </c>
      <c r="V9">
        <v>35</v>
      </c>
    </row>
    <row r="10" spans="1:22" x14ac:dyDescent="0.25">
      <c r="A10">
        <v>9</v>
      </c>
      <c r="B10" t="s">
        <v>176</v>
      </c>
      <c r="C10" t="s">
        <v>177</v>
      </c>
      <c r="D10" t="s">
        <v>178</v>
      </c>
      <c r="E10">
        <v>547</v>
      </c>
      <c r="F10">
        <v>539</v>
      </c>
      <c r="G10">
        <v>532</v>
      </c>
      <c r="H10">
        <v>545</v>
      </c>
      <c r="I10">
        <v>541</v>
      </c>
      <c r="J10">
        <v>539</v>
      </c>
      <c r="K10">
        <v>541</v>
      </c>
      <c r="L10">
        <v>541</v>
      </c>
      <c r="M10">
        <v>514</v>
      </c>
      <c r="N10">
        <v>14</v>
      </c>
      <c r="O10">
        <v>21</v>
      </c>
      <c r="P10">
        <v>25</v>
      </c>
      <c r="Q10">
        <v>23</v>
      </c>
      <c r="R10">
        <v>14</v>
      </c>
      <c r="S10">
        <v>13</v>
      </c>
      <c r="T10">
        <v>41</v>
      </c>
      <c r="U10">
        <v>50</v>
      </c>
      <c r="V10">
        <v>39</v>
      </c>
    </row>
    <row r="11" spans="1:22" x14ac:dyDescent="0.25">
      <c r="A11">
        <v>10</v>
      </c>
      <c r="B11" t="s">
        <v>197</v>
      </c>
      <c r="C11" t="s">
        <v>198</v>
      </c>
      <c r="D11" t="s">
        <v>199</v>
      </c>
      <c r="E11">
        <v>534</v>
      </c>
      <c r="F11">
        <v>543</v>
      </c>
      <c r="G11">
        <v>533</v>
      </c>
      <c r="H11">
        <v>532</v>
      </c>
      <c r="I11">
        <v>591</v>
      </c>
      <c r="J11">
        <v>531</v>
      </c>
      <c r="K11">
        <v>531</v>
      </c>
      <c r="L11">
        <v>531</v>
      </c>
      <c r="M11">
        <v>520</v>
      </c>
      <c r="N11">
        <v>1</v>
      </c>
      <c r="O11">
        <v>12</v>
      </c>
      <c r="P11">
        <v>17</v>
      </c>
      <c r="Q11">
        <v>2</v>
      </c>
      <c r="R11">
        <v>43</v>
      </c>
      <c r="S11">
        <v>34</v>
      </c>
      <c r="T11">
        <v>52</v>
      </c>
      <c r="U11">
        <v>51</v>
      </c>
      <c r="V11">
        <v>46</v>
      </c>
    </row>
    <row r="12" spans="1:22" x14ac:dyDescent="0.25">
      <c r="A12">
        <v>11</v>
      </c>
      <c r="B12" t="s">
        <v>215</v>
      </c>
      <c r="C12" t="s">
        <v>198</v>
      </c>
      <c r="D12" t="s">
        <v>107</v>
      </c>
      <c r="E12">
        <v>535</v>
      </c>
      <c r="F12">
        <v>541</v>
      </c>
      <c r="G12">
        <v>534</v>
      </c>
      <c r="H12">
        <v>553</v>
      </c>
      <c r="I12">
        <v>544</v>
      </c>
      <c r="J12">
        <v>536</v>
      </c>
      <c r="K12">
        <v>541</v>
      </c>
      <c r="L12">
        <v>541</v>
      </c>
      <c r="M12">
        <v>534</v>
      </c>
      <c r="N12">
        <v>2</v>
      </c>
      <c r="O12">
        <v>11</v>
      </c>
      <c r="P12">
        <v>17</v>
      </c>
      <c r="Q12">
        <v>23</v>
      </c>
      <c r="R12">
        <v>17</v>
      </c>
      <c r="S12">
        <v>13</v>
      </c>
      <c r="T12">
        <v>41</v>
      </c>
      <c r="U12">
        <v>50</v>
      </c>
      <c r="V12">
        <v>59</v>
      </c>
    </row>
    <row r="13" spans="1:22" x14ac:dyDescent="0.25">
      <c r="A13">
        <v>12</v>
      </c>
      <c r="B13" t="s">
        <v>231</v>
      </c>
      <c r="C13" t="s">
        <v>232</v>
      </c>
      <c r="D13" t="s">
        <v>233</v>
      </c>
      <c r="E13">
        <v>539</v>
      </c>
      <c r="F13">
        <v>574</v>
      </c>
      <c r="G13">
        <v>522</v>
      </c>
      <c r="H13">
        <v>555</v>
      </c>
      <c r="I13">
        <v>537</v>
      </c>
      <c r="J13">
        <v>536</v>
      </c>
      <c r="K13">
        <v>533</v>
      </c>
      <c r="L13">
        <v>530</v>
      </c>
      <c r="M13">
        <v>536</v>
      </c>
      <c r="N13">
        <v>6</v>
      </c>
      <c r="O13">
        <v>48</v>
      </c>
      <c r="P13">
        <v>42</v>
      </c>
      <c r="Q13">
        <v>50</v>
      </c>
      <c r="R13">
        <v>37</v>
      </c>
      <c r="S13">
        <v>33</v>
      </c>
      <c r="T13">
        <v>53</v>
      </c>
      <c r="U13">
        <v>51</v>
      </c>
      <c r="V13">
        <v>62</v>
      </c>
    </row>
    <row r="14" spans="1:22" x14ac:dyDescent="0.25">
      <c r="A14">
        <v>13</v>
      </c>
      <c r="B14" t="s">
        <v>252</v>
      </c>
      <c r="C14" t="s">
        <v>253</v>
      </c>
      <c r="D14" t="s">
        <v>27</v>
      </c>
      <c r="E14">
        <v>534</v>
      </c>
      <c r="F14">
        <v>543</v>
      </c>
      <c r="G14">
        <v>541</v>
      </c>
      <c r="H14">
        <v>533</v>
      </c>
      <c r="I14">
        <v>542</v>
      </c>
      <c r="J14">
        <v>539</v>
      </c>
      <c r="K14">
        <v>558</v>
      </c>
      <c r="L14">
        <v>548</v>
      </c>
      <c r="M14">
        <v>547</v>
      </c>
      <c r="N14">
        <v>1</v>
      </c>
      <c r="O14">
        <v>12</v>
      </c>
      <c r="P14">
        <v>25</v>
      </c>
      <c r="Q14">
        <v>11</v>
      </c>
      <c r="R14">
        <v>3</v>
      </c>
      <c r="S14">
        <v>2</v>
      </c>
      <c r="T14">
        <v>47</v>
      </c>
      <c r="U14">
        <v>63</v>
      </c>
      <c r="V14">
        <v>85</v>
      </c>
    </row>
    <row r="15" spans="1:22" x14ac:dyDescent="0.25">
      <c r="A15">
        <v>14</v>
      </c>
      <c r="B15" t="s">
        <v>270</v>
      </c>
      <c r="C15" t="s">
        <v>271</v>
      </c>
      <c r="E15">
        <v>587</v>
      </c>
      <c r="F15">
        <v>541</v>
      </c>
      <c r="G15">
        <v>547</v>
      </c>
      <c r="H15">
        <v>541</v>
      </c>
      <c r="I15">
        <v>531</v>
      </c>
      <c r="J15">
        <v>536</v>
      </c>
      <c r="K15">
        <v>540</v>
      </c>
      <c r="L15">
        <v>541</v>
      </c>
      <c r="M15">
        <v>525</v>
      </c>
      <c r="N15">
        <v>54</v>
      </c>
      <c r="O15">
        <v>63</v>
      </c>
      <c r="P15">
        <v>82</v>
      </c>
      <c r="Q15">
        <v>76</v>
      </c>
      <c r="R15">
        <v>57</v>
      </c>
      <c r="S15">
        <v>53</v>
      </c>
      <c r="T15">
        <v>80</v>
      </c>
      <c r="U15">
        <v>89</v>
      </c>
      <c r="V15">
        <v>89</v>
      </c>
    </row>
    <row r="16" spans="1:22" x14ac:dyDescent="0.25">
      <c r="A16">
        <v>15</v>
      </c>
      <c r="B16" t="s">
        <v>289</v>
      </c>
      <c r="C16" t="s">
        <v>290</v>
      </c>
      <c r="D16" t="s">
        <v>291</v>
      </c>
      <c r="E16">
        <v>547</v>
      </c>
      <c r="F16">
        <v>530</v>
      </c>
      <c r="G16">
        <v>544</v>
      </c>
      <c r="H16">
        <v>543</v>
      </c>
      <c r="I16">
        <v>548</v>
      </c>
      <c r="J16">
        <v>540</v>
      </c>
      <c r="K16">
        <v>551</v>
      </c>
      <c r="L16">
        <v>560</v>
      </c>
      <c r="M16">
        <v>530</v>
      </c>
      <c r="N16">
        <v>14</v>
      </c>
      <c r="O16">
        <v>12</v>
      </c>
      <c r="P16">
        <v>28</v>
      </c>
      <c r="Q16">
        <v>24</v>
      </c>
      <c r="R16">
        <v>22</v>
      </c>
      <c r="S16">
        <v>22</v>
      </c>
      <c r="T16">
        <v>60</v>
      </c>
      <c r="U16">
        <v>88</v>
      </c>
      <c r="V16">
        <v>93</v>
      </c>
    </row>
    <row r="17" spans="1:22" x14ac:dyDescent="0.25">
      <c r="A17">
        <v>16</v>
      </c>
      <c r="B17" t="s">
        <v>309</v>
      </c>
      <c r="C17" t="s">
        <v>49</v>
      </c>
      <c r="D17" t="s">
        <v>310</v>
      </c>
      <c r="E17">
        <v>535</v>
      </c>
      <c r="F17">
        <v>530</v>
      </c>
      <c r="G17">
        <v>554</v>
      </c>
      <c r="H17">
        <v>544</v>
      </c>
      <c r="I17">
        <v>530</v>
      </c>
      <c r="J17">
        <v>540</v>
      </c>
      <c r="K17">
        <v>551</v>
      </c>
      <c r="L17">
        <v>555</v>
      </c>
      <c r="M17">
        <v>554</v>
      </c>
      <c r="N17">
        <v>2</v>
      </c>
      <c r="O17">
        <v>0</v>
      </c>
      <c r="P17">
        <v>26</v>
      </c>
      <c r="Q17">
        <v>23</v>
      </c>
      <c r="R17">
        <v>3</v>
      </c>
      <c r="S17">
        <v>3</v>
      </c>
      <c r="T17">
        <v>41</v>
      </c>
      <c r="U17">
        <v>64</v>
      </c>
      <c r="V17">
        <v>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8 a a 5 a d - 7 b b 0 - 4 d 5 4 - 8 4 7 e - a 0 2 d 4 3 0 9 d d 0 e "   x m l n s = " h t t p : / / s c h e m a s . m i c r o s o f t . c o m / D a t a M a s h u p " > A A A A A L I G A A B Q S w M E F A A C A A g A N a i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N a i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o t l g g 5 y R K r A M A A P k N A A A T A B w A R m 9 y b X V s Y X M v U 2 V j d G l v b j E u b S C i G A A o o B Q A A A A A A A A A A A A A A A A A A A A A A A A A A A C 1 V l 1 v 2 z Y U f Q + Q / 0 A w w C A D g h A 6 T p e u 8 I N n p 0 n Q o f F s d 9 1 g G w F t M Y k Q i R Q o K k 1 h + L + P p G i J s s S 0 c 7 A 8 O P b 9 P O f e S 1 5 m Z C 0 i R s G 0 + I 8 + H B 8 d H 2 W P m J M Q n M A Z X s X k 9 L Q L v D F + I A B 1 I O i D m I j j I y D / p i z n a y I l 4 / A + 0 K a Z 9 z G K S T B k V B A q M g 8 O f 1 t 8 y Q j P F i v O v t H F L S U j H j 2 T x Y h k T 4 K l i 1 N 0 / R V d 9 C 7 + v P 5 0 e f X P s D c d f / w b X X 7 q n v e C N L y H H R / M b 5 I 0 J o k M h x X A P k T B G V x 2 / A J C C b B v 0 G z m N 2 G / x A 2 X 2 / k I C 7 w 0 5 i d w z F n C h C R 3 T X A o g S l C 2 j o w G i P 3 d i E k A q M Z x P F 0 j W P M s 7 7 g O S k x n M D h I 6 Y P M u b s e 0 q q g D O O a X b P e D J k c Z 5 Q p c y 8 F g T + Z g M n m D 5 B H 9 x Q 8 a 4 X K M u t D z b w M 0 6 I l A r 5 G w j y I r S w i H b m k P c a 8 s + 6 b g 3 x j O D E E e N X h / z C I X / f k A + e C Z c D 0 0 w a W Y T k d y 2 8 w m n N c F s V V k 5 T L C s 1 k r N T 1 V U J l c T b K 7 x v y m j 5 f 6 F p 9 K y L f S s e C Q c F X q v p x k B r j d K r p 1 U I i 7 A + g A M h e L T K h S I B / 8 J x T m C V b M q 4 y j R h 3 6 w E S u i 5 g V i 9 v + V y G o J B t i Y 0 j O h D U U c r 3 7 7 e o n n F W Z 4 2 U m u p V 8 d l s z G p g b a T G o L X j + B u 1 w k V A s y V Q Z / m c a x / 0 j x Z E e 6 D E l Z f N c w H u h J 9 T L 8 v b V S D M J R p b 2 h I X i p Q U l h w 9 / Z g y 4 J q 0 z q c 0 k n r j O f 8 x A a + 9 O G E p E R O O X 0 w 2 X z k o 0 4 F 5 P I l x b T E Y t x K R I V W f y + R 2 d A b w D Z t Y y C / 7 K P Q H b R c g 5 q b r S h D 2 M J G u P b 7 B v 3 w w m m l r w b v t W y O A 1 k U Z p h n g i X t T a 1 j k 5 w K D V B 3 W b Z r q x H C X + a v Y L A u 2 A l J 2 L N K v H 9 + C 0 V 1 c m v 4 / L 0 B / 7 l m v F L 3 C W H q E L Y D 0 a o K y T 5 k v z z o + x V p G Q U r 5 9 j c G 6 Z i 1 b p S c q 8 N k w / + i D I R j O R H R N f t N v I I 1 V D I W v 8 M r s 7 x U U Q d y O y X w 2 5 5 3 t 2 p d 8 M d a n 0 1 X L 6 s S R w M c 8 7 l c v / K + N O K s S e v s 5 k r A N U O 3 8 V Q u 9 w 8 L J a H b N 4 i r 3 v Z F r b I s e O 6 h + 7 h 4 s 6 0 N O d O z b v / b R 8 b b q c u h Y s 1 c t F G L t 6 o + Q A x i n O X w k U b u X g j F 3 H k Y t 5 1 M e 8 6 + + 1 i 3 n U x 7 9 a Z b + 3 9 I z h e q 6 M y k x r w O 5 G j S c C I x F E S C c K d c 5 s 1 X j h q Z 1 t V K 1 a k j B k U M c u Q n l z j E K j n s 7 O w h / p e v M H 3 / e G + u o O H + q I 3 + H b f 4 H v 2 B t / e f / X d 1 i 7 n H 8 3 c h 3 8 B U E s B A i 0 A F A A C A A g A N a i 2 W D 7 K 3 O i k A A A A 9 g A A A B I A A A A A A A A A A A A A A A A A A A A A A E N v b m Z p Z y 9 Q Y W N r Y W d l L n h t b F B L A Q I t A B Q A A g A I A D W o t l g P y u m r p A A A A O k A A A A T A A A A A A A A A A A A A A A A A P A A A A B b Q 2 9 u d G V u d F 9 U e X B l c 1 0 u e G 1 s U E s B A i 0 A F A A C A A g A N a i 2 W C D n J E q s A w A A + Q 0 A A B M A A A A A A A A A A A A A A A A A 4 Q E A A E Z v c m 1 1 b G F z L 1 N l Y 3 R p b 2 4 x L m 1 Q S w U G A A A A A A M A A w D C A A A A 2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c A A A A A A A A r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R l O T E y M j U t N T Y 2 N C 0 0 M 2 Y y L W I 4 M m Y t N z g 3 Y m Q 2 Y 2 N l M z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S Y W 5 r L D B 9 J n F 1 b 3 Q 7 L C Z x d W 9 0 O 1 N l Y 3 R p b 2 4 x L 1 R h Y m x l M D A y I C h Q Y W d l I D E p L 0 F 1 d G 9 S Z W 1 v d m V k Q 2 9 s d W 1 u c z E u e 0 N v b H V t b j E s M X 0 m c X V v d D s s J n F 1 b 3 Q 7 U 2 V j d G l v b j E v V G F i b G U w M D I g K F B h Z 2 U g M S k v Q X V 0 b 1 J l b W 9 2 Z W R D b 2 x 1 b W 5 z M S 5 7 Q 2 9 s d W 1 u M i w y f S Z x d W 9 0 O y w m c X V v d D t T Z W N 0 a W 9 u M S 9 U Y W J s Z T A w M i A o U G F n Z S A x K S 9 B d X R v U m V t b 3 Z l Z E N v b H V t b n M x L n t D b 2 x 1 b W 4 z L D N 9 J n F 1 b 3 Q 7 L C Z x d W 9 0 O 1 N l Y 3 R p b 2 4 x L 1 R h Y m x l M D A y I C h Q Y W d l I D E p L 0 F 1 d G 9 S Z W 1 v d m V k Q 2 9 s d W 1 u c z E u e 0 N v b H V t b j Q s N H 0 m c X V v d D s s J n F 1 b 3 Q 7 U 2 V j d G l v b j E v V G F i b G U w M D I g K F B h Z 2 U g M S k v Q X V 0 b 1 J l b W 9 2 Z W R D b 2 x 1 b W 5 z M S 5 7 Q 2 9 s d W 1 u N S w 1 f S Z x d W 9 0 O y w m c X V v d D t T Z W N 0 a W 9 u M S 9 U Y W J s Z T A w M i A o U G F n Z S A x K S 9 B d X R v U m V t b 3 Z l Z E N v b H V t b n M x L n t D b 2 x 1 b W 4 2 L D Z 9 J n F 1 b 3 Q 7 L C Z x d W 9 0 O 1 N l Y 3 R p b 2 4 x L 1 R h Y m x l M D A y I C h Q Y W d l I D E p L 0 F 1 d G 9 S Z W 1 v d m V k Q 2 9 s d W 1 u c z E u e 0 N v b H V t b j c s N 3 0 m c X V v d D s s J n F 1 b 3 Q 7 U 2 V j d G l v b j E v V G F i b G U w M D I g K F B h Z 2 U g M S k v Q X V 0 b 1 J l b W 9 2 Z W R D b 2 x 1 b W 5 z M S 5 7 Q 2 9 s d W 1 u O C w 4 f S Z x d W 9 0 O y w m c X V v d D t T Z W N 0 a W 9 u M S 9 U Y W J s Z T A w M i A o U G F n Z S A x K S 9 B d X R v U m V t b 3 Z l Z E N v b H V t b n M x L n t D b 2 x 1 b W 4 5 L D l 9 J n F 1 b 3 Q 7 L C Z x d W 9 0 O 1 N l Y 3 R p b 2 4 x L 1 R h Y m x l M D A y I C h Q Y W d l I D E p L 0 F 1 d G 9 S Z W 1 v d m V k Q 2 9 s d W 1 u c z E u e 0 N v b H V t b j E w L D E w f S Z x d W 9 0 O y w m c X V v d D t T Z W N 0 a W 9 u M S 9 U Y W J s Z T A w M i A o U G F n Z S A x K S 9 B d X R v U m V t b 3 Z l Z E N v b H V t b n M x L n t D b 2 x 1 b W 4 x M S w x M X 0 m c X V v d D s s J n F 1 b 3 Q 7 U 2 V j d G l v b j E v V G F i b G U w M D I g K F B h Z 2 U g M S k v Q X V 0 b 1 J l b W 9 2 Z W R D b 2 x 1 b W 5 z M S 5 7 Q 2 9 s d W 1 u M T I s M T J 9 J n F 1 b 3 Q 7 L C Z x d W 9 0 O 1 N l Y 3 R p b 2 4 x L 1 R h Y m x l M D A y I C h Q Y W d l I D E p L 0 F 1 d G 9 S Z W 1 v d m V k Q 2 9 s d W 1 u c z E u e 0 N v b H V t b j E z L D E z f S Z x d W 9 0 O y w m c X V v d D t T Z W N 0 a W 9 u M S 9 U Y W J s Z T A w M i A o U G F n Z S A x K S 9 B d X R v U m V t b 3 Z l Z E N v b H V t b n M x L n t D b 2 x 1 b W 4 x N C w x N H 0 m c X V v d D s s J n F 1 b 3 Q 7 U 2 V j d G l v b j E v V G F i b G U w M D I g K F B h Z 2 U g M S k v Q X V 0 b 1 J l b W 9 2 Z W R D b 2 x 1 b W 5 z M S 5 7 Q 2 9 s d W 1 u M T U s M T V 9 J n F 1 b 3 Q 7 L C Z x d W 9 0 O 1 N l Y 3 R p b 2 4 x L 1 R h Y m x l M D A y I C h Q Y W d l I D E p L 0 F 1 d G 9 S Z W 1 v d m V k Q 2 9 s d W 1 u c z E u e 0 N v b H V t b j E 2 L D E 2 f S Z x d W 9 0 O y w m c X V v d D t T Z W N 0 a W 9 u M S 9 U Y W J s Z T A w M i A o U G F n Z S A x K S 9 B d X R v U m V t b 3 Z l Z E N v b H V t b n M x L n t D b 2 x 1 b W 4 x N y w x N 3 0 m c X V v d D s s J n F 1 b 3 Q 7 U 2 V j d G l v b j E v V G F i b G U w M D I g K F B h Z 2 U g M S k v Q X V 0 b 1 J l b W 9 2 Z W R D b 2 x 1 b W 5 z M S 5 7 Q 2 9 s d W 1 u M T g s M T h 9 J n F 1 b 3 Q 7 L C Z x d W 9 0 O 1 N l Y 3 R p b 2 4 x L 1 R h Y m x l M D A y I C h Q Y W d l I D E p L 0 F 1 d G 9 S Z W 1 v d m V k Q 2 9 s d W 1 u c z E u e 0 N v b H V t b j E 5 L D E 5 f S Z x d W 9 0 O y w m c X V v d D t T Z W N 0 a W 9 u M S 9 U Y W J s Z T A w M i A o U G F n Z S A x K S 9 B d X R v U m V t b 3 Z l Z E N v b H V t b n M x L n t D b 2 x 1 b W 4 y M C w y M H 0 m c X V v d D s s J n F 1 b 3 Q 7 U 2 V j d G l v b j E v V G F i b G U w M D I g K F B h Z 2 U g M S k v Q X V 0 b 1 J l b W 9 2 Z W R D b 2 x 1 b W 5 z M S 5 7 Q 2 9 s d W 1 u M j E s M j F 9 J n F 1 b 3 Q 7 L C Z x d W 9 0 O 1 N l Y 3 R p b 2 4 x L 1 R h Y m x l M D A y I C h Q Y W d l I D E p L 0 F 1 d G 9 S Z W 1 v d m V k Q 2 9 s d W 1 u c z E u e 0 N v b H V t b j I y L D I y f S Z x d W 9 0 O y w m c X V v d D t T Z W N 0 a W 9 u M S 9 U Y W J s Z T A w M i A o U G F n Z S A x K S 9 B d X R v U m V t b 3 Z l Z E N v b H V t b n M x L n t D b 2 x 1 b W 4 y M y w y M 3 0 m c X V v d D s s J n F 1 b 3 Q 7 U 2 V j d G l v b j E v V G F i b G U w M D I g K F B h Z 2 U g M S k v Q X V 0 b 1 J l b W 9 2 Z W R D b 2 x 1 b W 5 z M S 5 7 Q 2 9 s d W 1 u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S Y W 5 r L D B 9 J n F 1 b 3 Q 7 L C Z x d W 9 0 O 1 N l Y 3 R p b 2 4 x L 1 R h Y m x l M D A y I C h Q Y W d l I D E p L 0 F 1 d G 9 S Z W 1 v d m V k Q 2 9 s d W 1 u c z E u e 0 N v b H V t b j E s M X 0 m c X V v d D s s J n F 1 b 3 Q 7 U 2 V j d G l v b j E v V G F i b G U w M D I g K F B h Z 2 U g M S k v Q X V 0 b 1 J l b W 9 2 Z W R D b 2 x 1 b W 5 z M S 5 7 Q 2 9 s d W 1 u M i w y f S Z x d W 9 0 O y w m c X V v d D t T Z W N 0 a W 9 u M S 9 U Y W J s Z T A w M i A o U G F n Z S A x K S 9 B d X R v U m V t b 3 Z l Z E N v b H V t b n M x L n t D b 2 x 1 b W 4 z L D N 9 J n F 1 b 3 Q 7 L C Z x d W 9 0 O 1 N l Y 3 R p b 2 4 x L 1 R h Y m x l M D A y I C h Q Y W d l I D E p L 0 F 1 d G 9 S Z W 1 v d m V k Q 2 9 s d W 1 u c z E u e 0 N v b H V t b j Q s N H 0 m c X V v d D s s J n F 1 b 3 Q 7 U 2 V j d G l v b j E v V G F i b G U w M D I g K F B h Z 2 U g M S k v Q X V 0 b 1 J l b W 9 2 Z W R D b 2 x 1 b W 5 z M S 5 7 Q 2 9 s d W 1 u N S w 1 f S Z x d W 9 0 O y w m c X V v d D t T Z W N 0 a W 9 u M S 9 U Y W J s Z T A w M i A o U G F n Z S A x K S 9 B d X R v U m V t b 3 Z l Z E N v b H V t b n M x L n t D b 2 x 1 b W 4 2 L D Z 9 J n F 1 b 3 Q 7 L C Z x d W 9 0 O 1 N l Y 3 R p b 2 4 x L 1 R h Y m x l M D A y I C h Q Y W d l I D E p L 0 F 1 d G 9 S Z W 1 v d m V k Q 2 9 s d W 1 u c z E u e 0 N v b H V t b j c s N 3 0 m c X V v d D s s J n F 1 b 3 Q 7 U 2 V j d G l v b j E v V G F i b G U w M D I g K F B h Z 2 U g M S k v Q X V 0 b 1 J l b W 9 2 Z W R D b 2 x 1 b W 5 z M S 5 7 Q 2 9 s d W 1 u O C w 4 f S Z x d W 9 0 O y w m c X V v d D t T Z W N 0 a W 9 u M S 9 U Y W J s Z T A w M i A o U G F n Z S A x K S 9 B d X R v U m V t b 3 Z l Z E N v b H V t b n M x L n t D b 2 x 1 b W 4 5 L D l 9 J n F 1 b 3 Q 7 L C Z x d W 9 0 O 1 N l Y 3 R p b 2 4 x L 1 R h Y m x l M D A y I C h Q Y W d l I D E p L 0 F 1 d G 9 S Z W 1 v d m V k Q 2 9 s d W 1 u c z E u e 0 N v b H V t b j E w L D E w f S Z x d W 9 0 O y w m c X V v d D t T Z W N 0 a W 9 u M S 9 U Y W J s Z T A w M i A o U G F n Z S A x K S 9 B d X R v U m V t b 3 Z l Z E N v b H V t b n M x L n t D b 2 x 1 b W 4 x M S w x M X 0 m c X V v d D s s J n F 1 b 3 Q 7 U 2 V j d G l v b j E v V G F i b G U w M D I g K F B h Z 2 U g M S k v Q X V 0 b 1 J l b W 9 2 Z W R D b 2 x 1 b W 5 z M S 5 7 Q 2 9 s d W 1 u M T I s M T J 9 J n F 1 b 3 Q 7 L C Z x d W 9 0 O 1 N l Y 3 R p b 2 4 x L 1 R h Y m x l M D A y I C h Q Y W d l I D E p L 0 F 1 d G 9 S Z W 1 v d m V k Q 2 9 s d W 1 u c z E u e 0 N v b H V t b j E z L D E z f S Z x d W 9 0 O y w m c X V v d D t T Z W N 0 a W 9 u M S 9 U Y W J s Z T A w M i A o U G F n Z S A x K S 9 B d X R v U m V t b 3 Z l Z E N v b H V t b n M x L n t D b 2 x 1 b W 4 x N C w x N H 0 m c X V v d D s s J n F 1 b 3 Q 7 U 2 V j d G l v b j E v V G F i b G U w M D I g K F B h Z 2 U g M S k v Q X V 0 b 1 J l b W 9 2 Z W R D b 2 x 1 b W 5 z M S 5 7 Q 2 9 s d W 1 u M T U s M T V 9 J n F 1 b 3 Q 7 L C Z x d W 9 0 O 1 N l Y 3 R p b 2 4 x L 1 R h Y m x l M D A y I C h Q Y W d l I D E p L 0 F 1 d G 9 S Z W 1 v d m V k Q 2 9 s d W 1 u c z E u e 0 N v b H V t b j E 2 L D E 2 f S Z x d W 9 0 O y w m c X V v d D t T Z W N 0 a W 9 u M S 9 U Y W J s Z T A w M i A o U G F n Z S A x K S 9 B d X R v U m V t b 3 Z l Z E N v b H V t b n M x L n t D b 2 x 1 b W 4 x N y w x N 3 0 m c X V v d D s s J n F 1 b 3 Q 7 U 2 V j d G l v b j E v V G F i b G U w M D I g K F B h Z 2 U g M S k v Q X V 0 b 1 J l b W 9 2 Z W R D b 2 x 1 b W 5 z M S 5 7 Q 2 9 s d W 1 u M T g s M T h 9 J n F 1 b 3 Q 7 L C Z x d W 9 0 O 1 N l Y 3 R p b 2 4 x L 1 R h Y m x l M D A y I C h Q Y W d l I D E p L 0 F 1 d G 9 S Z W 1 v d m V k Q 2 9 s d W 1 u c z E u e 0 N v b H V t b j E 5 L D E 5 f S Z x d W 9 0 O y w m c X V v d D t T Z W N 0 a W 9 u M S 9 U Y W J s Z T A w M i A o U G F n Z S A x K S 9 B d X R v U m V t b 3 Z l Z E N v b H V t b n M x L n t D b 2 x 1 b W 4 y M C w y M H 0 m c X V v d D s s J n F 1 b 3 Q 7 U 2 V j d G l v b j E v V G F i b G U w M D I g K F B h Z 2 U g M S k v Q X V 0 b 1 J l b W 9 2 Z W R D b 2 x 1 b W 5 z M S 5 7 Q 2 9 s d W 1 u M j E s M j F 9 J n F 1 b 3 Q 7 L C Z x d W 9 0 O 1 N l Y 3 R p b 2 4 x L 1 R h Y m x l M D A y I C h Q Y W d l I D E p L 0 F 1 d G 9 S Z W 1 v d m V k Q 2 9 s d W 1 u c z E u e 0 N v b H V t b j I y L D I y f S Z x d W 9 0 O y w m c X V v d D t T Z W N 0 a W 9 u M S 9 U Y W J s Z T A w M i A o U G F n Z S A x K S 9 B d X R v U m V t b 3 Z l Z E N v b H V t b n M x L n t D b 2 x 1 b W 4 y M y w y M 3 0 m c X V v d D s s J n F 1 b 3 Q 7 U 2 V j d G l v b j E v V G F i b G U w M D I g K F B h Z 2 U g M S k v Q X V 0 b 1 J l b W 9 2 Z W R D b 2 x 1 b W 5 z M S 5 7 Q 2 9 s d W 1 u M j Q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r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E N v b H V t b l R 5 c G V z I i B W Y W x 1 Z T 0 i c 0 F 3 Q U F B Q U F B Q U F B Q U F B Q U F B Q U F B Q U F B Q U F B Q U F B Q U F B Q U E 9 P S I g L z 4 8 R W 5 0 c n k g V H l w Z T 0 i R m l s b E x h c 3 R V c G R h d G V k I i B W Y W x 1 Z T 0 i Z D I w M j Q t M D U t M j N U M D A 6 M j E 6 M z Y u M j E 4 M z M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V 4 c G F u Z G V k J T I w S W 5 k Z X g l M j B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J f X 1 B h Z 2 V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N G V h Y z N h L T B j M z Y t N D E 3 Z S 1 i Z m M 3 L W Q 5 N T A z Y T h i Y 2 E w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J f X 1 B h Z 2 V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A w O j I 2 O j A y L j Q 3 M j c x N j F a I i A v P j x F b n R y e S B U e X B l P S J G a W x s Q 2 9 s d W 1 u V H l w Z X M i I F Z h b H V l P S J z Q X d Z R 0 J n V U Z C Z 1 l H Q m d Z R 0 J n W U d C Z 1 l H Q m d Z R 0 J n W U d C Z z 0 9 I i A v P j x F b n R y e S B U e X B l P S J G a W x s Q 2 9 s d W 1 u T m F t Z X M i I F Z h b H V l P S J z W y Z x d W 9 0 O 1 J h b m s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J f X 1 B h Z 2 V f M S 9 B d X R v U m V t b 3 Z l Z E N v b H V t b n M x L n t S Y W 5 r L D B 9 J n F 1 b 3 Q 7 L C Z x d W 9 0 O 1 N l Y 3 R p b 2 4 x L 1 R h Y m x l M D A y X 1 9 Q Y W d l X z E v Q X V 0 b 1 J l b W 9 2 Z W R D b 2 x 1 b W 5 z M S 5 7 Q 2 9 s d W 1 u M S w x f S Z x d W 9 0 O y w m c X V v d D t T Z W N 0 a W 9 u M S 9 U Y W J s Z T A w M l 9 f U G F n Z V 8 x L 0 F 1 d G 9 S Z W 1 v d m V k Q 2 9 s d W 1 u c z E u e 0 N v b H V t b j I s M n 0 m c X V v d D s s J n F 1 b 3 Q 7 U 2 V j d G l v b j E v V G F i b G U w M D J f X 1 B h Z 2 V f M S 9 B d X R v U m V t b 3 Z l Z E N v b H V t b n M x L n t D b 2 x 1 b W 4 z L D N 9 J n F 1 b 3 Q 7 L C Z x d W 9 0 O 1 N l Y 3 R p b 2 4 x L 1 R h Y m x l M D A y X 1 9 Q Y W d l X z E v Q X V 0 b 1 J l b W 9 2 Z W R D b 2 x 1 b W 5 z M S 5 7 Q 2 9 s d W 1 u N C w 0 f S Z x d W 9 0 O y w m c X V v d D t T Z W N 0 a W 9 u M S 9 U Y W J s Z T A w M l 9 f U G F n Z V 8 x L 0 F 1 d G 9 S Z W 1 v d m V k Q 2 9 s d W 1 u c z E u e 0 N v b H V t b j U s N X 0 m c X V v d D s s J n F 1 b 3 Q 7 U 2 V j d G l v b j E v V G F i b G U w M D J f X 1 B h Z 2 V f M S 9 B d X R v U m V t b 3 Z l Z E N v b H V t b n M x L n t D b 2 x 1 b W 4 2 L D Z 9 J n F 1 b 3 Q 7 L C Z x d W 9 0 O 1 N l Y 3 R p b 2 4 x L 1 R h Y m x l M D A y X 1 9 Q Y W d l X z E v Q X V 0 b 1 J l b W 9 2 Z W R D b 2 x 1 b W 5 z M S 5 7 Q 2 9 s d W 1 u N y w 3 f S Z x d W 9 0 O y w m c X V v d D t T Z W N 0 a W 9 u M S 9 U Y W J s Z T A w M l 9 f U G F n Z V 8 x L 0 F 1 d G 9 S Z W 1 v d m V k Q 2 9 s d W 1 u c z E u e 0 N v b H V t b j g s O H 0 m c X V v d D s s J n F 1 b 3 Q 7 U 2 V j d G l v b j E v V G F i b G U w M D J f X 1 B h Z 2 V f M S 9 B d X R v U m V t b 3 Z l Z E N v b H V t b n M x L n t D b 2 x 1 b W 4 5 L D l 9 J n F 1 b 3 Q 7 L C Z x d W 9 0 O 1 N l Y 3 R p b 2 4 x L 1 R h Y m x l M D A y X 1 9 Q Y W d l X z E v Q X V 0 b 1 J l b W 9 2 Z W R D b 2 x 1 b W 5 z M S 5 7 Q 2 9 s d W 1 u M T A s M T B 9 J n F 1 b 3 Q 7 L C Z x d W 9 0 O 1 N l Y 3 R p b 2 4 x L 1 R h Y m x l M D A y X 1 9 Q Y W d l X z E v Q X V 0 b 1 J l b W 9 2 Z W R D b 2 x 1 b W 5 z M S 5 7 Q 2 9 s d W 1 u M T E s M T F 9 J n F 1 b 3 Q 7 L C Z x d W 9 0 O 1 N l Y 3 R p b 2 4 x L 1 R h Y m x l M D A y X 1 9 Q Y W d l X z E v Q X V 0 b 1 J l b W 9 2 Z W R D b 2 x 1 b W 5 z M S 5 7 Q 2 9 s d W 1 u M T I s M T J 9 J n F 1 b 3 Q 7 L C Z x d W 9 0 O 1 N l Y 3 R p b 2 4 x L 1 R h Y m x l M D A y X 1 9 Q Y W d l X z E v Q X V 0 b 1 J l b W 9 2 Z W R D b 2 x 1 b W 5 z M S 5 7 Q 2 9 s d W 1 u M T M s M T N 9 J n F 1 b 3 Q 7 L C Z x d W 9 0 O 1 N l Y 3 R p b 2 4 x L 1 R h Y m x l M D A y X 1 9 Q Y W d l X z E v Q X V 0 b 1 J l b W 9 2 Z W R D b 2 x 1 b W 5 z M S 5 7 Q 2 9 s d W 1 u M T Q s M T R 9 J n F 1 b 3 Q 7 L C Z x d W 9 0 O 1 N l Y 3 R p b 2 4 x L 1 R h Y m x l M D A y X 1 9 Q Y W d l X z E v Q X V 0 b 1 J l b W 9 2 Z W R D b 2 x 1 b W 5 z M S 5 7 Q 2 9 s d W 1 u M T U s M T V 9 J n F 1 b 3 Q 7 L C Z x d W 9 0 O 1 N l Y 3 R p b 2 4 x L 1 R h Y m x l M D A y X 1 9 Q Y W d l X z E v Q X V 0 b 1 J l b W 9 2 Z W R D b 2 x 1 b W 5 z M S 5 7 Q 2 9 s d W 1 u M T Y s M T Z 9 J n F 1 b 3 Q 7 L C Z x d W 9 0 O 1 N l Y 3 R p b 2 4 x L 1 R h Y m x l M D A y X 1 9 Q Y W d l X z E v Q X V 0 b 1 J l b W 9 2 Z W R D b 2 x 1 b W 5 z M S 5 7 Q 2 9 s d W 1 u M T c s M T d 9 J n F 1 b 3 Q 7 L C Z x d W 9 0 O 1 N l Y 3 R p b 2 4 x L 1 R h Y m x l M D A y X 1 9 Q Y W d l X z E v Q X V 0 b 1 J l b W 9 2 Z W R D b 2 x 1 b W 5 z M S 5 7 Q 2 9 s d W 1 u M T g s M T h 9 J n F 1 b 3 Q 7 L C Z x d W 9 0 O 1 N l Y 3 R p b 2 4 x L 1 R h Y m x l M D A y X 1 9 Q Y W d l X z E v Q X V 0 b 1 J l b W 9 2 Z W R D b 2 x 1 b W 5 z M S 5 7 Q 2 9 s d W 1 u M T k s M T l 9 J n F 1 b 3 Q 7 L C Z x d W 9 0 O 1 N l Y 3 R p b 2 4 x L 1 R h Y m x l M D A y X 1 9 Q Y W d l X z E v Q X V 0 b 1 J l b W 9 2 Z W R D b 2 x 1 b W 5 z M S 5 7 Q 2 9 s d W 1 u M j A s M j B 9 J n F 1 b 3 Q 7 L C Z x d W 9 0 O 1 N l Y 3 R p b 2 4 x L 1 R h Y m x l M D A y X 1 9 Q Y W d l X z E v Q X V 0 b 1 J l b W 9 2 Z W R D b 2 x 1 b W 5 z M S 5 7 Q 2 9 s d W 1 u M j E s M j F 9 J n F 1 b 3 Q 7 L C Z x d W 9 0 O 1 N l Y 3 R p b 2 4 x L 1 R h Y m x l M D A y X 1 9 Q Y W d l X z E v Q X V 0 b 1 J l b W 9 2 Z W R D b 2 x 1 b W 5 z M S 5 7 Q 2 9 s d W 1 u M j I s M j J 9 J n F 1 b 3 Q 7 L C Z x d W 9 0 O 1 N l Y 3 R p b 2 4 x L 1 R h Y m x l M D A y X 1 9 Q Y W d l X z E v Q X V 0 b 1 J l b W 9 2 Z W R D b 2 x 1 b W 5 z M S 5 7 Q 2 9 s d W 1 u M j M s M j N 9 J n F 1 b 3 Q 7 L C Z x d W 9 0 O 1 N l Y 3 R p b 2 4 x L 1 R h Y m x l M D A y X 1 9 Q Y W d l X z E v Q X V 0 b 1 J l b W 9 2 Z W R D b 2 x 1 b W 5 z M S 5 7 Q 2 9 s d W 1 u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T A w M l 9 f U G F n Z V 8 x L 0 F 1 d G 9 S Z W 1 v d m V k Q 2 9 s d W 1 u c z E u e 1 J h b m s s M H 0 m c X V v d D s s J n F 1 b 3 Q 7 U 2 V j d G l v b j E v V G F i b G U w M D J f X 1 B h Z 2 V f M S 9 B d X R v U m V t b 3 Z l Z E N v b H V t b n M x L n t D b 2 x 1 b W 4 x L D F 9 J n F 1 b 3 Q 7 L C Z x d W 9 0 O 1 N l Y 3 R p b 2 4 x L 1 R h Y m x l M D A y X 1 9 Q Y W d l X z E v Q X V 0 b 1 J l b W 9 2 Z W R D b 2 x 1 b W 5 z M S 5 7 Q 2 9 s d W 1 u M i w y f S Z x d W 9 0 O y w m c X V v d D t T Z W N 0 a W 9 u M S 9 U Y W J s Z T A w M l 9 f U G F n Z V 8 x L 0 F 1 d G 9 S Z W 1 v d m V k Q 2 9 s d W 1 u c z E u e 0 N v b H V t b j M s M 3 0 m c X V v d D s s J n F 1 b 3 Q 7 U 2 V j d G l v b j E v V G F i b G U w M D J f X 1 B h Z 2 V f M S 9 B d X R v U m V t b 3 Z l Z E N v b H V t b n M x L n t D b 2 x 1 b W 4 0 L D R 9 J n F 1 b 3 Q 7 L C Z x d W 9 0 O 1 N l Y 3 R p b 2 4 x L 1 R h Y m x l M D A y X 1 9 Q Y W d l X z E v Q X V 0 b 1 J l b W 9 2 Z W R D b 2 x 1 b W 5 z M S 5 7 Q 2 9 s d W 1 u N S w 1 f S Z x d W 9 0 O y w m c X V v d D t T Z W N 0 a W 9 u M S 9 U Y W J s Z T A w M l 9 f U G F n Z V 8 x L 0 F 1 d G 9 S Z W 1 v d m V k Q 2 9 s d W 1 u c z E u e 0 N v b H V t b j Y s N n 0 m c X V v d D s s J n F 1 b 3 Q 7 U 2 V j d G l v b j E v V G F i b G U w M D J f X 1 B h Z 2 V f M S 9 B d X R v U m V t b 3 Z l Z E N v b H V t b n M x L n t D b 2 x 1 b W 4 3 L D d 9 J n F 1 b 3 Q 7 L C Z x d W 9 0 O 1 N l Y 3 R p b 2 4 x L 1 R h Y m x l M D A y X 1 9 Q Y W d l X z E v Q X V 0 b 1 J l b W 9 2 Z W R D b 2 x 1 b W 5 z M S 5 7 Q 2 9 s d W 1 u O C w 4 f S Z x d W 9 0 O y w m c X V v d D t T Z W N 0 a W 9 u M S 9 U Y W J s Z T A w M l 9 f U G F n Z V 8 x L 0 F 1 d G 9 S Z W 1 v d m V k Q 2 9 s d W 1 u c z E u e 0 N v b H V t b j k s O X 0 m c X V v d D s s J n F 1 b 3 Q 7 U 2 V j d G l v b j E v V G F i b G U w M D J f X 1 B h Z 2 V f M S 9 B d X R v U m V t b 3 Z l Z E N v b H V t b n M x L n t D b 2 x 1 b W 4 x M C w x M H 0 m c X V v d D s s J n F 1 b 3 Q 7 U 2 V j d G l v b j E v V G F i b G U w M D J f X 1 B h Z 2 V f M S 9 B d X R v U m V t b 3 Z l Z E N v b H V t b n M x L n t D b 2 x 1 b W 4 x M S w x M X 0 m c X V v d D s s J n F 1 b 3 Q 7 U 2 V j d G l v b j E v V G F i b G U w M D J f X 1 B h Z 2 V f M S 9 B d X R v U m V t b 3 Z l Z E N v b H V t b n M x L n t D b 2 x 1 b W 4 x M i w x M n 0 m c X V v d D s s J n F 1 b 3 Q 7 U 2 V j d G l v b j E v V G F i b G U w M D J f X 1 B h Z 2 V f M S 9 B d X R v U m V t b 3 Z l Z E N v b H V t b n M x L n t D b 2 x 1 b W 4 x M y w x M 3 0 m c X V v d D s s J n F 1 b 3 Q 7 U 2 V j d G l v b j E v V G F i b G U w M D J f X 1 B h Z 2 V f M S 9 B d X R v U m V t b 3 Z l Z E N v b H V t b n M x L n t D b 2 x 1 b W 4 x N C w x N H 0 m c X V v d D s s J n F 1 b 3 Q 7 U 2 V j d G l v b j E v V G F i b G U w M D J f X 1 B h Z 2 V f M S 9 B d X R v U m V t b 3 Z l Z E N v b H V t b n M x L n t D b 2 x 1 b W 4 x N S w x N X 0 m c X V v d D s s J n F 1 b 3 Q 7 U 2 V j d G l v b j E v V G F i b G U w M D J f X 1 B h Z 2 V f M S 9 B d X R v U m V t b 3 Z l Z E N v b H V t b n M x L n t D b 2 x 1 b W 4 x N i w x N n 0 m c X V v d D s s J n F 1 b 3 Q 7 U 2 V j d G l v b j E v V G F i b G U w M D J f X 1 B h Z 2 V f M S 9 B d X R v U m V t b 3 Z l Z E N v b H V t b n M x L n t D b 2 x 1 b W 4 x N y w x N 3 0 m c X V v d D s s J n F 1 b 3 Q 7 U 2 V j d G l v b j E v V G F i b G U w M D J f X 1 B h Z 2 V f M S 9 B d X R v U m V t b 3 Z l Z E N v b H V t b n M x L n t D b 2 x 1 b W 4 x O C w x O H 0 m c X V v d D s s J n F 1 b 3 Q 7 U 2 V j d G l v b j E v V G F i b G U w M D J f X 1 B h Z 2 V f M S 9 B d X R v U m V t b 3 Z l Z E N v b H V t b n M x L n t D b 2 x 1 b W 4 x O S w x O X 0 m c X V v d D s s J n F 1 b 3 Q 7 U 2 V j d G l v b j E v V G F i b G U w M D J f X 1 B h Z 2 V f M S 9 B d X R v U m V t b 3 Z l Z E N v b H V t b n M x L n t D b 2 x 1 b W 4 y M C w y M H 0 m c X V v d D s s J n F 1 b 3 Q 7 U 2 V j d G l v b j E v V G F i b G U w M D J f X 1 B h Z 2 V f M S 9 B d X R v U m V t b 3 Z l Z E N v b H V t b n M x L n t D b 2 x 1 b W 4 y M S w y M X 0 m c X V v d D s s J n F 1 b 3 Q 7 U 2 V j d G l v b j E v V G F i b G U w M D J f X 1 B h Z 2 V f M S 9 B d X R v U m V t b 3 Z l Z E N v b H V t b n M x L n t D b 2 x 1 b W 4 y M i w y M n 0 m c X V v d D s s J n F 1 b 3 Q 7 U 2 V j d G l v b j E v V G F i b G U w M D J f X 1 B h Z 2 V f M S 9 B d X R v U m V t b 3 Z l Z E N v b H V t b n M x L n t D b 2 x 1 b W 4 y M y w y M 3 0 m c X V v d D s s J n F 1 b 3 Q 7 U 2 V j d G l v b j E v V G F i b G U w M D J f X 1 B h Z 2 V f M S 9 B d X R v U m V t b 3 Z l Z E N v b H V t b n M x L n t D b 2 x 1 b W 4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X 1 9 Q Y W d l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J f X 1 B h Z 2 V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X 1 9 Q Y W d l X z E v R X h 0 c m F j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d G P W 3 2 a n Q J E 8 o C s N N i E x A A A A A A I A A A A A A B B m A A A A A Q A A I A A A A A K t L C d r e p J Z i I r Q 9 b 9 H x P 0 b T M J J 9 B R n 4 B n e P E B K U y Y C A A A A A A 6 A A A A A A g A A I A A A A H h u T R M E s L d E v u Y e 3 f y s w W I s b 1 C s z G Y 3 + b j F 9 H b o d a / j U A A A A D t A N A p t x r k 0 + u + V P P s l 6 5 b H h 1 H S c K T Z b X E i r M g 7 6 1 / E + A s U L k H 0 T Y o T f 3 c 8 J Y / P 1 a 5 1 w l L H C C A o w M Y + x F h 6 u C 5 5 B Y m 0 E q 1 + g 5 m 8 g 1 r N C 0 P N Q A A A A O Z q r 3 h 1 B / L S N G l O B n O c L 2 r t D C 4 r g 3 k T d 1 n 3 4 E 6 N V 7 5 Z T e U T o b 1 n 9 d b c J n N y W B W c Z 6 r T s S T O f 8 x o 1 O T N E d C G 3 4 U = < / D a t a M a s h u p > 
</file>

<file path=customXml/itemProps1.xml><?xml version="1.0" encoding="utf-8"?>
<ds:datastoreItem xmlns:ds="http://schemas.openxmlformats.org/officeDocument/2006/customXml" ds:itemID="{6ED86145-A915-4EA9-B7E9-62DEF09C6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Table002__Page_1</vt:lpstr>
      <vt:lpstr>Table002 (Page 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Brown</dc:creator>
  <cp:lastModifiedBy>Kirk Brown</cp:lastModifiedBy>
  <dcterms:created xsi:type="dcterms:W3CDTF">2024-05-23T00:05:35Z</dcterms:created>
  <dcterms:modified xsi:type="dcterms:W3CDTF">2024-05-23T01:24:07Z</dcterms:modified>
</cp:coreProperties>
</file>