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0" yWindow="0" windowWidth="23040" windowHeight="9192"/>
  </bookViews>
  <sheets>
    <sheet name="MAN" sheetId="21" r:id="rId1"/>
    <sheet name="WOMAN" sheetId="22" r:id="rId2"/>
  </sheets>
  <externalReferences>
    <externalReference r:id="rId3"/>
    <externalReference r:id="rId4"/>
  </externalReferences>
  <definedNames>
    <definedName name="_xlnm.Print_Area" localSheetId="0">MAN!$A$1:$J$64</definedName>
    <definedName name="_xlnm.Print_Area" localSheetId="1">WOMAN!$A$1:$J$64</definedName>
  </definedNames>
  <calcPr calcId="162913"/>
</workbook>
</file>

<file path=xl/calcChain.xml><?xml version="1.0" encoding="utf-8"?>
<calcChain xmlns="http://schemas.openxmlformats.org/spreadsheetml/2006/main">
  <c r="A64" i="22" l="1"/>
  <c r="H52" i="22"/>
  <c r="J51" i="22"/>
  <c r="J52" i="22" s="1"/>
  <c r="E58" i="22" s="1"/>
  <c r="E45" i="22"/>
  <c r="H44" i="22"/>
  <c r="J44" i="22" s="1"/>
  <c r="H43" i="22"/>
  <c r="J43" i="22" s="1"/>
  <c r="H42" i="22"/>
  <c r="J42" i="22" s="1"/>
  <c r="H41" i="22"/>
  <c r="J41" i="22" s="1"/>
  <c r="H40" i="22"/>
  <c r="J40" i="22" s="1"/>
  <c r="H39" i="22"/>
  <c r="J39" i="22" s="1"/>
  <c r="H38" i="22"/>
  <c r="J38" i="22" s="1"/>
  <c r="H37" i="22"/>
  <c r="J37" i="22" s="1"/>
  <c r="H36" i="22"/>
  <c r="J36" i="22" s="1"/>
  <c r="H32" i="22"/>
  <c r="J32" i="22" s="1"/>
  <c r="H31" i="22"/>
  <c r="J31" i="22" s="1"/>
  <c r="H30" i="22"/>
  <c r="J30" i="22" s="1"/>
  <c r="H28" i="22"/>
  <c r="J28" i="22" s="1"/>
  <c r="H27" i="22"/>
  <c r="J27" i="22" s="1"/>
  <c r="H26" i="22"/>
  <c r="J26" i="22" s="1"/>
  <c r="H25" i="22"/>
  <c r="J25" i="22" s="1"/>
  <c r="H24" i="22"/>
  <c r="J24" i="22" s="1"/>
  <c r="H23" i="22"/>
  <c r="J23" i="22" s="1"/>
  <c r="H21" i="22"/>
  <c r="J21" i="22" s="1"/>
  <c r="H20" i="22"/>
  <c r="J20" i="22" s="1"/>
  <c r="H19" i="22"/>
  <c r="J19" i="22" s="1"/>
  <c r="H18" i="22"/>
  <c r="J18" i="22" s="1"/>
  <c r="H17" i="22"/>
  <c r="J17" i="22" s="1"/>
  <c r="H16" i="22"/>
  <c r="J16" i="22" s="1"/>
  <c r="H15" i="22"/>
  <c r="J15" i="22" s="1"/>
  <c r="H14" i="22"/>
  <c r="J14" i="22" s="1"/>
  <c r="H13" i="22"/>
  <c r="J13" i="22" s="1"/>
  <c r="H10" i="22"/>
  <c r="J10" i="22" s="1"/>
  <c r="H9" i="22"/>
  <c r="J9" i="22" s="1"/>
  <c r="A9" i="22"/>
  <c r="H8" i="22"/>
  <c r="J8" i="22" s="1"/>
  <c r="A64" i="21"/>
  <c r="C54" i="21"/>
  <c r="B59" i="21"/>
  <c r="D53" i="21"/>
  <c r="C47" i="21"/>
  <c r="D46" i="21"/>
  <c r="C54" i="22"/>
  <c r="D46" i="22"/>
  <c r="D53" i="22"/>
  <c r="J45" i="22" l="1"/>
  <c r="C58" i="22"/>
  <c r="G58" i="22" s="1"/>
  <c r="A47" i="22"/>
  <c r="C47" i="22"/>
  <c r="B59" i="22"/>
  <c r="J51" i="21" l="1"/>
  <c r="H52" i="21"/>
  <c r="J52" i="21" l="1"/>
  <c r="E58" i="21" l="1"/>
  <c r="H8" i="21"/>
  <c r="H9" i="21"/>
  <c r="E45" i="21" l="1"/>
  <c r="H44" i="21"/>
  <c r="J44" i="21" s="1"/>
  <c r="H43" i="21"/>
  <c r="J43" i="21" s="1"/>
  <c r="H42" i="21"/>
  <c r="J42" i="21" s="1"/>
  <c r="H41" i="21"/>
  <c r="J41" i="21" s="1"/>
  <c r="H40" i="21"/>
  <c r="J40" i="21" s="1"/>
  <c r="H39" i="21"/>
  <c r="J39" i="21" s="1"/>
  <c r="H38" i="21"/>
  <c r="J38" i="21" s="1"/>
  <c r="H37" i="21"/>
  <c r="J37" i="21" s="1"/>
  <c r="H36" i="21"/>
  <c r="J36" i="21" s="1"/>
  <c r="H32" i="21"/>
  <c r="J32" i="21" s="1"/>
  <c r="H31" i="21"/>
  <c r="J31" i="21" s="1"/>
  <c r="H30" i="21"/>
  <c r="J30" i="21" s="1"/>
  <c r="H28" i="21"/>
  <c r="J28" i="21" s="1"/>
  <c r="H27" i="21"/>
  <c r="J27" i="21" s="1"/>
  <c r="H26" i="21"/>
  <c r="J26" i="21" s="1"/>
  <c r="H25" i="21"/>
  <c r="J25" i="21" s="1"/>
  <c r="H24" i="21"/>
  <c r="J24" i="21" s="1"/>
  <c r="H23" i="21"/>
  <c r="J23" i="21" s="1"/>
  <c r="H21" i="21"/>
  <c r="J21" i="21" s="1"/>
  <c r="H20" i="21"/>
  <c r="J20" i="21" s="1"/>
  <c r="H19" i="21"/>
  <c r="J19" i="21" s="1"/>
  <c r="H18" i="21"/>
  <c r="J18" i="21" s="1"/>
  <c r="H17" i="21"/>
  <c r="J17" i="21" s="1"/>
  <c r="H16" i="21"/>
  <c r="J16" i="21" s="1"/>
  <c r="H15" i="21"/>
  <c r="J15" i="21" s="1"/>
  <c r="H14" i="21"/>
  <c r="J14" i="21" s="1"/>
  <c r="H13" i="21"/>
  <c r="J13" i="21" s="1"/>
  <c r="H12" i="21"/>
  <c r="J12" i="21" s="1"/>
  <c r="H11" i="21"/>
  <c r="J11" i="21" s="1"/>
  <c r="H10" i="21"/>
  <c r="J10" i="21" s="1"/>
  <c r="J9" i="21"/>
  <c r="A9" i="21"/>
  <c r="J8" i="21"/>
  <c r="J45" i="21" l="1"/>
  <c r="C58" i="21" l="1"/>
  <c r="G58" i="21" s="1"/>
  <c r="A47" i="21"/>
</calcChain>
</file>

<file path=xl/sharedStrings.xml><?xml version="1.0" encoding="utf-8"?>
<sst xmlns="http://schemas.openxmlformats.org/spreadsheetml/2006/main" count="220" uniqueCount="72">
  <si>
    <t>Отдел материально-технического обеспечения ОАЦ</t>
  </si>
  <si>
    <t>(фамилия, имя отчество)</t>
  </si>
  <si>
    <t>№ п\п</t>
  </si>
  <si>
    <t>Наименование предметов</t>
  </si>
  <si>
    <t>Единица измерения</t>
  </si>
  <si>
    <t>Количество предметов</t>
  </si>
  <si>
    <t>Размер денежной компенсации за один предмет (руб)</t>
  </si>
  <si>
    <t>пар</t>
  </si>
  <si>
    <t xml:space="preserve">Количество предметов  </t>
  </si>
  <si>
    <t>(прописью)</t>
  </si>
  <si>
    <t>(подпись)</t>
  </si>
  <si>
    <t>(фамилия и инициалы)</t>
  </si>
  <si>
    <t>Плащ</t>
  </si>
  <si>
    <t>к-т</t>
  </si>
  <si>
    <t>шт.</t>
  </si>
  <si>
    <t>ИТОГО:</t>
  </si>
  <si>
    <t>Шапка-ушанка из натурального каракуля серого цвета</t>
  </si>
  <si>
    <t xml:space="preserve">Воротник из натурального каракуля серого цвета </t>
  </si>
  <si>
    <t>Шапка-ушанка из овчины меховой серого цвета</t>
  </si>
  <si>
    <t xml:space="preserve">Пилотка шерстяная </t>
  </si>
  <si>
    <t>Пальто шерстяное оливкового цвета с воротником из овчины меховой</t>
  </si>
  <si>
    <t>Плащ-накидка в чехле</t>
  </si>
  <si>
    <t>Куртка демисезонная</t>
  </si>
  <si>
    <t>Куртка из шерстяной ткани</t>
  </si>
  <si>
    <t>Галстук оливкового цвета</t>
  </si>
  <si>
    <t>Брюки зимние из хлопчатобумажной (смесовой) ткани камуфлированного цвета</t>
  </si>
  <si>
    <t>Майка трикотажная черного цвета</t>
  </si>
  <si>
    <t>Фуфайка трикотажная черного цвета</t>
  </si>
  <si>
    <t>Кальсоны трикотажные черного цвета</t>
  </si>
  <si>
    <t>Носки хлопчатобумажные черного цвета</t>
  </si>
  <si>
    <t>Носки полушерстяные черного цвета</t>
  </si>
  <si>
    <t>Полуботинки хромовые черного цвета</t>
  </si>
  <si>
    <t>Ботинки хромовые черного цвета с высокими берцами</t>
  </si>
  <si>
    <t>Полусапоги зимние хромовые на искусственном меху черного цвета</t>
  </si>
  <si>
    <t xml:space="preserve">Снаряжение кожаное черного цвета </t>
  </si>
  <si>
    <t>Фуражка из шерстяной ткани повседневная</t>
  </si>
  <si>
    <t xml:space="preserve">Фуражка из шерстяной ткани парадная </t>
  </si>
  <si>
    <t>Китель из шерстяной ткани парадный</t>
  </si>
  <si>
    <t>Китель из шерстяной ткани повседневный</t>
  </si>
  <si>
    <t>Брюки из шерстяной ткани парадные</t>
  </si>
  <si>
    <t>Брюки из шерстяной ткани повседневные</t>
  </si>
  <si>
    <t>Куртка зимняя из хлопчатобумажной камуфлированного цвета с воротником из искусственного меха с застежкой на молнию</t>
  </si>
  <si>
    <t xml:space="preserve">Костюм (куртка и брюки) летний из  камуфлированного цвета </t>
  </si>
  <si>
    <t>Срок носки одного предмета в месяцах</t>
  </si>
  <si>
    <t xml:space="preserve">Стоимость носки одного месяца одного предмета </t>
  </si>
  <si>
    <t>Срок носки(- оставшийся; + недополученного)</t>
  </si>
  <si>
    <t>Ед. изм</t>
  </si>
  <si>
    <t>Фуражка (кепка) полевая летняя камуфлированного цвета (или берет)</t>
  </si>
  <si>
    <t>Сумма к выплате (+)/ к удержанию (-) (руб)</t>
  </si>
  <si>
    <t>на выплату денежной компенсации взамен положенных к выдаче предметов вещевого имущества и на удержание стоимости ранее выданных предметов вещевого имущества, сроки носки которых не истекли</t>
  </si>
  <si>
    <t>"      " _______ 2019 года</t>
  </si>
  <si>
    <t>Рубашка белого цвета</t>
  </si>
  <si>
    <t>Рубашка защитного цвета</t>
  </si>
  <si>
    <t>Перечень принятых в зачет погашения суммы к удержанию, новых ранее выданных предметов вещевого имущества личного пользования, состоящих на обеспечении</t>
  </si>
  <si>
    <t>Сумма (руб)</t>
  </si>
  <si>
    <t>Стоимость одного предмета (руб)</t>
  </si>
  <si>
    <t>Общая стоимость принятых предметов, руб.</t>
  </si>
  <si>
    <t>-</t>
  </si>
  <si>
    <t>=</t>
  </si>
  <si>
    <t xml:space="preserve">         СПРАВКА-РАСЧЕТ №</t>
  </si>
  <si>
    <t>Джемпер полушерстяной оливкового цвета (за плату)</t>
  </si>
  <si>
    <t>Кашне оливкового цвета (за плату)</t>
  </si>
  <si>
    <t>Перчатки кожанные черного цвета (за плату)</t>
  </si>
  <si>
    <t>Аксельбант золотистого цвета           (за плату)</t>
  </si>
  <si>
    <t>Закрепка золотистого цвета к галстуку (за плату)</t>
  </si>
  <si>
    <t>Итоговая сумма с учетом принятых в зачет погашения суммы к удержанию предметов:</t>
  </si>
  <si>
    <t>Юбка из шерстяной ткани повседневная</t>
  </si>
  <si>
    <t>Юбка из шерстяной ткани парадная</t>
  </si>
  <si>
    <t>Блуза белого цвета</t>
  </si>
  <si>
    <t>Блуза защитного цвета</t>
  </si>
  <si>
    <t>Туфли хромовые черного цвета</t>
  </si>
  <si>
    <t>Сапоги хромовые черного цвета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</si>
</sst>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₽_-;\-* #,##0.00\ _₽_-;_-* &quot;-&quot;??\ _₽_-;_-@_-"/>
    <numFmt numFmtId="164" formatCode="_-* #,##0.00&quot;р.&quot;_-;\-* #,##0.00&quot;р.&quot;_-;_-* &quot;-&quot;??&quot;р.&quot;_-;_-@_-"/>
    <numFmt numFmtId="165" formatCode="#,##0_ ;\-#,##0\ "/>
    <numFmt numFmtId="166" formatCode="#,##0.00&quot;р.&quot;"/>
  </numFmts>
  <fonts count="19" x14ac:knownFonts="1">
    <font>
      <sz val="11"/>
      <color theme="1"/>
      <name val="Calibri"/>
      <family val="2"/>
      <scheme val="minor"/>
    </font>
    <font>
      <sz val="8"/>
      <name val="Times New Roman Cyr"/>
      <family val="1"/>
      <charset val="204"/>
    </font>
    <font>
      <sz val="8"/>
      <name val="Times New Roman"/>
      <family val="1"/>
      <charset val="204"/>
    </font>
    <font>
      <sz val="14"/>
      <name val="Times New Roman Cyr"/>
      <family val="1"/>
      <charset val="204"/>
    </font>
    <font>
      <b/>
      <sz val="8"/>
      <name val="Times New Roman Cyr"/>
      <family val="1"/>
      <charset val="204"/>
    </font>
    <font>
      <b/>
      <sz val="8"/>
      <name val="Times New Roman"/>
      <family val="1"/>
      <charset val="204"/>
    </font>
    <font>
      <sz val="8"/>
      <name val="Times New Roman"/>
      <family val="1"/>
    </font>
    <font>
      <sz val="6"/>
      <name val="Times New Roman Cyr"/>
      <family val="1"/>
      <charset val="204"/>
    </font>
    <font>
      <sz val="6"/>
      <name val="Times New Roman"/>
      <family val="1"/>
    </font>
    <font>
      <sz val="11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8"/>
      <name val="Times New Roman Cyr"/>
      <charset val="204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6"/>
      <name val="Times New Roman Cyr"/>
      <family val="1"/>
      <charset val="204"/>
    </font>
    <font>
      <b/>
      <sz val="8"/>
      <color theme="1"/>
      <name val="Times New Roman"/>
      <family val="1"/>
      <charset val="204"/>
    </font>
    <font>
      <b/>
      <sz val="8"/>
      <color theme="0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/>
    <xf numFmtId="0" fontId="3" fillId="0" borderId="0" xfId="0" applyFont="1"/>
    <xf numFmtId="2" fontId="0" fillId="0" borderId="0" xfId="0" applyNumberFormat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Border="1"/>
    <xf numFmtId="0" fontId="6" fillId="0" borderId="0" xfId="0" applyFont="1" applyBorder="1" applyAlignment="1">
      <alignment wrapText="1"/>
    </xf>
    <xf numFmtId="0" fontId="7" fillId="0" borderId="0" xfId="0" applyFont="1" applyBorder="1" applyAlignment="1">
      <alignment horizontal="center" vertical="top"/>
    </xf>
    <xf numFmtId="164" fontId="10" fillId="0" borderId="3" xfId="1" applyNumberFormat="1" applyFont="1" applyBorder="1" applyAlignment="1">
      <alignment horizontal="center" vertical="center" wrapText="1"/>
    </xf>
    <xf numFmtId="164" fontId="1" fillId="0" borderId="0" xfId="0" applyNumberFormat="1" applyFont="1"/>
    <xf numFmtId="164" fontId="0" fillId="0" borderId="0" xfId="0" applyNumberFormat="1"/>
    <xf numFmtId="0" fontId="15" fillId="0" borderId="0" xfId="0" applyFont="1"/>
    <xf numFmtId="0" fontId="1" fillId="0" borderId="0" xfId="0" applyFont="1" applyAlignment="1">
      <alignment horizontal="center" vertical="center" wrapText="1"/>
    </xf>
    <xf numFmtId="165" fontId="10" fillId="0" borderId="3" xfId="1" applyNumberFormat="1" applyFont="1" applyBorder="1" applyAlignment="1">
      <alignment horizontal="center" vertical="center"/>
    </xf>
    <xf numFmtId="165" fontId="10" fillId="0" borderId="3" xfId="1" applyNumberFormat="1" applyFont="1" applyBorder="1" applyAlignment="1">
      <alignment horizontal="center" vertical="center" wrapText="1"/>
    </xf>
    <xf numFmtId="14" fontId="0" fillId="0" borderId="0" xfId="0" applyNumberFormat="1"/>
    <xf numFmtId="0" fontId="11" fillId="0" borderId="0" xfId="0" applyFont="1" applyFill="1" applyAlignment="1">
      <alignment vertical="center" wrapText="1"/>
    </xf>
    <xf numFmtId="0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Fill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3" fontId="1" fillId="0" borderId="5" xfId="0" applyNumberFormat="1" applyFont="1" applyFill="1" applyBorder="1" applyAlignment="1">
      <alignment horizontal="center" vertical="center"/>
    </xf>
    <xf numFmtId="164" fontId="11" fillId="0" borderId="0" xfId="0" applyNumberFormat="1" applyFont="1" applyFill="1" applyAlignment="1">
      <alignment vertical="center" wrapText="1"/>
    </xf>
    <xf numFmtId="43" fontId="5" fillId="0" borderId="0" xfId="0" applyNumberFormat="1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top"/>
    </xf>
    <xf numFmtId="164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1" fillId="0" borderId="0" xfId="0" applyFont="1" applyFill="1" applyAlignment="1">
      <alignment vertical="center" wrapText="1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/>
    <xf numFmtId="0" fontId="18" fillId="0" borderId="0" xfId="0" applyFont="1" applyAlignment="1"/>
    <xf numFmtId="166" fontId="10" fillId="0" borderId="3" xfId="1" applyNumberFormat="1" applyFont="1" applyBorder="1" applyAlignment="1">
      <alignment horizontal="center" vertical="center"/>
    </xf>
    <xf numFmtId="166" fontId="10" fillId="0" borderId="3" xfId="1" applyNumberFormat="1" applyFont="1" applyBorder="1" applyAlignment="1">
      <alignment horizontal="center" vertical="center" wrapText="1"/>
    </xf>
    <xf numFmtId="166" fontId="1" fillId="0" borderId="3" xfId="1" applyNumberFormat="1" applyFont="1" applyFill="1" applyBorder="1" applyAlignment="1">
      <alignment horizontal="center" vertical="center"/>
    </xf>
    <xf numFmtId="166" fontId="1" fillId="0" borderId="1" xfId="1" applyNumberFormat="1" applyFon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 wrapText="1"/>
    </xf>
    <xf numFmtId="166" fontId="1" fillId="0" borderId="5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0" fontId="5" fillId="0" borderId="2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>
      <alignment horizontal="left" vertical="center" wrapText="1"/>
    </xf>
    <xf numFmtId="0" fontId="11" fillId="0" borderId="0" xfId="0" applyFont="1" applyFill="1" applyAlignment="1">
      <alignment vertical="center" wrapText="1"/>
    </xf>
    <xf numFmtId="0" fontId="13" fillId="2" borderId="0" xfId="0" applyFont="1" applyFill="1" applyBorder="1" applyAlignment="1" applyProtection="1">
      <alignment horizontal="left" vertical="center"/>
      <protection locked="0"/>
    </xf>
    <xf numFmtId="0" fontId="14" fillId="2" borderId="0" xfId="0" applyFont="1" applyFill="1" applyAlignment="1" applyProtection="1">
      <alignment horizontal="left"/>
      <protection locked="0"/>
    </xf>
    <xf numFmtId="0" fontId="5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 wrapText="1"/>
    </xf>
    <xf numFmtId="164" fontId="17" fillId="0" borderId="0" xfId="0" applyNumberFormat="1" applyFont="1" applyFill="1" applyAlignment="1">
      <alignment horizontal="center" vertical="center" wrapText="1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5" xfId="0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vertical="center"/>
      <protection locked="0"/>
    </xf>
    <xf numFmtId="0" fontId="7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1" fillId="0" borderId="0" xfId="0" applyFont="1" applyBorder="1" applyAlignment="1">
      <alignment horizontal="right" vertic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NumberFormat="1" applyFont="1" applyBorder="1" applyAlignment="1" applyProtection="1">
      <alignment horizontal="left"/>
      <protection locked="0"/>
    </xf>
    <xf numFmtId="0" fontId="8" fillId="0" borderId="5" xfId="0" applyFont="1" applyBorder="1" applyAlignment="1">
      <alignment horizontal="center" vertical="justify"/>
    </xf>
    <xf numFmtId="0" fontId="8" fillId="0" borderId="0" xfId="0" applyFont="1" applyBorder="1" applyAlignment="1">
      <alignment horizontal="center" vertical="justify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IROMOTO\AppData\Roaming\Microsoft\AddIns\sumprop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_316_3162\AppData\Roaming\Microsoft\AddIns\sumpro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sumprop"/>
    </sheetNames>
    <definedNames>
      <definedName name="СуммаПрописью"/>
      <definedName name="ЧислоПрописью"/>
    </defined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definedNames>
      <definedName name="СуммаПрописью"/>
      <definedName name="ЧислоПрописью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abSelected="1" view="pageBreakPreview" zoomScale="145" zoomScaleNormal="145" zoomScaleSheetLayoutView="145" workbookViewId="0">
      <selection activeCell="L59" sqref="L59"/>
    </sheetView>
  </sheetViews>
  <sheetFormatPr defaultRowHeight="14.4" x14ac:dyDescent="0.3"/>
  <cols>
    <col min="1" max="1" width="3.33203125" customWidth="1"/>
    <col min="3" max="3" width="18.44140625" customWidth="1"/>
    <col min="4" max="4" width="4.109375" customWidth="1"/>
    <col min="5" max="5" width="7.33203125" customWidth="1"/>
    <col min="6" max="6" width="8.6640625" customWidth="1"/>
    <col min="7" max="7" width="7.44140625" customWidth="1"/>
    <col min="8" max="8" width="8" customWidth="1"/>
    <col min="9" max="9" width="8.5546875" customWidth="1"/>
    <col min="10" max="10" width="8.88671875" customWidth="1"/>
    <col min="12" max="12" width="10.5546875" bestFit="1" customWidth="1"/>
    <col min="14" max="14" width="11.109375" customWidth="1"/>
  </cols>
  <sheetData>
    <row r="1" spans="1:14" ht="15" customHeight="1" x14ac:dyDescent="0.3">
      <c r="A1" s="21"/>
      <c r="B1" s="67" t="s">
        <v>0</v>
      </c>
      <c r="C1" s="67"/>
      <c r="D1" s="67"/>
      <c r="E1" s="67"/>
      <c r="F1" s="67"/>
      <c r="G1" s="67"/>
      <c r="H1" s="67"/>
      <c r="I1" s="67"/>
      <c r="J1" s="67"/>
      <c r="L1" s="24"/>
    </row>
    <row r="2" spans="1:14" x14ac:dyDescent="0.3">
      <c r="A2" s="38"/>
      <c r="B2" s="38"/>
      <c r="C2" s="38"/>
      <c r="D2" s="38" t="s">
        <v>59</v>
      </c>
      <c r="E2" s="38"/>
      <c r="F2" s="38"/>
      <c r="G2" s="39"/>
      <c r="H2" s="38"/>
      <c r="I2" s="38"/>
      <c r="J2" s="42"/>
      <c r="K2" s="20"/>
    </row>
    <row r="3" spans="1:14" ht="24" customHeight="1" x14ac:dyDescent="0.3">
      <c r="A3" s="68" t="s">
        <v>49</v>
      </c>
      <c r="B3" s="68"/>
      <c r="C3" s="68"/>
      <c r="D3" s="68"/>
      <c r="E3" s="68"/>
      <c r="F3" s="68"/>
      <c r="G3" s="68"/>
      <c r="H3" s="68"/>
      <c r="I3" s="68"/>
      <c r="J3" s="68"/>
    </row>
    <row r="4" spans="1:14" x14ac:dyDescent="0.3">
      <c r="A4" s="69"/>
      <c r="B4" s="70"/>
      <c r="C4" s="70"/>
      <c r="D4" s="70"/>
      <c r="E4" s="70"/>
      <c r="F4" s="70"/>
      <c r="G4" s="70"/>
      <c r="H4" s="70"/>
      <c r="I4" s="70"/>
      <c r="J4" s="70"/>
    </row>
    <row r="5" spans="1:14" ht="11.25" customHeight="1" x14ac:dyDescent="0.3">
      <c r="A5" s="71" t="s">
        <v>1</v>
      </c>
      <c r="B5" s="72"/>
      <c r="C5" s="72"/>
      <c r="D5" s="72"/>
      <c r="E5" s="72"/>
      <c r="F5" s="72"/>
      <c r="G5" s="72"/>
      <c r="H5" s="72"/>
      <c r="I5" s="72"/>
      <c r="J5" s="72"/>
    </row>
    <row r="6" spans="1:14" ht="3.75" customHeight="1" x14ac:dyDescent="0.3">
      <c r="A6" s="2"/>
      <c r="B6" s="2"/>
      <c r="C6" s="3"/>
      <c r="D6" s="3"/>
      <c r="E6" s="3"/>
      <c r="F6" s="3"/>
      <c r="G6" s="3"/>
      <c r="H6" s="3"/>
      <c r="I6" s="3"/>
      <c r="J6" s="2"/>
    </row>
    <row r="7" spans="1:14" ht="61.2" x14ac:dyDescent="0.3">
      <c r="A7" s="8" t="s">
        <v>2</v>
      </c>
      <c r="B7" s="73" t="s">
        <v>3</v>
      </c>
      <c r="C7" s="74"/>
      <c r="D7" s="7" t="s">
        <v>46</v>
      </c>
      <c r="E7" s="7" t="s">
        <v>5</v>
      </c>
      <c r="F7" s="7" t="s">
        <v>6</v>
      </c>
      <c r="G7" s="7" t="s">
        <v>43</v>
      </c>
      <c r="H7" s="7" t="s">
        <v>44</v>
      </c>
      <c r="I7" s="7" t="s">
        <v>45</v>
      </c>
      <c r="J7" s="8" t="s">
        <v>48</v>
      </c>
    </row>
    <row r="8" spans="1:14" ht="21" customHeight="1" x14ac:dyDescent="0.3">
      <c r="A8" s="6">
        <v>1</v>
      </c>
      <c r="B8" s="62" t="s">
        <v>16</v>
      </c>
      <c r="C8" s="62"/>
      <c r="D8" s="9" t="s">
        <v>14</v>
      </c>
      <c r="E8" s="26">
        <v>1</v>
      </c>
      <c r="F8" s="43">
        <v>92.24</v>
      </c>
      <c r="G8" s="23">
        <v>72</v>
      </c>
      <c r="H8" s="43">
        <f t="shared" ref="H8:H9" si="0">F8/G8</f>
        <v>1.2811111111111111</v>
      </c>
      <c r="I8" s="22"/>
      <c r="J8" s="45">
        <f t="shared" ref="J8:J44" si="1">I8*H8*E8</f>
        <v>0</v>
      </c>
      <c r="N8" s="19"/>
    </row>
    <row r="9" spans="1:14" ht="21.75" customHeight="1" x14ac:dyDescent="0.3">
      <c r="A9" s="6">
        <f>A8+1</f>
        <v>2</v>
      </c>
      <c r="B9" s="62" t="s">
        <v>17</v>
      </c>
      <c r="C9" s="62"/>
      <c r="D9" s="9" t="s">
        <v>14</v>
      </c>
      <c r="E9" s="26">
        <v>1</v>
      </c>
      <c r="F9" s="43">
        <v>132</v>
      </c>
      <c r="G9" s="23">
        <v>72</v>
      </c>
      <c r="H9" s="43">
        <f t="shared" si="0"/>
        <v>1.8333333333333333</v>
      </c>
      <c r="I9" s="22"/>
      <c r="J9" s="45">
        <f t="shared" si="1"/>
        <v>0</v>
      </c>
      <c r="N9" s="19"/>
    </row>
    <row r="10" spans="1:14" ht="19.5" customHeight="1" x14ac:dyDescent="0.3">
      <c r="A10" s="6">
        <v>3</v>
      </c>
      <c r="B10" s="62" t="s">
        <v>18</v>
      </c>
      <c r="C10" s="62"/>
      <c r="D10" s="9" t="s">
        <v>14</v>
      </c>
      <c r="E10" s="10">
        <v>1</v>
      </c>
      <c r="F10" s="43">
        <v>19.5</v>
      </c>
      <c r="G10" s="23">
        <v>36</v>
      </c>
      <c r="H10" s="43">
        <f>F10/G10</f>
        <v>0.54166666666666663</v>
      </c>
      <c r="I10" s="22"/>
      <c r="J10" s="45">
        <f t="shared" si="1"/>
        <v>0</v>
      </c>
      <c r="N10" s="19"/>
    </row>
    <row r="11" spans="1:14" x14ac:dyDescent="0.3">
      <c r="A11" s="6">
        <v>4</v>
      </c>
      <c r="B11" s="62" t="s">
        <v>36</v>
      </c>
      <c r="C11" s="62"/>
      <c r="D11" s="9" t="s">
        <v>14</v>
      </c>
      <c r="E11" s="26">
        <v>1</v>
      </c>
      <c r="F11" s="44">
        <v>46.1</v>
      </c>
      <c r="G11" s="23">
        <v>72</v>
      </c>
      <c r="H11" s="43">
        <f t="shared" ref="H11:H44" si="2">F11/G11</f>
        <v>0.64027777777777783</v>
      </c>
      <c r="I11" s="23"/>
      <c r="J11" s="45">
        <f t="shared" si="1"/>
        <v>0</v>
      </c>
      <c r="N11" s="19"/>
    </row>
    <row r="12" spans="1:14" ht="18.75" customHeight="1" x14ac:dyDescent="0.3">
      <c r="A12" s="6">
        <v>5</v>
      </c>
      <c r="B12" s="62" t="s">
        <v>35</v>
      </c>
      <c r="C12" s="62"/>
      <c r="D12" s="9" t="s">
        <v>14</v>
      </c>
      <c r="E12" s="26">
        <v>1</v>
      </c>
      <c r="F12" s="44">
        <v>46.1</v>
      </c>
      <c r="G12" s="23">
        <v>36</v>
      </c>
      <c r="H12" s="43">
        <f t="shared" si="2"/>
        <v>1.2805555555555557</v>
      </c>
      <c r="I12" s="23"/>
      <c r="J12" s="45">
        <f t="shared" si="1"/>
        <v>0</v>
      </c>
      <c r="N12" s="19"/>
    </row>
    <row r="13" spans="1:14" x14ac:dyDescent="0.3">
      <c r="A13" s="6">
        <v>6</v>
      </c>
      <c r="B13" s="62" t="s">
        <v>19</v>
      </c>
      <c r="C13" s="62"/>
      <c r="D13" s="9" t="s">
        <v>14</v>
      </c>
      <c r="E13" s="10">
        <v>1</v>
      </c>
      <c r="F13" s="43">
        <v>33.299999999999997</v>
      </c>
      <c r="G13" s="22">
        <v>60</v>
      </c>
      <c r="H13" s="43">
        <f t="shared" si="2"/>
        <v>0.55499999999999994</v>
      </c>
      <c r="I13" s="22"/>
      <c r="J13" s="45">
        <f t="shared" si="1"/>
        <v>0</v>
      </c>
      <c r="N13" s="19"/>
    </row>
    <row r="14" spans="1:14" ht="21.75" customHeight="1" x14ac:dyDescent="0.3">
      <c r="A14" s="6">
        <v>7</v>
      </c>
      <c r="B14" s="60" t="s">
        <v>47</v>
      </c>
      <c r="C14" s="61"/>
      <c r="D14" s="9" t="s">
        <v>14</v>
      </c>
      <c r="E14" s="10">
        <v>1</v>
      </c>
      <c r="F14" s="43">
        <v>10.34</v>
      </c>
      <c r="G14" s="22">
        <v>36</v>
      </c>
      <c r="H14" s="43">
        <f t="shared" si="2"/>
        <v>0.28722222222222221</v>
      </c>
      <c r="I14" s="22"/>
      <c r="J14" s="45">
        <f t="shared" si="1"/>
        <v>0</v>
      </c>
      <c r="N14" s="19"/>
    </row>
    <row r="15" spans="1:14" ht="20.25" customHeight="1" x14ac:dyDescent="0.3">
      <c r="A15" s="6">
        <v>8</v>
      </c>
      <c r="B15" s="62" t="s">
        <v>20</v>
      </c>
      <c r="C15" s="62"/>
      <c r="D15" s="9" t="s">
        <v>14</v>
      </c>
      <c r="E15" s="10">
        <v>1</v>
      </c>
      <c r="F15" s="43">
        <v>308.55</v>
      </c>
      <c r="G15" s="22">
        <v>72</v>
      </c>
      <c r="H15" s="43">
        <f t="shared" si="2"/>
        <v>4.2854166666666664</v>
      </c>
      <c r="I15" s="22"/>
      <c r="J15" s="45">
        <f t="shared" si="1"/>
        <v>0</v>
      </c>
      <c r="N15" s="19"/>
    </row>
    <row r="16" spans="1:14" x14ac:dyDescent="0.3">
      <c r="A16" s="6">
        <v>9</v>
      </c>
      <c r="B16" s="62" t="s">
        <v>12</v>
      </c>
      <c r="C16" s="62"/>
      <c r="D16" s="9" t="s">
        <v>14</v>
      </c>
      <c r="E16" s="10">
        <v>1</v>
      </c>
      <c r="F16" s="44">
        <v>20.010000000000002</v>
      </c>
      <c r="G16" s="23">
        <v>96</v>
      </c>
      <c r="H16" s="43">
        <f t="shared" si="2"/>
        <v>0.20843750000000003</v>
      </c>
      <c r="I16" s="23"/>
      <c r="J16" s="45">
        <f t="shared" si="1"/>
        <v>0</v>
      </c>
      <c r="N16" s="19"/>
    </row>
    <row r="17" spans="1:14" x14ac:dyDescent="0.3">
      <c r="A17" s="6">
        <v>10</v>
      </c>
      <c r="B17" s="62" t="s">
        <v>21</v>
      </c>
      <c r="C17" s="62"/>
      <c r="D17" s="9" t="s">
        <v>14</v>
      </c>
      <c r="E17" s="10">
        <v>1</v>
      </c>
      <c r="F17" s="43">
        <v>23.98</v>
      </c>
      <c r="G17" s="22">
        <v>120</v>
      </c>
      <c r="H17" s="43">
        <f t="shared" si="2"/>
        <v>0.19983333333333334</v>
      </c>
      <c r="I17" s="22"/>
      <c r="J17" s="45">
        <f t="shared" si="1"/>
        <v>0</v>
      </c>
      <c r="N17" s="19"/>
    </row>
    <row r="18" spans="1:14" x14ac:dyDescent="0.3">
      <c r="A18" s="6">
        <v>11</v>
      </c>
      <c r="B18" s="62" t="s">
        <v>22</v>
      </c>
      <c r="C18" s="62"/>
      <c r="D18" s="9" t="s">
        <v>14</v>
      </c>
      <c r="E18" s="10">
        <v>1</v>
      </c>
      <c r="F18" s="44">
        <v>52.49</v>
      </c>
      <c r="G18" s="23">
        <v>48</v>
      </c>
      <c r="H18" s="43">
        <f t="shared" si="2"/>
        <v>1.0935416666666666</v>
      </c>
      <c r="I18" s="23"/>
      <c r="J18" s="45">
        <f t="shared" si="1"/>
        <v>0</v>
      </c>
      <c r="N18" s="19"/>
    </row>
    <row r="19" spans="1:14" x14ac:dyDescent="0.3">
      <c r="A19" s="6">
        <v>12</v>
      </c>
      <c r="B19" s="62" t="s">
        <v>37</v>
      </c>
      <c r="C19" s="62"/>
      <c r="D19" s="9" t="s">
        <v>14</v>
      </c>
      <c r="E19" s="10">
        <v>1</v>
      </c>
      <c r="F19" s="44">
        <v>165.1</v>
      </c>
      <c r="G19" s="23">
        <v>72</v>
      </c>
      <c r="H19" s="43">
        <f t="shared" si="2"/>
        <v>2.2930555555555556</v>
      </c>
      <c r="I19" s="23"/>
      <c r="J19" s="45">
        <f t="shared" si="1"/>
        <v>0</v>
      </c>
      <c r="N19" s="19"/>
    </row>
    <row r="20" spans="1:14" x14ac:dyDescent="0.3">
      <c r="A20" s="6">
        <v>13</v>
      </c>
      <c r="B20" s="62" t="s">
        <v>38</v>
      </c>
      <c r="C20" s="62"/>
      <c r="D20" s="9" t="s">
        <v>14</v>
      </c>
      <c r="E20" s="10">
        <v>1</v>
      </c>
      <c r="F20" s="44">
        <v>165.1</v>
      </c>
      <c r="G20" s="23">
        <v>36</v>
      </c>
      <c r="H20" s="43">
        <f t="shared" si="2"/>
        <v>4.5861111111111112</v>
      </c>
      <c r="I20" s="23"/>
      <c r="J20" s="45">
        <f t="shared" si="1"/>
        <v>0</v>
      </c>
      <c r="N20" s="19"/>
    </row>
    <row r="21" spans="1:14" x14ac:dyDescent="0.3">
      <c r="A21" s="6">
        <v>14</v>
      </c>
      <c r="B21" s="62" t="s">
        <v>23</v>
      </c>
      <c r="C21" s="62"/>
      <c r="D21" s="9" t="s">
        <v>14</v>
      </c>
      <c r="E21" s="10">
        <v>1</v>
      </c>
      <c r="F21" s="44">
        <v>140.30000000000001</v>
      </c>
      <c r="G21" s="23">
        <v>36</v>
      </c>
      <c r="H21" s="43">
        <f t="shared" si="2"/>
        <v>3.8972222222222226</v>
      </c>
      <c r="I21" s="23"/>
      <c r="J21" s="45">
        <f t="shared" si="1"/>
        <v>0</v>
      </c>
      <c r="N21" s="19"/>
    </row>
    <row r="22" spans="1:14" ht="20.25" customHeight="1" x14ac:dyDescent="0.3">
      <c r="A22" s="6">
        <v>0</v>
      </c>
      <c r="B22" s="60" t="s">
        <v>60</v>
      </c>
      <c r="C22" s="61"/>
      <c r="D22" s="9" t="s">
        <v>14</v>
      </c>
      <c r="E22" s="10"/>
      <c r="F22" s="44">
        <v>0</v>
      </c>
      <c r="G22" s="23">
        <v>0</v>
      </c>
      <c r="H22" s="43">
        <v>0</v>
      </c>
      <c r="I22" s="23"/>
      <c r="J22" s="45">
        <v>0</v>
      </c>
      <c r="N22" s="19"/>
    </row>
    <row r="23" spans="1:14" x14ac:dyDescent="0.3">
      <c r="A23" s="6">
        <v>15</v>
      </c>
      <c r="B23" s="62" t="s">
        <v>39</v>
      </c>
      <c r="C23" s="62"/>
      <c r="D23" s="9" t="s">
        <v>14</v>
      </c>
      <c r="E23" s="10">
        <v>1</v>
      </c>
      <c r="F23" s="44">
        <v>38.200000000000003</v>
      </c>
      <c r="G23" s="23">
        <v>72</v>
      </c>
      <c r="H23" s="43">
        <f t="shared" si="2"/>
        <v>0.53055555555555556</v>
      </c>
      <c r="I23" s="23"/>
      <c r="J23" s="45">
        <f t="shared" si="1"/>
        <v>0</v>
      </c>
      <c r="N23" s="19"/>
    </row>
    <row r="24" spans="1:14" x14ac:dyDescent="0.3">
      <c r="A24" s="6">
        <v>16</v>
      </c>
      <c r="B24" s="62" t="s">
        <v>40</v>
      </c>
      <c r="C24" s="62"/>
      <c r="D24" s="9" t="s">
        <v>14</v>
      </c>
      <c r="E24" s="10">
        <v>1</v>
      </c>
      <c r="F24" s="44">
        <v>38.200000000000003</v>
      </c>
      <c r="G24" s="23">
        <v>36</v>
      </c>
      <c r="H24" s="43">
        <f t="shared" si="2"/>
        <v>1.0611111111111111</v>
      </c>
      <c r="I24" s="23"/>
      <c r="J24" s="45">
        <f t="shared" si="1"/>
        <v>0</v>
      </c>
      <c r="N24" s="19"/>
    </row>
    <row r="25" spans="1:14" ht="15" customHeight="1" x14ac:dyDescent="0.3">
      <c r="A25" s="6">
        <v>17</v>
      </c>
      <c r="B25" s="62" t="s">
        <v>40</v>
      </c>
      <c r="C25" s="62"/>
      <c r="D25" s="9" t="s">
        <v>14</v>
      </c>
      <c r="E25" s="10">
        <v>1</v>
      </c>
      <c r="F25" s="44">
        <v>38.200000000000003</v>
      </c>
      <c r="G25" s="23">
        <v>36</v>
      </c>
      <c r="H25" s="43">
        <f t="shared" si="2"/>
        <v>1.0611111111111111</v>
      </c>
      <c r="I25" s="23"/>
      <c r="J25" s="45">
        <f t="shared" si="1"/>
        <v>0</v>
      </c>
      <c r="N25" s="19"/>
    </row>
    <row r="26" spans="1:14" x14ac:dyDescent="0.3">
      <c r="A26" s="6">
        <v>18</v>
      </c>
      <c r="B26" s="62" t="s">
        <v>51</v>
      </c>
      <c r="C26" s="62"/>
      <c r="D26" s="9" t="s">
        <v>14</v>
      </c>
      <c r="E26" s="10">
        <v>1</v>
      </c>
      <c r="F26" s="43">
        <v>33.200000000000003</v>
      </c>
      <c r="G26" s="22">
        <v>48</v>
      </c>
      <c r="H26" s="43">
        <f t="shared" si="2"/>
        <v>0.69166666666666676</v>
      </c>
      <c r="I26" s="22"/>
      <c r="J26" s="45">
        <f t="shared" si="1"/>
        <v>0</v>
      </c>
      <c r="N26" s="19"/>
    </row>
    <row r="27" spans="1:14" x14ac:dyDescent="0.3">
      <c r="A27" s="6">
        <v>19</v>
      </c>
      <c r="B27" s="62" t="s">
        <v>52</v>
      </c>
      <c r="C27" s="62"/>
      <c r="D27" s="9" t="s">
        <v>14</v>
      </c>
      <c r="E27" s="10">
        <v>3</v>
      </c>
      <c r="F27" s="44">
        <v>36.4</v>
      </c>
      <c r="G27" s="23">
        <v>24</v>
      </c>
      <c r="H27" s="43">
        <f t="shared" si="2"/>
        <v>1.5166666666666666</v>
      </c>
      <c r="I27" s="23"/>
      <c r="J27" s="45">
        <f t="shared" si="1"/>
        <v>0</v>
      </c>
      <c r="N27" s="19"/>
    </row>
    <row r="28" spans="1:14" x14ac:dyDescent="0.3">
      <c r="A28" s="6">
        <v>20</v>
      </c>
      <c r="B28" s="62" t="s">
        <v>24</v>
      </c>
      <c r="C28" s="62"/>
      <c r="D28" s="9" t="s">
        <v>14</v>
      </c>
      <c r="E28" s="10">
        <v>2</v>
      </c>
      <c r="F28" s="44">
        <v>2.36</v>
      </c>
      <c r="G28" s="23">
        <v>12</v>
      </c>
      <c r="H28" s="43">
        <f t="shared" si="2"/>
        <v>0.19666666666666666</v>
      </c>
      <c r="I28" s="23"/>
      <c r="J28" s="45">
        <f t="shared" si="1"/>
        <v>0</v>
      </c>
      <c r="N28" s="19"/>
    </row>
    <row r="29" spans="1:14" x14ac:dyDescent="0.3">
      <c r="A29" s="6">
        <v>0</v>
      </c>
      <c r="B29" s="60" t="s">
        <v>64</v>
      </c>
      <c r="C29" s="61"/>
      <c r="D29" s="9" t="s">
        <v>14</v>
      </c>
      <c r="E29" s="10"/>
      <c r="F29" s="44">
        <v>0</v>
      </c>
      <c r="G29" s="23">
        <v>0</v>
      </c>
      <c r="H29" s="43">
        <v>0</v>
      </c>
      <c r="I29" s="23"/>
      <c r="J29" s="45">
        <v>0</v>
      </c>
      <c r="N29" s="19"/>
    </row>
    <row r="30" spans="1:14" ht="33" customHeight="1" x14ac:dyDescent="0.3">
      <c r="A30" s="6">
        <v>21</v>
      </c>
      <c r="B30" s="62" t="s">
        <v>41</v>
      </c>
      <c r="C30" s="62"/>
      <c r="D30" s="9" t="s">
        <v>14</v>
      </c>
      <c r="E30" s="10">
        <v>1</v>
      </c>
      <c r="F30" s="44">
        <v>106.37</v>
      </c>
      <c r="G30" s="23">
        <v>48</v>
      </c>
      <c r="H30" s="43">
        <f t="shared" si="2"/>
        <v>2.2160416666666669</v>
      </c>
      <c r="I30" s="23"/>
      <c r="J30" s="45">
        <f t="shared" si="1"/>
        <v>0</v>
      </c>
      <c r="N30" s="19"/>
    </row>
    <row r="31" spans="1:14" ht="24.75" customHeight="1" x14ac:dyDescent="0.3">
      <c r="A31" s="6">
        <v>22</v>
      </c>
      <c r="B31" s="62" t="s">
        <v>25</v>
      </c>
      <c r="C31" s="62"/>
      <c r="D31" s="9" t="s">
        <v>14</v>
      </c>
      <c r="E31" s="10">
        <v>1</v>
      </c>
      <c r="F31" s="44">
        <v>39.68</v>
      </c>
      <c r="G31" s="23">
        <v>96</v>
      </c>
      <c r="H31" s="43">
        <f t="shared" si="2"/>
        <v>0.41333333333333333</v>
      </c>
      <c r="I31" s="23"/>
      <c r="J31" s="45">
        <f t="shared" si="1"/>
        <v>0</v>
      </c>
      <c r="N31" s="19"/>
    </row>
    <row r="32" spans="1:14" ht="22.5" customHeight="1" x14ac:dyDescent="0.3">
      <c r="A32" s="6">
        <v>23</v>
      </c>
      <c r="B32" s="62" t="s">
        <v>42</v>
      </c>
      <c r="C32" s="62"/>
      <c r="D32" s="9" t="s">
        <v>13</v>
      </c>
      <c r="E32" s="10">
        <v>1</v>
      </c>
      <c r="F32" s="44">
        <v>66.34</v>
      </c>
      <c r="G32" s="23">
        <v>36</v>
      </c>
      <c r="H32" s="43">
        <f t="shared" si="2"/>
        <v>1.8427777777777778</v>
      </c>
      <c r="I32" s="23"/>
      <c r="J32" s="45">
        <f t="shared" si="1"/>
        <v>0</v>
      </c>
      <c r="N32" s="19"/>
    </row>
    <row r="33" spans="1:14" ht="22.5" customHeight="1" x14ac:dyDescent="0.3">
      <c r="A33" s="6">
        <v>0</v>
      </c>
      <c r="B33" s="60" t="s">
        <v>61</v>
      </c>
      <c r="C33" s="61"/>
      <c r="D33" s="9" t="s">
        <v>14</v>
      </c>
      <c r="E33" s="10"/>
      <c r="F33" s="44">
        <v>0</v>
      </c>
      <c r="G33" s="23">
        <v>0</v>
      </c>
      <c r="H33" s="43">
        <v>0</v>
      </c>
      <c r="I33" s="23"/>
      <c r="J33" s="45">
        <v>0</v>
      </c>
      <c r="N33" s="19"/>
    </row>
    <row r="34" spans="1:14" ht="22.5" customHeight="1" x14ac:dyDescent="0.3">
      <c r="A34" s="6">
        <v>0</v>
      </c>
      <c r="B34" s="60" t="s">
        <v>62</v>
      </c>
      <c r="C34" s="61"/>
      <c r="D34" s="9" t="s">
        <v>7</v>
      </c>
      <c r="E34" s="10"/>
      <c r="F34" s="44">
        <v>0</v>
      </c>
      <c r="G34" s="23">
        <v>0</v>
      </c>
      <c r="H34" s="43">
        <v>0</v>
      </c>
      <c r="I34" s="23"/>
      <c r="J34" s="45">
        <v>0</v>
      </c>
      <c r="N34" s="19"/>
    </row>
    <row r="35" spans="1:14" ht="22.5" customHeight="1" x14ac:dyDescent="0.3">
      <c r="A35" s="6">
        <v>0</v>
      </c>
      <c r="B35" s="60" t="s">
        <v>63</v>
      </c>
      <c r="C35" s="61"/>
      <c r="D35" s="9" t="s">
        <v>14</v>
      </c>
      <c r="E35" s="10"/>
      <c r="F35" s="44">
        <v>0</v>
      </c>
      <c r="G35" s="23">
        <v>0</v>
      </c>
      <c r="H35" s="43">
        <v>0</v>
      </c>
      <c r="I35" s="23"/>
      <c r="J35" s="45">
        <v>0</v>
      </c>
      <c r="N35" s="19"/>
    </row>
    <row r="36" spans="1:14" x14ac:dyDescent="0.3">
      <c r="A36" s="6">
        <v>24</v>
      </c>
      <c r="B36" s="62" t="s">
        <v>26</v>
      </c>
      <c r="C36" s="62"/>
      <c r="D36" s="9" t="s">
        <v>14</v>
      </c>
      <c r="E36" s="10">
        <v>2</v>
      </c>
      <c r="F36" s="44">
        <v>4.46</v>
      </c>
      <c r="G36" s="23">
        <v>12</v>
      </c>
      <c r="H36" s="43">
        <f t="shared" si="2"/>
        <v>0.37166666666666665</v>
      </c>
      <c r="I36" s="23"/>
      <c r="J36" s="45">
        <f t="shared" si="1"/>
        <v>0</v>
      </c>
      <c r="N36" s="19"/>
    </row>
    <row r="37" spans="1:14" x14ac:dyDescent="0.3">
      <c r="A37" s="6">
        <v>25</v>
      </c>
      <c r="B37" s="62" t="s">
        <v>27</v>
      </c>
      <c r="C37" s="62"/>
      <c r="D37" s="9" t="s">
        <v>14</v>
      </c>
      <c r="E37" s="10">
        <v>1</v>
      </c>
      <c r="F37" s="44">
        <v>11.22</v>
      </c>
      <c r="G37" s="23">
        <v>24</v>
      </c>
      <c r="H37" s="43">
        <f t="shared" si="2"/>
        <v>0.46750000000000003</v>
      </c>
      <c r="I37" s="23"/>
      <c r="J37" s="45">
        <f t="shared" si="1"/>
        <v>0</v>
      </c>
      <c r="N37" s="19"/>
    </row>
    <row r="38" spans="1:14" x14ac:dyDescent="0.3">
      <c r="A38" s="6">
        <v>26</v>
      </c>
      <c r="B38" s="62" t="s">
        <v>28</v>
      </c>
      <c r="C38" s="62"/>
      <c r="D38" s="9" t="s">
        <v>14</v>
      </c>
      <c r="E38" s="10">
        <v>1</v>
      </c>
      <c r="F38" s="44">
        <v>10.26</v>
      </c>
      <c r="G38" s="23">
        <v>24</v>
      </c>
      <c r="H38" s="43">
        <f t="shared" si="2"/>
        <v>0.42749999999999999</v>
      </c>
      <c r="I38" s="23"/>
      <c r="J38" s="45">
        <f t="shared" si="1"/>
        <v>0</v>
      </c>
      <c r="N38" s="19"/>
    </row>
    <row r="39" spans="1:14" x14ac:dyDescent="0.3">
      <c r="A39" s="6">
        <v>27</v>
      </c>
      <c r="B39" s="62" t="s">
        <v>29</v>
      </c>
      <c r="C39" s="62"/>
      <c r="D39" s="9" t="s">
        <v>7</v>
      </c>
      <c r="E39" s="10">
        <v>6</v>
      </c>
      <c r="F39" s="44">
        <v>1.18</v>
      </c>
      <c r="G39" s="23">
        <v>12</v>
      </c>
      <c r="H39" s="43">
        <f t="shared" si="2"/>
        <v>9.8333333333333328E-2</v>
      </c>
      <c r="I39" s="23"/>
      <c r="J39" s="45">
        <f t="shared" si="1"/>
        <v>0</v>
      </c>
      <c r="N39" s="19"/>
    </row>
    <row r="40" spans="1:14" x14ac:dyDescent="0.3">
      <c r="A40" s="6">
        <v>28</v>
      </c>
      <c r="B40" s="62" t="s">
        <v>30</v>
      </c>
      <c r="C40" s="62"/>
      <c r="D40" s="9" t="s">
        <v>7</v>
      </c>
      <c r="E40" s="10">
        <v>2</v>
      </c>
      <c r="F40" s="44">
        <v>1.79</v>
      </c>
      <c r="G40" s="23">
        <v>12</v>
      </c>
      <c r="H40" s="43">
        <f t="shared" si="2"/>
        <v>0.14916666666666667</v>
      </c>
      <c r="I40" s="23"/>
      <c r="J40" s="45">
        <f t="shared" si="1"/>
        <v>0</v>
      </c>
      <c r="N40" s="19"/>
    </row>
    <row r="41" spans="1:14" ht="15" customHeight="1" x14ac:dyDescent="0.3">
      <c r="A41" s="6">
        <v>29</v>
      </c>
      <c r="B41" s="62" t="s">
        <v>31</v>
      </c>
      <c r="C41" s="62"/>
      <c r="D41" s="9" t="s">
        <v>7</v>
      </c>
      <c r="E41" s="10">
        <v>1</v>
      </c>
      <c r="F41" s="44">
        <v>36.6</v>
      </c>
      <c r="G41" s="23">
        <v>12</v>
      </c>
      <c r="H41" s="43">
        <f t="shared" si="2"/>
        <v>3.0500000000000003</v>
      </c>
      <c r="I41" s="23"/>
      <c r="J41" s="45">
        <f t="shared" si="1"/>
        <v>0</v>
      </c>
      <c r="N41" s="19"/>
    </row>
    <row r="42" spans="1:14" ht="21" customHeight="1" x14ac:dyDescent="0.3">
      <c r="A42" s="6">
        <v>30</v>
      </c>
      <c r="B42" s="62" t="s">
        <v>32</v>
      </c>
      <c r="C42" s="62"/>
      <c r="D42" s="9" t="s">
        <v>7</v>
      </c>
      <c r="E42" s="10">
        <v>1</v>
      </c>
      <c r="F42" s="44">
        <v>68.16</v>
      </c>
      <c r="G42" s="23">
        <v>36</v>
      </c>
      <c r="H42" s="43">
        <f t="shared" si="2"/>
        <v>1.8933333333333333</v>
      </c>
      <c r="I42" s="23"/>
      <c r="J42" s="45">
        <f t="shared" si="1"/>
        <v>0</v>
      </c>
      <c r="N42" s="19"/>
    </row>
    <row r="43" spans="1:14" ht="21" customHeight="1" x14ac:dyDescent="0.3">
      <c r="A43" s="6">
        <v>31</v>
      </c>
      <c r="B43" s="62" t="s">
        <v>33</v>
      </c>
      <c r="C43" s="62"/>
      <c r="D43" s="9" t="s">
        <v>7</v>
      </c>
      <c r="E43" s="10">
        <v>1</v>
      </c>
      <c r="F43" s="44">
        <v>57.35</v>
      </c>
      <c r="G43" s="23">
        <v>24</v>
      </c>
      <c r="H43" s="43">
        <f t="shared" si="2"/>
        <v>2.3895833333333334</v>
      </c>
      <c r="I43" s="23"/>
      <c r="J43" s="45">
        <f t="shared" si="1"/>
        <v>0</v>
      </c>
      <c r="N43" s="19"/>
    </row>
    <row r="44" spans="1:14" x14ac:dyDescent="0.3">
      <c r="A44" s="6">
        <v>32</v>
      </c>
      <c r="B44" s="62" t="s">
        <v>34</v>
      </c>
      <c r="C44" s="62"/>
      <c r="D44" s="9" t="s">
        <v>14</v>
      </c>
      <c r="E44" s="10">
        <v>1</v>
      </c>
      <c r="F44" s="44">
        <v>9.39</v>
      </c>
      <c r="G44" s="23">
        <v>60</v>
      </c>
      <c r="H44" s="43">
        <f t="shared" si="2"/>
        <v>0.1565</v>
      </c>
      <c r="I44" s="23"/>
      <c r="J44" s="45">
        <f t="shared" si="1"/>
        <v>0</v>
      </c>
      <c r="N44" s="19"/>
    </row>
    <row r="45" spans="1:14" x14ac:dyDescent="0.3">
      <c r="A45" s="66" t="s">
        <v>15</v>
      </c>
      <c r="B45" s="78"/>
      <c r="C45" s="78"/>
      <c r="D45" s="11"/>
      <c r="E45" s="12">
        <f>SUM(E8:E44)</f>
        <v>42</v>
      </c>
      <c r="F45" s="12"/>
      <c r="G45" s="12"/>
      <c r="H45" s="12"/>
      <c r="I45" s="12"/>
      <c r="J45" s="46">
        <f>SUM(J8:J44)</f>
        <v>0</v>
      </c>
      <c r="K45" s="5"/>
    </row>
    <row r="46" spans="1:14" ht="11.25" customHeight="1" x14ac:dyDescent="0.3">
      <c r="A46" s="57" t="s">
        <v>8</v>
      </c>
      <c r="B46" s="57"/>
      <c r="C46" s="57"/>
      <c r="D46" s="51" t="str">
        <f>[2]!ЧислоПрописью(E45)</f>
        <v xml:space="preserve">сорок два </v>
      </c>
      <c r="E46" s="51"/>
      <c r="F46" s="51"/>
      <c r="G46" s="51"/>
      <c r="H46" s="51"/>
      <c r="I46" s="51"/>
      <c r="J46" s="51"/>
    </row>
    <row r="47" spans="1:14" ht="13.5" customHeight="1" x14ac:dyDescent="0.3">
      <c r="A47" s="52" t="str">
        <f>IF(J45&lt;0,"Сумма к удержанию, руб.","Сумма к выплате, руб.")</f>
        <v>Сумма к выплате, руб.</v>
      </c>
      <c r="B47" s="52"/>
      <c r="C47" s="54" t="str">
        <f>IF(J45&lt;0,[2]!СуммаПрописью(-1*J45),[2]!СуммаПрописью(J45))</f>
        <v>Ноль рублей 00 копеек</v>
      </c>
      <c r="D47" s="54"/>
      <c r="E47" s="54"/>
      <c r="F47" s="54"/>
      <c r="G47" s="54"/>
      <c r="H47" s="54"/>
      <c r="I47" s="54"/>
      <c r="J47" s="55"/>
    </row>
    <row r="48" spans="1:14" ht="15" customHeight="1" x14ac:dyDescent="0.3">
      <c r="A48" s="53"/>
      <c r="B48" s="53"/>
      <c r="C48" s="13"/>
      <c r="D48" s="16" t="s">
        <v>9</v>
      </c>
      <c r="E48" s="13"/>
      <c r="F48" s="13"/>
      <c r="G48" s="13"/>
      <c r="H48" s="13"/>
      <c r="I48" s="13"/>
      <c r="J48" s="14"/>
    </row>
    <row r="49" spans="1:10" ht="24.75" customHeight="1" x14ac:dyDescent="0.3">
      <c r="A49" s="79" t="s">
        <v>53</v>
      </c>
      <c r="B49" s="79"/>
      <c r="C49" s="79"/>
      <c r="D49" s="79"/>
      <c r="E49" s="79"/>
      <c r="F49" s="79"/>
      <c r="G49" s="79"/>
      <c r="H49" s="79"/>
      <c r="I49" s="79"/>
      <c r="J49" s="79"/>
    </row>
    <row r="50" spans="1:10" ht="40.799999999999997" x14ac:dyDescent="0.3">
      <c r="A50" s="6" t="s">
        <v>2</v>
      </c>
      <c r="B50" s="75" t="s">
        <v>3</v>
      </c>
      <c r="C50" s="76"/>
      <c r="D50" s="76"/>
      <c r="E50" s="76"/>
      <c r="F50" s="77"/>
      <c r="G50" s="7" t="s">
        <v>4</v>
      </c>
      <c r="H50" s="7" t="s">
        <v>5</v>
      </c>
      <c r="I50" s="7" t="s">
        <v>55</v>
      </c>
      <c r="J50" s="8" t="s">
        <v>54</v>
      </c>
    </row>
    <row r="51" spans="1:10" x14ac:dyDescent="0.3">
      <c r="A51" s="6">
        <v>1</v>
      </c>
      <c r="B51" s="63"/>
      <c r="C51" s="64"/>
      <c r="D51" s="64"/>
      <c r="E51" s="64"/>
      <c r="F51" s="65"/>
      <c r="G51" s="7" t="s">
        <v>14</v>
      </c>
      <c r="H51" s="7"/>
      <c r="I51" s="17"/>
      <c r="J51" s="47">
        <f>H51*I51</f>
        <v>0</v>
      </c>
    </row>
    <row r="52" spans="1:10" x14ac:dyDescent="0.3">
      <c r="A52" s="28"/>
      <c r="B52" s="66" t="s">
        <v>15</v>
      </c>
      <c r="C52" s="66"/>
      <c r="D52" s="66"/>
      <c r="E52" s="66"/>
      <c r="F52" s="66"/>
      <c r="G52" s="29"/>
      <c r="H52" s="30">
        <f>SUM(H51:H51)</f>
        <v>0</v>
      </c>
      <c r="I52" s="29"/>
      <c r="J52" s="48">
        <f>SUM(J51:J51)</f>
        <v>0</v>
      </c>
    </row>
    <row r="53" spans="1:10" x14ac:dyDescent="0.3">
      <c r="A53" s="57" t="s">
        <v>8</v>
      </c>
      <c r="B53" s="57"/>
      <c r="C53" s="57"/>
      <c r="D53" s="51" t="str">
        <f>[2]!ЧислоПрописью(H52)</f>
        <v xml:space="preserve">ноль </v>
      </c>
      <c r="E53" s="51"/>
      <c r="F53" s="51"/>
      <c r="G53" s="51"/>
      <c r="H53" s="51"/>
      <c r="I53" s="51"/>
      <c r="J53" s="51"/>
    </row>
    <row r="54" spans="1:10" ht="12.75" customHeight="1" x14ac:dyDescent="0.3">
      <c r="A54" s="52" t="s">
        <v>56</v>
      </c>
      <c r="B54" s="52"/>
      <c r="C54" s="54" t="str">
        <f>[2]!СуммаПрописью(J52)</f>
        <v>Ноль рублей 00 копеек</v>
      </c>
      <c r="D54" s="54"/>
      <c r="E54" s="54"/>
      <c r="F54" s="54"/>
      <c r="G54" s="54"/>
      <c r="H54" s="54"/>
      <c r="I54" s="54"/>
      <c r="J54" s="55"/>
    </row>
    <row r="55" spans="1:10" ht="18" customHeight="1" x14ac:dyDescent="0.3">
      <c r="A55" s="53"/>
      <c r="B55" s="53"/>
      <c r="C55" s="13"/>
      <c r="D55" s="16" t="s">
        <v>9</v>
      </c>
      <c r="E55" s="13"/>
      <c r="F55" s="13"/>
      <c r="G55" s="13"/>
      <c r="H55" s="13"/>
      <c r="I55" s="13"/>
      <c r="J55" s="14"/>
    </row>
    <row r="56" spans="1:10" ht="6.75" customHeight="1" x14ac:dyDescent="0.3">
      <c r="A56" s="25"/>
      <c r="B56" s="25"/>
      <c r="C56" s="13"/>
      <c r="D56" s="16"/>
      <c r="E56" s="13"/>
      <c r="F56" s="13"/>
      <c r="G56" s="13"/>
      <c r="H56" s="13"/>
      <c r="I56" s="13"/>
      <c r="J56" s="14"/>
    </row>
    <row r="57" spans="1:10" ht="17.25" customHeight="1" x14ac:dyDescent="0.3">
      <c r="A57" s="56" t="s">
        <v>65</v>
      </c>
      <c r="B57" s="56"/>
      <c r="C57" s="56"/>
      <c r="D57" s="56"/>
      <c r="E57" s="56"/>
      <c r="F57" s="56"/>
      <c r="G57" s="56"/>
      <c r="H57" s="56"/>
      <c r="I57" s="56"/>
      <c r="J57" s="56"/>
    </row>
    <row r="58" spans="1:10" hidden="1" x14ac:dyDescent="0.3">
      <c r="A58" s="25"/>
      <c r="B58" s="31"/>
      <c r="C58" s="32">
        <f>-1*J45</f>
        <v>0</v>
      </c>
      <c r="D58" s="33" t="s">
        <v>57</v>
      </c>
      <c r="E58" s="34">
        <f>J52</f>
        <v>0</v>
      </c>
      <c r="F58" s="35" t="s">
        <v>58</v>
      </c>
      <c r="G58" s="34">
        <f>IF(C58-E58&lt;=0,0,C58-E58)</f>
        <v>0</v>
      </c>
      <c r="H58" s="13"/>
      <c r="I58" s="13"/>
      <c r="J58" s="14"/>
    </row>
    <row r="59" spans="1:10" x14ac:dyDescent="0.3">
      <c r="A59" s="27"/>
      <c r="B59" s="59" t="str">
        <f>[2]!СуммаПрописью(G58)</f>
        <v>Ноль рублей 00 копеек</v>
      </c>
      <c r="C59" s="59"/>
      <c r="D59" s="59"/>
      <c r="E59" s="59"/>
      <c r="F59" s="59"/>
      <c r="G59" s="59"/>
      <c r="H59" s="59"/>
      <c r="I59" s="59"/>
      <c r="J59" s="59"/>
    </row>
    <row r="60" spans="1:10" ht="15" customHeight="1" x14ac:dyDescent="0.3">
      <c r="A60" s="25"/>
      <c r="B60" s="25"/>
      <c r="C60" s="13"/>
      <c r="D60" s="16"/>
      <c r="E60" s="13"/>
      <c r="F60" s="13"/>
      <c r="G60" s="13"/>
      <c r="H60" s="13"/>
      <c r="I60" s="13"/>
      <c r="J60" s="14"/>
    </row>
    <row r="61" spans="1:10" ht="15" customHeight="1" x14ac:dyDescent="0.3">
      <c r="A61" s="58"/>
      <c r="B61" s="58"/>
      <c r="C61" s="58"/>
      <c r="D61" s="15"/>
      <c r="E61" s="40"/>
      <c r="F61" s="40"/>
      <c r="G61" s="40"/>
      <c r="H61" s="49"/>
      <c r="I61" s="49"/>
      <c r="J61" s="40"/>
    </row>
    <row r="62" spans="1:10" x14ac:dyDescent="0.3">
      <c r="A62" s="80" t="s">
        <v>50</v>
      </c>
      <c r="B62" s="80"/>
      <c r="C62" s="80"/>
      <c r="D62" s="81" t="s">
        <v>10</v>
      </c>
      <c r="E62" s="81"/>
      <c r="F62" s="81" t="s">
        <v>11</v>
      </c>
      <c r="G62" s="81"/>
      <c r="H62" s="81"/>
      <c r="I62" s="81"/>
      <c r="J62" s="81"/>
    </row>
    <row r="63" spans="1:10" x14ac:dyDescent="0.3">
      <c r="A63" s="58"/>
      <c r="B63" s="58"/>
      <c r="C63" s="58"/>
      <c r="D63" s="15"/>
      <c r="E63" s="41"/>
      <c r="F63" s="41"/>
      <c r="G63" s="41"/>
      <c r="H63" s="50"/>
      <c r="I63" s="50"/>
      <c r="J63" s="41"/>
    </row>
    <row r="64" spans="1:10" x14ac:dyDescent="0.3">
      <c r="A64" s="80" t="str">
        <f>A62</f>
        <v>"      " _______ 2019 года</v>
      </c>
      <c r="B64" s="80"/>
      <c r="C64" s="80"/>
      <c r="D64" s="81" t="s">
        <v>10</v>
      </c>
      <c r="E64" s="82"/>
      <c r="F64" s="82" t="s">
        <v>11</v>
      </c>
      <c r="G64" s="82"/>
      <c r="H64" s="82"/>
      <c r="I64" s="82"/>
      <c r="J64" s="82"/>
    </row>
    <row r="65" spans="1:12" ht="18" x14ac:dyDescent="0.35">
      <c r="A65" s="4"/>
      <c r="B65" s="4"/>
      <c r="C65" s="4"/>
      <c r="D65" s="4"/>
      <c r="E65" s="4"/>
      <c r="F65" s="4"/>
      <c r="G65" s="4"/>
      <c r="H65" s="4"/>
      <c r="I65" s="4"/>
      <c r="J65" s="4"/>
    </row>
    <row r="66" spans="1:12" x14ac:dyDescent="0.3">
      <c r="A66" s="1"/>
      <c r="B66" s="1"/>
      <c r="C66" s="1"/>
      <c r="D66" s="1"/>
      <c r="E66" s="1"/>
      <c r="F66" s="18"/>
      <c r="G66" s="18"/>
      <c r="H66" s="18"/>
      <c r="I66" s="18"/>
      <c r="J66" s="1"/>
      <c r="L66" s="18"/>
    </row>
    <row r="67" spans="1:12" x14ac:dyDescent="0.3">
      <c r="A67" s="1"/>
      <c r="B67" s="1"/>
      <c r="C67" s="1"/>
      <c r="D67" s="1"/>
      <c r="E67" s="1"/>
      <c r="F67" s="18"/>
      <c r="G67" s="18"/>
      <c r="H67" s="18"/>
      <c r="I67" s="18"/>
      <c r="J67" s="1"/>
      <c r="L67" s="18"/>
    </row>
  </sheetData>
  <sheetProtection selectLockedCells="1"/>
  <protectedRanges>
    <protectedRange sqref="D46 D53" name="Диапазон4"/>
    <protectedRange sqref="E8:E44" name="Диапазон3"/>
    <protectedRange sqref="A2 D2" name="Диапазон2"/>
    <protectedRange sqref="A4:J4" name="Диапазон1"/>
    <protectedRange sqref="C47 C54" name="Диапазон5_1"/>
  </protectedRanges>
  <mergeCells count="67">
    <mergeCell ref="A64:C64"/>
    <mergeCell ref="D64:E64"/>
    <mergeCell ref="F64:J64"/>
    <mergeCell ref="A62:C62"/>
    <mergeCell ref="D62:E62"/>
    <mergeCell ref="F62:J62"/>
    <mergeCell ref="B50:F50"/>
    <mergeCell ref="B36:C36"/>
    <mergeCell ref="B37:C37"/>
    <mergeCell ref="B38:C38"/>
    <mergeCell ref="B39:C39"/>
    <mergeCell ref="B41:C41"/>
    <mergeCell ref="B42:C42"/>
    <mergeCell ref="B43:C43"/>
    <mergeCell ref="B44:C44"/>
    <mergeCell ref="A45:C45"/>
    <mergeCell ref="A46:C46"/>
    <mergeCell ref="D46:J46"/>
    <mergeCell ref="A47:B48"/>
    <mergeCell ref="C47:J47"/>
    <mergeCell ref="A49:J49"/>
    <mergeCell ref="B13:C13"/>
    <mergeCell ref="B1:J1"/>
    <mergeCell ref="A3:J3"/>
    <mergeCell ref="A4:J4"/>
    <mergeCell ref="A5:J5"/>
    <mergeCell ref="B7:C7"/>
    <mergeCell ref="B8:C8"/>
    <mergeCell ref="B9:C9"/>
    <mergeCell ref="B10:C10"/>
    <mergeCell ref="B11:C11"/>
    <mergeCell ref="B12:C12"/>
    <mergeCell ref="B51:F51"/>
    <mergeCell ref="B52:F52"/>
    <mergeCell ref="B14:C14"/>
    <mergeCell ref="B15:C15"/>
    <mergeCell ref="B16:C16"/>
    <mergeCell ref="B17:C17"/>
    <mergeCell ref="B18:C18"/>
    <mergeCell ref="B19:C19"/>
    <mergeCell ref="B20:C20"/>
    <mergeCell ref="B21:C21"/>
    <mergeCell ref="B23:C23"/>
    <mergeCell ref="B24:C24"/>
    <mergeCell ref="B25:C25"/>
    <mergeCell ref="B40:C40"/>
    <mergeCell ref="B26:C26"/>
    <mergeCell ref="B27:C27"/>
    <mergeCell ref="B22:C22"/>
    <mergeCell ref="B33:C33"/>
    <mergeCell ref="B34:C34"/>
    <mergeCell ref="B35:C35"/>
    <mergeCell ref="B29:C29"/>
    <mergeCell ref="B28:C28"/>
    <mergeCell ref="B30:C30"/>
    <mergeCell ref="B31:C31"/>
    <mergeCell ref="B32:C32"/>
    <mergeCell ref="H61:I61"/>
    <mergeCell ref="H63:I63"/>
    <mergeCell ref="D53:J53"/>
    <mergeCell ref="A54:B55"/>
    <mergeCell ref="C54:J54"/>
    <mergeCell ref="A57:J57"/>
    <mergeCell ref="A53:C53"/>
    <mergeCell ref="A63:C63"/>
    <mergeCell ref="B59:J59"/>
    <mergeCell ref="A61:C61"/>
  </mergeCells>
  <pageMargins left="0.99" right="0.45" top="0.3" bottom="0.31" header="0.32" footer="0.3"/>
  <pageSetup paperSize="9" scale="93" orientation="portrait" r:id="rId1"/>
  <rowBreaks count="1" manualBreakCount="1">
    <brk id="48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view="pageBreakPreview" zoomScale="130" zoomScaleNormal="145" zoomScaleSheetLayoutView="130" workbookViewId="0">
      <selection activeCell="F8" sqref="F8:F44"/>
    </sheetView>
  </sheetViews>
  <sheetFormatPr defaultRowHeight="14.4" x14ac:dyDescent="0.3"/>
  <cols>
    <col min="1" max="1" width="3.33203125" customWidth="1"/>
    <col min="3" max="3" width="18.44140625" customWidth="1"/>
    <col min="4" max="4" width="4.109375" customWidth="1"/>
    <col min="5" max="5" width="7.33203125" customWidth="1"/>
    <col min="6" max="6" width="8.6640625" customWidth="1"/>
    <col min="7" max="7" width="7.44140625" customWidth="1"/>
    <col min="8" max="8" width="8" customWidth="1"/>
    <col min="9" max="9" width="8.5546875" customWidth="1"/>
    <col min="10" max="10" width="8.88671875" customWidth="1"/>
    <col min="12" max="12" width="10.5546875" bestFit="1" customWidth="1"/>
    <col min="14" max="14" width="11.109375" customWidth="1"/>
  </cols>
  <sheetData>
    <row r="1" spans="1:14" ht="15" customHeight="1" x14ac:dyDescent="0.3">
      <c r="A1" s="36"/>
      <c r="B1" s="67" t="s">
        <v>0</v>
      </c>
      <c r="C1" s="67"/>
      <c r="D1" s="67"/>
      <c r="E1" s="67"/>
      <c r="F1" s="67"/>
      <c r="G1" s="67"/>
      <c r="H1" s="67"/>
      <c r="I1" s="67"/>
      <c r="J1" s="67"/>
      <c r="L1" s="24"/>
    </row>
    <row r="2" spans="1:14" x14ac:dyDescent="0.3">
      <c r="A2" s="38"/>
      <c r="B2" s="38"/>
      <c r="C2" s="38"/>
      <c r="D2" s="38" t="s">
        <v>59</v>
      </c>
      <c r="E2" s="38"/>
      <c r="F2" s="38"/>
      <c r="G2" s="39"/>
      <c r="H2" s="38"/>
      <c r="I2" s="38"/>
      <c r="J2" s="42"/>
      <c r="K2" s="20"/>
    </row>
    <row r="3" spans="1:14" ht="24" customHeight="1" x14ac:dyDescent="0.3">
      <c r="A3" s="68" t="s">
        <v>49</v>
      </c>
      <c r="B3" s="68"/>
      <c r="C3" s="68"/>
      <c r="D3" s="68"/>
      <c r="E3" s="68"/>
      <c r="F3" s="68"/>
      <c r="G3" s="68"/>
      <c r="H3" s="68"/>
      <c r="I3" s="68"/>
      <c r="J3" s="68"/>
    </row>
    <row r="4" spans="1:14" x14ac:dyDescent="0.3">
      <c r="A4" s="69"/>
      <c r="B4" s="70"/>
      <c r="C4" s="70"/>
      <c r="D4" s="70"/>
      <c r="E4" s="70"/>
      <c r="F4" s="70"/>
      <c r="G4" s="70"/>
      <c r="H4" s="70"/>
      <c r="I4" s="70"/>
      <c r="J4" s="70"/>
    </row>
    <row r="5" spans="1:14" ht="11.25" customHeight="1" x14ac:dyDescent="0.3">
      <c r="A5" s="71" t="s">
        <v>1</v>
      </c>
      <c r="B5" s="72"/>
      <c r="C5" s="72"/>
      <c r="D5" s="72"/>
      <c r="E5" s="72"/>
      <c r="F5" s="72"/>
      <c r="G5" s="72"/>
      <c r="H5" s="72"/>
      <c r="I5" s="72"/>
      <c r="J5" s="72"/>
    </row>
    <row r="6" spans="1:14" ht="3.75" customHeight="1" x14ac:dyDescent="0.3">
      <c r="A6" s="2"/>
      <c r="B6" s="2"/>
      <c r="C6" s="3"/>
      <c r="D6" s="3"/>
      <c r="E6" s="3"/>
      <c r="F6" s="3"/>
      <c r="G6" s="3"/>
      <c r="H6" s="3"/>
      <c r="I6" s="3"/>
      <c r="J6" s="2"/>
    </row>
    <row r="7" spans="1:14" ht="61.2" x14ac:dyDescent="0.3">
      <c r="A7" s="8" t="s">
        <v>2</v>
      </c>
      <c r="B7" s="73" t="s">
        <v>3</v>
      </c>
      <c r="C7" s="74"/>
      <c r="D7" s="7" t="s">
        <v>46</v>
      </c>
      <c r="E7" s="7" t="s">
        <v>5</v>
      </c>
      <c r="F7" s="7" t="s">
        <v>6</v>
      </c>
      <c r="G7" s="7" t="s">
        <v>43</v>
      </c>
      <c r="H7" s="7" t="s">
        <v>44</v>
      </c>
      <c r="I7" s="7" t="s">
        <v>45</v>
      </c>
      <c r="J7" s="8" t="s">
        <v>48</v>
      </c>
    </row>
    <row r="8" spans="1:14" ht="21" customHeight="1" x14ac:dyDescent="0.3">
      <c r="A8" s="6">
        <v>1</v>
      </c>
      <c r="B8" s="62" t="s">
        <v>16</v>
      </c>
      <c r="C8" s="62"/>
      <c r="D8" s="9" t="s">
        <v>14</v>
      </c>
      <c r="E8" s="26">
        <v>1</v>
      </c>
      <c r="F8" s="43">
        <v>92.94</v>
      </c>
      <c r="G8" s="23">
        <v>72</v>
      </c>
      <c r="H8" s="43">
        <f t="shared" ref="H8:H9" si="0">F8/G8</f>
        <v>1.2908333333333333</v>
      </c>
      <c r="I8" s="22"/>
      <c r="J8" s="45">
        <f t="shared" ref="J8:J44" si="1">I8*H8*E8</f>
        <v>0</v>
      </c>
      <c r="N8" s="19"/>
    </row>
    <row r="9" spans="1:14" ht="21.75" customHeight="1" x14ac:dyDescent="0.3">
      <c r="A9" s="6">
        <f>A8+1</f>
        <v>2</v>
      </c>
      <c r="B9" s="62" t="s">
        <v>17</v>
      </c>
      <c r="C9" s="62"/>
      <c r="D9" s="9" t="s">
        <v>14</v>
      </c>
      <c r="E9" s="26">
        <v>1</v>
      </c>
      <c r="F9" s="43">
        <v>132</v>
      </c>
      <c r="G9" s="23">
        <v>72</v>
      </c>
      <c r="H9" s="43">
        <f t="shared" si="0"/>
        <v>1.8333333333333333</v>
      </c>
      <c r="I9" s="22"/>
      <c r="J9" s="45">
        <f t="shared" si="1"/>
        <v>0</v>
      </c>
      <c r="N9" s="19"/>
    </row>
    <row r="10" spans="1:14" ht="19.5" customHeight="1" x14ac:dyDescent="0.3">
      <c r="A10" s="6">
        <v>3</v>
      </c>
      <c r="B10" s="62" t="s">
        <v>18</v>
      </c>
      <c r="C10" s="62"/>
      <c r="D10" s="9" t="s">
        <v>14</v>
      </c>
      <c r="E10" s="10">
        <v>1</v>
      </c>
      <c r="F10" s="43">
        <v>19.5</v>
      </c>
      <c r="G10" s="23">
        <v>36</v>
      </c>
      <c r="H10" s="43">
        <f>F10/G10</f>
        <v>0.54166666666666663</v>
      </c>
      <c r="I10" s="22"/>
      <c r="J10" s="45">
        <f t="shared" si="1"/>
        <v>0</v>
      </c>
      <c r="N10" s="19"/>
    </row>
    <row r="11" spans="1:14" x14ac:dyDescent="0.3">
      <c r="A11" s="6">
        <v>4</v>
      </c>
      <c r="B11" s="62" t="s">
        <v>36</v>
      </c>
      <c r="C11" s="62"/>
      <c r="D11" s="9" t="s">
        <v>14</v>
      </c>
      <c r="E11" s="10"/>
      <c r="F11" s="43">
        <v>0</v>
      </c>
      <c r="G11" s="23">
        <v>0</v>
      </c>
      <c r="H11" s="43">
        <v>0</v>
      </c>
      <c r="I11" s="23"/>
      <c r="J11" s="45">
        <v>0</v>
      </c>
      <c r="N11" s="19"/>
    </row>
    <row r="12" spans="1:14" ht="18.75" customHeight="1" x14ac:dyDescent="0.3">
      <c r="A12" s="6">
        <v>5</v>
      </c>
      <c r="B12" s="62" t="s">
        <v>35</v>
      </c>
      <c r="C12" s="62"/>
      <c r="D12" s="9" t="s">
        <v>14</v>
      </c>
      <c r="E12" s="10"/>
      <c r="F12" s="43">
        <v>0</v>
      </c>
      <c r="G12" s="23">
        <v>0</v>
      </c>
      <c r="H12" s="43">
        <v>0</v>
      </c>
      <c r="I12" s="23"/>
      <c r="J12" s="45">
        <v>0</v>
      </c>
      <c r="N12" s="19"/>
    </row>
    <row r="13" spans="1:14" x14ac:dyDescent="0.3">
      <c r="A13" s="6">
        <v>6</v>
      </c>
      <c r="B13" s="62" t="s">
        <v>19</v>
      </c>
      <c r="C13" s="62"/>
      <c r="D13" s="9" t="s">
        <v>14</v>
      </c>
      <c r="E13" s="10">
        <v>1</v>
      </c>
      <c r="F13" s="43">
        <v>33.299999999999997</v>
      </c>
      <c r="G13" s="22">
        <v>60</v>
      </c>
      <c r="H13" s="43">
        <f t="shared" ref="H13:H44" si="2">F13/G13</f>
        <v>0.55499999999999994</v>
      </c>
      <c r="I13" s="22"/>
      <c r="J13" s="45">
        <f t="shared" si="1"/>
        <v>0</v>
      </c>
      <c r="N13" s="19"/>
    </row>
    <row r="14" spans="1:14" ht="21.75" customHeight="1" x14ac:dyDescent="0.3">
      <c r="A14" s="6">
        <v>7</v>
      </c>
      <c r="B14" s="60" t="s">
        <v>47</v>
      </c>
      <c r="C14" s="61"/>
      <c r="D14" s="9" t="s">
        <v>14</v>
      </c>
      <c r="E14" s="10">
        <v>1</v>
      </c>
      <c r="F14" s="43">
        <v>10.34</v>
      </c>
      <c r="G14" s="22">
        <v>36</v>
      </c>
      <c r="H14" s="43">
        <f t="shared" si="2"/>
        <v>0.28722222222222221</v>
      </c>
      <c r="I14" s="22"/>
      <c r="J14" s="45">
        <f t="shared" si="1"/>
        <v>0</v>
      </c>
      <c r="N14" s="19"/>
    </row>
    <row r="15" spans="1:14" ht="20.25" customHeight="1" x14ac:dyDescent="0.3">
      <c r="A15" s="6">
        <v>8</v>
      </c>
      <c r="B15" s="62" t="s">
        <v>20</v>
      </c>
      <c r="C15" s="62"/>
      <c r="D15" s="9" t="s">
        <v>14</v>
      </c>
      <c r="E15" s="10">
        <v>1</v>
      </c>
      <c r="F15" s="43">
        <v>308.55</v>
      </c>
      <c r="G15" s="22">
        <v>72</v>
      </c>
      <c r="H15" s="43">
        <f t="shared" si="2"/>
        <v>4.2854166666666664</v>
      </c>
      <c r="I15" s="22"/>
      <c r="J15" s="45">
        <f t="shared" si="1"/>
        <v>0</v>
      </c>
      <c r="N15" s="19"/>
    </row>
    <row r="16" spans="1:14" x14ac:dyDescent="0.3">
      <c r="A16" s="6">
        <v>9</v>
      </c>
      <c r="B16" s="62" t="s">
        <v>12</v>
      </c>
      <c r="C16" s="62"/>
      <c r="D16" s="9" t="s">
        <v>14</v>
      </c>
      <c r="E16" s="10">
        <v>1</v>
      </c>
      <c r="F16" s="44">
        <v>20.010000000000002</v>
      </c>
      <c r="G16" s="23">
        <v>96</v>
      </c>
      <c r="H16" s="43">
        <f t="shared" si="2"/>
        <v>0.20843750000000003</v>
      </c>
      <c r="I16" s="23"/>
      <c r="J16" s="45">
        <f t="shared" si="1"/>
        <v>0</v>
      </c>
      <c r="N16" s="19"/>
    </row>
    <row r="17" spans="1:14" x14ac:dyDescent="0.3">
      <c r="A17" s="6">
        <v>10</v>
      </c>
      <c r="B17" s="62" t="s">
        <v>21</v>
      </c>
      <c r="C17" s="62"/>
      <c r="D17" s="9" t="s">
        <v>14</v>
      </c>
      <c r="E17" s="10">
        <v>1</v>
      </c>
      <c r="F17" s="43">
        <v>23.98</v>
      </c>
      <c r="G17" s="22">
        <v>120</v>
      </c>
      <c r="H17" s="43">
        <f t="shared" si="2"/>
        <v>0.19983333333333334</v>
      </c>
      <c r="I17" s="22"/>
      <c r="J17" s="45">
        <f t="shared" si="1"/>
        <v>0</v>
      </c>
      <c r="N17" s="19"/>
    </row>
    <row r="18" spans="1:14" x14ac:dyDescent="0.3">
      <c r="A18" s="6">
        <v>11</v>
      </c>
      <c r="B18" s="62" t="s">
        <v>22</v>
      </c>
      <c r="C18" s="62"/>
      <c r="D18" s="9" t="s">
        <v>14</v>
      </c>
      <c r="E18" s="10">
        <v>1</v>
      </c>
      <c r="F18" s="44">
        <v>52.49</v>
      </c>
      <c r="G18" s="23">
        <v>48</v>
      </c>
      <c r="H18" s="43">
        <f t="shared" si="2"/>
        <v>1.0935416666666666</v>
      </c>
      <c r="I18" s="23"/>
      <c r="J18" s="45">
        <f t="shared" si="1"/>
        <v>0</v>
      </c>
      <c r="N18" s="19"/>
    </row>
    <row r="19" spans="1:14" x14ac:dyDescent="0.3">
      <c r="A19" s="6">
        <v>12</v>
      </c>
      <c r="B19" s="62" t="s">
        <v>37</v>
      </c>
      <c r="C19" s="62"/>
      <c r="D19" s="9" t="s">
        <v>14</v>
      </c>
      <c r="E19" s="10">
        <v>1</v>
      </c>
      <c r="F19" s="44">
        <v>165.1</v>
      </c>
      <c r="G19" s="23">
        <v>72</v>
      </c>
      <c r="H19" s="43">
        <f t="shared" si="2"/>
        <v>2.2930555555555556</v>
      </c>
      <c r="I19" s="23"/>
      <c r="J19" s="45">
        <f t="shared" si="1"/>
        <v>0</v>
      </c>
      <c r="N19" s="19"/>
    </row>
    <row r="20" spans="1:14" x14ac:dyDescent="0.3">
      <c r="A20" s="6">
        <v>13</v>
      </c>
      <c r="B20" s="62" t="s">
        <v>38</v>
      </c>
      <c r="C20" s="62"/>
      <c r="D20" s="9" t="s">
        <v>14</v>
      </c>
      <c r="E20" s="10">
        <v>1</v>
      </c>
      <c r="F20" s="44">
        <v>165.1</v>
      </c>
      <c r="G20" s="23">
        <v>36</v>
      </c>
      <c r="H20" s="43">
        <f t="shared" si="2"/>
        <v>4.5861111111111112</v>
      </c>
      <c r="I20" s="23"/>
      <c r="J20" s="45">
        <f t="shared" si="1"/>
        <v>0</v>
      </c>
      <c r="N20" s="19"/>
    </row>
    <row r="21" spans="1:14" x14ac:dyDescent="0.3">
      <c r="A21" s="6">
        <v>14</v>
      </c>
      <c r="B21" s="62" t="s">
        <v>23</v>
      </c>
      <c r="C21" s="62"/>
      <c r="D21" s="9" t="s">
        <v>14</v>
      </c>
      <c r="E21" s="10">
        <v>1</v>
      </c>
      <c r="F21" s="44">
        <v>140.30000000000001</v>
      </c>
      <c r="G21" s="23">
        <v>36</v>
      </c>
      <c r="H21" s="43">
        <f t="shared" si="2"/>
        <v>3.8972222222222226</v>
      </c>
      <c r="I21" s="23"/>
      <c r="J21" s="45">
        <f t="shared" si="1"/>
        <v>0</v>
      </c>
      <c r="N21" s="19"/>
    </row>
    <row r="22" spans="1:14" ht="20.25" hidden="1" customHeight="1" x14ac:dyDescent="0.3">
      <c r="A22" s="6">
        <v>0</v>
      </c>
      <c r="B22" s="60" t="s">
        <v>60</v>
      </c>
      <c r="C22" s="61"/>
      <c r="D22" s="9" t="s">
        <v>14</v>
      </c>
      <c r="E22" s="10"/>
      <c r="F22" s="44">
        <v>0</v>
      </c>
      <c r="G22" s="23">
        <v>0</v>
      </c>
      <c r="H22" s="43">
        <v>0</v>
      </c>
      <c r="I22" s="23"/>
      <c r="J22" s="45">
        <v>0</v>
      </c>
      <c r="N22" s="19"/>
    </row>
    <row r="23" spans="1:14" x14ac:dyDescent="0.3">
      <c r="A23" s="6">
        <v>15</v>
      </c>
      <c r="B23" s="62" t="s">
        <v>67</v>
      </c>
      <c r="C23" s="62"/>
      <c r="D23" s="9" t="s">
        <v>14</v>
      </c>
      <c r="E23" s="10">
        <v>1</v>
      </c>
      <c r="F23" s="44">
        <v>38.200000000000003</v>
      </c>
      <c r="G23" s="23">
        <v>72</v>
      </c>
      <c r="H23" s="43">
        <f t="shared" si="2"/>
        <v>0.53055555555555556</v>
      </c>
      <c r="I23" s="23"/>
      <c r="J23" s="45">
        <f t="shared" si="1"/>
        <v>0</v>
      </c>
      <c r="N23" s="19"/>
    </row>
    <row r="24" spans="1:14" x14ac:dyDescent="0.3">
      <c r="A24" s="6">
        <v>16</v>
      </c>
      <c r="B24" s="62" t="s">
        <v>66</v>
      </c>
      <c r="C24" s="62"/>
      <c r="D24" s="9" t="s">
        <v>14</v>
      </c>
      <c r="E24" s="10">
        <v>1</v>
      </c>
      <c r="F24" s="44">
        <v>38.200000000000003</v>
      </c>
      <c r="G24" s="23">
        <v>36</v>
      </c>
      <c r="H24" s="43">
        <f t="shared" si="2"/>
        <v>1.0611111111111111</v>
      </c>
      <c r="I24" s="23"/>
      <c r="J24" s="45">
        <f t="shared" si="1"/>
        <v>0</v>
      </c>
      <c r="N24" s="19"/>
    </row>
    <row r="25" spans="1:14" ht="15" customHeight="1" x14ac:dyDescent="0.3">
      <c r="A25" s="6">
        <v>17</v>
      </c>
      <c r="B25" s="62" t="s">
        <v>66</v>
      </c>
      <c r="C25" s="62"/>
      <c r="D25" s="9" t="s">
        <v>14</v>
      </c>
      <c r="E25" s="10">
        <v>1</v>
      </c>
      <c r="F25" s="44">
        <v>38.200000000000003</v>
      </c>
      <c r="G25" s="23">
        <v>36</v>
      </c>
      <c r="H25" s="43">
        <f t="shared" si="2"/>
        <v>1.0611111111111111</v>
      </c>
      <c r="I25" s="23"/>
      <c r="J25" s="45">
        <f t="shared" si="1"/>
        <v>0</v>
      </c>
      <c r="N25" s="19"/>
    </row>
    <row r="26" spans="1:14" x14ac:dyDescent="0.3">
      <c r="A26" s="6">
        <v>18</v>
      </c>
      <c r="B26" s="62" t="s">
        <v>68</v>
      </c>
      <c r="C26" s="62"/>
      <c r="D26" s="9" t="s">
        <v>14</v>
      </c>
      <c r="E26" s="10">
        <v>1</v>
      </c>
      <c r="F26" s="43">
        <v>33.200000000000003</v>
      </c>
      <c r="G26" s="22">
        <v>48</v>
      </c>
      <c r="H26" s="43">
        <f t="shared" si="2"/>
        <v>0.69166666666666676</v>
      </c>
      <c r="I26" s="22"/>
      <c r="J26" s="45">
        <f t="shared" si="1"/>
        <v>0</v>
      </c>
      <c r="N26" s="19"/>
    </row>
    <row r="27" spans="1:14" x14ac:dyDescent="0.3">
      <c r="A27" s="6">
        <v>19</v>
      </c>
      <c r="B27" s="62" t="s">
        <v>69</v>
      </c>
      <c r="C27" s="62"/>
      <c r="D27" s="9" t="s">
        <v>14</v>
      </c>
      <c r="E27" s="10">
        <v>3</v>
      </c>
      <c r="F27" s="44">
        <v>36.4</v>
      </c>
      <c r="G27" s="23">
        <v>24</v>
      </c>
      <c r="H27" s="43">
        <f t="shared" si="2"/>
        <v>1.5166666666666666</v>
      </c>
      <c r="I27" s="23"/>
      <c r="J27" s="45">
        <f t="shared" si="1"/>
        <v>0</v>
      </c>
      <c r="N27" s="19"/>
    </row>
    <row r="28" spans="1:14" x14ac:dyDescent="0.3">
      <c r="A28" s="6">
        <v>20</v>
      </c>
      <c r="B28" s="62" t="s">
        <v>24</v>
      </c>
      <c r="C28" s="62"/>
      <c r="D28" s="9" t="s">
        <v>14</v>
      </c>
      <c r="E28" s="10">
        <v>2</v>
      </c>
      <c r="F28" s="44">
        <v>2.36</v>
      </c>
      <c r="G28" s="23">
        <v>12</v>
      </c>
      <c r="H28" s="43">
        <f t="shared" si="2"/>
        <v>0.19666666666666666</v>
      </c>
      <c r="I28" s="23"/>
      <c r="J28" s="45">
        <f t="shared" si="1"/>
        <v>0</v>
      </c>
      <c r="N28" s="19"/>
    </row>
    <row r="29" spans="1:14" hidden="1" x14ac:dyDescent="0.3">
      <c r="A29" s="6">
        <v>0</v>
      </c>
      <c r="B29" s="60" t="s">
        <v>64</v>
      </c>
      <c r="C29" s="61"/>
      <c r="D29" s="9" t="s">
        <v>14</v>
      </c>
      <c r="E29" s="10"/>
      <c r="F29" s="44">
        <v>0</v>
      </c>
      <c r="G29" s="23">
        <v>0</v>
      </c>
      <c r="H29" s="43">
        <v>0</v>
      </c>
      <c r="I29" s="23"/>
      <c r="J29" s="45">
        <v>0</v>
      </c>
      <c r="N29" s="19"/>
    </row>
    <row r="30" spans="1:14" ht="33" customHeight="1" x14ac:dyDescent="0.3">
      <c r="A30" s="6">
        <v>21</v>
      </c>
      <c r="B30" s="62" t="s">
        <v>41</v>
      </c>
      <c r="C30" s="62"/>
      <c r="D30" s="9" t="s">
        <v>14</v>
      </c>
      <c r="E30" s="10">
        <v>1</v>
      </c>
      <c r="F30" s="44">
        <v>106.37</v>
      </c>
      <c r="G30" s="23">
        <v>48</v>
      </c>
      <c r="H30" s="43">
        <f t="shared" si="2"/>
        <v>2.2160416666666669</v>
      </c>
      <c r="I30" s="23"/>
      <c r="J30" s="45">
        <f t="shared" si="1"/>
        <v>0</v>
      </c>
      <c r="N30" s="19"/>
    </row>
    <row r="31" spans="1:14" ht="24.75" customHeight="1" x14ac:dyDescent="0.3">
      <c r="A31" s="6">
        <v>22</v>
      </c>
      <c r="B31" s="62" t="s">
        <v>25</v>
      </c>
      <c r="C31" s="62"/>
      <c r="D31" s="9" t="s">
        <v>14</v>
      </c>
      <c r="E31" s="10">
        <v>1</v>
      </c>
      <c r="F31" s="44">
        <v>39.68</v>
      </c>
      <c r="G31" s="23">
        <v>96</v>
      </c>
      <c r="H31" s="43">
        <f t="shared" si="2"/>
        <v>0.41333333333333333</v>
      </c>
      <c r="I31" s="23"/>
      <c r="J31" s="45">
        <f t="shared" si="1"/>
        <v>0</v>
      </c>
      <c r="N31" s="19"/>
    </row>
    <row r="32" spans="1:14" ht="22.5" customHeight="1" x14ac:dyDescent="0.3">
      <c r="A32" s="6">
        <v>23</v>
      </c>
      <c r="B32" s="62" t="s">
        <v>42</v>
      </c>
      <c r="C32" s="62"/>
      <c r="D32" s="9" t="s">
        <v>13</v>
      </c>
      <c r="E32" s="10">
        <v>1</v>
      </c>
      <c r="F32" s="44">
        <v>66.34</v>
      </c>
      <c r="G32" s="23">
        <v>36</v>
      </c>
      <c r="H32" s="43">
        <f t="shared" si="2"/>
        <v>1.8427777777777778</v>
      </c>
      <c r="I32" s="23"/>
      <c r="J32" s="45">
        <f t="shared" si="1"/>
        <v>0</v>
      </c>
      <c r="N32" s="19"/>
    </row>
    <row r="33" spans="1:14" ht="22.5" hidden="1" customHeight="1" x14ac:dyDescent="0.3">
      <c r="A33" s="6">
        <v>0</v>
      </c>
      <c r="B33" s="60" t="s">
        <v>61</v>
      </c>
      <c r="C33" s="61"/>
      <c r="D33" s="9" t="s">
        <v>14</v>
      </c>
      <c r="E33" s="10"/>
      <c r="F33" s="44">
        <v>0</v>
      </c>
      <c r="G33" s="23">
        <v>0</v>
      </c>
      <c r="H33" s="43">
        <v>0</v>
      </c>
      <c r="I33" s="23"/>
      <c r="J33" s="45">
        <v>0</v>
      </c>
      <c r="N33" s="19"/>
    </row>
    <row r="34" spans="1:14" ht="22.5" hidden="1" customHeight="1" x14ac:dyDescent="0.3">
      <c r="A34" s="6">
        <v>0</v>
      </c>
      <c r="B34" s="60" t="s">
        <v>62</v>
      </c>
      <c r="C34" s="61"/>
      <c r="D34" s="9" t="s">
        <v>7</v>
      </c>
      <c r="E34" s="10"/>
      <c r="F34" s="44">
        <v>0</v>
      </c>
      <c r="G34" s="23">
        <v>0</v>
      </c>
      <c r="H34" s="43">
        <v>0</v>
      </c>
      <c r="I34" s="23"/>
      <c r="J34" s="45">
        <v>0</v>
      </c>
      <c r="N34" s="19"/>
    </row>
    <row r="35" spans="1:14" ht="22.5" hidden="1" customHeight="1" x14ac:dyDescent="0.3">
      <c r="A35" s="6">
        <v>0</v>
      </c>
      <c r="B35" s="60" t="s">
        <v>63</v>
      </c>
      <c r="C35" s="61"/>
      <c r="D35" s="9" t="s">
        <v>14</v>
      </c>
      <c r="E35" s="10"/>
      <c r="F35" s="44">
        <v>0</v>
      </c>
      <c r="G35" s="23">
        <v>0</v>
      </c>
      <c r="H35" s="43">
        <v>0</v>
      </c>
      <c r="I35" s="23"/>
      <c r="J35" s="45">
        <v>0</v>
      </c>
      <c r="N35" s="19"/>
    </row>
    <row r="36" spans="1:14" x14ac:dyDescent="0.3">
      <c r="A36" s="6">
        <v>24</v>
      </c>
      <c r="B36" s="62" t="s">
        <v>26</v>
      </c>
      <c r="C36" s="62"/>
      <c r="D36" s="9" t="s">
        <v>14</v>
      </c>
      <c r="E36" s="10">
        <v>2</v>
      </c>
      <c r="F36" s="44">
        <v>4.46</v>
      </c>
      <c r="G36" s="23">
        <v>12</v>
      </c>
      <c r="H36" s="43">
        <f t="shared" si="2"/>
        <v>0.37166666666666665</v>
      </c>
      <c r="I36" s="23"/>
      <c r="J36" s="45">
        <f t="shared" si="1"/>
        <v>0</v>
      </c>
      <c r="N36" s="19"/>
    </row>
    <row r="37" spans="1:14" x14ac:dyDescent="0.3">
      <c r="A37" s="6">
        <v>25</v>
      </c>
      <c r="B37" s="62" t="s">
        <v>27</v>
      </c>
      <c r="C37" s="62"/>
      <c r="D37" s="9" t="s">
        <v>14</v>
      </c>
      <c r="E37" s="10">
        <v>1</v>
      </c>
      <c r="F37" s="44">
        <v>11.22</v>
      </c>
      <c r="G37" s="23">
        <v>24</v>
      </c>
      <c r="H37" s="43">
        <f t="shared" si="2"/>
        <v>0.46750000000000003</v>
      </c>
      <c r="I37" s="23"/>
      <c r="J37" s="45">
        <f t="shared" si="1"/>
        <v>0</v>
      </c>
      <c r="N37" s="19"/>
    </row>
    <row r="38" spans="1:14" x14ac:dyDescent="0.3">
      <c r="A38" s="6">
        <v>26</v>
      </c>
      <c r="B38" s="62" t="s">
        <v>28</v>
      </c>
      <c r="C38" s="62"/>
      <c r="D38" s="9" t="s">
        <v>14</v>
      </c>
      <c r="E38" s="10">
        <v>1</v>
      </c>
      <c r="F38" s="44">
        <v>10.26</v>
      </c>
      <c r="G38" s="23">
        <v>24</v>
      </c>
      <c r="H38" s="43">
        <f t="shared" si="2"/>
        <v>0.42749999999999999</v>
      </c>
      <c r="I38" s="23"/>
      <c r="J38" s="45">
        <f t="shared" si="1"/>
        <v>0</v>
      </c>
      <c r="N38" s="19"/>
    </row>
    <row r="39" spans="1:14" x14ac:dyDescent="0.3">
      <c r="A39" s="6">
        <v>27</v>
      </c>
      <c r="B39" s="62" t="s">
        <v>29</v>
      </c>
      <c r="C39" s="62"/>
      <c r="D39" s="9" t="s">
        <v>7</v>
      </c>
      <c r="E39" s="10">
        <v>6</v>
      </c>
      <c r="F39" s="44">
        <v>1.18</v>
      </c>
      <c r="G39" s="23">
        <v>12</v>
      </c>
      <c r="H39" s="43">
        <f t="shared" si="2"/>
        <v>9.8333333333333328E-2</v>
      </c>
      <c r="I39" s="23"/>
      <c r="J39" s="45">
        <f t="shared" si="1"/>
        <v>0</v>
      </c>
      <c r="N39" s="19"/>
    </row>
    <row r="40" spans="1:14" x14ac:dyDescent="0.3">
      <c r="A40" s="6">
        <v>28</v>
      </c>
      <c r="B40" s="62" t="s">
        <v>30</v>
      </c>
      <c r="C40" s="62"/>
      <c r="D40" s="9" t="s">
        <v>7</v>
      </c>
      <c r="E40" s="10">
        <v>2</v>
      </c>
      <c r="F40" s="44">
        <v>1.79</v>
      </c>
      <c r="G40" s="23">
        <v>12</v>
      </c>
      <c r="H40" s="43">
        <f t="shared" si="2"/>
        <v>0.14916666666666667</v>
      </c>
      <c r="I40" s="23"/>
      <c r="J40" s="45">
        <f t="shared" si="1"/>
        <v>0</v>
      </c>
      <c r="N40" s="19"/>
    </row>
    <row r="41" spans="1:14" ht="15" customHeight="1" x14ac:dyDescent="0.3">
      <c r="A41" s="6">
        <v>29</v>
      </c>
      <c r="B41" s="62" t="s">
        <v>70</v>
      </c>
      <c r="C41" s="62"/>
      <c r="D41" s="9" t="s">
        <v>7</v>
      </c>
      <c r="E41" s="10">
        <v>1</v>
      </c>
      <c r="F41" s="44">
        <v>43.3</v>
      </c>
      <c r="G41" s="23">
        <v>12</v>
      </c>
      <c r="H41" s="43">
        <f t="shared" si="2"/>
        <v>3.6083333333333329</v>
      </c>
      <c r="I41" s="23"/>
      <c r="J41" s="45">
        <f t="shared" si="1"/>
        <v>0</v>
      </c>
      <c r="N41" s="19"/>
    </row>
    <row r="42" spans="1:14" ht="21" customHeight="1" x14ac:dyDescent="0.3">
      <c r="A42" s="6">
        <v>30</v>
      </c>
      <c r="B42" s="62" t="s">
        <v>32</v>
      </c>
      <c r="C42" s="62"/>
      <c r="D42" s="9" t="s">
        <v>7</v>
      </c>
      <c r="E42" s="10">
        <v>1</v>
      </c>
      <c r="F42" s="44">
        <v>115.2</v>
      </c>
      <c r="G42" s="23">
        <v>36</v>
      </c>
      <c r="H42" s="43">
        <f t="shared" si="2"/>
        <v>3.2</v>
      </c>
      <c r="I42" s="23"/>
      <c r="J42" s="45">
        <f t="shared" si="1"/>
        <v>0</v>
      </c>
      <c r="N42" s="19"/>
    </row>
    <row r="43" spans="1:14" ht="21" customHeight="1" x14ac:dyDescent="0.3">
      <c r="A43" s="6">
        <v>31</v>
      </c>
      <c r="B43" s="62" t="s">
        <v>71</v>
      </c>
      <c r="C43" s="62"/>
      <c r="D43" s="9" t="s">
        <v>7</v>
      </c>
      <c r="E43" s="10">
        <v>1</v>
      </c>
      <c r="F43" s="44">
        <v>118.68</v>
      </c>
      <c r="G43" s="23">
        <v>24</v>
      </c>
      <c r="H43" s="43">
        <f t="shared" si="2"/>
        <v>4.9450000000000003</v>
      </c>
      <c r="I43" s="23"/>
      <c r="J43" s="45">
        <f t="shared" si="1"/>
        <v>0</v>
      </c>
      <c r="N43" s="19"/>
    </row>
    <row r="44" spans="1:14" x14ac:dyDescent="0.3">
      <c r="A44" s="6">
        <v>32</v>
      </c>
      <c r="B44" s="62" t="s">
        <v>34</v>
      </c>
      <c r="C44" s="62"/>
      <c r="D44" s="9" t="s">
        <v>14</v>
      </c>
      <c r="E44" s="10">
        <v>1</v>
      </c>
      <c r="F44" s="44">
        <v>9.39</v>
      </c>
      <c r="G44" s="23">
        <v>60</v>
      </c>
      <c r="H44" s="43">
        <f t="shared" si="2"/>
        <v>0.1565</v>
      </c>
      <c r="I44" s="23"/>
      <c r="J44" s="45">
        <f t="shared" si="1"/>
        <v>0</v>
      </c>
      <c r="N44" s="19"/>
    </row>
    <row r="45" spans="1:14" x14ac:dyDescent="0.3">
      <c r="A45" s="66" t="s">
        <v>15</v>
      </c>
      <c r="B45" s="78"/>
      <c r="C45" s="78"/>
      <c r="D45" s="11"/>
      <c r="E45" s="12">
        <f>SUM(E8:E44)</f>
        <v>40</v>
      </c>
      <c r="F45" s="12"/>
      <c r="G45" s="12"/>
      <c r="H45" s="12"/>
      <c r="I45" s="12"/>
      <c r="J45" s="46">
        <f>SUM(J8:J44)</f>
        <v>0</v>
      </c>
      <c r="K45" s="5"/>
    </row>
    <row r="46" spans="1:14" ht="11.25" customHeight="1" x14ac:dyDescent="0.3">
      <c r="A46" s="57" t="s">
        <v>8</v>
      </c>
      <c r="B46" s="57"/>
      <c r="C46" s="57"/>
      <c r="D46" s="51" t="e">
        <f ca="1">[1]!ЧислоПрописью(E45)</f>
        <v>#NAME?</v>
      </c>
      <c r="E46" s="51"/>
      <c r="F46" s="51"/>
      <c r="G46" s="51"/>
      <c r="H46" s="51"/>
      <c r="I46" s="51"/>
      <c r="J46" s="51"/>
    </row>
    <row r="47" spans="1:14" ht="13.5" customHeight="1" x14ac:dyDescent="0.3">
      <c r="A47" s="52" t="str">
        <f>IF(J45&lt;0,"Сумма к удержанию, руб.","Сумма к выплате, руб.")</f>
        <v>Сумма к выплате, руб.</v>
      </c>
      <c r="B47" s="52"/>
      <c r="C47" s="54" t="e">
        <f ca="1">IF(J45&lt;0,[1]!СуммаПрописью(-1*J45),[1]!СуммаПрописью(J45))</f>
        <v>#NAME?</v>
      </c>
      <c r="D47" s="54"/>
      <c r="E47" s="54"/>
      <c r="F47" s="54"/>
      <c r="G47" s="54"/>
      <c r="H47" s="54"/>
      <c r="I47" s="54"/>
      <c r="J47" s="55"/>
    </row>
    <row r="48" spans="1:14" ht="15" customHeight="1" x14ac:dyDescent="0.3">
      <c r="A48" s="53"/>
      <c r="B48" s="53"/>
      <c r="C48" s="13"/>
      <c r="D48" s="16" t="s">
        <v>9</v>
      </c>
      <c r="E48" s="13"/>
      <c r="F48" s="13"/>
      <c r="G48" s="13"/>
      <c r="H48" s="13"/>
      <c r="I48" s="13"/>
      <c r="J48" s="14"/>
    </row>
    <row r="49" spans="1:10" ht="24.75" customHeight="1" x14ac:dyDescent="0.3">
      <c r="A49" s="79" t="s">
        <v>53</v>
      </c>
      <c r="B49" s="79"/>
      <c r="C49" s="79"/>
      <c r="D49" s="79"/>
      <c r="E49" s="79"/>
      <c r="F49" s="79"/>
      <c r="G49" s="79"/>
      <c r="H49" s="79"/>
      <c r="I49" s="79"/>
      <c r="J49" s="79"/>
    </row>
    <row r="50" spans="1:10" ht="40.799999999999997" x14ac:dyDescent="0.3">
      <c r="A50" s="6" t="s">
        <v>2</v>
      </c>
      <c r="B50" s="75" t="s">
        <v>3</v>
      </c>
      <c r="C50" s="76"/>
      <c r="D50" s="76"/>
      <c r="E50" s="76"/>
      <c r="F50" s="77"/>
      <c r="G50" s="7" t="s">
        <v>4</v>
      </c>
      <c r="H50" s="7" t="s">
        <v>5</v>
      </c>
      <c r="I50" s="7" t="s">
        <v>55</v>
      </c>
      <c r="J50" s="8" t="s">
        <v>54</v>
      </c>
    </row>
    <row r="51" spans="1:10" x14ac:dyDescent="0.3">
      <c r="A51" s="6">
        <v>1</v>
      </c>
      <c r="B51" s="63"/>
      <c r="C51" s="64"/>
      <c r="D51" s="64"/>
      <c r="E51" s="64"/>
      <c r="F51" s="65"/>
      <c r="G51" s="7" t="s">
        <v>14</v>
      </c>
      <c r="H51" s="7"/>
      <c r="I51" s="17"/>
      <c r="J51" s="47">
        <f>H51*I51</f>
        <v>0</v>
      </c>
    </row>
    <row r="52" spans="1:10" x14ac:dyDescent="0.3">
      <c r="A52" s="28"/>
      <c r="B52" s="66" t="s">
        <v>15</v>
      </c>
      <c r="C52" s="66"/>
      <c r="D52" s="66"/>
      <c r="E52" s="66"/>
      <c r="F52" s="66"/>
      <c r="G52" s="29"/>
      <c r="H52" s="30">
        <f>SUM(H51:H51)</f>
        <v>0</v>
      </c>
      <c r="I52" s="29"/>
      <c r="J52" s="48">
        <f>SUM(J51:J51)</f>
        <v>0</v>
      </c>
    </row>
    <row r="53" spans="1:10" x14ac:dyDescent="0.3">
      <c r="A53" s="57" t="s">
        <v>8</v>
      </c>
      <c r="B53" s="57"/>
      <c r="C53" s="57"/>
      <c r="D53" s="51" t="e">
        <f ca="1">[1]!ЧислоПрописью(H52)</f>
        <v>#NAME?</v>
      </c>
      <c r="E53" s="51"/>
      <c r="F53" s="51"/>
      <c r="G53" s="51"/>
      <c r="H53" s="51"/>
      <c r="I53" s="51"/>
      <c r="J53" s="51"/>
    </row>
    <row r="54" spans="1:10" ht="12.75" customHeight="1" x14ac:dyDescent="0.3">
      <c r="A54" s="52" t="s">
        <v>56</v>
      </c>
      <c r="B54" s="52"/>
      <c r="C54" s="54" t="e">
        <f ca="1">[1]!СуммаПрописью(J52)</f>
        <v>#NAME?</v>
      </c>
      <c r="D54" s="54"/>
      <c r="E54" s="54"/>
      <c r="F54" s="54"/>
      <c r="G54" s="54"/>
      <c r="H54" s="54"/>
      <c r="I54" s="54"/>
      <c r="J54" s="55"/>
    </row>
    <row r="55" spans="1:10" ht="18" customHeight="1" x14ac:dyDescent="0.3">
      <c r="A55" s="53"/>
      <c r="B55" s="53"/>
      <c r="C55" s="13"/>
      <c r="D55" s="16" t="s">
        <v>9</v>
      </c>
      <c r="E55" s="13"/>
      <c r="F55" s="13"/>
      <c r="G55" s="13"/>
      <c r="H55" s="13"/>
      <c r="I55" s="13"/>
      <c r="J55" s="14"/>
    </row>
    <row r="56" spans="1:10" ht="6.75" customHeight="1" x14ac:dyDescent="0.3">
      <c r="A56" s="37"/>
      <c r="B56" s="37"/>
      <c r="C56" s="13"/>
      <c r="D56" s="16"/>
      <c r="E56" s="13"/>
      <c r="F56" s="13"/>
      <c r="G56" s="13"/>
      <c r="H56" s="13"/>
      <c r="I56" s="13"/>
      <c r="J56" s="14"/>
    </row>
    <row r="57" spans="1:10" ht="17.25" customHeight="1" x14ac:dyDescent="0.3">
      <c r="A57" s="56" t="s">
        <v>65</v>
      </c>
      <c r="B57" s="56"/>
      <c r="C57" s="56"/>
      <c r="D57" s="56"/>
      <c r="E57" s="56"/>
      <c r="F57" s="56"/>
      <c r="G57" s="56"/>
      <c r="H57" s="56"/>
      <c r="I57" s="56"/>
      <c r="J57" s="56"/>
    </row>
    <row r="58" spans="1:10" hidden="1" x14ac:dyDescent="0.3">
      <c r="A58" s="37"/>
      <c r="B58" s="31"/>
      <c r="C58" s="32">
        <f>-1*J45</f>
        <v>0</v>
      </c>
      <c r="D58" s="33" t="s">
        <v>57</v>
      </c>
      <c r="E58" s="34">
        <f>J52</f>
        <v>0</v>
      </c>
      <c r="F58" s="35" t="s">
        <v>58</v>
      </c>
      <c r="G58" s="34">
        <f>IF(C58-E58&lt;=0,0,C58-E58)</f>
        <v>0</v>
      </c>
      <c r="H58" s="13"/>
      <c r="I58" s="13"/>
      <c r="J58" s="14"/>
    </row>
    <row r="59" spans="1:10" x14ac:dyDescent="0.3">
      <c r="A59" s="37"/>
      <c r="B59" s="59" t="e">
        <f ca="1">[1]!СуммаПрописью(G58)</f>
        <v>#NAME?</v>
      </c>
      <c r="C59" s="59"/>
      <c r="D59" s="59"/>
      <c r="E59" s="59"/>
      <c r="F59" s="59"/>
      <c r="G59" s="59"/>
      <c r="H59" s="59"/>
      <c r="I59" s="59"/>
      <c r="J59" s="59"/>
    </row>
    <row r="60" spans="1:10" ht="15" customHeight="1" x14ac:dyDescent="0.3">
      <c r="A60" s="37"/>
      <c r="B60" s="37"/>
      <c r="C60" s="13"/>
      <c r="D60" s="16"/>
      <c r="E60" s="13"/>
      <c r="F60" s="13"/>
      <c r="G60" s="13"/>
      <c r="H60" s="13"/>
      <c r="I60" s="13"/>
      <c r="J60" s="14"/>
    </row>
    <row r="61" spans="1:10" ht="15" customHeight="1" x14ac:dyDescent="0.3">
      <c r="A61" s="58"/>
      <c r="B61" s="58"/>
      <c r="C61" s="58"/>
      <c r="D61" s="15"/>
      <c r="E61" s="40"/>
      <c r="F61" s="40"/>
      <c r="G61" s="40"/>
      <c r="H61" s="49"/>
      <c r="I61" s="49"/>
      <c r="J61" s="40"/>
    </row>
    <row r="62" spans="1:10" x14ac:dyDescent="0.3">
      <c r="A62" s="80" t="s">
        <v>50</v>
      </c>
      <c r="B62" s="80"/>
      <c r="C62" s="80"/>
      <c r="D62" s="81" t="s">
        <v>10</v>
      </c>
      <c r="E62" s="81"/>
      <c r="F62" s="81" t="s">
        <v>11</v>
      </c>
      <c r="G62" s="81"/>
      <c r="H62" s="81"/>
      <c r="I62" s="81"/>
      <c r="J62" s="81"/>
    </row>
    <row r="63" spans="1:10" x14ac:dyDescent="0.3">
      <c r="A63" s="58"/>
      <c r="B63" s="58"/>
      <c r="C63" s="58"/>
      <c r="D63" s="15"/>
      <c r="E63" s="41"/>
      <c r="F63" s="41"/>
      <c r="G63" s="41"/>
      <c r="H63" s="50"/>
      <c r="I63" s="50"/>
      <c r="J63" s="41"/>
    </row>
    <row r="64" spans="1:10" x14ac:dyDescent="0.3">
      <c r="A64" s="80" t="str">
        <f>A62</f>
        <v>"      " _______ 2019 года</v>
      </c>
      <c r="B64" s="80"/>
      <c r="C64" s="80"/>
      <c r="D64" s="81" t="s">
        <v>10</v>
      </c>
      <c r="E64" s="82"/>
      <c r="F64" s="82" t="s">
        <v>11</v>
      </c>
      <c r="G64" s="82"/>
      <c r="H64" s="82"/>
      <c r="I64" s="82"/>
      <c r="J64" s="82"/>
    </row>
    <row r="65" spans="1:12" ht="18" x14ac:dyDescent="0.35">
      <c r="A65" s="4"/>
      <c r="B65" s="4"/>
      <c r="C65" s="4"/>
      <c r="D65" s="4"/>
      <c r="E65" s="4"/>
      <c r="F65" s="4"/>
      <c r="G65" s="4"/>
      <c r="H65" s="4"/>
      <c r="I65" s="4"/>
      <c r="J65" s="4"/>
    </row>
    <row r="66" spans="1:12" x14ac:dyDescent="0.3">
      <c r="A66" s="1"/>
      <c r="B66" s="1"/>
      <c r="C66" s="1"/>
      <c r="D66" s="1"/>
      <c r="E66" s="1"/>
      <c r="F66" s="18"/>
      <c r="G66" s="18"/>
      <c r="H66" s="18"/>
      <c r="I66" s="18"/>
      <c r="J66" s="1"/>
      <c r="L66" s="18"/>
    </row>
    <row r="67" spans="1:12" x14ac:dyDescent="0.3">
      <c r="A67" s="1"/>
      <c r="B67" s="1"/>
      <c r="C67" s="1"/>
      <c r="D67" s="1"/>
      <c r="E67" s="1"/>
      <c r="F67" s="18"/>
      <c r="G67" s="18"/>
      <c r="H67" s="18"/>
      <c r="I67" s="18"/>
      <c r="J67" s="1"/>
      <c r="L67" s="18"/>
    </row>
  </sheetData>
  <sheetProtection selectLockedCells="1"/>
  <protectedRanges>
    <protectedRange sqref="D46 D53" name="Диапазон4"/>
    <protectedRange sqref="E8:E44" name="Диапазон3"/>
    <protectedRange sqref="A2 D2" name="Диапазон2"/>
    <protectedRange sqref="A4:J4" name="Диапазон1"/>
    <protectedRange sqref="C47 C54" name="Диапазон5_1"/>
  </protectedRanges>
  <mergeCells count="67">
    <mergeCell ref="B8:C8"/>
    <mergeCell ref="B1:J1"/>
    <mergeCell ref="A3:J3"/>
    <mergeCell ref="A4:J4"/>
    <mergeCell ref="A5:J5"/>
    <mergeCell ref="B7:C7"/>
    <mergeCell ref="B20:C20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32:C32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44:C44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A54:B55"/>
    <mergeCell ref="C54:J54"/>
    <mergeCell ref="A45:C45"/>
    <mergeCell ref="A46:C46"/>
    <mergeCell ref="D46:J46"/>
    <mergeCell ref="A47:B48"/>
    <mergeCell ref="C47:J47"/>
    <mergeCell ref="A49:J49"/>
    <mergeCell ref="B50:F50"/>
    <mergeCell ref="B51:F51"/>
    <mergeCell ref="B52:F52"/>
    <mergeCell ref="A53:C53"/>
    <mergeCell ref="D53:J53"/>
    <mergeCell ref="A57:J57"/>
    <mergeCell ref="B59:J59"/>
    <mergeCell ref="A61:C61"/>
    <mergeCell ref="H61:I61"/>
    <mergeCell ref="A62:C62"/>
    <mergeCell ref="D62:E62"/>
    <mergeCell ref="F62:J62"/>
    <mergeCell ref="A63:C63"/>
    <mergeCell ref="H63:I63"/>
    <mergeCell ref="A64:C64"/>
    <mergeCell ref="D64:E64"/>
    <mergeCell ref="F64:J64"/>
  </mergeCells>
  <pageMargins left="0.99" right="0.45" top="0.3" bottom="0.31" header="0.32" footer="0.3"/>
  <pageSetup paperSize="9" scale="94" orientation="portrait" r:id="rId1"/>
  <rowBreaks count="1" manualBreakCount="1">
    <brk id="48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MAN</vt:lpstr>
      <vt:lpstr>WOMAN</vt:lpstr>
      <vt:lpstr>MAN!Область_печати</vt:lpstr>
      <vt:lpstr>WOMAN!Область_печати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2020-01-30T09:54:37Z</dcterms:modified>
</cp:coreProperties>
</file>