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0" yWindow="0" windowWidth="23040" windowHeight="9192"/>
  </bookViews>
  <sheets>
    <sheet name="Man" sheetId="21" r:id="rId1"/>
    <sheet name="Woman" sheetId="23" r:id="rId2"/>
  </sheets>
  <externalReferences>
    <externalReference r:id="rId3"/>
    <externalReference r:id="rId4"/>
  </externalReferences>
  <definedNames>
    <definedName name="_xlnm.Print_Area" localSheetId="0">Man!$A$1:$J$77</definedName>
    <definedName name="_xlnm.Print_Area" localSheetId="1">Woman!$A$1:$J$77</definedName>
  </definedNames>
  <calcPr calcId="162913"/>
</workbook>
</file>

<file path=xl/calcChain.xml><?xml version="1.0" encoding="utf-8"?>
<calcChain xmlns="http://schemas.openxmlformats.org/spreadsheetml/2006/main">
  <c r="J9" i="21" l="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A77" i="23" l="1"/>
  <c r="H65" i="23"/>
  <c r="J64" i="23"/>
  <c r="J65" i="23" s="1"/>
  <c r="E71" i="23" s="1"/>
  <c r="E58" i="23"/>
  <c r="H57" i="23"/>
  <c r="J57" i="23" s="1"/>
  <c r="H56" i="23"/>
  <c r="J56" i="23" s="1"/>
  <c r="H55" i="23"/>
  <c r="J55" i="23" s="1"/>
  <c r="H54" i="23"/>
  <c r="J54" i="23" s="1"/>
  <c r="H53" i="23"/>
  <c r="J53" i="23" s="1"/>
  <c r="H52" i="23"/>
  <c r="J52" i="23" s="1"/>
  <c r="H51" i="23"/>
  <c r="J51" i="23" s="1"/>
  <c r="H50" i="23"/>
  <c r="J50" i="23" s="1"/>
  <c r="J49" i="23"/>
  <c r="H49" i="23"/>
  <c r="H48" i="23"/>
  <c r="J48" i="23" s="1"/>
  <c r="J47" i="23"/>
  <c r="H47" i="23"/>
  <c r="H46" i="23"/>
  <c r="J46" i="23" s="1"/>
  <c r="J45" i="23"/>
  <c r="H45" i="23"/>
  <c r="H44" i="23"/>
  <c r="J44" i="23" s="1"/>
  <c r="J43" i="23"/>
  <c r="H43" i="23"/>
  <c r="H42" i="23"/>
  <c r="J42" i="23" s="1"/>
  <c r="J41" i="23"/>
  <c r="H41" i="23"/>
  <c r="H40" i="23"/>
  <c r="J40" i="23" s="1"/>
  <c r="J39" i="23"/>
  <c r="H39" i="23"/>
  <c r="H38" i="23"/>
  <c r="J38" i="23" s="1"/>
  <c r="J37" i="23"/>
  <c r="H37" i="23"/>
  <c r="H36" i="23"/>
  <c r="J36" i="23" s="1"/>
  <c r="J32" i="23"/>
  <c r="H32" i="23"/>
  <c r="H31" i="23"/>
  <c r="J31" i="23" s="1"/>
  <c r="J30" i="23"/>
  <c r="H30" i="23"/>
  <c r="H28" i="23"/>
  <c r="J28" i="23" s="1"/>
  <c r="J27" i="23"/>
  <c r="H27" i="23"/>
  <c r="H26" i="23"/>
  <c r="J26" i="23" s="1"/>
  <c r="J25" i="23"/>
  <c r="H25" i="23"/>
  <c r="H24" i="23"/>
  <c r="J24" i="23" s="1"/>
  <c r="J23" i="23"/>
  <c r="H23" i="23"/>
  <c r="H21" i="23"/>
  <c r="J21" i="23" s="1"/>
  <c r="J20" i="23"/>
  <c r="H20" i="23"/>
  <c r="H19" i="23"/>
  <c r="J19" i="23" s="1"/>
  <c r="J18" i="23"/>
  <c r="H18" i="23"/>
  <c r="H17" i="23"/>
  <c r="J17" i="23" s="1"/>
  <c r="J16" i="23"/>
  <c r="H16" i="23"/>
  <c r="H15" i="23"/>
  <c r="J15" i="23" s="1"/>
  <c r="J14" i="23"/>
  <c r="H14" i="23"/>
  <c r="H13" i="23"/>
  <c r="J13" i="23" s="1"/>
  <c r="H12" i="23"/>
  <c r="J12" i="23" s="1"/>
  <c r="H11" i="23"/>
  <c r="J11" i="23" s="1"/>
  <c r="H10" i="23"/>
  <c r="J10" i="23" s="1"/>
  <c r="H9" i="23"/>
  <c r="J9" i="23" s="1"/>
  <c r="H8" i="23"/>
  <c r="J8" i="23" s="1"/>
  <c r="D59" i="23"/>
  <c r="D66" i="23"/>
  <c r="C67" i="23"/>
  <c r="J58" i="23" l="1"/>
  <c r="C71" i="23" s="1"/>
  <c r="G71" i="23" s="1"/>
  <c r="A77" i="21"/>
  <c r="C60" i="23"/>
  <c r="B72" i="23"/>
  <c r="A60" i="23" l="1"/>
  <c r="H65" i="21"/>
  <c r="D66" i="21"/>
  <c r="J65" i="21" l="1"/>
  <c r="C67" i="21"/>
  <c r="E71" i="21" l="1"/>
  <c r="H8" i="21"/>
  <c r="E58" i="21" l="1"/>
  <c r="J8" i="21"/>
  <c r="D59" i="21"/>
  <c r="J58" i="21" l="1"/>
  <c r="A70" i="21" s="1"/>
  <c r="C60" i="21"/>
  <c r="C71" i="21" l="1"/>
  <c r="G71" i="21" s="1"/>
  <c r="A60" i="21"/>
  <c r="B72" i="21"/>
</calcChain>
</file>

<file path=xl/sharedStrings.xml><?xml version="1.0" encoding="utf-8"?>
<sst xmlns="http://schemas.openxmlformats.org/spreadsheetml/2006/main" count="271" uniqueCount="86">
  <si>
    <t>Отдел материально-технического обеспечения ОАЦ</t>
  </si>
  <si>
    <t>(фамилия, имя отчество)</t>
  </si>
  <si>
    <t>№ п\п</t>
  </si>
  <si>
    <t>Наименование предметов</t>
  </si>
  <si>
    <t>Единица измерения</t>
  </si>
  <si>
    <t>Количество предметов</t>
  </si>
  <si>
    <t>Размер денежной компенсации за один предмет (руб)</t>
  </si>
  <si>
    <t>пар</t>
  </si>
  <si>
    <t xml:space="preserve">Количество предметов  </t>
  </si>
  <si>
    <t>(прописью)</t>
  </si>
  <si>
    <t>(подпись)</t>
  </si>
  <si>
    <t>(фамилия и инициалы)</t>
  </si>
  <si>
    <t>к-т</t>
  </si>
  <si>
    <t>шт.</t>
  </si>
  <si>
    <t>ИТОГО:</t>
  </si>
  <si>
    <t>Галстук оливкового цвета</t>
  </si>
  <si>
    <t>Срок носки одного предмета в месяцах</t>
  </si>
  <si>
    <t xml:space="preserve">Стоимость носки одного месяца одного предмета </t>
  </si>
  <si>
    <t>Срок носки(- оставшийся; + недополученного)</t>
  </si>
  <si>
    <t>Ед. изм</t>
  </si>
  <si>
    <t>Сумма к выплате (+)/ к удержанию (-) (руб)</t>
  </si>
  <si>
    <t>"      " _______ 2019 года</t>
  </si>
  <si>
    <t>Перечень принятых в зачет погашения суммы к удержанию, новых ранее выданных предметов вещевого имущества личного пользования, состоящих на обеспечении</t>
  </si>
  <si>
    <t>Сумма (руб)</t>
  </si>
  <si>
    <t>Стоимость одного предмета (руб)</t>
  </si>
  <si>
    <t>Общая стоимость принятых предметов, руб.</t>
  </si>
  <si>
    <t>-</t>
  </si>
  <si>
    <t>=</t>
  </si>
  <si>
    <t xml:space="preserve">         СПРАВКА-РАСЧЕТ №</t>
  </si>
  <si>
    <t>Кашне оливкового цвета (за плату)</t>
  </si>
  <si>
    <t>Закрепка золотистого цвета к галстуку (за плату)</t>
  </si>
  <si>
    <t>Итоговая сумма с учетом принятых в зачет погашения суммы к удержанию предметов:</t>
  </si>
  <si>
    <t>Шапка-ушанка из натурального каракуля серого цвета с кокардой</t>
  </si>
  <si>
    <t>Воротник съемный из натурального каракуля серого цвета</t>
  </si>
  <si>
    <t>Шапка-ушанка из овчины меховой серого цвета с кокардой</t>
  </si>
  <si>
    <t>Фуражка парадная оливкового цвета</t>
  </si>
  <si>
    <t>Фуражка повседневная оливкового цвета</t>
  </si>
  <si>
    <t>Берет оливкового цвета с кантом василькового цвета, кокардой (для женщин)</t>
  </si>
  <si>
    <t>Пилотка оливкового цвета с кантом василькового цвета, кокардой</t>
  </si>
  <si>
    <t>Костюм водонепроницаемый защитного (черного) цвета</t>
  </si>
  <si>
    <t>Куртка кожаная черного цвета со съемным воротником из натурального каракуля серого цвета (за плату)</t>
  </si>
  <si>
    <t>Куртка демисезонная оливкового цвета со съемным воротником из искусственного меха серого цвета</t>
  </si>
  <si>
    <t>Китель парадный оливкового цвета</t>
  </si>
  <si>
    <t>Брюки парадные оливкового цвета</t>
  </si>
  <si>
    <t>Китель повседневный оливкового цвета</t>
  </si>
  <si>
    <t>Брюки повседневные оливкового цвета</t>
  </si>
  <si>
    <t>Рубашка белого цвета с погонами</t>
  </si>
  <si>
    <t>Рубашка оливкового цвета с погонами</t>
  </si>
  <si>
    <t>Джемпер оливкового цвета (за плату)</t>
  </si>
  <si>
    <t>Аксельбант золотистого цвета (за плату)</t>
  </si>
  <si>
    <t>Пояс парадный золотистого цвета (за плату)</t>
  </si>
  <si>
    <t>Перчатки белого цвета (за плату)</t>
  </si>
  <si>
    <t>Перчатки черного цвета (за плату)</t>
  </si>
  <si>
    <t>Фуражка оливкового цвета с кокардой</t>
  </si>
  <si>
    <t>Куртка демисезонная оливкового цвета с текстильным воротником, погонами</t>
  </si>
  <si>
    <t>Куртка повседневная оливкового цвета и брюки повседневные оливкового цвета</t>
  </si>
  <si>
    <t>Футболка поло оливкового (черного) цвета</t>
  </si>
  <si>
    <t>Фуражка летняя защитного цвета с кокардой защитного цвета</t>
  </si>
  <si>
    <t>Шапка защитного цвета с кокардой</t>
  </si>
  <si>
    <t>Костюм (куртка и брюки) летний защитного цвета</t>
  </si>
  <si>
    <t>Куртка зимняя защитного цвета с воротником текстильным, с курткой-утеплителем</t>
  </si>
  <si>
    <t>Брюки зимние защитного цвета</t>
  </si>
  <si>
    <t>Перчатки защитного цвета</t>
  </si>
  <si>
    <t>Костюм (куртка и брюки) летний водонепроницаемый оливкового цвета</t>
  </si>
  <si>
    <t>Куртка зимняя водонепроницаемая оливкового цвета с курткой-утеплителем</t>
  </si>
  <si>
    <t>Футболка защитного (черного) цвета</t>
  </si>
  <si>
    <t>Термобелье черного (защитного) цвета</t>
  </si>
  <si>
    <t>Фуфайка оливкового (черного) цвета</t>
  </si>
  <si>
    <t>Кальсоны оливкового (черного) цвета</t>
  </si>
  <si>
    <t>Носки летние черного цвета</t>
  </si>
  <si>
    <t>Носки зимние черного цвета</t>
  </si>
  <si>
    <t>Колготки (чулки) телесного (черного) цвета (для женщин)</t>
  </si>
  <si>
    <t>Полуботинки черного цвета</t>
  </si>
  <si>
    <t>Полусапоги зимние черного цвета</t>
  </si>
  <si>
    <t>Ботинки черного (защитного) цвета с высокими берцами</t>
  </si>
  <si>
    <t>Ботинки водонепроницаеимые черного (защитного) цвета с высокими берцами</t>
  </si>
  <si>
    <t>Ремень поясной черного (защитного) цвета</t>
  </si>
  <si>
    <t>Ремень для брюк черного (защитного) цвета</t>
  </si>
  <si>
    <t>Юбка парадная оливкового цвета</t>
  </si>
  <si>
    <t>Юбка повседневная оливкового цвета</t>
  </si>
  <si>
    <t>Блузка белого цвета с погонами</t>
  </si>
  <si>
    <t>Блузка оливкового цвета с погонами</t>
  </si>
  <si>
    <t>Туфли черного цвета</t>
  </si>
  <si>
    <t>Сапоги зимние черного цвета</t>
  </si>
  <si>
    <t>определения остаточной стоимости, выплаты денежной компенсации и удержания денежных средств за предметы вещевого имущества</t>
  </si>
  <si>
    <t>Перечень принятых в зачет погашения суммы к удержанию, новых ранее выданных предметов вещевого имущества личного пользования, состоящих на обеспечения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</si>
</sst>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_-* #,##0.00&quot;р.&quot;_-;\-* #,##0.00&quot;р.&quot;_-;_-* &quot;-&quot;??&quot;р.&quot;_-;_-@_-"/>
    <numFmt numFmtId="165" formatCode="#,##0_ ;\-#,##0\ "/>
    <numFmt numFmtId="166" formatCode="#,##0.00&quot;р.&quot;"/>
  </numFmts>
  <fonts count="19" x14ac:knownFonts="1">
    <font>
      <sz val="11"/>
      <color theme="1"/>
      <name val="Calibri"/>
      <family val="2"/>
      <scheme val="minor"/>
    </font>
    <font>
      <sz val="8"/>
      <name val="Times New Roman Cyr"/>
      <family val="1"/>
      <charset val="204"/>
    </font>
    <font>
      <sz val="8"/>
      <name val="Times New Roman"/>
      <family val="1"/>
      <charset val="204"/>
    </font>
    <font>
      <sz val="14"/>
      <name val="Times New Roman Cyr"/>
      <family val="1"/>
      <charset val="204"/>
    </font>
    <font>
      <b/>
      <sz val="8"/>
      <name val="Times New Roman Cyr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</font>
    <font>
      <sz val="6"/>
      <name val="Times New Roman Cyr"/>
      <family val="1"/>
      <charset val="204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name val="Times New Roman Cyr"/>
      <charset val="204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6"/>
      <name val="Times New Roman Cyr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3" fillId="0" borderId="0" xfId="0" applyFont="1"/>
    <xf numFmtId="2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/>
    <xf numFmtId="0" fontId="6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top"/>
    </xf>
    <xf numFmtId="164" fontId="1" fillId="0" borderId="0" xfId="0" applyNumberFormat="1" applyFont="1"/>
    <xf numFmtId="164" fontId="0" fillId="0" borderId="0" xfId="0" applyNumberFormat="1"/>
    <xf numFmtId="0" fontId="15" fillId="0" borderId="0" xfId="0" applyFont="1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11" fillId="0" borderId="0" xfId="0" applyFon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164" fontId="11" fillId="0" borderId="0" xfId="0" applyNumberFormat="1" applyFont="1" applyFill="1" applyAlignment="1">
      <alignment vertical="center" wrapText="1"/>
    </xf>
    <xf numFmtId="43" fontId="5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top"/>
    </xf>
    <xf numFmtId="16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/>
    <xf numFmtId="0" fontId="18" fillId="0" borderId="0" xfId="0" applyFont="1" applyAlignment="1"/>
    <xf numFmtId="166" fontId="1" fillId="0" borderId="1" xfId="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/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66" fontId="10" fillId="0" borderId="4" xfId="1" applyNumberFormat="1" applyFont="1" applyBorder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 wrapText="1"/>
    </xf>
    <xf numFmtId="165" fontId="10" fillId="0" borderId="4" xfId="1" applyNumberFormat="1" applyFont="1" applyBorder="1" applyAlignment="1">
      <alignment horizontal="center" vertical="center"/>
    </xf>
    <xf numFmtId="166" fontId="1" fillId="0" borderId="4" xfId="1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66" fontId="10" fillId="0" borderId="4" xfId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164" fontId="10" fillId="0" borderId="4" xfId="1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165" fontId="10" fillId="2" borderId="4" xfId="1" applyNumberFormat="1" applyFont="1" applyFill="1" applyBorder="1" applyAlignment="1">
      <alignment horizontal="center" vertical="center"/>
    </xf>
    <xf numFmtId="165" fontId="10" fillId="2" borderId="4" xfId="1" applyNumberFormat="1" applyFont="1" applyFill="1" applyBorder="1" applyAlignment="1">
      <alignment horizontal="center" vertical="center" wrapText="1"/>
    </xf>
    <xf numFmtId="0" fontId="6" fillId="0" borderId="0" xfId="0" applyNumberFormat="1" applyFont="1" applyBorder="1" applyAlignment="1" applyProtection="1">
      <alignment horizontal="left"/>
      <protection locked="0"/>
    </xf>
    <xf numFmtId="0" fontId="8" fillId="0" borderId="3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0" fontId="2" fillId="0" borderId="0" xfId="0" applyFont="1" applyFill="1" applyBorder="1" applyAlignment="1">
      <alignment horizontal="left" vertical="center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13" fillId="2" borderId="0" xfId="0" applyFont="1" applyFill="1" applyBorder="1" applyAlignment="1" applyProtection="1">
      <alignment horizontal="left" vertical="center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2" fillId="0" borderId="0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7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Border="1" applyAlignment="1">
      <alignment horizontal="left" wrapText="1"/>
    </xf>
    <xf numFmtId="164" fontId="17" fillId="0" borderId="0" xfId="0" applyNumberFormat="1" applyFont="1" applyFill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iromoto\AppData\Roaming\Microsoft\AddIns\sumprop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_316_3162\AppData\Roaming\Microsoft\AddIns\sum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sumprop"/>
    </sheetNames>
    <definedNames>
      <definedName name="СуммаПрописью"/>
      <definedName name="ЧислоПрописью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маПрописью"/>
      <definedName name="ЧислоПрописью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view="pageBreakPreview" topLeftCell="A44" zoomScale="145" zoomScaleNormal="145" zoomScaleSheetLayoutView="145" workbookViewId="0">
      <selection activeCell="F52" sqref="F52"/>
    </sheetView>
  </sheetViews>
  <sheetFormatPr defaultRowHeight="14.4" x14ac:dyDescent="0.3"/>
  <cols>
    <col min="1" max="1" width="3.33203125" customWidth="1"/>
    <col min="3" max="3" width="18.44140625" customWidth="1"/>
    <col min="4" max="4" width="4.109375" customWidth="1"/>
    <col min="5" max="5" width="7.33203125" customWidth="1"/>
    <col min="6" max="6" width="8.6640625" customWidth="1"/>
    <col min="7" max="7" width="7.44140625" customWidth="1"/>
    <col min="8" max="8" width="8" customWidth="1"/>
    <col min="9" max="9" width="8.5546875" customWidth="1"/>
    <col min="10" max="10" width="8.88671875" customWidth="1"/>
    <col min="12" max="12" width="10.5546875" bestFit="1" customWidth="1"/>
    <col min="14" max="14" width="11.109375" customWidth="1"/>
  </cols>
  <sheetData>
    <row r="1" spans="1:14" ht="15" customHeight="1" x14ac:dyDescent="0.3">
      <c r="A1" s="13"/>
      <c r="B1" s="63" t="s">
        <v>0</v>
      </c>
      <c r="C1" s="63"/>
      <c r="D1" s="63"/>
      <c r="E1" s="63"/>
      <c r="F1" s="63"/>
      <c r="G1" s="63"/>
      <c r="H1" s="63"/>
      <c r="I1" s="63"/>
      <c r="J1" s="63"/>
      <c r="L1" s="14"/>
    </row>
    <row r="2" spans="1:14" x14ac:dyDescent="0.3">
      <c r="A2" s="22"/>
      <c r="B2" s="22"/>
      <c r="C2" s="22"/>
      <c r="D2" s="22" t="s">
        <v>28</v>
      </c>
      <c r="E2" s="22"/>
      <c r="F2" s="22"/>
      <c r="G2" s="23"/>
      <c r="H2" s="22"/>
      <c r="I2" s="22"/>
      <c r="J2" s="26"/>
      <c r="K2" s="12"/>
    </row>
    <row r="3" spans="1:14" ht="24" customHeight="1" x14ac:dyDescent="0.3">
      <c r="A3" s="64" t="s">
        <v>84</v>
      </c>
      <c r="B3" s="64"/>
      <c r="C3" s="64"/>
      <c r="D3" s="64"/>
      <c r="E3" s="64"/>
      <c r="F3" s="64"/>
      <c r="G3" s="64"/>
      <c r="H3" s="64"/>
      <c r="I3" s="64"/>
      <c r="J3" s="64"/>
    </row>
    <row r="4" spans="1:14" x14ac:dyDescent="0.3">
      <c r="A4" s="65"/>
      <c r="B4" s="66"/>
      <c r="C4" s="66"/>
      <c r="D4" s="66"/>
      <c r="E4" s="66"/>
      <c r="F4" s="66"/>
      <c r="G4" s="66"/>
      <c r="H4" s="66"/>
      <c r="I4" s="66"/>
      <c r="J4" s="66"/>
    </row>
    <row r="5" spans="1:14" ht="11.25" customHeight="1" x14ac:dyDescent="0.3">
      <c r="A5" s="67" t="s">
        <v>1</v>
      </c>
      <c r="B5" s="68"/>
      <c r="C5" s="68"/>
      <c r="D5" s="68"/>
      <c r="E5" s="68"/>
      <c r="F5" s="68"/>
      <c r="G5" s="68"/>
      <c r="H5" s="68"/>
      <c r="I5" s="68"/>
      <c r="J5" s="68"/>
    </row>
    <row r="6" spans="1:14" ht="3.75" customHeight="1" x14ac:dyDescent="0.3">
      <c r="A6" s="7"/>
      <c r="B6" s="7"/>
      <c r="C6" s="30"/>
      <c r="D6" s="30"/>
      <c r="E6" s="30"/>
      <c r="F6" s="30"/>
      <c r="G6" s="30"/>
      <c r="H6" s="30"/>
      <c r="I6" s="30"/>
      <c r="J6" s="7"/>
    </row>
    <row r="7" spans="1:14" ht="61.2" x14ac:dyDescent="0.3">
      <c r="A7" s="31" t="s">
        <v>2</v>
      </c>
      <c r="B7" s="69" t="s">
        <v>3</v>
      </c>
      <c r="C7" s="69"/>
      <c r="D7" s="31" t="s">
        <v>19</v>
      </c>
      <c r="E7" s="31" t="s">
        <v>5</v>
      </c>
      <c r="F7" s="31" t="s">
        <v>6</v>
      </c>
      <c r="G7" s="31" t="s">
        <v>16</v>
      </c>
      <c r="H7" s="31" t="s">
        <v>17</v>
      </c>
      <c r="I7" s="31" t="s">
        <v>18</v>
      </c>
      <c r="J7" s="31" t="s">
        <v>20</v>
      </c>
    </row>
    <row r="8" spans="1:14" ht="21" customHeight="1" x14ac:dyDescent="0.3">
      <c r="A8" s="32">
        <v>1</v>
      </c>
      <c r="B8" s="59" t="s">
        <v>32</v>
      </c>
      <c r="C8" s="60"/>
      <c r="D8" s="33" t="s">
        <v>13</v>
      </c>
      <c r="E8" s="34">
        <v>1</v>
      </c>
      <c r="F8" s="35">
        <v>143.04</v>
      </c>
      <c r="G8" s="36">
        <v>72</v>
      </c>
      <c r="H8" s="35">
        <f t="shared" ref="H8:H57" si="0">F8/G8</f>
        <v>1.9866666666666666</v>
      </c>
      <c r="I8" s="37"/>
      <c r="J8" s="38">
        <f t="shared" ref="J8:J57" si="1">I8*H8*E8</f>
        <v>0</v>
      </c>
      <c r="N8" s="11"/>
    </row>
    <row r="9" spans="1:14" ht="21" customHeight="1" x14ac:dyDescent="0.3">
      <c r="A9" s="32">
        <v>2</v>
      </c>
      <c r="B9" s="59" t="s">
        <v>33</v>
      </c>
      <c r="C9" s="60"/>
      <c r="D9" s="33" t="s">
        <v>13</v>
      </c>
      <c r="E9" s="34">
        <v>1</v>
      </c>
      <c r="F9" s="35">
        <v>102</v>
      </c>
      <c r="G9" s="36">
        <v>72</v>
      </c>
      <c r="H9" s="35">
        <f t="shared" si="0"/>
        <v>1.4166666666666667</v>
      </c>
      <c r="I9" s="37"/>
      <c r="J9" s="38">
        <f t="shared" si="1"/>
        <v>0</v>
      </c>
      <c r="N9" s="11"/>
    </row>
    <row r="10" spans="1:14" ht="21" customHeight="1" x14ac:dyDescent="0.3">
      <c r="A10" s="32">
        <v>3</v>
      </c>
      <c r="B10" s="59" t="s">
        <v>34</v>
      </c>
      <c r="C10" s="60"/>
      <c r="D10" s="33" t="s">
        <v>13</v>
      </c>
      <c r="E10" s="39">
        <v>1</v>
      </c>
      <c r="F10" s="35">
        <v>32.340000000000003</v>
      </c>
      <c r="G10" s="36">
        <v>36</v>
      </c>
      <c r="H10" s="35">
        <f t="shared" si="0"/>
        <v>0.89833333333333343</v>
      </c>
      <c r="I10" s="37"/>
      <c r="J10" s="38">
        <f t="shared" si="1"/>
        <v>0</v>
      </c>
      <c r="N10" s="11"/>
    </row>
    <row r="11" spans="1:14" ht="14.1" customHeight="1" x14ac:dyDescent="0.3">
      <c r="A11" s="32">
        <v>4</v>
      </c>
      <c r="B11" s="59" t="s">
        <v>35</v>
      </c>
      <c r="C11" s="60"/>
      <c r="D11" s="33" t="s">
        <v>13</v>
      </c>
      <c r="E11" s="34">
        <v>1</v>
      </c>
      <c r="F11" s="40">
        <v>46.1</v>
      </c>
      <c r="G11" s="36">
        <v>72</v>
      </c>
      <c r="H11" s="35">
        <f t="shared" si="0"/>
        <v>0.64027777777777783</v>
      </c>
      <c r="I11" s="36"/>
      <c r="J11" s="38">
        <f t="shared" si="1"/>
        <v>0</v>
      </c>
      <c r="N11" s="11"/>
    </row>
    <row r="12" spans="1:14" ht="14.1" customHeight="1" x14ac:dyDescent="0.3">
      <c r="A12" s="32">
        <v>5</v>
      </c>
      <c r="B12" s="59" t="s">
        <v>36</v>
      </c>
      <c r="C12" s="60"/>
      <c r="D12" s="33" t="s">
        <v>13</v>
      </c>
      <c r="E12" s="34">
        <v>1</v>
      </c>
      <c r="F12" s="40">
        <v>46.1</v>
      </c>
      <c r="G12" s="36">
        <v>36</v>
      </c>
      <c r="H12" s="35">
        <f t="shared" si="0"/>
        <v>1.2805555555555557</v>
      </c>
      <c r="I12" s="36"/>
      <c r="J12" s="38">
        <f t="shared" si="1"/>
        <v>0</v>
      </c>
      <c r="N12" s="11"/>
    </row>
    <row r="13" spans="1:14" ht="21" customHeight="1" x14ac:dyDescent="0.3">
      <c r="A13" s="32">
        <v>6</v>
      </c>
      <c r="B13" s="59" t="s">
        <v>37</v>
      </c>
      <c r="C13" s="60"/>
      <c r="D13" s="33" t="s">
        <v>13</v>
      </c>
      <c r="E13" s="39">
        <v>0</v>
      </c>
      <c r="F13" s="35">
        <v>0</v>
      </c>
      <c r="G13" s="47">
        <v>36</v>
      </c>
      <c r="H13" s="35">
        <f t="shared" si="0"/>
        <v>0</v>
      </c>
      <c r="I13" s="37"/>
      <c r="J13" s="38">
        <f t="shared" si="1"/>
        <v>0</v>
      </c>
      <c r="N13" s="11"/>
    </row>
    <row r="14" spans="1:14" ht="21" customHeight="1" x14ac:dyDescent="0.3">
      <c r="A14" s="32">
        <v>7</v>
      </c>
      <c r="B14" s="59" t="s">
        <v>38</v>
      </c>
      <c r="C14" s="60"/>
      <c r="D14" s="33" t="s">
        <v>13</v>
      </c>
      <c r="E14" s="39">
        <v>1</v>
      </c>
      <c r="F14" s="35">
        <v>18.2</v>
      </c>
      <c r="G14" s="37">
        <v>60</v>
      </c>
      <c r="H14" s="35">
        <f t="shared" si="0"/>
        <v>0.30333333333333334</v>
      </c>
      <c r="I14" s="37"/>
      <c r="J14" s="38">
        <f t="shared" si="1"/>
        <v>0</v>
      </c>
      <c r="N14" s="11"/>
    </row>
    <row r="15" spans="1:14" ht="21" customHeight="1" x14ac:dyDescent="0.3">
      <c r="A15" s="32">
        <v>8</v>
      </c>
      <c r="B15" s="59" t="s">
        <v>39</v>
      </c>
      <c r="C15" s="60"/>
      <c r="D15" s="33" t="s">
        <v>12</v>
      </c>
      <c r="E15" s="39">
        <v>1</v>
      </c>
      <c r="F15" s="35">
        <v>61.56</v>
      </c>
      <c r="G15" s="37">
        <v>120</v>
      </c>
      <c r="H15" s="35">
        <f t="shared" si="0"/>
        <v>0.51300000000000001</v>
      </c>
      <c r="I15" s="37"/>
      <c r="J15" s="38">
        <f t="shared" si="1"/>
        <v>0</v>
      </c>
      <c r="N15" s="11"/>
    </row>
    <row r="16" spans="1:14" ht="33.75" hidden="1" customHeight="1" x14ac:dyDescent="0.3">
      <c r="A16" s="32">
        <v>0</v>
      </c>
      <c r="B16" s="59" t="s">
        <v>40</v>
      </c>
      <c r="C16" s="60"/>
      <c r="D16" s="33" t="s">
        <v>13</v>
      </c>
      <c r="E16" s="39">
        <v>0</v>
      </c>
      <c r="F16" s="40">
        <v>0</v>
      </c>
      <c r="G16" s="36">
        <v>60</v>
      </c>
      <c r="H16" s="35">
        <f t="shared" si="0"/>
        <v>0</v>
      </c>
      <c r="I16" s="36"/>
      <c r="J16" s="38">
        <f t="shared" si="1"/>
        <v>0</v>
      </c>
      <c r="N16" s="11"/>
    </row>
    <row r="17" spans="1:14" ht="32.25" customHeight="1" x14ac:dyDescent="0.3">
      <c r="A17" s="32">
        <v>9</v>
      </c>
      <c r="B17" s="59" t="s">
        <v>41</v>
      </c>
      <c r="C17" s="60"/>
      <c r="D17" s="33" t="s">
        <v>13</v>
      </c>
      <c r="E17" s="39">
        <v>1</v>
      </c>
      <c r="F17" s="35">
        <v>68.8</v>
      </c>
      <c r="G17" s="37">
        <v>48</v>
      </c>
      <c r="H17" s="35">
        <f t="shared" si="0"/>
        <v>1.4333333333333333</v>
      </c>
      <c r="I17" s="37"/>
      <c r="J17" s="38">
        <f t="shared" si="1"/>
        <v>0</v>
      </c>
      <c r="N17" s="11"/>
    </row>
    <row r="18" spans="1:14" ht="14.1" customHeight="1" x14ac:dyDescent="0.3">
      <c r="A18" s="32">
        <v>10</v>
      </c>
      <c r="B18" s="59" t="s">
        <v>42</v>
      </c>
      <c r="C18" s="60"/>
      <c r="D18" s="33" t="s">
        <v>13</v>
      </c>
      <c r="E18" s="39">
        <v>1</v>
      </c>
      <c r="F18" s="40">
        <v>181.1</v>
      </c>
      <c r="G18" s="36">
        <v>72</v>
      </c>
      <c r="H18" s="35">
        <f t="shared" si="0"/>
        <v>2.5152777777777775</v>
      </c>
      <c r="I18" s="36"/>
      <c r="J18" s="38">
        <f t="shared" si="1"/>
        <v>0</v>
      </c>
      <c r="N18" s="11"/>
    </row>
    <row r="19" spans="1:14" ht="14.1" customHeight="1" x14ac:dyDescent="0.3">
      <c r="A19" s="32">
        <v>11</v>
      </c>
      <c r="B19" s="59" t="s">
        <v>43</v>
      </c>
      <c r="C19" s="60"/>
      <c r="D19" s="33" t="s">
        <v>13</v>
      </c>
      <c r="E19" s="39">
        <v>1</v>
      </c>
      <c r="F19" s="40">
        <v>47.32</v>
      </c>
      <c r="G19" s="36">
        <v>72</v>
      </c>
      <c r="H19" s="35">
        <f t="shared" si="0"/>
        <v>0.65722222222222226</v>
      </c>
      <c r="I19" s="36"/>
      <c r="J19" s="38">
        <f t="shared" si="1"/>
        <v>0</v>
      </c>
      <c r="N19" s="11"/>
    </row>
    <row r="20" spans="1:14" ht="14.1" customHeight="1" x14ac:dyDescent="0.3">
      <c r="A20" s="32">
        <v>12</v>
      </c>
      <c r="B20" s="59" t="s">
        <v>44</v>
      </c>
      <c r="C20" s="60"/>
      <c r="D20" s="33" t="s">
        <v>13</v>
      </c>
      <c r="E20" s="39">
        <v>1</v>
      </c>
      <c r="F20" s="40">
        <v>181.1</v>
      </c>
      <c r="G20" s="36">
        <v>36</v>
      </c>
      <c r="H20" s="35">
        <f t="shared" si="0"/>
        <v>5.030555555555555</v>
      </c>
      <c r="I20" s="36"/>
      <c r="J20" s="38">
        <f t="shared" si="1"/>
        <v>0</v>
      </c>
      <c r="N20" s="11"/>
    </row>
    <row r="21" spans="1:14" ht="14.1" customHeight="1" x14ac:dyDescent="0.3">
      <c r="A21" s="32">
        <v>13</v>
      </c>
      <c r="B21" s="59" t="s">
        <v>45</v>
      </c>
      <c r="C21" s="60"/>
      <c r="D21" s="33" t="s">
        <v>13</v>
      </c>
      <c r="E21" s="39">
        <v>1</v>
      </c>
      <c r="F21" s="40">
        <v>47.32</v>
      </c>
      <c r="G21" s="36">
        <v>36</v>
      </c>
      <c r="H21" s="35">
        <f t="shared" si="0"/>
        <v>1.3144444444444445</v>
      </c>
      <c r="I21" s="36"/>
      <c r="J21" s="38">
        <f t="shared" si="1"/>
        <v>0</v>
      </c>
      <c r="N21" s="11"/>
    </row>
    <row r="22" spans="1:14" ht="14.1" customHeight="1" x14ac:dyDescent="0.3">
      <c r="A22" s="32">
        <v>14</v>
      </c>
      <c r="B22" s="59" t="s">
        <v>46</v>
      </c>
      <c r="C22" s="60"/>
      <c r="D22" s="33" t="s">
        <v>13</v>
      </c>
      <c r="E22" s="39">
        <v>1</v>
      </c>
      <c r="F22" s="40">
        <v>34.200000000000003</v>
      </c>
      <c r="G22" s="36">
        <v>48</v>
      </c>
      <c r="H22" s="35">
        <f t="shared" si="0"/>
        <v>0.71250000000000002</v>
      </c>
      <c r="I22" s="36"/>
      <c r="J22" s="38">
        <f t="shared" si="1"/>
        <v>0</v>
      </c>
      <c r="N22" s="11"/>
    </row>
    <row r="23" spans="1:14" ht="14.1" customHeight="1" x14ac:dyDescent="0.3">
      <c r="A23" s="32">
        <v>15</v>
      </c>
      <c r="B23" s="59" t="s">
        <v>47</v>
      </c>
      <c r="C23" s="60"/>
      <c r="D23" s="33" t="s">
        <v>13</v>
      </c>
      <c r="E23" s="39">
        <v>3</v>
      </c>
      <c r="F23" s="40">
        <v>37.4</v>
      </c>
      <c r="G23" s="36">
        <v>24</v>
      </c>
      <c r="H23" s="35">
        <f t="shared" si="0"/>
        <v>1.5583333333333333</v>
      </c>
      <c r="I23" s="36"/>
      <c r="J23" s="38">
        <f t="shared" si="1"/>
        <v>0</v>
      </c>
      <c r="N23" s="11"/>
    </row>
    <row r="24" spans="1:14" ht="14.1" customHeight="1" x14ac:dyDescent="0.3">
      <c r="A24" s="32">
        <v>16</v>
      </c>
      <c r="B24" s="59" t="s">
        <v>15</v>
      </c>
      <c r="C24" s="60"/>
      <c r="D24" s="33" t="s">
        <v>13</v>
      </c>
      <c r="E24" s="39">
        <v>2</v>
      </c>
      <c r="F24" s="40">
        <v>11.5</v>
      </c>
      <c r="G24" s="36">
        <v>12</v>
      </c>
      <c r="H24" s="35">
        <f t="shared" si="0"/>
        <v>0.95833333333333337</v>
      </c>
      <c r="I24" s="36"/>
      <c r="J24" s="38">
        <f t="shared" si="1"/>
        <v>0</v>
      </c>
      <c r="N24" s="11"/>
    </row>
    <row r="25" spans="1:14" ht="14.1" hidden="1" customHeight="1" x14ac:dyDescent="0.3">
      <c r="A25" s="32">
        <v>0</v>
      </c>
      <c r="B25" s="59" t="s">
        <v>48</v>
      </c>
      <c r="C25" s="60"/>
      <c r="D25" s="33" t="s">
        <v>13</v>
      </c>
      <c r="E25" s="39">
        <v>0</v>
      </c>
      <c r="F25" s="40">
        <v>0</v>
      </c>
      <c r="G25" s="36">
        <v>48</v>
      </c>
      <c r="H25" s="35">
        <f t="shared" si="0"/>
        <v>0</v>
      </c>
      <c r="I25" s="36"/>
      <c r="J25" s="38">
        <f t="shared" si="1"/>
        <v>0</v>
      </c>
      <c r="N25" s="11"/>
    </row>
    <row r="26" spans="1:14" ht="14.1" hidden="1" customHeight="1" x14ac:dyDescent="0.3">
      <c r="A26" s="32">
        <v>0</v>
      </c>
      <c r="B26" s="59" t="s">
        <v>29</v>
      </c>
      <c r="C26" s="60"/>
      <c r="D26" s="33" t="s">
        <v>13</v>
      </c>
      <c r="E26" s="39">
        <v>0</v>
      </c>
      <c r="F26" s="35">
        <v>0</v>
      </c>
      <c r="G26" s="37">
        <v>36</v>
      </c>
      <c r="H26" s="35">
        <f t="shared" si="0"/>
        <v>0</v>
      </c>
      <c r="I26" s="37"/>
      <c r="J26" s="38">
        <f t="shared" si="1"/>
        <v>0</v>
      </c>
      <c r="N26" s="11"/>
    </row>
    <row r="27" spans="1:14" ht="21" hidden="1" customHeight="1" x14ac:dyDescent="0.3">
      <c r="A27" s="32">
        <v>0</v>
      </c>
      <c r="B27" s="59" t="s">
        <v>30</v>
      </c>
      <c r="C27" s="60"/>
      <c r="D27" s="33" t="s">
        <v>13</v>
      </c>
      <c r="E27" s="39">
        <v>0</v>
      </c>
      <c r="F27" s="40">
        <v>0</v>
      </c>
      <c r="G27" s="36">
        <v>120</v>
      </c>
      <c r="H27" s="35">
        <f t="shared" si="0"/>
        <v>0</v>
      </c>
      <c r="I27" s="36"/>
      <c r="J27" s="38">
        <f t="shared" si="1"/>
        <v>0</v>
      </c>
      <c r="N27" s="11"/>
    </row>
    <row r="28" spans="1:14" ht="14.1" hidden="1" customHeight="1" x14ac:dyDescent="0.3">
      <c r="A28" s="32">
        <v>0</v>
      </c>
      <c r="B28" s="59" t="s">
        <v>49</v>
      </c>
      <c r="C28" s="60"/>
      <c r="D28" s="33" t="s">
        <v>13</v>
      </c>
      <c r="E28" s="39">
        <v>0</v>
      </c>
      <c r="F28" s="40">
        <v>0</v>
      </c>
      <c r="G28" s="36">
        <v>120</v>
      </c>
      <c r="H28" s="35">
        <f t="shared" si="0"/>
        <v>0</v>
      </c>
      <c r="I28" s="36"/>
      <c r="J28" s="38">
        <f t="shared" si="1"/>
        <v>0</v>
      </c>
      <c r="N28" s="11"/>
    </row>
    <row r="29" spans="1:14" ht="21" hidden="1" customHeight="1" x14ac:dyDescent="0.3">
      <c r="A29" s="32">
        <v>0</v>
      </c>
      <c r="B29" s="59" t="s">
        <v>50</v>
      </c>
      <c r="C29" s="60"/>
      <c r="D29" s="33" t="s">
        <v>13</v>
      </c>
      <c r="E29" s="39">
        <v>0</v>
      </c>
      <c r="F29" s="40">
        <v>0</v>
      </c>
      <c r="G29" s="36">
        <v>120</v>
      </c>
      <c r="H29" s="35">
        <f t="shared" si="0"/>
        <v>0</v>
      </c>
      <c r="I29" s="36"/>
      <c r="J29" s="38">
        <f t="shared" si="1"/>
        <v>0</v>
      </c>
      <c r="N29" s="11"/>
    </row>
    <row r="30" spans="1:14" ht="14.1" hidden="1" customHeight="1" x14ac:dyDescent="0.3">
      <c r="A30" s="32">
        <v>0</v>
      </c>
      <c r="B30" s="59" t="s">
        <v>51</v>
      </c>
      <c r="C30" s="60"/>
      <c r="D30" s="33" t="s">
        <v>13</v>
      </c>
      <c r="E30" s="39">
        <v>0</v>
      </c>
      <c r="F30" s="40">
        <v>0</v>
      </c>
      <c r="G30" s="36">
        <v>24</v>
      </c>
      <c r="H30" s="35">
        <f t="shared" si="0"/>
        <v>0</v>
      </c>
      <c r="I30" s="36"/>
      <c r="J30" s="38">
        <f t="shared" si="1"/>
        <v>0</v>
      </c>
      <c r="N30" s="11"/>
    </row>
    <row r="31" spans="1:14" ht="14.1" hidden="1" customHeight="1" x14ac:dyDescent="0.3">
      <c r="A31" s="32">
        <v>0</v>
      </c>
      <c r="B31" s="59" t="s">
        <v>52</v>
      </c>
      <c r="C31" s="60"/>
      <c r="D31" s="33" t="s">
        <v>13</v>
      </c>
      <c r="E31" s="39">
        <v>0</v>
      </c>
      <c r="F31" s="40">
        <v>0</v>
      </c>
      <c r="G31" s="36">
        <v>24</v>
      </c>
      <c r="H31" s="35">
        <f t="shared" si="0"/>
        <v>0</v>
      </c>
      <c r="I31" s="36"/>
      <c r="J31" s="38">
        <f t="shared" si="1"/>
        <v>0</v>
      </c>
      <c r="N31" s="11"/>
    </row>
    <row r="32" spans="1:14" ht="14.1" customHeight="1" x14ac:dyDescent="0.3">
      <c r="A32" s="32">
        <v>17</v>
      </c>
      <c r="B32" s="59" t="s">
        <v>53</v>
      </c>
      <c r="C32" s="60"/>
      <c r="D32" s="33" t="s">
        <v>13</v>
      </c>
      <c r="E32" s="39">
        <v>1</v>
      </c>
      <c r="F32" s="40">
        <v>12</v>
      </c>
      <c r="G32" s="36">
        <v>36</v>
      </c>
      <c r="H32" s="35">
        <f t="shared" si="0"/>
        <v>0.33333333333333331</v>
      </c>
      <c r="I32" s="36"/>
      <c r="J32" s="38">
        <f t="shared" si="1"/>
        <v>0</v>
      </c>
      <c r="N32" s="11"/>
    </row>
    <row r="33" spans="1:14" ht="21" customHeight="1" x14ac:dyDescent="0.3">
      <c r="A33" s="32">
        <v>18</v>
      </c>
      <c r="B33" s="59" t="s">
        <v>54</v>
      </c>
      <c r="C33" s="60"/>
      <c r="D33" s="33" t="s">
        <v>13</v>
      </c>
      <c r="E33" s="39">
        <v>1</v>
      </c>
      <c r="F33" s="40">
        <v>50</v>
      </c>
      <c r="G33" s="36">
        <v>48</v>
      </c>
      <c r="H33" s="35">
        <f t="shared" si="0"/>
        <v>1.0416666666666667</v>
      </c>
      <c r="I33" s="36"/>
      <c r="J33" s="38">
        <f t="shared" si="1"/>
        <v>0</v>
      </c>
      <c r="N33" s="11"/>
    </row>
    <row r="34" spans="1:14" ht="21" customHeight="1" x14ac:dyDescent="0.3">
      <c r="A34" s="32">
        <v>19</v>
      </c>
      <c r="B34" s="59" t="s">
        <v>55</v>
      </c>
      <c r="C34" s="60"/>
      <c r="D34" s="33" t="s">
        <v>12</v>
      </c>
      <c r="E34" s="39">
        <v>1</v>
      </c>
      <c r="F34" s="40">
        <v>97.5</v>
      </c>
      <c r="G34" s="36">
        <v>36</v>
      </c>
      <c r="H34" s="35">
        <f t="shared" si="0"/>
        <v>2.7083333333333335</v>
      </c>
      <c r="I34" s="36"/>
      <c r="J34" s="38">
        <f t="shared" si="1"/>
        <v>0</v>
      </c>
      <c r="N34" s="11"/>
    </row>
    <row r="35" spans="1:14" ht="14.1" customHeight="1" x14ac:dyDescent="0.3">
      <c r="A35" s="32">
        <v>20</v>
      </c>
      <c r="B35" s="59" t="s">
        <v>56</v>
      </c>
      <c r="C35" s="60"/>
      <c r="D35" s="33" t="s">
        <v>13</v>
      </c>
      <c r="E35" s="39">
        <v>1</v>
      </c>
      <c r="F35" s="40">
        <v>32</v>
      </c>
      <c r="G35" s="36">
        <v>12</v>
      </c>
      <c r="H35" s="35">
        <f t="shared" si="0"/>
        <v>2.6666666666666665</v>
      </c>
      <c r="I35" s="36"/>
      <c r="J35" s="38">
        <f t="shared" si="1"/>
        <v>0</v>
      </c>
      <c r="N35" s="11"/>
    </row>
    <row r="36" spans="1:14" ht="21" customHeight="1" x14ac:dyDescent="0.3">
      <c r="A36" s="32">
        <v>21</v>
      </c>
      <c r="B36" s="59" t="s">
        <v>57</v>
      </c>
      <c r="C36" s="60"/>
      <c r="D36" s="33" t="s">
        <v>13</v>
      </c>
      <c r="E36" s="39">
        <v>1</v>
      </c>
      <c r="F36" s="40">
        <v>11.38</v>
      </c>
      <c r="G36" s="36">
        <v>36</v>
      </c>
      <c r="H36" s="35">
        <f t="shared" si="0"/>
        <v>0.31611111111111112</v>
      </c>
      <c r="I36" s="36"/>
      <c r="J36" s="38">
        <f t="shared" si="1"/>
        <v>0</v>
      </c>
      <c r="N36" s="11"/>
    </row>
    <row r="37" spans="1:14" ht="14.1" customHeight="1" x14ac:dyDescent="0.3">
      <c r="A37" s="32">
        <v>22</v>
      </c>
      <c r="B37" s="59" t="s">
        <v>58</v>
      </c>
      <c r="C37" s="60"/>
      <c r="D37" s="33" t="s">
        <v>13</v>
      </c>
      <c r="E37" s="39">
        <v>1</v>
      </c>
      <c r="F37" s="40">
        <v>9</v>
      </c>
      <c r="G37" s="36">
        <v>48</v>
      </c>
      <c r="H37" s="35">
        <f t="shared" si="0"/>
        <v>0.1875</v>
      </c>
      <c r="I37" s="36"/>
      <c r="J37" s="38">
        <f t="shared" si="1"/>
        <v>0</v>
      </c>
      <c r="N37" s="11"/>
    </row>
    <row r="38" spans="1:14" ht="21" customHeight="1" x14ac:dyDescent="0.3">
      <c r="A38" s="32">
        <v>23</v>
      </c>
      <c r="B38" s="59" t="s">
        <v>59</v>
      </c>
      <c r="C38" s="60"/>
      <c r="D38" s="33" t="s">
        <v>12</v>
      </c>
      <c r="E38" s="39">
        <v>1</v>
      </c>
      <c r="F38" s="40">
        <v>75</v>
      </c>
      <c r="G38" s="36">
        <v>36</v>
      </c>
      <c r="H38" s="35">
        <f t="shared" si="0"/>
        <v>2.0833333333333335</v>
      </c>
      <c r="I38" s="36"/>
      <c r="J38" s="38">
        <f t="shared" si="1"/>
        <v>0</v>
      </c>
      <c r="N38" s="11"/>
    </row>
    <row r="39" spans="1:14" ht="21" customHeight="1" x14ac:dyDescent="0.3">
      <c r="A39" s="32">
        <v>24</v>
      </c>
      <c r="B39" s="59" t="s">
        <v>60</v>
      </c>
      <c r="C39" s="60"/>
      <c r="D39" s="33" t="s">
        <v>13</v>
      </c>
      <c r="E39" s="39">
        <v>1</v>
      </c>
      <c r="F39" s="40">
        <v>118.58</v>
      </c>
      <c r="G39" s="36">
        <v>48</v>
      </c>
      <c r="H39" s="35">
        <f t="shared" si="0"/>
        <v>2.4704166666666665</v>
      </c>
      <c r="I39" s="36"/>
      <c r="J39" s="38">
        <f t="shared" si="1"/>
        <v>0</v>
      </c>
      <c r="N39" s="11"/>
    </row>
    <row r="40" spans="1:14" ht="14.1" customHeight="1" x14ac:dyDescent="0.3">
      <c r="A40" s="32">
        <v>25</v>
      </c>
      <c r="B40" s="59" t="s">
        <v>61</v>
      </c>
      <c r="C40" s="60"/>
      <c r="D40" s="33" t="s">
        <v>13</v>
      </c>
      <c r="E40" s="39">
        <v>1</v>
      </c>
      <c r="F40" s="40">
        <v>40.49</v>
      </c>
      <c r="G40" s="36">
        <v>96</v>
      </c>
      <c r="H40" s="35">
        <f t="shared" si="0"/>
        <v>0.42177083333333337</v>
      </c>
      <c r="I40" s="36"/>
      <c r="J40" s="38">
        <f t="shared" si="1"/>
        <v>0</v>
      </c>
      <c r="N40" s="11"/>
    </row>
    <row r="41" spans="1:14" ht="14.1" customHeight="1" x14ac:dyDescent="0.3">
      <c r="A41" s="32">
        <v>26</v>
      </c>
      <c r="B41" s="59" t="s">
        <v>62</v>
      </c>
      <c r="C41" s="60"/>
      <c r="D41" s="33" t="s">
        <v>7</v>
      </c>
      <c r="E41" s="39">
        <v>1</v>
      </c>
      <c r="F41" s="40">
        <v>11.28</v>
      </c>
      <c r="G41" s="36">
        <v>24</v>
      </c>
      <c r="H41" s="35">
        <f t="shared" si="0"/>
        <v>0.47</v>
      </c>
      <c r="I41" s="36"/>
      <c r="J41" s="38">
        <f t="shared" si="1"/>
        <v>0</v>
      </c>
      <c r="N41" s="11"/>
    </row>
    <row r="42" spans="1:14" ht="14.1" customHeight="1" x14ac:dyDescent="0.3">
      <c r="A42" s="32">
        <v>27</v>
      </c>
      <c r="B42" s="59" t="s">
        <v>53</v>
      </c>
      <c r="C42" s="60"/>
      <c r="D42" s="33" t="s">
        <v>13</v>
      </c>
      <c r="E42" s="39">
        <v>1</v>
      </c>
      <c r="F42" s="40">
        <v>46.1</v>
      </c>
      <c r="G42" s="36">
        <v>48</v>
      </c>
      <c r="H42" s="35">
        <f t="shared" si="0"/>
        <v>0.9604166666666667</v>
      </c>
      <c r="I42" s="36"/>
      <c r="J42" s="38">
        <f t="shared" si="1"/>
        <v>0</v>
      </c>
      <c r="N42" s="11"/>
    </row>
    <row r="43" spans="1:14" ht="21" customHeight="1" x14ac:dyDescent="0.3">
      <c r="A43" s="32">
        <v>28</v>
      </c>
      <c r="B43" s="59" t="s">
        <v>63</v>
      </c>
      <c r="C43" s="60"/>
      <c r="D43" s="33" t="s">
        <v>12</v>
      </c>
      <c r="E43" s="39">
        <v>1</v>
      </c>
      <c r="F43" s="40">
        <v>192</v>
      </c>
      <c r="G43" s="36">
        <v>48</v>
      </c>
      <c r="H43" s="35">
        <f t="shared" si="0"/>
        <v>4</v>
      </c>
      <c r="I43" s="36"/>
      <c r="J43" s="38">
        <f t="shared" si="1"/>
        <v>0</v>
      </c>
      <c r="N43" s="11"/>
    </row>
    <row r="44" spans="1:14" ht="21" customHeight="1" x14ac:dyDescent="0.3">
      <c r="A44" s="32">
        <v>29</v>
      </c>
      <c r="B44" s="59" t="s">
        <v>64</v>
      </c>
      <c r="C44" s="60"/>
      <c r="D44" s="33" t="s">
        <v>13</v>
      </c>
      <c r="E44" s="39">
        <v>1</v>
      </c>
      <c r="F44" s="40">
        <v>523.99</v>
      </c>
      <c r="G44" s="36">
        <v>60</v>
      </c>
      <c r="H44" s="35">
        <f t="shared" si="0"/>
        <v>8.7331666666666674</v>
      </c>
      <c r="I44" s="36"/>
      <c r="J44" s="38">
        <f t="shared" si="1"/>
        <v>0</v>
      </c>
      <c r="N44" s="11"/>
    </row>
    <row r="45" spans="1:14" ht="14.1" customHeight="1" x14ac:dyDescent="0.3">
      <c r="A45" s="32">
        <v>30</v>
      </c>
      <c r="B45" s="59" t="s">
        <v>65</v>
      </c>
      <c r="C45" s="60"/>
      <c r="D45" s="33" t="s">
        <v>13</v>
      </c>
      <c r="E45" s="39">
        <v>2</v>
      </c>
      <c r="F45" s="40">
        <v>6.85</v>
      </c>
      <c r="G45" s="36">
        <v>12</v>
      </c>
      <c r="H45" s="35">
        <f t="shared" si="0"/>
        <v>0.5708333333333333</v>
      </c>
      <c r="I45" s="36"/>
      <c r="J45" s="38">
        <f t="shared" si="1"/>
        <v>0</v>
      </c>
      <c r="N45" s="11"/>
    </row>
    <row r="46" spans="1:14" ht="14.1" customHeight="1" x14ac:dyDescent="0.3">
      <c r="A46" s="32">
        <v>31</v>
      </c>
      <c r="B46" s="59" t="s">
        <v>66</v>
      </c>
      <c r="C46" s="60"/>
      <c r="D46" s="33" t="s">
        <v>13</v>
      </c>
      <c r="E46" s="39">
        <v>1</v>
      </c>
      <c r="F46" s="40">
        <v>64.900000000000006</v>
      </c>
      <c r="G46" s="36">
        <v>12</v>
      </c>
      <c r="H46" s="35">
        <f t="shared" si="0"/>
        <v>5.4083333333333341</v>
      </c>
      <c r="I46" s="36"/>
      <c r="J46" s="38">
        <f t="shared" si="1"/>
        <v>0</v>
      </c>
      <c r="N46" s="11"/>
    </row>
    <row r="47" spans="1:14" ht="14.1" customHeight="1" x14ac:dyDescent="0.3">
      <c r="A47" s="32">
        <v>32</v>
      </c>
      <c r="B47" s="59" t="s">
        <v>67</v>
      </c>
      <c r="C47" s="60"/>
      <c r="D47" s="33" t="s">
        <v>13</v>
      </c>
      <c r="E47" s="39">
        <v>1</v>
      </c>
      <c r="F47" s="40">
        <v>12.37</v>
      </c>
      <c r="G47" s="36">
        <v>24</v>
      </c>
      <c r="H47" s="35">
        <f t="shared" si="0"/>
        <v>0.51541666666666663</v>
      </c>
      <c r="I47" s="36"/>
      <c r="J47" s="38">
        <f t="shared" si="1"/>
        <v>0</v>
      </c>
      <c r="N47" s="11"/>
    </row>
    <row r="48" spans="1:14" ht="14.1" customHeight="1" x14ac:dyDescent="0.3">
      <c r="A48" s="32">
        <v>33</v>
      </c>
      <c r="B48" s="59" t="s">
        <v>68</v>
      </c>
      <c r="C48" s="60"/>
      <c r="D48" s="33" t="s">
        <v>13</v>
      </c>
      <c r="E48" s="39">
        <v>1</v>
      </c>
      <c r="F48" s="40">
        <v>11.65</v>
      </c>
      <c r="G48" s="36">
        <v>24</v>
      </c>
      <c r="H48" s="35">
        <f t="shared" si="0"/>
        <v>0.48541666666666666</v>
      </c>
      <c r="I48" s="36"/>
      <c r="J48" s="38">
        <f t="shared" si="1"/>
        <v>0</v>
      </c>
      <c r="N48" s="11"/>
    </row>
    <row r="49" spans="1:14" ht="14.1" customHeight="1" x14ac:dyDescent="0.3">
      <c r="A49" s="32">
        <v>34</v>
      </c>
      <c r="B49" s="59" t="s">
        <v>69</v>
      </c>
      <c r="C49" s="60"/>
      <c r="D49" s="33" t="s">
        <v>7</v>
      </c>
      <c r="E49" s="39">
        <v>6</v>
      </c>
      <c r="F49" s="40">
        <v>1.22</v>
      </c>
      <c r="G49" s="36">
        <v>12</v>
      </c>
      <c r="H49" s="35">
        <f t="shared" si="0"/>
        <v>0.10166666666666667</v>
      </c>
      <c r="I49" s="36"/>
      <c r="J49" s="38">
        <f t="shared" si="1"/>
        <v>0</v>
      </c>
      <c r="N49" s="11"/>
    </row>
    <row r="50" spans="1:14" ht="14.1" customHeight="1" x14ac:dyDescent="0.3">
      <c r="A50" s="32">
        <v>35</v>
      </c>
      <c r="B50" s="59" t="s">
        <v>70</v>
      </c>
      <c r="C50" s="60"/>
      <c r="D50" s="33" t="s">
        <v>7</v>
      </c>
      <c r="E50" s="39">
        <v>2</v>
      </c>
      <c r="F50" s="40">
        <v>1.85</v>
      </c>
      <c r="G50" s="36">
        <v>12</v>
      </c>
      <c r="H50" s="35">
        <f t="shared" si="0"/>
        <v>0.15416666666666667</v>
      </c>
      <c r="I50" s="36"/>
      <c r="J50" s="38">
        <f t="shared" si="1"/>
        <v>0</v>
      </c>
      <c r="N50" s="11"/>
    </row>
    <row r="51" spans="1:14" ht="21" customHeight="1" x14ac:dyDescent="0.3">
      <c r="A51" s="32">
        <v>36</v>
      </c>
      <c r="B51" s="59" t="s">
        <v>71</v>
      </c>
      <c r="C51" s="60"/>
      <c r="D51" s="33" t="s">
        <v>13</v>
      </c>
      <c r="E51" s="39">
        <v>0</v>
      </c>
      <c r="F51" s="40">
        <v>0</v>
      </c>
      <c r="G51" s="48">
        <v>12</v>
      </c>
      <c r="H51" s="35">
        <f t="shared" si="0"/>
        <v>0</v>
      </c>
      <c r="I51" s="36"/>
      <c r="J51" s="38">
        <f t="shared" si="1"/>
        <v>0</v>
      </c>
      <c r="N51" s="11"/>
    </row>
    <row r="52" spans="1:14" ht="14.1" customHeight="1" x14ac:dyDescent="0.3">
      <c r="A52" s="32">
        <v>37</v>
      </c>
      <c r="B52" s="59" t="s">
        <v>72</v>
      </c>
      <c r="C52" s="60"/>
      <c r="D52" s="33" t="s">
        <v>7</v>
      </c>
      <c r="E52" s="39">
        <v>1</v>
      </c>
      <c r="F52" s="40">
        <v>45.4</v>
      </c>
      <c r="G52" s="36">
        <v>12</v>
      </c>
      <c r="H52" s="35">
        <f t="shared" si="0"/>
        <v>3.7833333333333332</v>
      </c>
      <c r="I52" s="36"/>
      <c r="J52" s="38">
        <f t="shared" si="1"/>
        <v>0</v>
      </c>
      <c r="N52" s="11"/>
    </row>
    <row r="53" spans="1:14" ht="14.1" customHeight="1" x14ac:dyDescent="0.3">
      <c r="A53" s="32">
        <v>38</v>
      </c>
      <c r="B53" s="59" t="s">
        <v>73</v>
      </c>
      <c r="C53" s="60"/>
      <c r="D53" s="33" t="s">
        <v>7</v>
      </c>
      <c r="E53" s="39">
        <v>1</v>
      </c>
      <c r="F53" s="40">
        <v>60.85</v>
      </c>
      <c r="G53" s="36">
        <v>24</v>
      </c>
      <c r="H53" s="35">
        <f t="shared" si="0"/>
        <v>2.5354166666666669</v>
      </c>
      <c r="I53" s="36"/>
      <c r="J53" s="38">
        <f t="shared" si="1"/>
        <v>0</v>
      </c>
      <c r="N53" s="11"/>
    </row>
    <row r="54" spans="1:14" ht="21" customHeight="1" x14ac:dyDescent="0.3">
      <c r="A54" s="32">
        <v>39</v>
      </c>
      <c r="B54" s="59" t="s">
        <v>74</v>
      </c>
      <c r="C54" s="60"/>
      <c r="D54" s="33" t="s">
        <v>7</v>
      </c>
      <c r="E54" s="39">
        <v>1</v>
      </c>
      <c r="F54" s="40">
        <v>82.38</v>
      </c>
      <c r="G54" s="36">
        <v>36</v>
      </c>
      <c r="H54" s="35">
        <f t="shared" si="0"/>
        <v>2.2883333333333331</v>
      </c>
      <c r="I54" s="36"/>
      <c r="J54" s="38">
        <f t="shared" si="1"/>
        <v>0</v>
      </c>
      <c r="N54" s="11"/>
    </row>
    <row r="55" spans="1:14" ht="21" customHeight="1" x14ac:dyDescent="0.3">
      <c r="A55" s="32">
        <v>40</v>
      </c>
      <c r="B55" s="59" t="s">
        <v>75</v>
      </c>
      <c r="C55" s="60"/>
      <c r="D55" s="33" t="s">
        <v>7</v>
      </c>
      <c r="E55" s="39">
        <v>1</v>
      </c>
      <c r="F55" s="40">
        <v>355</v>
      </c>
      <c r="G55" s="36">
        <v>48</v>
      </c>
      <c r="H55" s="35">
        <f t="shared" si="0"/>
        <v>7.395833333333333</v>
      </c>
      <c r="I55" s="36"/>
      <c r="J55" s="38">
        <f t="shared" si="1"/>
        <v>0</v>
      </c>
      <c r="N55" s="11"/>
    </row>
    <row r="56" spans="1:14" ht="14.1" customHeight="1" x14ac:dyDescent="0.3">
      <c r="A56" s="32">
        <v>41</v>
      </c>
      <c r="B56" s="59" t="s">
        <v>76</v>
      </c>
      <c r="C56" s="60"/>
      <c r="D56" s="33" t="s">
        <v>13</v>
      </c>
      <c r="E56" s="39">
        <v>1</v>
      </c>
      <c r="F56" s="40">
        <v>17.170000000000002</v>
      </c>
      <c r="G56" s="36">
        <v>60</v>
      </c>
      <c r="H56" s="35">
        <f t="shared" si="0"/>
        <v>0.28616666666666668</v>
      </c>
      <c r="I56" s="36"/>
      <c r="J56" s="38">
        <f t="shared" si="1"/>
        <v>0</v>
      </c>
      <c r="N56" s="11"/>
    </row>
    <row r="57" spans="1:14" ht="21" customHeight="1" x14ac:dyDescent="0.3">
      <c r="A57" s="32">
        <v>42</v>
      </c>
      <c r="B57" s="59" t="s">
        <v>77</v>
      </c>
      <c r="C57" s="60"/>
      <c r="D57" s="33" t="s">
        <v>13</v>
      </c>
      <c r="E57" s="39">
        <v>1</v>
      </c>
      <c r="F57" s="40">
        <v>5.34</v>
      </c>
      <c r="G57" s="36">
        <v>60</v>
      </c>
      <c r="H57" s="35">
        <f t="shared" si="0"/>
        <v>8.8999999999999996E-2</v>
      </c>
      <c r="I57" s="36"/>
      <c r="J57" s="38">
        <f t="shared" si="1"/>
        <v>0</v>
      </c>
      <c r="N57" s="11"/>
    </row>
    <row r="58" spans="1:14" x14ac:dyDescent="0.3">
      <c r="A58" s="62" t="s">
        <v>14</v>
      </c>
      <c r="B58" s="70"/>
      <c r="C58" s="70"/>
      <c r="D58" s="4"/>
      <c r="E58" s="5">
        <f>SUM(E8:E57)</f>
        <v>50</v>
      </c>
      <c r="F58" s="5"/>
      <c r="G58" s="5"/>
      <c r="H58" s="5"/>
      <c r="I58" s="5"/>
      <c r="J58" s="27">
        <f>SUM(J8:J57)</f>
        <v>0</v>
      </c>
      <c r="K58" s="3"/>
    </row>
    <row r="59" spans="1:14" ht="11.25" customHeight="1" x14ac:dyDescent="0.3">
      <c r="A59" s="52" t="s">
        <v>8</v>
      </c>
      <c r="B59" s="52"/>
      <c r="C59" s="52"/>
      <c r="D59" s="53" t="e">
        <f ca="1">[1]!ЧислоПрописью(E58)</f>
        <v>#NAME?</v>
      </c>
      <c r="E59" s="53"/>
      <c r="F59" s="53"/>
      <c r="G59" s="53"/>
      <c r="H59" s="53"/>
      <c r="I59" s="53"/>
      <c r="J59" s="53"/>
    </row>
    <row r="60" spans="1:14" ht="13.5" customHeight="1" x14ac:dyDescent="0.3">
      <c r="A60" s="54" t="str">
        <f>IF(J58&lt;0,"Сумма к удержанию, руб.","Сумма к выплате, руб.")</f>
        <v>Сумма к выплате, руб.</v>
      </c>
      <c r="B60" s="54"/>
      <c r="C60" s="56" t="e">
        <f ca="1">IF(J58&lt;0,[1]!СуммаПрописью(-1*J58),[1]!СуммаПрописью(J58))</f>
        <v>#NAME?</v>
      </c>
      <c r="D60" s="56"/>
      <c r="E60" s="56"/>
      <c r="F60" s="56"/>
      <c r="G60" s="56"/>
      <c r="H60" s="56"/>
      <c r="I60" s="56"/>
      <c r="J60" s="57"/>
    </row>
    <row r="61" spans="1:14" ht="15" customHeight="1" x14ac:dyDescent="0.3">
      <c r="A61" s="55"/>
      <c r="B61" s="55"/>
      <c r="C61" s="6"/>
      <c r="D61" s="9" t="s">
        <v>9</v>
      </c>
      <c r="E61" s="6"/>
      <c r="F61" s="6"/>
      <c r="G61" s="6"/>
      <c r="H61" s="6"/>
      <c r="I61" s="6"/>
      <c r="J61" s="7"/>
    </row>
    <row r="62" spans="1:14" ht="24.75" customHeight="1" x14ac:dyDescent="0.3">
      <c r="A62" s="58" t="s">
        <v>85</v>
      </c>
      <c r="B62" s="58"/>
      <c r="C62" s="58"/>
      <c r="D62" s="58"/>
      <c r="E62" s="58"/>
      <c r="F62" s="58"/>
      <c r="G62" s="58"/>
      <c r="H62" s="58"/>
      <c r="I62" s="58"/>
      <c r="J62" s="58"/>
    </row>
    <row r="63" spans="1:14" ht="40.799999999999997" x14ac:dyDescent="0.3">
      <c r="A63" s="32" t="s">
        <v>2</v>
      </c>
      <c r="B63" s="69" t="s">
        <v>3</v>
      </c>
      <c r="C63" s="69"/>
      <c r="D63" s="69"/>
      <c r="E63" s="69"/>
      <c r="F63" s="69"/>
      <c r="G63" s="31" t="s">
        <v>4</v>
      </c>
      <c r="H63" s="31" t="s">
        <v>5</v>
      </c>
      <c r="I63" s="31" t="s">
        <v>24</v>
      </c>
      <c r="J63" s="31" t="s">
        <v>23</v>
      </c>
    </row>
    <row r="64" spans="1:14" x14ac:dyDescent="0.3">
      <c r="A64" s="32">
        <v>1</v>
      </c>
      <c r="B64" s="61"/>
      <c r="C64" s="61"/>
      <c r="D64" s="61"/>
      <c r="E64" s="61"/>
      <c r="F64" s="61"/>
      <c r="G64" s="31" t="s">
        <v>13</v>
      </c>
      <c r="H64" s="31"/>
      <c r="I64" s="45"/>
      <c r="J64" s="46"/>
    </row>
    <row r="65" spans="1:12" x14ac:dyDescent="0.3">
      <c r="A65" s="41"/>
      <c r="B65" s="62" t="s">
        <v>14</v>
      </c>
      <c r="C65" s="62"/>
      <c r="D65" s="62"/>
      <c r="E65" s="62"/>
      <c r="F65" s="62"/>
      <c r="G65" s="42"/>
      <c r="H65" s="43">
        <f>SUM(H64:H64)</f>
        <v>0</v>
      </c>
      <c r="I65" s="42"/>
      <c r="J65" s="44">
        <f>SUM(J64:J64)</f>
        <v>0</v>
      </c>
    </row>
    <row r="66" spans="1:12" x14ac:dyDescent="0.3">
      <c r="A66" s="52" t="s">
        <v>8</v>
      </c>
      <c r="B66" s="52"/>
      <c r="C66" s="52"/>
      <c r="D66" s="53" t="str">
        <f>[2]!ЧислоПрописью(H65)</f>
        <v xml:space="preserve">ноль </v>
      </c>
      <c r="E66" s="53"/>
      <c r="F66" s="53"/>
      <c r="G66" s="53"/>
      <c r="H66" s="53"/>
      <c r="I66" s="53"/>
      <c r="J66" s="53"/>
    </row>
    <row r="67" spans="1:12" ht="12.75" customHeight="1" x14ac:dyDescent="0.3">
      <c r="A67" s="54" t="s">
        <v>25</v>
      </c>
      <c r="B67" s="54"/>
      <c r="C67" s="56" t="str">
        <f>[2]!СуммаПрописью(J65)</f>
        <v>Ноль рублей 00 копеек</v>
      </c>
      <c r="D67" s="56"/>
      <c r="E67" s="56"/>
      <c r="F67" s="56"/>
      <c r="G67" s="56"/>
      <c r="H67" s="56"/>
      <c r="I67" s="56"/>
      <c r="J67" s="57"/>
    </row>
    <row r="68" spans="1:12" ht="18" customHeight="1" x14ac:dyDescent="0.3">
      <c r="A68" s="55"/>
      <c r="B68" s="55"/>
      <c r="C68" s="6"/>
      <c r="D68" s="9" t="s">
        <v>9</v>
      </c>
      <c r="E68" s="6"/>
      <c r="F68" s="6"/>
      <c r="G68" s="6"/>
      <c r="H68" s="6"/>
      <c r="I68" s="6"/>
      <c r="J68" s="7"/>
    </row>
    <row r="69" spans="1:12" ht="6.75" customHeight="1" x14ac:dyDescent="0.3">
      <c r="A69" s="15"/>
      <c r="B69" s="15"/>
      <c r="C69" s="6"/>
      <c r="D69" s="9"/>
      <c r="E69" s="6"/>
      <c r="F69" s="6"/>
      <c r="G69" s="6"/>
      <c r="H69" s="6"/>
      <c r="I69" s="6"/>
      <c r="J69" s="7"/>
    </row>
    <row r="70" spans="1:12" ht="17.25" customHeight="1" x14ac:dyDescent="0.3">
      <c r="A70" s="73" t="str">
        <f>IF((J58-G65)&lt;=0,"Итоговая сумма к удержанию (с учетом принятых в зачет погашения пердметов):","Итоговая сумма к выплате:")</f>
        <v>Итоговая сумма к удержанию (с учетом принятых в зачет погашения пердметов):</v>
      </c>
      <c r="B70" s="73"/>
      <c r="C70" s="73"/>
      <c r="D70" s="73"/>
      <c r="E70" s="73"/>
      <c r="F70" s="73"/>
      <c r="G70" s="73"/>
      <c r="H70" s="73"/>
      <c r="I70" s="73"/>
      <c r="J70" s="73"/>
    </row>
    <row r="71" spans="1:12" ht="13.2" hidden="1" customHeight="1" x14ac:dyDescent="0.3">
      <c r="A71" s="15"/>
      <c r="B71" s="17"/>
      <c r="C71" s="18">
        <f>-1*J58</f>
        <v>0</v>
      </c>
      <c r="D71" s="19" t="s">
        <v>26</v>
      </c>
      <c r="E71" s="20">
        <f>J65</f>
        <v>0</v>
      </c>
      <c r="F71" s="21" t="s">
        <v>27</v>
      </c>
      <c r="G71" s="20">
        <f>IF(C71-E71&lt;=0,0,C71-E71)</f>
        <v>0</v>
      </c>
      <c r="H71" s="6"/>
      <c r="I71" s="6"/>
      <c r="J71" s="7"/>
    </row>
    <row r="72" spans="1:12" x14ac:dyDescent="0.3">
      <c r="A72" s="16"/>
      <c r="B72" s="75" t="str">
        <f>[2]!СуммаПрописью(G71)</f>
        <v>Ноль рублей 00 копеек</v>
      </c>
      <c r="C72" s="75"/>
      <c r="D72" s="75"/>
      <c r="E72" s="75"/>
      <c r="F72" s="75"/>
      <c r="G72" s="75"/>
      <c r="H72" s="75"/>
      <c r="I72" s="75"/>
      <c r="J72" s="75"/>
    </row>
    <row r="73" spans="1:12" ht="15" customHeight="1" x14ac:dyDescent="0.3">
      <c r="A73" s="15"/>
      <c r="B73" s="15"/>
      <c r="C73" s="6"/>
      <c r="D73" s="9"/>
      <c r="E73" s="6"/>
      <c r="F73" s="6"/>
      <c r="G73" s="6"/>
      <c r="H73" s="6"/>
      <c r="I73" s="6"/>
      <c r="J73" s="7"/>
    </row>
    <row r="74" spans="1:12" ht="15" customHeight="1" x14ac:dyDescent="0.3">
      <c r="A74" s="74"/>
      <c r="B74" s="74"/>
      <c r="C74" s="74"/>
      <c r="D74" s="8"/>
      <c r="E74" s="24"/>
      <c r="F74" s="24"/>
      <c r="G74" s="24"/>
      <c r="H74" s="71"/>
      <c r="I74" s="71"/>
      <c r="J74" s="24"/>
    </row>
    <row r="75" spans="1:12" x14ac:dyDescent="0.3">
      <c r="A75" s="49" t="s">
        <v>21</v>
      </c>
      <c r="B75" s="49"/>
      <c r="C75" s="49"/>
      <c r="D75" s="50" t="s">
        <v>10</v>
      </c>
      <c r="E75" s="50"/>
      <c r="F75" s="50" t="s">
        <v>11</v>
      </c>
      <c r="G75" s="50"/>
      <c r="H75" s="50"/>
      <c r="I75" s="50"/>
      <c r="J75" s="50"/>
    </row>
    <row r="76" spans="1:12" x14ac:dyDescent="0.3">
      <c r="A76" s="74"/>
      <c r="B76" s="74"/>
      <c r="C76" s="74"/>
      <c r="D76" s="8"/>
      <c r="E76" s="25"/>
      <c r="F76" s="25"/>
      <c r="G76" s="25"/>
      <c r="H76" s="72"/>
      <c r="I76" s="72"/>
      <c r="J76" s="25"/>
    </row>
    <row r="77" spans="1:12" x14ac:dyDescent="0.3">
      <c r="A77" s="49" t="str">
        <f>A75</f>
        <v>"      " _______ 2019 года</v>
      </c>
      <c r="B77" s="49"/>
      <c r="C77" s="49"/>
      <c r="D77" s="50" t="s">
        <v>10</v>
      </c>
      <c r="E77" s="51"/>
      <c r="F77" s="51" t="s">
        <v>11</v>
      </c>
      <c r="G77" s="51"/>
      <c r="H77" s="51"/>
      <c r="I77" s="51"/>
      <c r="J77" s="51"/>
    </row>
    <row r="78" spans="1:12" ht="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2" x14ac:dyDescent="0.3">
      <c r="A79" s="1"/>
      <c r="B79" s="1"/>
      <c r="C79" s="1"/>
      <c r="D79" s="1"/>
      <c r="E79" s="1"/>
      <c r="F79" s="10"/>
      <c r="G79" s="10"/>
      <c r="H79" s="10"/>
      <c r="I79" s="10"/>
      <c r="J79" s="1"/>
      <c r="L79" s="10"/>
    </row>
    <row r="80" spans="1:12" x14ac:dyDescent="0.3">
      <c r="A80" s="1"/>
      <c r="B80" s="1"/>
      <c r="C80" s="1"/>
      <c r="D80" s="1"/>
      <c r="E80" s="1"/>
      <c r="F80" s="10"/>
      <c r="G80" s="10"/>
      <c r="H80" s="10"/>
      <c r="I80" s="10"/>
      <c r="J80" s="1"/>
      <c r="L80" s="10"/>
    </row>
  </sheetData>
  <sheetProtection selectLockedCells="1"/>
  <protectedRanges>
    <protectedRange sqref="D59 D66" name="Диапазон4"/>
    <protectedRange sqref="E8:E57" name="Диапазон3"/>
    <protectedRange sqref="A2 D2" name="Диапазон2"/>
    <protectedRange sqref="A4:J4" name="Диапазон1"/>
    <protectedRange sqref="C60 C67" name="Диапазон5_1"/>
  </protectedRanges>
  <mergeCells count="80">
    <mergeCell ref="B54:C54"/>
    <mergeCell ref="B55:C55"/>
    <mergeCell ref="B56:C56"/>
    <mergeCell ref="B57:C57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26:C26"/>
    <mergeCell ref="B27:C27"/>
    <mergeCell ref="B36:C36"/>
    <mergeCell ref="B37:C37"/>
    <mergeCell ref="B38:C38"/>
    <mergeCell ref="B33:C33"/>
    <mergeCell ref="B34:C34"/>
    <mergeCell ref="B35:C35"/>
    <mergeCell ref="B29:C29"/>
    <mergeCell ref="B28:C28"/>
    <mergeCell ref="B30:C30"/>
    <mergeCell ref="B31:C31"/>
    <mergeCell ref="B32:C32"/>
    <mergeCell ref="B20:C20"/>
    <mergeCell ref="B21:C21"/>
    <mergeCell ref="B23:C23"/>
    <mergeCell ref="B24:C24"/>
    <mergeCell ref="B25:C25"/>
    <mergeCell ref="B22:C22"/>
    <mergeCell ref="H74:I74"/>
    <mergeCell ref="H76:I76"/>
    <mergeCell ref="D66:J66"/>
    <mergeCell ref="A67:B68"/>
    <mergeCell ref="C67:J67"/>
    <mergeCell ref="A70:J70"/>
    <mergeCell ref="A66:C66"/>
    <mergeCell ref="A76:C76"/>
    <mergeCell ref="B72:J72"/>
    <mergeCell ref="A74:C74"/>
    <mergeCell ref="B14:C14"/>
    <mergeCell ref="B15:C15"/>
    <mergeCell ref="B16:C16"/>
    <mergeCell ref="B17:C17"/>
    <mergeCell ref="B18:C18"/>
    <mergeCell ref="B19:C19"/>
    <mergeCell ref="B64:F64"/>
    <mergeCell ref="B65:F65"/>
    <mergeCell ref="B13:C13"/>
    <mergeCell ref="B1:J1"/>
    <mergeCell ref="A3:J3"/>
    <mergeCell ref="A4:J4"/>
    <mergeCell ref="A5:J5"/>
    <mergeCell ref="B7:C7"/>
    <mergeCell ref="B8:C8"/>
    <mergeCell ref="B9:C9"/>
    <mergeCell ref="B10:C10"/>
    <mergeCell ref="B11:C11"/>
    <mergeCell ref="B12:C12"/>
    <mergeCell ref="B63:F63"/>
    <mergeCell ref="A58:C58"/>
    <mergeCell ref="A59:C59"/>
    <mergeCell ref="D59:J59"/>
    <mergeCell ref="A60:B61"/>
    <mergeCell ref="C60:J60"/>
    <mergeCell ref="A62:J62"/>
    <mergeCell ref="A77:C77"/>
    <mergeCell ref="D77:E77"/>
    <mergeCell ref="F77:J77"/>
    <mergeCell ref="A75:C75"/>
    <mergeCell ref="D75:E75"/>
    <mergeCell ref="F75:J75"/>
  </mergeCells>
  <pageMargins left="0.99" right="0.45" top="0.3" bottom="0.31" header="0.32" footer="0.3"/>
  <pageSetup paperSize="9" scale="93" orientation="portrait" r:id="rId1"/>
  <rowBreaks count="1" manualBreakCount="1">
    <brk id="54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opLeftCell="A41" zoomScale="145" zoomScaleNormal="145" zoomScaleSheetLayoutView="145" workbookViewId="0">
      <selection activeCell="F55" sqref="F55"/>
    </sheetView>
  </sheetViews>
  <sheetFormatPr defaultRowHeight="14.4" x14ac:dyDescent="0.3"/>
  <cols>
    <col min="1" max="1" width="3.33203125" customWidth="1"/>
    <col min="3" max="3" width="18.44140625" customWidth="1"/>
    <col min="4" max="4" width="4.109375" customWidth="1"/>
    <col min="5" max="5" width="7.33203125" customWidth="1"/>
    <col min="6" max="6" width="8.6640625" customWidth="1"/>
    <col min="7" max="7" width="7.44140625" customWidth="1"/>
    <col min="8" max="8" width="8" customWidth="1"/>
    <col min="9" max="9" width="8.5546875" customWidth="1"/>
    <col min="10" max="10" width="8.88671875" customWidth="1"/>
    <col min="12" max="12" width="10.5546875" bestFit="1" customWidth="1"/>
    <col min="14" max="14" width="11.109375" customWidth="1"/>
  </cols>
  <sheetData>
    <row r="1" spans="1:14" ht="15" customHeight="1" x14ac:dyDescent="0.3">
      <c r="A1" s="29"/>
      <c r="B1" s="63" t="s">
        <v>0</v>
      </c>
      <c r="C1" s="63"/>
      <c r="D1" s="63"/>
      <c r="E1" s="63"/>
      <c r="F1" s="63"/>
      <c r="G1" s="63"/>
      <c r="H1" s="63"/>
      <c r="I1" s="63"/>
      <c r="J1" s="63"/>
      <c r="L1" s="14"/>
    </row>
    <row r="2" spans="1:14" x14ac:dyDescent="0.3">
      <c r="A2" s="22"/>
      <c r="B2" s="22"/>
      <c r="C2" s="22"/>
      <c r="D2" s="22" t="s">
        <v>28</v>
      </c>
      <c r="E2" s="22"/>
      <c r="F2" s="22"/>
      <c r="G2" s="23"/>
      <c r="H2" s="22"/>
      <c r="I2" s="22"/>
      <c r="J2" s="26"/>
      <c r="K2" s="12"/>
    </row>
    <row r="3" spans="1:14" ht="24" customHeight="1" x14ac:dyDescent="0.3">
      <c r="A3" s="64" t="s">
        <v>84</v>
      </c>
      <c r="B3" s="64"/>
      <c r="C3" s="64"/>
      <c r="D3" s="64"/>
      <c r="E3" s="64"/>
      <c r="F3" s="64"/>
      <c r="G3" s="64"/>
      <c r="H3" s="64"/>
      <c r="I3" s="64"/>
      <c r="J3" s="64"/>
    </row>
    <row r="4" spans="1:14" x14ac:dyDescent="0.3">
      <c r="A4" s="65"/>
      <c r="B4" s="66"/>
      <c r="C4" s="66"/>
      <c r="D4" s="66"/>
      <c r="E4" s="66"/>
      <c r="F4" s="66"/>
      <c r="G4" s="66"/>
      <c r="H4" s="66"/>
      <c r="I4" s="66"/>
      <c r="J4" s="66"/>
    </row>
    <row r="5" spans="1:14" ht="11.25" customHeight="1" x14ac:dyDescent="0.3">
      <c r="A5" s="67" t="s">
        <v>1</v>
      </c>
      <c r="B5" s="68"/>
      <c r="C5" s="68"/>
      <c r="D5" s="68"/>
      <c r="E5" s="68"/>
      <c r="F5" s="68"/>
      <c r="G5" s="68"/>
      <c r="H5" s="68"/>
      <c r="I5" s="68"/>
      <c r="J5" s="68"/>
    </row>
    <row r="6" spans="1:14" ht="3.75" customHeight="1" x14ac:dyDescent="0.3">
      <c r="A6" s="7"/>
      <c r="B6" s="7"/>
      <c r="C6" s="30"/>
      <c r="D6" s="30"/>
      <c r="E6" s="30"/>
      <c r="F6" s="30"/>
      <c r="G6" s="30"/>
      <c r="H6" s="30"/>
      <c r="I6" s="30"/>
      <c r="J6" s="7"/>
    </row>
    <row r="7" spans="1:14" ht="61.2" x14ac:dyDescent="0.3">
      <c r="A7" s="31" t="s">
        <v>2</v>
      </c>
      <c r="B7" s="69" t="s">
        <v>3</v>
      </c>
      <c r="C7" s="69"/>
      <c r="D7" s="31" t="s">
        <v>19</v>
      </c>
      <c r="E7" s="31" t="s">
        <v>5</v>
      </c>
      <c r="F7" s="31" t="s">
        <v>6</v>
      </c>
      <c r="G7" s="31" t="s">
        <v>16</v>
      </c>
      <c r="H7" s="31" t="s">
        <v>17</v>
      </c>
      <c r="I7" s="31" t="s">
        <v>18</v>
      </c>
      <c r="J7" s="31" t="s">
        <v>20</v>
      </c>
    </row>
    <row r="8" spans="1:14" ht="21" customHeight="1" x14ac:dyDescent="0.3">
      <c r="A8" s="32">
        <v>1</v>
      </c>
      <c r="B8" s="59" t="s">
        <v>32</v>
      </c>
      <c r="C8" s="60"/>
      <c r="D8" s="33" t="s">
        <v>13</v>
      </c>
      <c r="E8" s="34">
        <v>1</v>
      </c>
      <c r="F8" s="35">
        <v>143.04</v>
      </c>
      <c r="G8" s="36">
        <v>72</v>
      </c>
      <c r="H8" s="35">
        <f t="shared" ref="H8:H9" si="0">F8/G8</f>
        <v>1.9866666666666666</v>
      </c>
      <c r="I8" s="37"/>
      <c r="J8" s="38">
        <f t="shared" ref="J8:J57" si="1">I8*H8*E8</f>
        <v>0</v>
      </c>
      <c r="N8" s="11"/>
    </row>
    <row r="9" spans="1:14" ht="21" customHeight="1" x14ac:dyDescent="0.3">
      <c r="A9" s="32">
        <v>2</v>
      </c>
      <c r="B9" s="59" t="s">
        <v>33</v>
      </c>
      <c r="C9" s="60"/>
      <c r="D9" s="33" t="s">
        <v>13</v>
      </c>
      <c r="E9" s="34">
        <v>1</v>
      </c>
      <c r="F9" s="35">
        <v>102</v>
      </c>
      <c r="G9" s="36">
        <v>72</v>
      </c>
      <c r="H9" s="35">
        <f t="shared" si="0"/>
        <v>1.4166666666666667</v>
      </c>
      <c r="I9" s="37"/>
      <c r="J9" s="38">
        <f t="shared" si="1"/>
        <v>0</v>
      </c>
      <c r="N9" s="11"/>
    </row>
    <row r="10" spans="1:14" ht="21" customHeight="1" x14ac:dyDescent="0.3">
      <c r="A10" s="32">
        <v>3</v>
      </c>
      <c r="B10" s="59" t="s">
        <v>34</v>
      </c>
      <c r="C10" s="60"/>
      <c r="D10" s="33" t="s">
        <v>13</v>
      </c>
      <c r="E10" s="39">
        <v>1</v>
      </c>
      <c r="F10" s="35">
        <v>32.340000000000003</v>
      </c>
      <c r="G10" s="36">
        <v>36</v>
      </c>
      <c r="H10" s="35">
        <f>F10/G10</f>
        <v>0.89833333333333343</v>
      </c>
      <c r="I10" s="37"/>
      <c r="J10" s="38">
        <f t="shared" si="1"/>
        <v>0</v>
      </c>
      <c r="N10" s="11"/>
    </row>
    <row r="11" spans="1:14" ht="14.1" customHeight="1" x14ac:dyDescent="0.3">
      <c r="A11" s="32">
        <v>4</v>
      </c>
      <c r="B11" s="59" t="s">
        <v>35</v>
      </c>
      <c r="C11" s="60"/>
      <c r="D11" s="33" t="s">
        <v>13</v>
      </c>
      <c r="E11" s="34">
        <v>0</v>
      </c>
      <c r="F11" s="40">
        <v>46.1</v>
      </c>
      <c r="G11" s="36">
        <v>72</v>
      </c>
      <c r="H11" s="35">
        <f t="shared" ref="H11:H57" si="2">F11/G11</f>
        <v>0.64027777777777783</v>
      </c>
      <c r="I11" s="36"/>
      <c r="J11" s="38">
        <f t="shared" si="1"/>
        <v>0</v>
      </c>
      <c r="N11" s="11"/>
    </row>
    <row r="12" spans="1:14" ht="14.1" customHeight="1" x14ac:dyDescent="0.3">
      <c r="A12" s="32">
        <v>5</v>
      </c>
      <c r="B12" s="59" t="s">
        <v>36</v>
      </c>
      <c r="C12" s="60"/>
      <c r="D12" s="33" t="s">
        <v>13</v>
      </c>
      <c r="E12" s="34">
        <v>0</v>
      </c>
      <c r="F12" s="40">
        <v>46.1</v>
      </c>
      <c r="G12" s="36">
        <v>36</v>
      </c>
      <c r="H12" s="35">
        <f t="shared" si="2"/>
        <v>1.2805555555555557</v>
      </c>
      <c r="I12" s="36"/>
      <c r="J12" s="38">
        <f t="shared" si="1"/>
        <v>0</v>
      </c>
      <c r="N12" s="11"/>
    </row>
    <row r="13" spans="1:14" ht="21" customHeight="1" x14ac:dyDescent="0.3">
      <c r="A13" s="32">
        <v>6</v>
      </c>
      <c r="B13" s="59" t="s">
        <v>37</v>
      </c>
      <c r="C13" s="60"/>
      <c r="D13" s="33" t="s">
        <v>13</v>
      </c>
      <c r="E13" s="39">
        <v>1</v>
      </c>
      <c r="F13" s="35">
        <v>30</v>
      </c>
      <c r="G13" s="47">
        <v>36</v>
      </c>
      <c r="H13" s="35">
        <f t="shared" si="2"/>
        <v>0.83333333333333337</v>
      </c>
      <c r="I13" s="37"/>
      <c r="J13" s="38">
        <f t="shared" si="1"/>
        <v>0</v>
      </c>
      <c r="N13" s="11"/>
    </row>
    <row r="14" spans="1:14" ht="21" customHeight="1" x14ac:dyDescent="0.3">
      <c r="A14" s="32">
        <v>7</v>
      </c>
      <c r="B14" s="59" t="s">
        <v>38</v>
      </c>
      <c r="C14" s="60"/>
      <c r="D14" s="33" t="s">
        <v>13</v>
      </c>
      <c r="E14" s="39">
        <v>1</v>
      </c>
      <c r="F14" s="35">
        <v>18.2</v>
      </c>
      <c r="G14" s="37">
        <v>60</v>
      </c>
      <c r="H14" s="35">
        <f t="shared" si="2"/>
        <v>0.30333333333333334</v>
      </c>
      <c r="I14" s="37"/>
      <c r="J14" s="38">
        <f t="shared" si="1"/>
        <v>0</v>
      </c>
      <c r="N14" s="11"/>
    </row>
    <row r="15" spans="1:14" ht="21" customHeight="1" x14ac:dyDescent="0.3">
      <c r="A15" s="32">
        <v>8</v>
      </c>
      <c r="B15" s="59" t="s">
        <v>39</v>
      </c>
      <c r="C15" s="60"/>
      <c r="D15" s="33" t="s">
        <v>12</v>
      </c>
      <c r="E15" s="39">
        <v>1</v>
      </c>
      <c r="F15" s="35">
        <v>61.56</v>
      </c>
      <c r="G15" s="37">
        <v>120</v>
      </c>
      <c r="H15" s="35">
        <f t="shared" si="2"/>
        <v>0.51300000000000001</v>
      </c>
      <c r="I15" s="37"/>
      <c r="J15" s="38">
        <f t="shared" si="1"/>
        <v>0</v>
      </c>
      <c r="N15" s="11"/>
    </row>
    <row r="16" spans="1:14" ht="33.75" hidden="1" customHeight="1" x14ac:dyDescent="0.3">
      <c r="A16" s="32">
        <v>0</v>
      </c>
      <c r="B16" s="59" t="s">
        <v>40</v>
      </c>
      <c r="C16" s="60"/>
      <c r="D16" s="33" t="s">
        <v>13</v>
      </c>
      <c r="E16" s="39">
        <v>0</v>
      </c>
      <c r="F16" s="40">
        <v>0</v>
      </c>
      <c r="G16" s="36">
        <v>60</v>
      </c>
      <c r="H16" s="35">
        <f t="shared" si="2"/>
        <v>0</v>
      </c>
      <c r="I16" s="36"/>
      <c r="J16" s="38">
        <f t="shared" si="1"/>
        <v>0</v>
      </c>
      <c r="N16" s="11"/>
    </row>
    <row r="17" spans="1:14" ht="32.25" customHeight="1" x14ac:dyDescent="0.3">
      <c r="A17" s="32">
        <v>9</v>
      </c>
      <c r="B17" s="59" t="s">
        <v>41</v>
      </c>
      <c r="C17" s="60"/>
      <c r="D17" s="33" t="s">
        <v>13</v>
      </c>
      <c r="E17" s="39">
        <v>1</v>
      </c>
      <c r="F17" s="35">
        <v>68.8</v>
      </c>
      <c r="G17" s="37">
        <v>48</v>
      </c>
      <c r="H17" s="35">
        <f t="shared" si="2"/>
        <v>1.4333333333333333</v>
      </c>
      <c r="I17" s="37"/>
      <c r="J17" s="38">
        <f t="shared" si="1"/>
        <v>0</v>
      </c>
      <c r="N17" s="11"/>
    </row>
    <row r="18" spans="1:14" ht="14.1" customHeight="1" x14ac:dyDescent="0.3">
      <c r="A18" s="32">
        <v>10</v>
      </c>
      <c r="B18" s="59" t="s">
        <v>42</v>
      </c>
      <c r="C18" s="60"/>
      <c r="D18" s="33" t="s">
        <v>13</v>
      </c>
      <c r="E18" s="39">
        <v>1</v>
      </c>
      <c r="F18" s="40">
        <v>181.1</v>
      </c>
      <c r="G18" s="36">
        <v>72</v>
      </c>
      <c r="H18" s="35">
        <f t="shared" si="2"/>
        <v>2.5152777777777775</v>
      </c>
      <c r="I18" s="36"/>
      <c r="J18" s="38">
        <f t="shared" si="1"/>
        <v>0</v>
      </c>
      <c r="N18" s="11"/>
    </row>
    <row r="19" spans="1:14" ht="14.1" customHeight="1" x14ac:dyDescent="0.3">
      <c r="A19" s="32">
        <v>11</v>
      </c>
      <c r="B19" s="59" t="s">
        <v>78</v>
      </c>
      <c r="C19" s="60"/>
      <c r="D19" s="33" t="s">
        <v>13</v>
      </c>
      <c r="E19" s="39">
        <v>1</v>
      </c>
      <c r="F19" s="40">
        <v>40.200000000000003</v>
      </c>
      <c r="G19" s="36">
        <v>72</v>
      </c>
      <c r="H19" s="35">
        <f t="shared" si="2"/>
        <v>0.55833333333333335</v>
      </c>
      <c r="I19" s="36"/>
      <c r="J19" s="38">
        <f t="shared" si="1"/>
        <v>0</v>
      </c>
      <c r="N19" s="11"/>
    </row>
    <row r="20" spans="1:14" ht="14.1" customHeight="1" x14ac:dyDescent="0.3">
      <c r="A20" s="32">
        <v>12</v>
      </c>
      <c r="B20" s="59" t="s">
        <v>44</v>
      </c>
      <c r="C20" s="60"/>
      <c r="D20" s="33" t="s">
        <v>13</v>
      </c>
      <c r="E20" s="39">
        <v>1</v>
      </c>
      <c r="F20" s="40">
        <v>181.1</v>
      </c>
      <c r="G20" s="36">
        <v>36</v>
      </c>
      <c r="H20" s="35">
        <f t="shared" si="2"/>
        <v>5.030555555555555</v>
      </c>
      <c r="I20" s="36"/>
      <c r="J20" s="38">
        <f t="shared" si="1"/>
        <v>0</v>
      </c>
      <c r="N20" s="11"/>
    </row>
    <row r="21" spans="1:14" ht="14.1" customHeight="1" x14ac:dyDescent="0.3">
      <c r="A21" s="32">
        <v>13</v>
      </c>
      <c r="B21" s="59" t="s">
        <v>79</v>
      </c>
      <c r="C21" s="60"/>
      <c r="D21" s="33" t="s">
        <v>13</v>
      </c>
      <c r="E21" s="39">
        <v>1</v>
      </c>
      <c r="F21" s="40">
        <v>40.200000000000003</v>
      </c>
      <c r="G21" s="36">
        <v>36</v>
      </c>
      <c r="H21" s="35">
        <f t="shared" si="2"/>
        <v>1.1166666666666667</v>
      </c>
      <c r="I21" s="36"/>
      <c r="J21" s="38">
        <f t="shared" si="1"/>
        <v>0</v>
      </c>
      <c r="N21" s="11"/>
    </row>
    <row r="22" spans="1:14" ht="14.1" customHeight="1" x14ac:dyDescent="0.3">
      <c r="A22" s="32">
        <v>14</v>
      </c>
      <c r="B22" s="59" t="s">
        <v>80</v>
      </c>
      <c r="C22" s="60"/>
      <c r="D22" s="33" t="s">
        <v>13</v>
      </c>
      <c r="E22" s="39">
        <v>1</v>
      </c>
      <c r="F22" s="40">
        <v>34.200000000000003</v>
      </c>
      <c r="G22" s="36">
        <v>48</v>
      </c>
      <c r="H22" s="35">
        <v>0</v>
      </c>
      <c r="I22" s="36"/>
      <c r="J22" s="38">
        <v>0</v>
      </c>
      <c r="N22" s="11"/>
    </row>
    <row r="23" spans="1:14" ht="14.1" customHeight="1" x14ac:dyDescent="0.3">
      <c r="A23" s="32">
        <v>15</v>
      </c>
      <c r="B23" s="59" t="s">
        <v>81</v>
      </c>
      <c r="C23" s="60"/>
      <c r="D23" s="33" t="s">
        <v>13</v>
      </c>
      <c r="E23" s="39">
        <v>3</v>
      </c>
      <c r="F23" s="40">
        <v>37.4</v>
      </c>
      <c r="G23" s="36">
        <v>24</v>
      </c>
      <c r="H23" s="35">
        <f t="shared" si="2"/>
        <v>1.5583333333333333</v>
      </c>
      <c r="I23" s="36"/>
      <c r="J23" s="38">
        <f t="shared" si="1"/>
        <v>0</v>
      </c>
      <c r="N23" s="11"/>
    </row>
    <row r="24" spans="1:14" ht="14.1" customHeight="1" x14ac:dyDescent="0.3">
      <c r="A24" s="32">
        <v>16</v>
      </c>
      <c r="B24" s="59" t="s">
        <v>15</v>
      </c>
      <c r="C24" s="60"/>
      <c r="D24" s="33" t="s">
        <v>13</v>
      </c>
      <c r="E24" s="39">
        <v>2</v>
      </c>
      <c r="F24" s="40">
        <v>11.5</v>
      </c>
      <c r="G24" s="36">
        <v>12</v>
      </c>
      <c r="H24" s="35">
        <f t="shared" si="2"/>
        <v>0.95833333333333337</v>
      </c>
      <c r="I24" s="36"/>
      <c r="J24" s="38">
        <f t="shared" si="1"/>
        <v>0</v>
      </c>
      <c r="N24" s="11"/>
    </row>
    <row r="25" spans="1:14" ht="14.1" hidden="1" customHeight="1" x14ac:dyDescent="0.3">
      <c r="A25" s="32">
        <v>0</v>
      </c>
      <c r="B25" s="59" t="s">
        <v>48</v>
      </c>
      <c r="C25" s="60"/>
      <c r="D25" s="33" t="s">
        <v>13</v>
      </c>
      <c r="E25" s="39">
        <v>0</v>
      </c>
      <c r="F25" s="40">
        <v>0</v>
      </c>
      <c r="G25" s="36">
        <v>48</v>
      </c>
      <c r="H25" s="35">
        <f t="shared" si="2"/>
        <v>0</v>
      </c>
      <c r="I25" s="36"/>
      <c r="J25" s="38">
        <f t="shared" si="1"/>
        <v>0</v>
      </c>
      <c r="N25" s="11"/>
    </row>
    <row r="26" spans="1:14" ht="14.1" hidden="1" customHeight="1" x14ac:dyDescent="0.3">
      <c r="A26" s="32">
        <v>0</v>
      </c>
      <c r="B26" s="59" t="s">
        <v>29</v>
      </c>
      <c r="C26" s="60"/>
      <c r="D26" s="33" t="s">
        <v>13</v>
      </c>
      <c r="E26" s="39">
        <v>0</v>
      </c>
      <c r="F26" s="35">
        <v>0</v>
      </c>
      <c r="G26" s="37">
        <v>36</v>
      </c>
      <c r="H26" s="35">
        <f t="shared" si="2"/>
        <v>0</v>
      </c>
      <c r="I26" s="37"/>
      <c r="J26" s="38">
        <f t="shared" si="1"/>
        <v>0</v>
      </c>
      <c r="N26" s="11"/>
    </row>
    <row r="27" spans="1:14" ht="21" hidden="1" customHeight="1" x14ac:dyDescent="0.3">
      <c r="A27" s="32">
        <v>0</v>
      </c>
      <c r="B27" s="59" t="s">
        <v>30</v>
      </c>
      <c r="C27" s="60"/>
      <c r="D27" s="33" t="s">
        <v>13</v>
      </c>
      <c r="E27" s="39">
        <v>0</v>
      </c>
      <c r="F27" s="40">
        <v>0</v>
      </c>
      <c r="G27" s="36">
        <v>120</v>
      </c>
      <c r="H27" s="35">
        <f t="shared" si="2"/>
        <v>0</v>
      </c>
      <c r="I27" s="36"/>
      <c r="J27" s="38">
        <f t="shared" si="1"/>
        <v>0</v>
      </c>
      <c r="N27" s="11"/>
    </row>
    <row r="28" spans="1:14" ht="14.1" hidden="1" customHeight="1" x14ac:dyDescent="0.3">
      <c r="A28" s="32">
        <v>0</v>
      </c>
      <c r="B28" s="59" t="s">
        <v>49</v>
      </c>
      <c r="C28" s="60"/>
      <c r="D28" s="33" t="s">
        <v>13</v>
      </c>
      <c r="E28" s="39">
        <v>0</v>
      </c>
      <c r="F28" s="40">
        <v>0</v>
      </c>
      <c r="G28" s="36">
        <v>120</v>
      </c>
      <c r="H28" s="35">
        <f t="shared" si="2"/>
        <v>0</v>
      </c>
      <c r="I28" s="36"/>
      <c r="J28" s="38">
        <f t="shared" si="1"/>
        <v>0</v>
      </c>
      <c r="N28" s="11"/>
    </row>
    <row r="29" spans="1:14" ht="21" hidden="1" customHeight="1" x14ac:dyDescent="0.3">
      <c r="A29" s="32">
        <v>0</v>
      </c>
      <c r="B29" s="59" t="s">
        <v>50</v>
      </c>
      <c r="C29" s="60"/>
      <c r="D29" s="33" t="s">
        <v>13</v>
      </c>
      <c r="E29" s="39">
        <v>0</v>
      </c>
      <c r="F29" s="40">
        <v>0</v>
      </c>
      <c r="G29" s="36">
        <v>120</v>
      </c>
      <c r="H29" s="35">
        <v>0</v>
      </c>
      <c r="I29" s="36"/>
      <c r="J29" s="38">
        <v>0</v>
      </c>
      <c r="N29" s="11"/>
    </row>
    <row r="30" spans="1:14" ht="14.1" hidden="1" customHeight="1" x14ac:dyDescent="0.3">
      <c r="A30" s="32">
        <v>0</v>
      </c>
      <c r="B30" s="59" t="s">
        <v>51</v>
      </c>
      <c r="C30" s="60"/>
      <c r="D30" s="33" t="s">
        <v>13</v>
      </c>
      <c r="E30" s="39">
        <v>0</v>
      </c>
      <c r="F30" s="40">
        <v>0</v>
      </c>
      <c r="G30" s="36">
        <v>24</v>
      </c>
      <c r="H30" s="35">
        <f t="shared" si="2"/>
        <v>0</v>
      </c>
      <c r="I30" s="36"/>
      <c r="J30" s="38">
        <f t="shared" si="1"/>
        <v>0</v>
      </c>
      <c r="N30" s="11"/>
    </row>
    <row r="31" spans="1:14" ht="14.1" hidden="1" customHeight="1" x14ac:dyDescent="0.3">
      <c r="A31" s="32">
        <v>0</v>
      </c>
      <c r="B31" s="59" t="s">
        <v>52</v>
      </c>
      <c r="C31" s="60"/>
      <c r="D31" s="33" t="s">
        <v>13</v>
      </c>
      <c r="E31" s="39">
        <v>0</v>
      </c>
      <c r="F31" s="40">
        <v>0</v>
      </c>
      <c r="G31" s="36">
        <v>24</v>
      </c>
      <c r="H31" s="35">
        <f t="shared" si="2"/>
        <v>0</v>
      </c>
      <c r="I31" s="36"/>
      <c r="J31" s="38">
        <f t="shared" si="1"/>
        <v>0</v>
      </c>
      <c r="N31" s="11"/>
    </row>
    <row r="32" spans="1:14" ht="14.1" customHeight="1" x14ac:dyDescent="0.3">
      <c r="A32" s="32">
        <v>17</v>
      </c>
      <c r="B32" s="59" t="s">
        <v>53</v>
      </c>
      <c r="C32" s="60"/>
      <c r="D32" s="33" t="s">
        <v>13</v>
      </c>
      <c r="E32" s="39">
        <v>1</v>
      </c>
      <c r="F32" s="40">
        <v>12</v>
      </c>
      <c r="G32" s="36">
        <v>36</v>
      </c>
      <c r="H32" s="35">
        <f t="shared" si="2"/>
        <v>0.33333333333333331</v>
      </c>
      <c r="I32" s="36"/>
      <c r="J32" s="38">
        <f t="shared" si="1"/>
        <v>0</v>
      </c>
      <c r="N32" s="11"/>
    </row>
    <row r="33" spans="1:14" ht="21" customHeight="1" x14ac:dyDescent="0.3">
      <c r="A33" s="32">
        <v>18</v>
      </c>
      <c r="B33" s="59" t="s">
        <v>54</v>
      </c>
      <c r="C33" s="60"/>
      <c r="D33" s="33" t="s">
        <v>13</v>
      </c>
      <c r="E33" s="39">
        <v>1</v>
      </c>
      <c r="F33" s="40">
        <v>50</v>
      </c>
      <c r="G33" s="36">
        <v>48</v>
      </c>
      <c r="H33" s="35">
        <v>0</v>
      </c>
      <c r="I33" s="36"/>
      <c r="J33" s="38">
        <v>0</v>
      </c>
      <c r="N33" s="11"/>
    </row>
    <row r="34" spans="1:14" ht="21" customHeight="1" x14ac:dyDescent="0.3">
      <c r="A34" s="32">
        <v>19</v>
      </c>
      <c r="B34" s="59" t="s">
        <v>55</v>
      </c>
      <c r="C34" s="60"/>
      <c r="D34" s="33" t="s">
        <v>12</v>
      </c>
      <c r="E34" s="39">
        <v>1</v>
      </c>
      <c r="F34" s="40">
        <v>97.5</v>
      </c>
      <c r="G34" s="36">
        <v>36</v>
      </c>
      <c r="H34" s="35">
        <v>0</v>
      </c>
      <c r="I34" s="36"/>
      <c r="J34" s="38">
        <v>0</v>
      </c>
      <c r="N34" s="11"/>
    </row>
    <row r="35" spans="1:14" ht="14.1" customHeight="1" x14ac:dyDescent="0.3">
      <c r="A35" s="32">
        <v>20</v>
      </c>
      <c r="B35" s="59" t="s">
        <v>56</v>
      </c>
      <c r="C35" s="60"/>
      <c r="D35" s="33" t="s">
        <v>13</v>
      </c>
      <c r="E35" s="39">
        <v>1</v>
      </c>
      <c r="F35" s="40">
        <v>32</v>
      </c>
      <c r="G35" s="36">
        <v>12</v>
      </c>
      <c r="H35" s="35">
        <v>0</v>
      </c>
      <c r="I35" s="36"/>
      <c r="J35" s="38">
        <v>0</v>
      </c>
      <c r="N35" s="11"/>
    </row>
    <row r="36" spans="1:14" ht="21" customHeight="1" x14ac:dyDescent="0.3">
      <c r="A36" s="32">
        <v>21</v>
      </c>
      <c r="B36" s="59" t="s">
        <v>57</v>
      </c>
      <c r="C36" s="60"/>
      <c r="D36" s="33" t="s">
        <v>13</v>
      </c>
      <c r="E36" s="39">
        <v>1</v>
      </c>
      <c r="F36" s="40">
        <v>11.38</v>
      </c>
      <c r="G36" s="36">
        <v>36</v>
      </c>
      <c r="H36" s="35">
        <f t="shared" si="2"/>
        <v>0.31611111111111112</v>
      </c>
      <c r="I36" s="36"/>
      <c r="J36" s="38">
        <f t="shared" si="1"/>
        <v>0</v>
      </c>
      <c r="N36" s="11"/>
    </row>
    <row r="37" spans="1:14" ht="14.1" customHeight="1" x14ac:dyDescent="0.3">
      <c r="A37" s="32">
        <v>22</v>
      </c>
      <c r="B37" s="59" t="s">
        <v>58</v>
      </c>
      <c r="C37" s="60"/>
      <c r="D37" s="33" t="s">
        <v>13</v>
      </c>
      <c r="E37" s="39">
        <v>1</v>
      </c>
      <c r="F37" s="40">
        <v>9</v>
      </c>
      <c r="G37" s="36">
        <v>48</v>
      </c>
      <c r="H37" s="35">
        <f t="shared" si="2"/>
        <v>0.1875</v>
      </c>
      <c r="I37" s="36"/>
      <c r="J37" s="38">
        <f t="shared" si="1"/>
        <v>0</v>
      </c>
      <c r="N37" s="11"/>
    </row>
    <row r="38" spans="1:14" ht="21" customHeight="1" x14ac:dyDescent="0.3">
      <c r="A38" s="32">
        <v>23</v>
      </c>
      <c r="B38" s="59" t="s">
        <v>59</v>
      </c>
      <c r="C38" s="60"/>
      <c r="D38" s="33" t="s">
        <v>12</v>
      </c>
      <c r="E38" s="39">
        <v>1</v>
      </c>
      <c r="F38" s="40">
        <v>75</v>
      </c>
      <c r="G38" s="36">
        <v>36</v>
      </c>
      <c r="H38" s="35">
        <f t="shared" si="2"/>
        <v>2.0833333333333335</v>
      </c>
      <c r="I38" s="36"/>
      <c r="J38" s="38">
        <f t="shared" si="1"/>
        <v>0</v>
      </c>
      <c r="N38" s="11"/>
    </row>
    <row r="39" spans="1:14" ht="21" customHeight="1" x14ac:dyDescent="0.3">
      <c r="A39" s="32">
        <v>24</v>
      </c>
      <c r="B39" s="59" t="s">
        <v>60</v>
      </c>
      <c r="C39" s="60"/>
      <c r="D39" s="33" t="s">
        <v>13</v>
      </c>
      <c r="E39" s="39">
        <v>1</v>
      </c>
      <c r="F39" s="40">
        <v>118.58</v>
      </c>
      <c r="G39" s="36">
        <v>48</v>
      </c>
      <c r="H39" s="35">
        <f t="shared" si="2"/>
        <v>2.4704166666666665</v>
      </c>
      <c r="I39" s="36"/>
      <c r="J39" s="38">
        <f t="shared" si="1"/>
        <v>0</v>
      </c>
      <c r="N39" s="11"/>
    </row>
    <row r="40" spans="1:14" ht="14.1" customHeight="1" x14ac:dyDescent="0.3">
      <c r="A40" s="32">
        <v>25</v>
      </c>
      <c r="B40" s="59" t="s">
        <v>61</v>
      </c>
      <c r="C40" s="60"/>
      <c r="D40" s="33" t="s">
        <v>13</v>
      </c>
      <c r="E40" s="39">
        <v>1</v>
      </c>
      <c r="F40" s="40">
        <v>40.49</v>
      </c>
      <c r="G40" s="36">
        <v>96</v>
      </c>
      <c r="H40" s="35">
        <f t="shared" si="2"/>
        <v>0.42177083333333337</v>
      </c>
      <c r="I40" s="36"/>
      <c r="J40" s="38">
        <f t="shared" si="1"/>
        <v>0</v>
      </c>
      <c r="N40" s="11"/>
    </row>
    <row r="41" spans="1:14" ht="14.1" customHeight="1" x14ac:dyDescent="0.3">
      <c r="A41" s="32">
        <v>26</v>
      </c>
      <c r="B41" s="59" t="s">
        <v>62</v>
      </c>
      <c r="C41" s="60"/>
      <c r="D41" s="33" t="s">
        <v>7</v>
      </c>
      <c r="E41" s="39">
        <v>1</v>
      </c>
      <c r="F41" s="40">
        <v>11.28</v>
      </c>
      <c r="G41" s="36">
        <v>24</v>
      </c>
      <c r="H41" s="35">
        <f t="shared" si="2"/>
        <v>0.47</v>
      </c>
      <c r="I41" s="36"/>
      <c r="J41" s="38">
        <f t="shared" si="1"/>
        <v>0</v>
      </c>
      <c r="N41" s="11"/>
    </row>
    <row r="42" spans="1:14" ht="14.1" customHeight="1" x14ac:dyDescent="0.3">
      <c r="A42" s="32">
        <v>27</v>
      </c>
      <c r="B42" s="59" t="s">
        <v>53</v>
      </c>
      <c r="C42" s="60"/>
      <c r="D42" s="33" t="s">
        <v>13</v>
      </c>
      <c r="E42" s="39">
        <v>1</v>
      </c>
      <c r="F42" s="40">
        <v>46.1</v>
      </c>
      <c r="G42" s="36">
        <v>48</v>
      </c>
      <c r="H42" s="35">
        <f t="shared" si="2"/>
        <v>0.9604166666666667</v>
      </c>
      <c r="I42" s="36"/>
      <c r="J42" s="38">
        <f t="shared" si="1"/>
        <v>0</v>
      </c>
      <c r="N42" s="11"/>
    </row>
    <row r="43" spans="1:14" ht="21" customHeight="1" x14ac:dyDescent="0.3">
      <c r="A43" s="32">
        <v>28</v>
      </c>
      <c r="B43" s="59" t="s">
        <v>63</v>
      </c>
      <c r="C43" s="60"/>
      <c r="D43" s="33" t="s">
        <v>12</v>
      </c>
      <c r="E43" s="39">
        <v>1</v>
      </c>
      <c r="F43" s="40">
        <v>192</v>
      </c>
      <c r="G43" s="36">
        <v>48</v>
      </c>
      <c r="H43" s="35">
        <f t="shared" si="2"/>
        <v>4</v>
      </c>
      <c r="I43" s="36"/>
      <c r="J43" s="38">
        <f t="shared" si="1"/>
        <v>0</v>
      </c>
      <c r="N43" s="11"/>
    </row>
    <row r="44" spans="1:14" ht="21" customHeight="1" x14ac:dyDescent="0.3">
      <c r="A44" s="32">
        <v>29</v>
      </c>
      <c r="B44" s="59" t="s">
        <v>64</v>
      </c>
      <c r="C44" s="60"/>
      <c r="D44" s="33" t="s">
        <v>13</v>
      </c>
      <c r="E44" s="39">
        <v>1</v>
      </c>
      <c r="F44" s="40">
        <v>523.99</v>
      </c>
      <c r="G44" s="36">
        <v>60</v>
      </c>
      <c r="H44" s="35">
        <f t="shared" si="2"/>
        <v>8.7331666666666674</v>
      </c>
      <c r="I44" s="36"/>
      <c r="J44" s="38">
        <f t="shared" si="1"/>
        <v>0</v>
      </c>
      <c r="N44" s="11"/>
    </row>
    <row r="45" spans="1:14" ht="14.1" customHeight="1" x14ac:dyDescent="0.3">
      <c r="A45" s="32">
        <v>30</v>
      </c>
      <c r="B45" s="59" t="s">
        <v>65</v>
      </c>
      <c r="C45" s="60"/>
      <c r="D45" s="33" t="s">
        <v>13</v>
      </c>
      <c r="E45" s="39">
        <v>2</v>
      </c>
      <c r="F45" s="40">
        <v>6.85</v>
      </c>
      <c r="G45" s="36">
        <v>12</v>
      </c>
      <c r="H45" s="35">
        <f t="shared" si="2"/>
        <v>0.5708333333333333</v>
      </c>
      <c r="I45" s="36"/>
      <c r="J45" s="38">
        <f t="shared" si="1"/>
        <v>0</v>
      </c>
      <c r="N45" s="11"/>
    </row>
    <row r="46" spans="1:14" ht="14.1" customHeight="1" x14ac:dyDescent="0.3">
      <c r="A46" s="32">
        <v>31</v>
      </c>
      <c r="B46" s="59" t="s">
        <v>66</v>
      </c>
      <c r="C46" s="60"/>
      <c r="D46" s="33" t="s">
        <v>13</v>
      </c>
      <c r="E46" s="39">
        <v>1</v>
      </c>
      <c r="F46" s="40">
        <v>64.900000000000006</v>
      </c>
      <c r="G46" s="36">
        <v>12</v>
      </c>
      <c r="H46" s="35">
        <f t="shared" si="2"/>
        <v>5.4083333333333341</v>
      </c>
      <c r="I46" s="36"/>
      <c r="J46" s="38">
        <f t="shared" si="1"/>
        <v>0</v>
      </c>
      <c r="N46" s="11"/>
    </row>
    <row r="47" spans="1:14" ht="14.1" customHeight="1" x14ac:dyDescent="0.3">
      <c r="A47" s="32">
        <v>32</v>
      </c>
      <c r="B47" s="59" t="s">
        <v>67</v>
      </c>
      <c r="C47" s="60"/>
      <c r="D47" s="33" t="s">
        <v>13</v>
      </c>
      <c r="E47" s="39">
        <v>1</v>
      </c>
      <c r="F47" s="40">
        <v>12.37</v>
      </c>
      <c r="G47" s="36">
        <v>24</v>
      </c>
      <c r="H47" s="35">
        <f t="shared" si="2"/>
        <v>0.51541666666666663</v>
      </c>
      <c r="I47" s="36"/>
      <c r="J47" s="38">
        <f t="shared" si="1"/>
        <v>0</v>
      </c>
      <c r="N47" s="11"/>
    </row>
    <row r="48" spans="1:14" ht="14.1" customHeight="1" x14ac:dyDescent="0.3">
      <c r="A48" s="32">
        <v>33</v>
      </c>
      <c r="B48" s="59" t="s">
        <v>68</v>
      </c>
      <c r="C48" s="60"/>
      <c r="D48" s="33" t="s">
        <v>13</v>
      </c>
      <c r="E48" s="39">
        <v>1</v>
      </c>
      <c r="F48" s="40">
        <v>11.65</v>
      </c>
      <c r="G48" s="36">
        <v>24</v>
      </c>
      <c r="H48" s="35">
        <f t="shared" si="2"/>
        <v>0.48541666666666666</v>
      </c>
      <c r="I48" s="36"/>
      <c r="J48" s="38">
        <f t="shared" si="1"/>
        <v>0</v>
      </c>
      <c r="N48" s="11"/>
    </row>
    <row r="49" spans="1:14" ht="14.1" customHeight="1" x14ac:dyDescent="0.3">
      <c r="A49" s="32">
        <v>34</v>
      </c>
      <c r="B49" s="59" t="s">
        <v>69</v>
      </c>
      <c r="C49" s="60"/>
      <c r="D49" s="33" t="s">
        <v>7</v>
      </c>
      <c r="E49" s="39">
        <v>6</v>
      </c>
      <c r="F49" s="40">
        <v>1.22</v>
      </c>
      <c r="G49" s="36">
        <v>12</v>
      </c>
      <c r="H49" s="35">
        <f t="shared" si="2"/>
        <v>0.10166666666666667</v>
      </c>
      <c r="I49" s="36"/>
      <c r="J49" s="38">
        <f t="shared" si="1"/>
        <v>0</v>
      </c>
      <c r="N49" s="11"/>
    </row>
    <row r="50" spans="1:14" ht="14.1" customHeight="1" x14ac:dyDescent="0.3">
      <c r="A50" s="32">
        <v>35</v>
      </c>
      <c r="B50" s="59" t="s">
        <v>70</v>
      </c>
      <c r="C50" s="60"/>
      <c r="D50" s="33" t="s">
        <v>7</v>
      </c>
      <c r="E50" s="39">
        <v>2</v>
      </c>
      <c r="F50" s="40">
        <v>1.85</v>
      </c>
      <c r="G50" s="36">
        <v>12</v>
      </c>
      <c r="H50" s="35">
        <f t="shared" si="2"/>
        <v>0.15416666666666667</v>
      </c>
      <c r="I50" s="36"/>
      <c r="J50" s="38">
        <f t="shared" si="1"/>
        <v>0</v>
      </c>
      <c r="N50" s="11"/>
    </row>
    <row r="51" spans="1:14" ht="21" customHeight="1" x14ac:dyDescent="0.3">
      <c r="A51" s="32">
        <v>36</v>
      </c>
      <c r="B51" s="59" t="s">
        <v>71</v>
      </c>
      <c r="C51" s="60"/>
      <c r="D51" s="33" t="s">
        <v>13</v>
      </c>
      <c r="E51" s="34">
        <v>2</v>
      </c>
      <c r="F51" s="40">
        <v>4.42</v>
      </c>
      <c r="G51" s="48">
        <v>12</v>
      </c>
      <c r="H51" s="35">
        <f t="shared" si="2"/>
        <v>0.36833333333333335</v>
      </c>
      <c r="I51" s="36"/>
      <c r="J51" s="38">
        <f t="shared" si="1"/>
        <v>0</v>
      </c>
      <c r="N51" s="11"/>
    </row>
    <row r="52" spans="1:14" ht="14.1" customHeight="1" x14ac:dyDescent="0.3">
      <c r="A52" s="32">
        <v>37</v>
      </c>
      <c r="B52" s="59" t="s">
        <v>82</v>
      </c>
      <c r="C52" s="60"/>
      <c r="D52" s="33" t="s">
        <v>7</v>
      </c>
      <c r="E52" s="39">
        <v>1</v>
      </c>
      <c r="F52" s="40">
        <v>72</v>
      </c>
      <c r="G52" s="36">
        <v>12</v>
      </c>
      <c r="H52" s="35">
        <f t="shared" si="2"/>
        <v>6</v>
      </c>
      <c r="I52" s="36"/>
      <c r="J52" s="38">
        <f t="shared" si="1"/>
        <v>0</v>
      </c>
      <c r="N52" s="11"/>
    </row>
    <row r="53" spans="1:14" ht="14.1" customHeight="1" x14ac:dyDescent="0.3">
      <c r="A53" s="32">
        <v>38</v>
      </c>
      <c r="B53" s="59" t="s">
        <v>83</v>
      </c>
      <c r="C53" s="60"/>
      <c r="D53" s="33" t="s">
        <v>7</v>
      </c>
      <c r="E53" s="39">
        <v>1</v>
      </c>
      <c r="F53" s="40">
        <v>97.92</v>
      </c>
      <c r="G53" s="36">
        <v>24</v>
      </c>
      <c r="H53" s="35">
        <f t="shared" si="2"/>
        <v>4.08</v>
      </c>
      <c r="I53" s="36"/>
      <c r="J53" s="38">
        <f t="shared" si="1"/>
        <v>0</v>
      </c>
      <c r="N53" s="11"/>
    </row>
    <row r="54" spans="1:14" ht="21" customHeight="1" x14ac:dyDescent="0.3">
      <c r="A54" s="32">
        <v>39</v>
      </c>
      <c r="B54" s="59" t="s">
        <v>74</v>
      </c>
      <c r="C54" s="60"/>
      <c r="D54" s="33" t="s">
        <v>7</v>
      </c>
      <c r="E54" s="39">
        <v>1</v>
      </c>
      <c r="F54" s="40">
        <v>82.38</v>
      </c>
      <c r="G54" s="36">
        <v>36</v>
      </c>
      <c r="H54" s="35">
        <f t="shared" si="2"/>
        <v>2.2883333333333331</v>
      </c>
      <c r="I54" s="36"/>
      <c r="J54" s="38">
        <f t="shared" si="1"/>
        <v>0</v>
      </c>
      <c r="N54" s="11"/>
    </row>
    <row r="55" spans="1:14" ht="21" customHeight="1" x14ac:dyDescent="0.3">
      <c r="A55" s="32">
        <v>40</v>
      </c>
      <c r="B55" s="59" t="s">
        <v>75</v>
      </c>
      <c r="C55" s="60"/>
      <c r="D55" s="33" t="s">
        <v>7</v>
      </c>
      <c r="E55" s="39">
        <v>1</v>
      </c>
      <c r="F55" s="40">
        <v>355</v>
      </c>
      <c r="G55" s="36">
        <v>48</v>
      </c>
      <c r="H55" s="35">
        <f t="shared" si="2"/>
        <v>7.395833333333333</v>
      </c>
      <c r="I55" s="36"/>
      <c r="J55" s="38">
        <f t="shared" si="1"/>
        <v>0</v>
      </c>
      <c r="N55" s="11"/>
    </row>
    <row r="56" spans="1:14" ht="14.1" customHeight="1" x14ac:dyDescent="0.3">
      <c r="A56" s="32">
        <v>41</v>
      </c>
      <c r="B56" s="59" t="s">
        <v>76</v>
      </c>
      <c r="C56" s="60"/>
      <c r="D56" s="33" t="s">
        <v>13</v>
      </c>
      <c r="E56" s="39">
        <v>1</v>
      </c>
      <c r="F56" s="40">
        <v>17.170000000000002</v>
      </c>
      <c r="G56" s="36">
        <v>60</v>
      </c>
      <c r="H56" s="35">
        <f t="shared" si="2"/>
        <v>0.28616666666666668</v>
      </c>
      <c r="I56" s="36"/>
      <c r="J56" s="38">
        <f t="shared" si="1"/>
        <v>0</v>
      </c>
      <c r="N56" s="11"/>
    </row>
    <row r="57" spans="1:14" ht="21" customHeight="1" x14ac:dyDescent="0.3">
      <c r="A57" s="32">
        <v>42</v>
      </c>
      <c r="B57" s="59" t="s">
        <v>77</v>
      </c>
      <c r="C57" s="60"/>
      <c r="D57" s="33" t="s">
        <v>13</v>
      </c>
      <c r="E57" s="39">
        <v>1</v>
      </c>
      <c r="F57" s="40">
        <v>5.34</v>
      </c>
      <c r="G57" s="36">
        <v>60</v>
      </c>
      <c r="H57" s="35">
        <f t="shared" si="2"/>
        <v>8.8999999999999996E-2</v>
      </c>
      <c r="I57" s="36"/>
      <c r="J57" s="38">
        <f t="shared" si="1"/>
        <v>0</v>
      </c>
      <c r="N57" s="11"/>
    </row>
    <row r="58" spans="1:14" x14ac:dyDescent="0.3">
      <c r="A58" s="62" t="s">
        <v>14</v>
      </c>
      <c r="B58" s="70"/>
      <c r="C58" s="70"/>
      <c r="D58" s="4"/>
      <c r="E58" s="5">
        <f>SUM(E8:E57)</f>
        <v>51</v>
      </c>
      <c r="F58" s="5"/>
      <c r="G58" s="5"/>
      <c r="H58" s="5"/>
      <c r="I58" s="5"/>
      <c r="J58" s="27">
        <f>SUM(J8:J57)</f>
        <v>0</v>
      </c>
      <c r="K58" s="3"/>
    </row>
    <row r="59" spans="1:14" ht="11.25" customHeight="1" x14ac:dyDescent="0.3">
      <c r="A59" s="52" t="s">
        <v>8</v>
      </c>
      <c r="B59" s="52"/>
      <c r="C59" s="52"/>
      <c r="D59" s="53" t="e">
        <f ca="1">[1]!ЧислоПрописью(E58)</f>
        <v>#NAME?</v>
      </c>
      <c r="E59" s="53"/>
      <c r="F59" s="53"/>
      <c r="G59" s="53"/>
      <c r="H59" s="53"/>
      <c r="I59" s="53"/>
      <c r="J59" s="53"/>
    </row>
    <row r="60" spans="1:14" ht="13.5" customHeight="1" x14ac:dyDescent="0.3">
      <c r="A60" s="54" t="str">
        <f>IF(J58&lt;0,"Сумма к удержанию, руб.","Сумма к выплате, руб.")</f>
        <v>Сумма к выплате, руб.</v>
      </c>
      <c r="B60" s="54"/>
      <c r="C60" s="56" t="e">
        <f ca="1">IF(J58&lt;0,[1]!СуммаПрописью(-1*J58),[1]!СуммаПрописью(J58))</f>
        <v>#NAME?</v>
      </c>
      <c r="D60" s="56"/>
      <c r="E60" s="56"/>
      <c r="F60" s="56"/>
      <c r="G60" s="56"/>
      <c r="H60" s="56"/>
      <c r="I60" s="56"/>
      <c r="J60" s="57"/>
    </row>
    <row r="61" spans="1:14" ht="15" customHeight="1" x14ac:dyDescent="0.3">
      <c r="A61" s="55"/>
      <c r="B61" s="55"/>
      <c r="C61" s="6"/>
      <c r="D61" s="9" t="s">
        <v>9</v>
      </c>
      <c r="E61" s="6"/>
      <c r="F61" s="6"/>
      <c r="G61" s="6"/>
      <c r="H61" s="6"/>
      <c r="I61" s="6"/>
      <c r="J61" s="7"/>
    </row>
    <row r="62" spans="1:14" ht="24.75" customHeight="1" x14ac:dyDescent="0.3">
      <c r="A62" s="58" t="s">
        <v>22</v>
      </c>
      <c r="B62" s="58"/>
      <c r="C62" s="58"/>
      <c r="D62" s="58"/>
      <c r="E62" s="58"/>
      <c r="F62" s="58"/>
      <c r="G62" s="58"/>
      <c r="H62" s="58"/>
      <c r="I62" s="58"/>
      <c r="J62" s="58"/>
    </row>
    <row r="63" spans="1:14" ht="40.799999999999997" x14ac:dyDescent="0.3">
      <c r="A63" s="32" t="s">
        <v>2</v>
      </c>
      <c r="B63" s="69" t="s">
        <v>3</v>
      </c>
      <c r="C63" s="69"/>
      <c r="D63" s="69"/>
      <c r="E63" s="69"/>
      <c r="F63" s="69"/>
      <c r="G63" s="31" t="s">
        <v>4</v>
      </c>
      <c r="H63" s="31" t="s">
        <v>5</v>
      </c>
      <c r="I63" s="31" t="s">
        <v>24</v>
      </c>
      <c r="J63" s="31" t="s">
        <v>23</v>
      </c>
    </row>
    <row r="64" spans="1:14" x14ac:dyDescent="0.3">
      <c r="A64" s="32">
        <v>1</v>
      </c>
      <c r="B64" s="61"/>
      <c r="C64" s="61"/>
      <c r="D64" s="61"/>
      <c r="E64" s="61"/>
      <c r="F64" s="61"/>
      <c r="G64" s="31" t="s">
        <v>13</v>
      </c>
      <c r="H64" s="31"/>
      <c r="I64" s="45"/>
      <c r="J64" s="46">
        <f>H64*I64</f>
        <v>0</v>
      </c>
    </row>
    <row r="65" spans="1:12" x14ac:dyDescent="0.3">
      <c r="A65" s="41"/>
      <c r="B65" s="62" t="s">
        <v>14</v>
      </c>
      <c r="C65" s="62"/>
      <c r="D65" s="62"/>
      <c r="E65" s="62"/>
      <c r="F65" s="62"/>
      <c r="G65" s="42"/>
      <c r="H65" s="43">
        <f>SUM(H64:H64)</f>
        <v>0</v>
      </c>
      <c r="I65" s="42"/>
      <c r="J65" s="44">
        <f>SUM(J64:J64)</f>
        <v>0</v>
      </c>
    </row>
    <row r="66" spans="1:12" x14ac:dyDescent="0.3">
      <c r="A66" s="52" t="s">
        <v>8</v>
      </c>
      <c r="B66" s="52"/>
      <c r="C66" s="52"/>
      <c r="D66" s="53" t="e">
        <f ca="1">[1]!ЧислоПрописью(H65)</f>
        <v>#NAME?</v>
      </c>
      <c r="E66" s="53"/>
      <c r="F66" s="53"/>
      <c r="G66" s="53"/>
      <c r="H66" s="53"/>
      <c r="I66" s="53"/>
      <c r="J66" s="53"/>
    </row>
    <row r="67" spans="1:12" ht="12.75" customHeight="1" x14ac:dyDescent="0.3">
      <c r="A67" s="54" t="s">
        <v>25</v>
      </c>
      <c r="B67" s="54"/>
      <c r="C67" s="56" t="e">
        <f ca="1">[1]!СуммаПрописью(J65)</f>
        <v>#NAME?</v>
      </c>
      <c r="D67" s="56"/>
      <c r="E67" s="56"/>
      <c r="F67" s="56"/>
      <c r="G67" s="56"/>
      <c r="H67" s="56"/>
      <c r="I67" s="56"/>
      <c r="J67" s="57"/>
    </row>
    <row r="68" spans="1:12" ht="18" customHeight="1" x14ac:dyDescent="0.3">
      <c r="A68" s="55"/>
      <c r="B68" s="55"/>
      <c r="C68" s="6"/>
      <c r="D68" s="9" t="s">
        <v>9</v>
      </c>
      <c r="E68" s="6"/>
      <c r="F68" s="6"/>
      <c r="G68" s="6"/>
      <c r="H68" s="6"/>
      <c r="I68" s="6"/>
      <c r="J68" s="7"/>
    </row>
    <row r="69" spans="1:12" ht="6.75" customHeight="1" x14ac:dyDescent="0.3">
      <c r="A69" s="28"/>
      <c r="B69" s="28"/>
      <c r="C69" s="6"/>
      <c r="D69" s="9"/>
      <c r="E69" s="6"/>
      <c r="F69" s="6"/>
      <c r="G69" s="6"/>
      <c r="H69" s="6"/>
      <c r="I69" s="6"/>
      <c r="J69" s="7"/>
    </row>
    <row r="70" spans="1:12" ht="17.25" customHeight="1" x14ac:dyDescent="0.3">
      <c r="A70" s="73" t="s">
        <v>31</v>
      </c>
      <c r="B70" s="73"/>
      <c r="C70" s="73"/>
      <c r="D70" s="73"/>
      <c r="E70" s="73"/>
      <c r="F70" s="73"/>
      <c r="G70" s="73"/>
      <c r="H70" s="73"/>
      <c r="I70" s="73"/>
      <c r="J70" s="73"/>
    </row>
    <row r="71" spans="1:12" hidden="1" x14ac:dyDescent="0.3">
      <c r="A71" s="28"/>
      <c r="B71" s="17"/>
      <c r="C71" s="18">
        <f>-1*J58</f>
        <v>0</v>
      </c>
      <c r="D71" s="19" t="s">
        <v>26</v>
      </c>
      <c r="E71" s="20">
        <f>J65</f>
        <v>0</v>
      </c>
      <c r="F71" s="21" t="s">
        <v>27</v>
      </c>
      <c r="G71" s="20">
        <f>IF(C71-E71&lt;=0,0,C71-E71)</f>
        <v>0</v>
      </c>
      <c r="H71" s="6"/>
      <c r="I71" s="6"/>
      <c r="J71" s="7"/>
    </row>
    <row r="72" spans="1:12" x14ac:dyDescent="0.3">
      <c r="A72" s="28"/>
      <c r="B72" s="75" t="e">
        <f ca="1">[1]!СуммаПрописью(G71)</f>
        <v>#NAME?</v>
      </c>
      <c r="C72" s="75"/>
      <c r="D72" s="75"/>
      <c r="E72" s="75"/>
      <c r="F72" s="75"/>
      <c r="G72" s="75"/>
      <c r="H72" s="75"/>
      <c r="I72" s="75"/>
      <c r="J72" s="75"/>
    </row>
    <row r="73" spans="1:12" ht="15" customHeight="1" x14ac:dyDescent="0.3">
      <c r="A73" s="28"/>
      <c r="B73" s="28"/>
      <c r="C73" s="6"/>
      <c r="D73" s="9"/>
      <c r="E73" s="6"/>
      <c r="F73" s="6"/>
      <c r="G73" s="6"/>
      <c r="H73" s="6"/>
      <c r="I73" s="6"/>
      <c r="J73" s="7"/>
    </row>
    <row r="74" spans="1:12" ht="15" customHeight="1" x14ac:dyDescent="0.3">
      <c r="A74" s="74"/>
      <c r="B74" s="74"/>
      <c r="C74" s="74"/>
      <c r="D74" s="8"/>
      <c r="E74" s="24"/>
      <c r="F74" s="24"/>
      <c r="G74" s="24"/>
      <c r="H74" s="71"/>
      <c r="I74" s="71"/>
      <c r="J74" s="24"/>
    </row>
    <row r="75" spans="1:12" x14ac:dyDescent="0.3">
      <c r="A75" s="49" t="s">
        <v>21</v>
      </c>
      <c r="B75" s="49"/>
      <c r="C75" s="49"/>
      <c r="D75" s="50" t="s">
        <v>10</v>
      </c>
      <c r="E75" s="50"/>
      <c r="F75" s="50" t="s">
        <v>11</v>
      </c>
      <c r="G75" s="50"/>
      <c r="H75" s="50"/>
      <c r="I75" s="50"/>
      <c r="J75" s="50"/>
    </row>
    <row r="76" spans="1:12" x14ac:dyDescent="0.3">
      <c r="A76" s="74"/>
      <c r="B76" s="74"/>
      <c r="C76" s="74"/>
      <c r="D76" s="8"/>
      <c r="E76" s="25"/>
      <c r="F76" s="25"/>
      <c r="G76" s="25"/>
      <c r="H76" s="72"/>
      <c r="I76" s="72"/>
      <c r="J76" s="25"/>
    </row>
    <row r="77" spans="1:12" x14ac:dyDescent="0.3">
      <c r="A77" s="49" t="str">
        <f>A75</f>
        <v>"      " _______ 2019 года</v>
      </c>
      <c r="B77" s="49"/>
      <c r="C77" s="49"/>
      <c r="D77" s="50" t="s">
        <v>10</v>
      </c>
      <c r="E77" s="51"/>
      <c r="F77" s="51" t="s">
        <v>11</v>
      </c>
      <c r="G77" s="51"/>
      <c r="H77" s="51"/>
      <c r="I77" s="51"/>
      <c r="J77" s="51"/>
    </row>
    <row r="78" spans="1:12" ht="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2" x14ac:dyDescent="0.3">
      <c r="A79" s="1"/>
      <c r="B79" s="1"/>
      <c r="C79" s="1"/>
      <c r="D79" s="1"/>
      <c r="E79" s="1"/>
      <c r="F79" s="10"/>
      <c r="G79" s="10"/>
      <c r="H79" s="10"/>
      <c r="I79" s="10"/>
      <c r="J79" s="1"/>
      <c r="L79" s="10"/>
    </row>
    <row r="80" spans="1:12" x14ac:dyDescent="0.3">
      <c r="A80" s="1"/>
      <c r="B80" s="1"/>
      <c r="C80" s="1"/>
      <c r="D80" s="1"/>
      <c r="E80" s="1"/>
      <c r="F80" s="10"/>
      <c r="G80" s="10"/>
      <c r="H80" s="10"/>
      <c r="I80" s="10"/>
      <c r="J80" s="1"/>
      <c r="L80" s="10"/>
    </row>
  </sheetData>
  <sheetProtection selectLockedCells="1"/>
  <protectedRanges>
    <protectedRange sqref="D59 D66" name="Диапазон4"/>
    <protectedRange sqref="E8:E57" name="Диапазон3"/>
    <protectedRange sqref="A2 D2" name="Диапазон2"/>
    <protectedRange sqref="A4:J4" name="Диапазон1"/>
    <protectedRange sqref="C60 C67" name="Диапазон5_1"/>
  </protectedRanges>
  <mergeCells count="80">
    <mergeCell ref="A77:C77"/>
    <mergeCell ref="D77:E77"/>
    <mergeCell ref="F77:J77"/>
    <mergeCell ref="A67:B68"/>
    <mergeCell ref="C67:J67"/>
    <mergeCell ref="A70:J70"/>
    <mergeCell ref="B72:J72"/>
    <mergeCell ref="A74:C74"/>
    <mergeCell ref="H74:I74"/>
    <mergeCell ref="A75:C75"/>
    <mergeCell ref="D75:E75"/>
    <mergeCell ref="F75:J75"/>
    <mergeCell ref="A76:C76"/>
    <mergeCell ref="H76:I76"/>
    <mergeCell ref="A62:J62"/>
    <mergeCell ref="B63:F63"/>
    <mergeCell ref="B64:F64"/>
    <mergeCell ref="B65:F65"/>
    <mergeCell ref="A66:C66"/>
    <mergeCell ref="D66:J66"/>
    <mergeCell ref="B57:C57"/>
    <mergeCell ref="A58:C58"/>
    <mergeCell ref="A59:C59"/>
    <mergeCell ref="D59:J59"/>
    <mergeCell ref="A60:B61"/>
    <mergeCell ref="C60:J60"/>
    <mergeCell ref="B56:C56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44:C44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32:C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20:C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8:C8"/>
    <mergeCell ref="B1:J1"/>
    <mergeCell ref="A3:J3"/>
    <mergeCell ref="A4:J4"/>
    <mergeCell ref="A5:J5"/>
    <mergeCell ref="B7:C7"/>
  </mergeCells>
  <pageMargins left="0.99" right="0.45" top="0.3" bottom="0.31" header="0.32" footer="0.3"/>
  <pageSetup paperSize="9" scale="93" orientation="portrait" r:id="rId1"/>
  <rowBreaks count="1" manualBreakCount="1">
    <brk id="54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Man</vt:lpstr>
      <vt:lpstr>Woman</vt:lpstr>
      <vt:lpstr>Man!Область_печати</vt:lpstr>
      <vt:lpstr>Woman!Область_печати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2020-11-04T09:23:34Z</dcterms:modified>
</cp:coreProperties>
</file>