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l3920\Documents\MSc\Semester 3\Statistical Inference\Project\"/>
    </mc:Choice>
  </mc:AlternateContent>
  <xr:revisionPtr revIDLastSave="0" documentId="13_ncr:1_{BB67B70C-23A2-4CAF-AC77-D48D7126DE3E}" xr6:coauthVersionLast="46" xr6:coauthVersionMax="46" xr10:uidLastSave="{00000000-0000-0000-0000-000000000000}"/>
  <bookViews>
    <workbookView xWindow="-110" yWindow="-110" windowWidth="19420" windowHeight="10420" xr2:uid="{B2DDCC02-4C48-4894-AB1E-133F6A1CAC57}"/>
  </bookViews>
  <sheets>
    <sheet name="H1" sheetId="1" r:id="rId1"/>
    <sheet name="H2" sheetId="3" r:id="rId2"/>
    <sheet name="H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3" l="1"/>
  <c r="B65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C46" i="3"/>
  <c r="D46" i="3"/>
  <c r="E46" i="3"/>
  <c r="F46" i="3"/>
  <c r="B46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C24" i="3"/>
  <c r="D24" i="3"/>
  <c r="E24" i="3"/>
  <c r="F24" i="3"/>
  <c r="B24" i="3"/>
  <c r="G19" i="3"/>
  <c r="C19" i="3"/>
  <c r="D19" i="3"/>
  <c r="E19" i="3"/>
  <c r="F19" i="3"/>
  <c r="B19" i="3"/>
  <c r="G15" i="3"/>
  <c r="G16" i="3"/>
  <c r="G17" i="3"/>
  <c r="G18" i="3"/>
  <c r="G6" i="3"/>
  <c r="G7" i="3"/>
  <c r="G8" i="3"/>
  <c r="G9" i="3"/>
  <c r="G10" i="3"/>
  <c r="G11" i="3"/>
  <c r="G12" i="3"/>
  <c r="G13" i="3"/>
  <c r="G14" i="3"/>
  <c r="G5" i="3"/>
  <c r="C14" i="2"/>
  <c r="C13" i="2"/>
  <c r="C12" i="2"/>
  <c r="B10" i="2"/>
  <c r="C8" i="2"/>
  <c r="C7" i="2"/>
  <c r="C15" i="1"/>
  <c r="C14" i="1"/>
  <c r="C13" i="1"/>
  <c r="B11" i="1"/>
  <c r="C9" i="1"/>
  <c r="C8" i="1"/>
  <c r="D3" i="1"/>
  <c r="D4" i="1"/>
  <c r="D2" i="1"/>
</calcChain>
</file>

<file path=xl/sharedStrings.xml><?xml version="1.0" encoding="utf-8"?>
<sst xmlns="http://schemas.openxmlformats.org/spreadsheetml/2006/main" count="122" uniqueCount="61">
  <si>
    <t>Male</t>
  </si>
  <si>
    <t>Female</t>
  </si>
  <si>
    <t xml:space="preserve">Engineering </t>
  </si>
  <si>
    <t>Other</t>
  </si>
  <si>
    <t>Total</t>
  </si>
  <si>
    <t>Face-toFace</t>
  </si>
  <si>
    <t>Online</t>
  </si>
  <si>
    <t>Hybrid</t>
  </si>
  <si>
    <t>37/73</t>
  </si>
  <si>
    <t>Proportion of engineering  students who prefer face-to-face learning mode P(e)</t>
  </si>
  <si>
    <t>Proportion of other students  who prefer face-to-face learning mode P(o)</t>
  </si>
  <si>
    <t>18/30</t>
  </si>
  <si>
    <t xml:space="preserve">P(e) - P(o) </t>
  </si>
  <si>
    <r>
      <t>p = (p</t>
    </r>
    <r>
      <rPr>
        <sz val="6"/>
        <color rgb="FF000000"/>
        <rFont val="Segoe UI"/>
        <family val="2"/>
      </rPr>
      <t>1</t>
    </r>
    <r>
      <rPr>
        <sz val="8"/>
        <color rgb="FF000000"/>
        <rFont val="Segoe UI"/>
        <family val="2"/>
      </rPr>
      <t> * n</t>
    </r>
    <r>
      <rPr>
        <sz val="6"/>
        <color rgb="FF000000"/>
        <rFont val="Segoe UI"/>
        <family val="2"/>
      </rPr>
      <t>1</t>
    </r>
    <r>
      <rPr>
        <sz val="8"/>
        <color rgb="FF000000"/>
        <rFont val="Segoe UI"/>
        <family val="2"/>
      </rPr>
      <t> + p</t>
    </r>
    <r>
      <rPr>
        <sz val="6"/>
        <color rgb="FF000000"/>
        <rFont val="Segoe UI"/>
        <family val="2"/>
      </rPr>
      <t>2</t>
    </r>
    <r>
      <rPr>
        <sz val="8"/>
        <color rgb="FF000000"/>
        <rFont val="Segoe UI"/>
        <family val="2"/>
      </rPr>
      <t> * n</t>
    </r>
    <r>
      <rPr>
        <sz val="6"/>
        <color rgb="FF000000"/>
        <rFont val="Segoe UI"/>
        <family val="2"/>
      </rPr>
      <t>2</t>
    </r>
    <r>
      <rPr>
        <sz val="8"/>
        <color rgb="FF000000"/>
        <rFont val="Segoe UI"/>
        <family val="2"/>
      </rPr>
      <t>) / (n</t>
    </r>
    <r>
      <rPr>
        <sz val="6"/>
        <color rgb="FF000000"/>
        <rFont val="Segoe UI"/>
        <family val="2"/>
      </rPr>
      <t>1</t>
    </r>
    <r>
      <rPr>
        <sz val="8"/>
        <color rgb="FF000000"/>
        <rFont val="Segoe UI"/>
        <family val="2"/>
      </rPr>
      <t> + n</t>
    </r>
    <r>
      <rPr>
        <sz val="6"/>
        <color rgb="FF000000"/>
        <rFont val="Segoe UI"/>
        <family val="2"/>
      </rPr>
      <t>2</t>
    </r>
    <r>
      <rPr>
        <sz val="8"/>
        <color rgb="FF000000"/>
        <rFont val="Segoe UI"/>
        <family val="2"/>
      </rPr>
      <t>)</t>
    </r>
  </si>
  <si>
    <t>Standard error</t>
  </si>
  <si>
    <t>Pooled sample proportion p</t>
  </si>
  <si>
    <r>
      <t>sqrt{ p * ( 1 - p ) * [ (1/n</t>
    </r>
    <r>
      <rPr>
        <sz val="6"/>
        <color rgb="FF000000"/>
        <rFont val="Segoe UI"/>
        <family val="2"/>
      </rPr>
      <t>1</t>
    </r>
    <r>
      <rPr>
        <sz val="8"/>
        <color rgb="FF000000"/>
        <rFont val="Segoe UI"/>
        <family val="2"/>
      </rPr>
      <t>) + (1/n</t>
    </r>
    <r>
      <rPr>
        <sz val="6"/>
        <color rgb="FF000000"/>
        <rFont val="Segoe UI"/>
        <family val="2"/>
      </rPr>
      <t>2</t>
    </r>
    <r>
      <rPr>
        <sz val="8"/>
        <color rgb="FF000000"/>
        <rFont val="Segoe UI"/>
        <family val="2"/>
      </rPr>
      <t>) ] }</t>
    </r>
  </si>
  <si>
    <t>test statistic</t>
  </si>
  <si>
    <r>
      <t>z = (p</t>
    </r>
    <r>
      <rPr>
        <sz val="6"/>
        <color rgb="FF000000"/>
        <rFont val="Segoe UI"/>
        <family val="2"/>
      </rPr>
      <t>1</t>
    </r>
    <r>
      <rPr>
        <sz val="8"/>
        <color rgb="FF000000"/>
        <rFont val="Segoe UI"/>
        <family val="2"/>
      </rPr>
      <t> - p</t>
    </r>
    <r>
      <rPr>
        <sz val="6"/>
        <color rgb="FF000000"/>
        <rFont val="Segoe UI"/>
        <family val="2"/>
      </rPr>
      <t>2</t>
    </r>
    <r>
      <rPr>
        <sz val="8"/>
        <color rgb="FF000000"/>
        <rFont val="Segoe UI"/>
        <family val="2"/>
      </rPr>
      <t>) / SE</t>
    </r>
  </si>
  <si>
    <t>P(Z&lt;= -0.83218)</t>
  </si>
  <si>
    <t>alpha</t>
  </si>
  <si>
    <t>p value &gt; alpha</t>
  </si>
  <si>
    <t>we do not reject H0</t>
  </si>
  <si>
    <t>Satisfied / very satisfied</t>
  </si>
  <si>
    <t>Not satisfied</t>
  </si>
  <si>
    <t xml:space="preserve">Proportion of male P(m) who participate in synchronous classes </t>
  </si>
  <si>
    <t>40/58</t>
  </si>
  <si>
    <t xml:space="preserve">Proportion of female P(f) who participate in synchronous classes </t>
  </si>
  <si>
    <t>27/45</t>
  </si>
  <si>
    <t>P(m) - P(f)</t>
  </si>
  <si>
    <t>P(Z&lt;= 0.9465)</t>
  </si>
  <si>
    <t>Anuradhapura</t>
  </si>
  <si>
    <t>Badulla</t>
  </si>
  <si>
    <t>Batticaloa</t>
  </si>
  <si>
    <t>Colombo</t>
  </si>
  <si>
    <t>Galle</t>
  </si>
  <si>
    <t>Gampaha</t>
  </si>
  <si>
    <t>Jaffna</t>
  </si>
  <si>
    <t>Kandy</t>
  </si>
  <si>
    <t>Kegalle</t>
  </si>
  <si>
    <t>Kurunegala</t>
  </si>
  <si>
    <t>Kilinochchi</t>
  </si>
  <si>
    <t>Mullaitivu</t>
  </si>
  <si>
    <t>Nuwaraeliya</t>
  </si>
  <si>
    <t>Polannaruva</t>
  </si>
  <si>
    <t>Puttalam</t>
  </si>
  <si>
    <t>Vavuniya</t>
  </si>
  <si>
    <t>Trincomalee</t>
  </si>
  <si>
    <t>Dissatisfied</t>
  </si>
  <si>
    <t>Niether satis or disatis</t>
  </si>
  <si>
    <t>Very dissatisfied</t>
  </si>
  <si>
    <t>Satisfied</t>
  </si>
  <si>
    <t>Very satisfied</t>
  </si>
  <si>
    <t>total</t>
  </si>
  <si>
    <t>EXPECTED VALUE</t>
  </si>
  <si>
    <r>
      <t>Calculate (O-E)</t>
    </r>
    <r>
      <rPr>
        <b/>
        <sz val="8"/>
        <color rgb="FF000000"/>
        <rFont val="Inherit"/>
      </rPr>
      <t>2</t>
    </r>
    <r>
      <rPr>
        <b/>
        <sz val="11"/>
        <color rgb="FF000000"/>
        <rFont val="Helvetica"/>
      </rPr>
      <t> / E</t>
    </r>
  </si>
  <si>
    <t>df</t>
  </si>
  <si>
    <t>(17-1) * (5-1)</t>
  </si>
  <si>
    <t>p-value</t>
  </si>
  <si>
    <t>alpha &gt; p-value</t>
  </si>
  <si>
    <t>we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</si>
</sst>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6"/>
      <color rgb="FF000000"/>
      <name val="Segoe UI"/>
      <family val="2"/>
    </font>
    <font>
      <b/>
      <sz val="11"/>
      <color rgb="FF000000"/>
      <name val="Helvetica"/>
    </font>
    <font>
      <b/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16D-E316-408D-9CFD-61205F7478B3}">
  <dimension ref="A1:D21"/>
  <sheetViews>
    <sheetView tabSelected="1" workbookViewId="0">
      <selection activeCell="A19" sqref="A19:B19"/>
    </sheetView>
  </sheetViews>
  <sheetFormatPr defaultRowHeight="14.5"/>
  <cols>
    <col min="1" max="1" width="33.1796875" customWidth="1"/>
    <col min="2" max="2" width="35.08984375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5</v>
      </c>
      <c r="B2">
        <v>37</v>
      </c>
      <c r="C2">
        <v>18</v>
      </c>
      <c r="D2">
        <f>B2+C2</f>
        <v>55</v>
      </c>
    </row>
    <row r="3" spans="1:4">
      <c r="A3" t="s">
        <v>6</v>
      </c>
      <c r="B3">
        <v>11</v>
      </c>
      <c r="C3">
        <v>2</v>
      </c>
      <c r="D3">
        <f t="shared" ref="D3:D4" si="0">B3+C3</f>
        <v>13</v>
      </c>
    </row>
    <row r="4" spans="1:4">
      <c r="A4" t="s">
        <v>7</v>
      </c>
      <c r="B4">
        <v>25</v>
      </c>
      <c r="C4">
        <v>10</v>
      </c>
      <c r="D4">
        <f t="shared" si="0"/>
        <v>35</v>
      </c>
    </row>
    <row r="5" spans="1:4">
      <c r="A5" t="s">
        <v>4</v>
      </c>
      <c r="B5">
        <v>73</v>
      </c>
      <c r="C5">
        <v>30</v>
      </c>
      <c r="D5">
        <v>103</v>
      </c>
    </row>
    <row r="8" spans="1:4" ht="43.5">
      <c r="A8" s="1" t="s">
        <v>9</v>
      </c>
      <c r="B8" t="s">
        <v>8</v>
      </c>
      <c r="C8">
        <f>37/73</f>
        <v>0.50684931506849318</v>
      </c>
    </row>
    <row r="9" spans="1:4" ht="29">
      <c r="A9" s="1" t="s">
        <v>10</v>
      </c>
      <c r="B9" t="s">
        <v>11</v>
      </c>
      <c r="C9">
        <f>18/30</f>
        <v>0.6</v>
      </c>
    </row>
    <row r="11" spans="1:4">
      <c r="A11" t="s">
        <v>12</v>
      </c>
      <c r="B11">
        <f>C8-C9</f>
        <v>-9.31506849315068E-2</v>
      </c>
    </row>
    <row r="13" spans="1:4">
      <c r="A13" t="s">
        <v>15</v>
      </c>
      <c r="B13" t="s">
        <v>13</v>
      </c>
      <c r="C13">
        <f>((0.51*73) + (0.6 * 30)) /103</f>
        <v>0.53621359223300979</v>
      </c>
    </row>
    <row r="14" spans="1:4">
      <c r="A14" t="s">
        <v>14</v>
      </c>
      <c r="B14" t="s">
        <v>16</v>
      </c>
      <c r="C14">
        <f>SQRT(C13 * (1 - C13) * ( (1/73) + (1/30)))</f>
        <v>0.10814948917852428</v>
      </c>
    </row>
    <row r="15" spans="1:4">
      <c r="A15" t="s">
        <v>17</v>
      </c>
      <c r="B15" s="2" t="s">
        <v>18</v>
      </c>
      <c r="C15">
        <f>(0.51 - 0.6 )/C14</f>
        <v>-0.83218146182304542</v>
      </c>
    </row>
    <row r="17" spans="1:2">
      <c r="A17" t="s">
        <v>19</v>
      </c>
      <c r="B17">
        <v>0.20300000000000001</v>
      </c>
    </row>
    <row r="19" spans="1:2">
      <c r="A19" t="s">
        <v>20</v>
      </c>
      <c r="B19">
        <v>0.05</v>
      </c>
    </row>
    <row r="21" spans="1:2">
      <c r="A21" t="s">
        <v>21</v>
      </c>
      <c r="B21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9E53-83B9-4888-ABCA-6501A1990FC8}">
  <dimension ref="A1:G72"/>
  <sheetViews>
    <sheetView workbookViewId="0">
      <selection activeCell="B25" sqref="B25"/>
    </sheetView>
  </sheetViews>
  <sheetFormatPr defaultRowHeight="14.5"/>
  <cols>
    <col min="1" max="2" width="17.1796875" customWidth="1"/>
    <col min="3" max="3" width="17.453125" customWidth="1"/>
    <col min="4" max="4" width="18.90625" customWidth="1"/>
    <col min="6" max="6" width="14.7265625" customWidth="1"/>
  </cols>
  <sheetData>
    <row r="1" spans="1:7">
      <c r="B1" t="s">
        <v>50</v>
      </c>
      <c r="C1" t="s">
        <v>48</v>
      </c>
      <c r="D1" t="s">
        <v>49</v>
      </c>
      <c r="E1" t="s">
        <v>51</v>
      </c>
      <c r="F1" t="s">
        <v>52</v>
      </c>
      <c r="G1" t="s">
        <v>53</v>
      </c>
    </row>
    <row r="2" spans="1:7">
      <c r="A2" t="s">
        <v>31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</row>
    <row r="3" spans="1:7">
      <c r="A3" t="s">
        <v>32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</row>
    <row r="4" spans="1:7">
      <c r="A4" t="s">
        <v>33</v>
      </c>
      <c r="B4">
        <v>0</v>
      </c>
      <c r="C4">
        <v>0</v>
      </c>
      <c r="D4">
        <v>1</v>
      </c>
      <c r="E4">
        <v>2</v>
      </c>
      <c r="F4">
        <v>1</v>
      </c>
      <c r="G4">
        <v>4</v>
      </c>
    </row>
    <row r="5" spans="1:7">
      <c r="A5" t="s">
        <v>34</v>
      </c>
      <c r="B5">
        <v>0</v>
      </c>
      <c r="C5">
        <v>1</v>
      </c>
      <c r="D5">
        <v>1</v>
      </c>
      <c r="E5">
        <v>14</v>
      </c>
      <c r="F5">
        <v>11</v>
      </c>
      <c r="G5">
        <f>SUM(B5:F5)</f>
        <v>27</v>
      </c>
    </row>
    <row r="6" spans="1:7">
      <c r="A6" t="s">
        <v>35</v>
      </c>
      <c r="B6">
        <v>0</v>
      </c>
      <c r="C6">
        <v>0</v>
      </c>
      <c r="D6">
        <v>1</v>
      </c>
      <c r="E6">
        <v>0</v>
      </c>
      <c r="F6">
        <v>0</v>
      </c>
      <c r="G6">
        <f t="shared" ref="G6:G18" si="0">SUM(B6:F6)</f>
        <v>1</v>
      </c>
    </row>
    <row r="7" spans="1:7">
      <c r="A7" t="s">
        <v>36</v>
      </c>
      <c r="B7">
        <v>0</v>
      </c>
      <c r="C7">
        <v>0</v>
      </c>
      <c r="D7">
        <v>0</v>
      </c>
      <c r="E7">
        <v>1</v>
      </c>
      <c r="F7">
        <v>1</v>
      </c>
      <c r="G7">
        <f t="shared" si="0"/>
        <v>2</v>
      </c>
    </row>
    <row r="8" spans="1:7">
      <c r="A8" t="s">
        <v>37</v>
      </c>
      <c r="B8">
        <v>1</v>
      </c>
      <c r="C8">
        <v>2</v>
      </c>
      <c r="D8">
        <v>8</v>
      </c>
      <c r="E8">
        <v>34</v>
      </c>
      <c r="F8">
        <v>7</v>
      </c>
      <c r="G8">
        <f t="shared" si="0"/>
        <v>52</v>
      </c>
    </row>
    <row r="9" spans="1:7">
      <c r="A9" t="s">
        <v>38</v>
      </c>
      <c r="B9">
        <v>0</v>
      </c>
      <c r="C9">
        <v>0</v>
      </c>
      <c r="D9">
        <v>1</v>
      </c>
      <c r="E9">
        <v>0</v>
      </c>
      <c r="F9">
        <v>0</v>
      </c>
      <c r="G9">
        <f t="shared" si="0"/>
        <v>1</v>
      </c>
    </row>
    <row r="10" spans="1:7">
      <c r="A10" t="s">
        <v>39</v>
      </c>
      <c r="B10">
        <v>0</v>
      </c>
      <c r="C10">
        <v>0</v>
      </c>
      <c r="D10">
        <v>0</v>
      </c>
      <c r="E10">
        <v>2</v>
      </c>
      <c r="F10">
        <v>0</v>
      </c>
      <c r="G10">
        <f t="shared" si="0"/>
        <v>2</v>
      </c>
    </row>
    <row r="11" spans="1:7">
      <c r="A11" t="s">
        <v>41</v>
      </c>
      <c r="B11">
        <v>0</v>
      </c>
      <c r="C11">
        <v>0</v>
      </c>
      <c r="D11">
        <v>0</v>
      </c>
      <c r="E11">
        <v>1</v>
      </c>
      <c r="F11">
        <v>0</v>
      </c>
      <c r="G11">
        <f t="shared" si="0"/>
        <v>1</v>
      </c>
    </row>
    <row r="12" spans="1:7">
      <c r="A12" t="s">
        <v>40</v>
      </c>
      <c r="B12">
        <v>0</v>
      </c>
      <c r="C12">
        <v>0</v>
      </c>
      <c r="D12">
        <v>0</v>
      </c>
      <c r="E12">
        <v>1</v>
      </c>
      <c r="F12">
        <v>0</v>
      </c>
      <c r="G12">
        <f t="shared" si="0"/>
        <v>1</v>
      </c>
    </row>
    <row r="13" spans="1:7">
      <c r="A13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</row>
    <row r="14" spans="1:7">
      <c r="A14" t="s">
        <v>43</v>
      </c>
      <c r="B14">
        <v>0</v>
      </c>
      <c r="C14">
        <v>0</v>
      </c>
      <c r="D14">
        <v>0</v>
      </c>
      <c r="E14">
        <v>0</v>
      </c>
      <c r="F14">
        <v>1</v>
      </c>
      <c r="G14">
        <f t="shared" si="0"/>
        <v>1</v>
      </c>
    </row>
    <row r="15" spans="1:7">
      <c r="A15" t="s">
        <v>44</v>
      </c>
      <c r="B15">
        <v>1</v>
      </c>
      <c r="C15">
        <v>0</v>
      </c>
      <c r="D15">
        <v>0</v>
      </c>
      <c r="E15">
        <v>0</v>
      </c>
      <c r="F15">
        <v>0</v>
      </c>
      <c r="G15">
        <f>SUM(B15:F15)</f>
        <v>1</v>
      </c>
    </row>
    <row r="16" spans="1:7">
      <c r="A16" t="s">
        <v>45</v>
      </c>
      <c r="B16">
        <v>0</v>
      </c>
      <c r="C16">
        <v>0</v>
      </c>
      <c r="D16">
        <v>1</v>
      </c>
      <c r="E16">
        <v>0</v>
      </c>
      <c r="F16">
        <v>0</v>
      </c>
      <c r="G16">
        <f t="shared" si="0"/>
        <v>1</v>
      </c>
    </row>
    <row r="17" spans="1:7">
      <c r="A17" t="s">
        <v>46</v>
      </c>
      <c r="B17">
        <v>0</v>
      </c>
      <c r="C17">
        <v>1</v>
      </c>
      <c r="D17">
        <v>1</v>
      </c>
      <c r="E17">
        <v>1</v>
      </c>
      <c r="F17">
        <v>1</v>
      </c>
      <c r="G17">
        <f t="shared" si="0"/>
        <v>4</v>
      </c>
    </row>
    <row r="18" spans="1:7">
      <c r="A18" t="s">
        <v>47</v>
      </c>
      <c r="B18">
        <v>0</v>
      </c>
      <c r="C18">
        <v>0</v>
      </c>
      <c r="D18">
        <v>2</v>
      </c>
      <c r="E18">
        <v>0</v>
      </c>
      <c r="F18">
        <v>0</v>
      </c>
      <c r="G18">
        <f t="shared" si="0"/>
        <v>2</v>
      </c>
    </row>
    <row r="19" spans="1:7">
      <c r="A19" t="s">
        <v>4</v>
      </c>
      <c r="B19">
        <f>SUM(B2:B18)</f>
        <v>2</v>
      </c>
      <c r="C19">
        <f t="shared" ref="C19:F19" si="1">SUM(C2:C18)</f>
        <v>4</v>
      </c>
      <c r="D19">
        <f t="shared" si="1"/>
        <v>17</v>
      </c>
      <c r="E19">
        <f t="shared" si="1"/>
        <v>58</v>
      </c>
      <c r="F19">
        <f t="shared" si="1"/>
        <v>22</v>
      </c>
      <c r="G19">
        <f>SUM(G2:G18)</f>
        <v>103</v>
      </c>
    </row>
    <row r="22" spans="1:7">
      <c r="A22" s="3" t="s">
        <v>54</v>
      </c>
    </row>
    <row r="23" spans="1:7">
      <c r="B23" t="s">
        <v>50</v>
      </c>
      <c r="C23" t="s">
        <v>48</v>
      </c>
      <c r="D23" t="s">
        <v>49</v>
      </c>
      <c r="E23" t="s">
        <v>51</v>
      </c>
      <c r="F23" t="s">
        <v>52</v>
      </c>
      <c r="G23" t="s">
        <v>53</v>
      </c>
    </row>
    <row r="24" spans="1:7">
      <c r="A24" t="s">
        <v>31</v>
      </c>
      <c r="B24">
        <f>B$19 * $G2 / $G$19</f>
        <v>1.9417475728155338E-2</v>
      </c>
      <c r="C24">
        <f t="shared" ref="C24:F24" si="2">C$19 * $G2 / $G$19</f>
        <v>3.8834951456310676E-2</v>
      </c>
      <c r="D24">
        <f t="shared" si="2"/>
        <v>0.1650485436893204</v>
      </c>
      <c r="E24">
        <f t="shared" si="2"/>
        <v>0.56310679611650483</v>
      </c>
      <c r="F24">
        <f t="shared" si="2"/>
        <v>0.21359223300970873</v>
      </c>
    </row>
    <row r="25" spans="1:7">
      <c r="A25" t="s">
        <v>32</v>
      </c>
      <c r="B25">
        <f t="shared" ref="B25:F25" si="3">B$19 * $G3 / $G$19</f>
        <v>1.9417475728155338E-2</v>
      </c>
      <c r="C25">
        <f t="shared" si="3"/>
        <v>3.8834951456310676E-2</v>
      </c>
      <c r="D25">
        <f t="shared" si="3"/>
        <v>0.1650485436893204</v>
      </c>
      <c r="E25">
        <f t="shared" si="3"/>
        <v>0.56310679611650483</v>
      </c>
      <c r="F25">
        <f t="shared" si="3"/>
        <v>0.21359223300970873</v>
      </c>
    </row>
    <row r="26" spans="1:7">
      <c r="A26" t="s">
        <v>33</v>
      </c>
      <c r="B26">
        <f t="shared" ref="B26:F26" si="4">B$19 * $G4 / $G$19</f>
        <v>7.7669902912621352E-2</v>
      </c>
      <c r="C26">
        <f t="shared" si="4"/>
        <v>0.1553398058252427</v>
      </c>
      <c r="D26">
        <f t="shared" si="4"/>
        <v>0.66019417475728159</v>
      </c>
      <c r="E26">
        <f t="shared" si="4"/>
        <v>2.2524271844660193</v>
      </c>
      <c r="F26">
        <f t="shared" si="4"/>
        <v>0.85436893203883491</v>
      </c>
    </row>
    <row r="27" spans="1:7">
      <c r="A27" t="s">
        <v>34</v>
      </c>
      <c r="B27">
        <f t="shared" ref="B27:F27" si="5">B$19 * $G5 / $G$19</f>
        <v>0.52427184466019416</v>
      </c>
      <c r="C27">
        <f t="shared" si="5"/>
        <v>1.0485436893203883</v>
      </c>
      <c r="D27">
        <f t="shared" si="5"/>
        <v>4.4563106796116507</v>
      </c>
      <c r="E27">
        <f t="shared" si="5"/>
        <v>15.203883495145631</v>
      </c>
      <c r="F27">
        <f t="shared" si="5"/>
        <v>5.766990291262136</v>
      </c>
    </row>
    <row r="28" spans="1:7">
      <c r="A28" t="s">
        <v>35</v>
      </c>
      <c r="B28">
        <f t="shared" ref="B28:F28" si="6">B$19 * $G6 / $G$19</f>
        <v>1.9417475728155338E-2</v>
      </c>
      <c r="C28">
        <f t="shared" si="6"/>
        <v>3.8834951456310676E-2</v>
      </c>
      <c r="D28">
        <f t="shared" si="6"/>
        <v>0.1650485436893204</v>
      </c>
      <c r="E28">
        <f t="shared" si="6"/>
        <v>0.56310679611650483</v>
      </c>
      <c r="F28">
        <f t="shared" si="6"/>
        <v>0.21359223300970873</v>
      </c>
    </row>
    <row r="29" spans="1:7">
      <c r="A29" t="s">
        <v>36</v>
      </c>
      <c r="B29">
        <f t="shared" ref="B29:F29" si="7">B$19 * $G7 / $G$19</f>
        <v>3.8834951456310676E-2</v>
      </c>
      <c r="C29">
        <f t="shared" si="7"/>
        <v>7.7669902912621352E-2</v>
      </c>
      <c r="D29">
        <f t="shared" si="7"/>
        <v>0.3300970873786408</v>
      </c>
      <c r="E29">
        <f t="shared" si="7"/>
        <v>1.1262135922330097</v>
      </c>
      <c r="F29">
        <f t="shared" si="7"/>
        <v>0.42718446601941745</v>
      </c>
    </row>
    <row r="30" spans="1:7">
      <c r="A30" t="s">
        <v>37</v>
      </c>
      <c r="B30">
        <f t="shared" ref="B30:F30" si="8">B$19 * $G8 / $G$19</f>
        <v>1.0097087378640777</v>
      </c>
      <c r="C30">
        <f t="shared" si="8"/>
        <v>2.0194174757281553</v>
      </c>
      <c r="D30">
        <f t="shared" si="8"/>
        <v>8.5825242718446599</v>
      </c>
      <c r="E30">
        <f t="shared" si="8"/>
        <v>29.281553398058254</v>
      </c>
      <c r="F30">
        <f t="shared" si="8"/>
        <v>11.106796116504855</v>
      </c>
    </row>
    <row r="31" spans="1:7">
      <c r="A31" t="s">
        <v>38</v>
      </c>
      <c r="B31">
        <f t="shared" ref="B31:F31" si="9">B$19 * $G9 / $G$19</f>
        <v>1.9417475728155338E-2</v>
      </c>
      <c r="C31">
        <f t="shared" si="9"/>
        <v>3.8834951456310676E-2</v>
      </c>
      <c r="D31">
        <f t="shared" si="9"/>
        <v>0.1650485436893204</v>
      </c>
      <c r="E31">
        <f t="shared" si="9"/>
        <v>0.56310679611650483</v>
      </c>
      <c r="F31">
        <f t="shared" si="9"/>
        <v>0.21359223300970873</v>
      </c>
    </row>
    <row r="32" spans="1:7">
      <c r="A32" t="s">
        <v>39</v>
      </c>
      <c r="B32">
        <f t="shared" ref="B32:F32" si="10">B$19 * $G10 / $G$19</f>
        <v>3.8834951456310676E-2</v>
      </c>
      <c r="C32">
        <f t="shared" si="10"/>
        <v>7.7669902912621352E-2</v>
      </c>
      <c r="D32">
        <f t="shared" si="10"/>
        <v>0.3300970873786408</v>
      </c>
      <c r="E32">
        <f t="shared" si="10"/>
        <v>1.1262135922330097</v>
      </c>
      <c r="F32">
        <f t="shared" si="10"/>
        <v>0.42718446601941745</v>
      </c>
    </row>
    <row r="33" spans="1:6">
      <c r="A33" t="s">
        <v>41</v>
      </c>
      <c r="B33">
        <f t="shared" ref="B33:F33" si="11">B$19 * $G11 / $G$19</f>
        <v>1.9417475728155338E-2</v>
      </c>
      <c r="C33">
        <f t="shared" si="11"/>
        <v>3.8834951456310676E-2</v>
      </c>
      <c r="D33">
        <f t="shared" si="11"/>
        <v>0.1650485436893204</v>
      </c>
      <c r="E33">
        <f t="shared" si="11"/>
        <v>0.56310679611650483</v>
      </c>
      <c r="F33">
        <f t="shared" si="11"/>
        <v>0.21359223300970873</v>
      </c>
    </row>
    <row r="34" spans="1:6">
      <c r="A34" t="s">
        <v>40</v>
      </c>
      <c r="B34">
        <f t="shared" ref="B34:F34" si="12">B$19 * $G12 / $G$19</f>
        <v>1.9417475728155338E-2</v>
      </c>
      <c r="C34">
        <f t="shared" si="12"/>
        <v>3.8834951456310676E-2</v>
      </c>
      <c r="D34">
        <f t="shared" si="12"/>
        <v>0.1650485436893204</v>
      </c>
      <c r="E34">
        <f t="shared" si="12"/>
        <v>0.56310679611650483</v>
      </c>
      <c r="F34">
        <f t="shared" si="12"/>
        <v>0.21359223300970873</v>
      </c>
    </row>
    <row r="35" spans="1:6">
      <c r="A35" t="s">
        <v>42</v>
      </c>
      <c r="B35">
        <f t="shared" ref="B35:F35" si="13">B$19 * $G13 / $G$19</f>
        <v>1.9417475728155338E-2</v>
      </c>
      <c r="C35">
        <f t="shared" si="13"/>
        <v>3.8834951456310676E-2</v>
      </c>
      <c r="D35">
        <f t="shared" si="13"/>
        <v>0.1650485436893204</v>
      </c>
      <c r="E35">
        <f t="shared" si="13"/>
        <v>0.56310679611650483</v>
      </c>
      <c r="F35">
        <f t="shared" si="13"/>
        <v>0.21359223300970873</v>
      </c>
    </row>
    <row r="36" spans="1:6">
      <c r="A36" t="s">
        <v>43</v>
      </c>
      <c r="B36">
        <f t="shared" ref="B36:F36" si="14">B$19 * $G14 / $G$19</f>
        <v>1.9417475728155338E-2</v>
      </c>
      <c r="C36">
        <f t="shared" si="14"/>
        <v>3.8834951456310676E-2</v>
      </c>
      <c r="D36">
        <f t="shared" si="14"/>
        <v>0.1650485436893204</v>
      </c>
      <c r="E36">
        <f t="shared" si="14"/>
        <v>0.56310679611650483</v>
      </c>
      <c r="F36">
        <f t="shared" si="14"/>
        <v>0.21359223300970873</v>
      </c>
    </row>
    <row r="37" spans="1:6">
      <c r="A37" t="s">
        <v>44</v>
      </c>
      <c r="B37">
        <f t="shared" ref="B37:F37" si="15">B$19 * $G15 / $G$19</f>
        <v>1.9417475728155338E-2</v>
      </c>
      <c r="C37">
        <f t="shared" si="15"/>
        <v>3.8834951456310676E-2</v>
      </c>
      <c r="D37">
        <f t="shared" si="15"/>
        <v>0.1650485436893204</v>
      </c>
      <c r="E37">
        <f t="shared" si="15"/>
        <v>0.56310679611650483</v>
      </c>
      <c r="F37">
        <f t="shared" si="15"/>
        <v>0.21359223300970873</v>
      </c>
    </row>
    <row r="38" spans="1:6">
      <c r="A38" t="s">
        <v>45</v>
      </c>
      <c r="B38">
        <f t="shared" ref="B38:F38" si="16">B$19 * $G16 / $G$19</f>
        <v>1.9417475728155338E-2</v>
      </c>
      <c r="C38">
        <f t="shared" si="16"/>
        <v>3.8834951456310676E-2</v>
      </c>
      <c r="D38">
        <f t="shared" si="16"/>
        <v>0.1650485436893204</v>
      </c>
      <c r="E38">
        <f t="shared" si="16"/>
        <v>0.56310679611650483</v>
      </c>
      <c r="F38">
        <f t="shared" si="16"/>
        <v>0.21359223300970873</v>
      </c>
    </row>
    <row r="39" spans="1:6">
      <c r="A39" t="s">
        <v>46</v>
      </c>
      <c r="B39">
        <f t="shared" ref="B39:F39" si="17">B$19 * $G17 / $G$19</f>
        <v>7.7669902912621352E-2</v>
      </c>
      <c r="C39">
        <f t="shared" si="17"/>
        <v>0.1553398058252427</v>
      </c>
      <c r="D39">
        <f t="shared" si="17"/>
        <v>0.66019417475728159</v>
      </c>
      <c r="E39">
        <f t="shared" si="17"/>
        <v>2.2524271844660193</v>
      </c>
      <c r="F39">
        <f t="shared" si="17"/>
        <v>0.85436893203883491</v>
      </c>
    </row>
    <row r="40" spans="1:6">
      <c r="A40" t="s">
        <v>47</v>
      </c>
      <c r="B40">
        <f t="shared" ref="B40:F40" si="18">B$19 * $G18 / $G$19</f>
        <v>3.8834951456310676E-2</v>
      </c>
      <c r="C40">
        <f t="shared" si="18"/>
        <v>7.7669902912621352E-2</v>
      </c>
      <c r="D40">
        <f t="shared" si="18"/>
        <v>0.3300970873786408</v>
      </c>
      <c r="E40">
        <f t="shared" si="18"/>
        <v>1.1262135922330097</v>
      </c>
      <c r="F40">
        <f t="shared" si="18"/>
        <v>0.42718446601941745</v>
      </c>
    </row>
    <row r="41" spans="1:6">
      <c r="A41" t="s">
        <v>4</v>
      </c>
    </row>
    <row r="44" spans="1:6">
      <c r="A44" s="4" t="s">
        <v>55</v>
      </c>
    </row>
    <row r="45" spans="1:6">
      <c r="B45" t="s">
        <v>50</v>
      </c>
      <c r="C45" t="s">
        <v>48</v>
      </c>
      <c r="D45" t="s">
        <v>49</v>
      </c>
      <c r="E45" t="s">
        <v>51</v>
      </c>
      <c r="F45" t="s">
        <v>52</v>
      </c>
    </row>
    <row r="46" spans="1:6">
      <c r="A46" t="s">
        <v>31</v>
      </c>
      <c r="B46">
        <f>(B2-B24) ^ 2 / B24</f>
        <v>1.9417475728155338E-2</v>
      </c>
      <c r="C46">
        <f t="shared" ref="C46:F46" si="19">(C2-C24) ^ 2 / C24</f>
        <v>3.8834951456310676E-2</v>
      </c>
      <c r="D46">
        <f t="shared" si="19"/>
        <v>0.1650485436893204</v>
      </c>
      <c r="E46">
        <f t="shared" si="19"/>
        <v>0.33896886508202217</v>
      </c>
      <c r="F46">
        <f t="shared" si="19"/>
        <v>0.21359223300970873</v>
      </c>
    </row>
    <row r="47" spans="1:6">
      <c r="A47" t="s">
        <v>32</v>
      </c>
      <c r="B47">
        <f t="shared" ref="B47:F47" si="20">(B3-B25) ^ 2 / B25</f>
        <v>1.9417475728155338E-2</v>
      </c>
      <c r="C47">
        <f t="shared" si="20"/>
        <v>3.8834951456310676E-2</v>
      </c>
      <c r="D47">
        <f t="shared" si="20"/>
        <v>0.1650485436893204</v>
      </c>
      <c r="E47">
        <f t="shared" si="20"/>
        <v>0.33896886508202217</v>
      </c>
      <c r="F47">
        <f t="shared" si="20"/>
        <v>0.21359223300970873</v>
      </c>
    </row>
    <row r="48" spans="1:6">
      <c r="A48" t="s">
        <v>33</v>
      </c>
      <c r="B48">
        <f t="shared" ref="B48:F48" si="21">(B4-B26) ^ 2 / B26</f>
        <v>7.7669902912621352E-2</v>
      </c>
      <c r="C48">
        <f t="shared" si="21"/>
        <v>0.1553398058252427</v>
      </c>
      <c r="D48">
        <f t="shared" si="21"/>
        <v>0.17490005711022269</v>
      </c>
      <c r="E48">
        <f t="shared" si="21"/>
        <v>2.8289253431536637E-2</v>
      </c>
      <c r="F48">
        <f t="shared" si="21"/>
        <v>2.4823477493380423E-2</v>
      </c>
    </row>
    <row r="49" spans="1:6">
      <c r="A49" t="s">
        <v>34</v>
      </c>
      <c r="B49">
        <f t="shared" ref="B49:F49" si="22">(B5-B27) ^ 2 / B27</f>
        <v>0.52427184466019416</v>
      </c>
      <c r="C49">
        <f t="shared" si="22"/>
        <v>2.2473930240920516E-3</v>
      </c>
      <c r="D49">
        <f t="shared" si="22"/>
        <v>2.6807115510713455</v>
      </c>
      <c r="E49">
        <f t="shared" si="22"/>
        <v>9.5326662450867267E-2</v>
      </c>
      <c r="F49">
        <f t="shared" si="22"/>
        <v>4.748471772743617</v>
      </c>
    </row>
    <row r="50" spans="1:6">
      <c r="A50" t="s">
        <v>35</v>
      </c>
      <c r="B50">
        <f t="shared" ref="B50:F50" si="23">(B6-B28) ^ 2 / B28</f>
        <v>1.9417475728155338E-2</v>
      </c>
      <c r="C50">
        <f t="shared" si="23"/>
        <v>3.8834951456310676E-2</v>
      </c>
      <c r="D50">
        <f t="shared" si="23"/>
        <v>4.2238720731010844</v>
      </c>
      <c r="E50">
        <f t="shared" si="23"/>
        <v>0.56310679611650483</v>
      </c>
      <c r="F50">
        <f t="shared" si="23"/>
        <v>0.21359223300970873</v>
      </c>
    </row>
    <row r="51" spans="1:6">
      <c r="A51" t="s">
        <v>36</v>
      </c>
      <c r="B51">
        <f t="shared" ref="B51:F51" si="24">(B7-B29) ^ 2 / B29</f>
        <v>3.8834951456310676E-2</v>
      </c>
      <c r="C51">
        <f t="shared" si="24"/>
        <v>7.7669902912621352E-2</v>
      </c>
      <c r="D51">
        <f t="shared" si="24"/>
        <v>0.3300970873786408</v>
      </c>
      <c r="E51">
        <f t="shared" si="24"/>
        <v>1.4144626715768318E-2</v>
      </c>
      <c r="F51">
        <f t="shared" si="24"/>
        <v>0.76809355692850834</v>
      </c>
    </row>
    <row r="52" spans="1:6">
      <c r="A52" t="s">
        <v>37</v>
      </c>
      <c r="B52">
        <f t="shared" ref="B52:F52" si="25">(B8-B30) ^ 2 / B30</f>
        <v>9.3353248693054443E-5</v>
      </c>
      <c r="C52">
        <f t="shared" si="25"/>
        <v>1.8670649738610889E-4</v>
      </c>
      <c r="D52">
        <f t="shared" si="25"/>
        <v>3.9537846505293649E-2</v>
      </c>
      <c r="E52">
        <f t="shared" si="25"/>
        <v>0.7603332389070584</v>
      </c>
      <c r="F52">
        <f t="shared" si="25"/>
        <v>1.5185094032181414</v>
      </c>
    </row>
    <row r="53" spans="1:6">
      <c r="A53" t="s">
        <v>38</v>
      </c>
      <c r="B53">
        <f t="shared" ref="B53:F53" si="26">(B9-B31) ^ 2 / B31</f>
        <v>1.9417475728155338E-2</v>
      </c>
      <c r="C53">
        <f t="shared" si="26"/>
        <v>3.8834951456310676E-2</v>
      </c>
      <c r="D53">
        <f t="shared" si="26"/>
        <v>4.2238720731010844</v>
      </c>
      <c r="E53">
        <f t="shared" si="26"/>
        <v>0.56310679611650483</v>
      </c>
      <c r="F53">
        <f t="shared" si="26"/>
        <v>0.21359223300970873</v>
      </c>
    </row>
    <row r="54" spans="1:6">
      <c r="A54" t="s">
        <v>39</v>
      </c>
      <c r="B54">
        <f t="shared" ref="B54:F54" si="27">(B10-B32) ^ 2 / B32</f>
        <v>3.8834951456310676E-2</v>
      </c>
      <c r="C54">
        <f t="shared" si="27"/>
        <v>7.7669902912621352E-2</v>
      </c>
      <c r="D54">
        <f t="shared" si="27"/>
        <v>0.3300970873786408</v>
      </c>
      <c r="E54">
        <f t="shared" si="27"/>
        <v>0.67793773016404435</v>
      </c>
      <c r="F54">
        <f t="shared" si="27"/>
        <v>0.42718446601941745</v>
      </c>
    </row>
    <row r="55" spans="1:6">
      <c r="A55" t="s">
        <v>41</v>
      </c>
      <c r="B55">
        <f t="shared" ref="B55:F55" si="28">(B11-B33) ^ 2 / B33</f>
        <v>1.9417475728155338E-2</v>
      </c>
      <c r="C55">
        <f t="shared" si="28"/>
        <v>3.8834951456310676E-2</v>
      </c>
      <c r="D55">
        <f t="shared" si="28"/>
        <v>0.1650485436893204</v>
      </c>
      <c r="E55">
        <f t="shared" si="28"/>
        <v>0.33896886508202217</v>
      </c>
      <c r="F55">
        <f t="shared" si="28"/>
        <v>0.21359223300970873</v>
      </c>
    </row>
    <row r="56" spans="1:6">
      <c r="A56" t="s">
        <v>40</v>
      </c>
      <c r="B56">
        <f t="shared" ref="B56:F56" si="29">(B12-B34) ^ 2 / B34</f>
        <v>1.9417475728155338E-2</v>
      </c>
      <c r="C56">
        <f t="shared" si="29"/>
        <v>3.8834951456310676E-2</v>
      </c>
      <c r="D56">
        <f t="shared" si="29"/>
        <v>0.1650485436893204</v>
      </c>
      <c r="E56">
        <f t="shared" si="29"/>
        <v>0.33896886508202217</v>
      </c>
      <c r="F56">
        <f t="shared" si="29"/>
        <v>0.21359223300970873</v>
      </c>
    </row>
    <row r="57" spans="1:6">
      <c r="A57" t="s">
        <v>42</v>
      </c>
      <c r="B57">
        <f t="shared" ref="B57:F57" si="30">(B13-B35) ^ 2 / B35</f>
        <v>1.9417475728155338E-2</v>
      </c>
      <c r="C57">
        <f t="shared" si="30"/>
        <v>3.8834951456310676E-2</v>
      </c>
      <c r="D57">
        <f t="shared" si="30"/>
        <v>4.2238720731010844</v>
      </c>
      <c r="E57">
        <f t="shared" si="30"/>
        <v>0.56310679611650483</v>
      </c>
      <c r="F57">
        <f t="shared" si="30"/>
        <v>0.21359223300970873</v>
      </c>
    </row>
    <row r="58" spans="1:6">
      <c r="A58" t="s">
        <v>43</v>
      </c>
      <c r="B58">
        <f t="shared" ref="B58:F58" si="31">(B14-B36) ^ 2 / B36</f>
        <v>1.9417475728155338E-2</v>
      </c>
      <c r="C58">
        <f t="shared" si="31"/>
        <v>3.8834951456310676E-2</v>
      </c>
      <c r="D58">
        <f t="shared" si="31"/>
        <v>0.1650485436893204</v>
      </c>
      <c r="E58">
        <f t="shared" si="31"/>
        <v>0.56310679611650483</v>
      </c>
      <c r="F58">
        <f t="shared" si="31"/>
        <v>2.8954104148278907</v>
      </c>
    </row>
    <row r="59" spans="1:6">
      <c r="A59" t="s">
        <v>44</v>
      </c>
      <c r="B59">
        <f t="shared" ref="B59:F59" si="32">(B15-B37) ^ 2 / B37</f>
        <v>49.519417475728162</v>
      </c>
      <c r="C59">
        <f t="shared" si="32"/>
        <v>3.8834951456310676E-2</v>
      </c>
      <c r="D59">
        <f t="shared" si="32"/>
        <v>0.1650485436893204</v>
      </c>
      <c r="E59">
        <f t="shared" si="32"/>
        <v>0.56310679611650483</v>
      </c>
      <c r="F59">
        <f t="shared" si="32"/>
        <v>0.21359223300970873</v>
      </c>
    </row>
    <row r="60" spans="1:6">
      <c r="A60" t="s">
        <v>45</v>
      </c>
      <c r="B60">
        <f t="shared" ref="B60:F60" si="33">(B16-B38) ^ 2 / B38</f>
        <v>1.9417475728155338E-2</v>
      </c>
      <c r="C60">
        <f t="shared" si="33"/>
        <v>3.8834951456310676E-2</v>
      </c>
      <c r="D60">
        <f t="shared" si="33"/>
        <v>4.2238720731010844</v>
      </c>
      <c r="E60">
        <f t="shared" si="33"/>
        <v>0.56310679611650483</v>
      </c>
      <c r="F60">
        <f t="shared" si="33"/>
        <v>0.21359223300970873</v>
      </c>
    </row>
    <row r="61" spans="1:6">
      <c r="A61" t="s">
        <v>46</v>
      </c>
      <c r="B61">
        <f t="shared" ref="B61:F61" si="34">(B17-B39) ^ 2 / B39</f>
        <v>7.7669902912621352E-2</v>
      </c>
      <c r="C61">
        <f t="shared" si="34"/>
        <v>4.5928398058252435</v>
      </c>
      <c r="D61">
        <f t="shared" si="34"/>
        <v>0.17490005711022269</v>
      </c>
      <c r="E61">
        <f t="shared" si="34"/>
        <v>0.69639270170739864</v>
      </c>
      <c r="F61">
        <f t="shared" si="34"/>
        <v>2.4823477493380423E-2</v>
      </c>
    </row>
    <row r="62" spans="1:6">
      <c r="A62" t="s">
        <v>47</v>
      </c>
      <c r="B62">
        <f t="shared" ref="B62:F62" si="35">(B18-B40) ^ 2 / B40</f>
        <v>3.8834951456310676E-2</v>
      </c>
      <c r="C62">
        <f t="shared" si="35"/>
        <v>7.7669902912621352E-2</v>
      </c>
      <c r="D62">
        <f t="shared" si="35"/>
        <v>8.4477441462021687</v>
      </c>
      <c r="E62">
        <f t="shared" si="35"/>
        <v>1.1262135922330097</v>
      </c>
      <c r="F62">
        <f t="shared" si="35"/>
        <v>0.42718446601941745</v>
      </c>
    </row>
    <row r="65" spans="1:3">
      <c r="A65" t="s">
        <v>17</v>
      </c>
      <c r="B65">
        <f>SUM(B46:F62)</f>
        <v>106.81611011162229</v>
      </c>
    </row>
    <row r="66" spans="1:3">
      <c r="A66" t="s">
        <v>56</v>
      </c>
      <c r="B66" t="s">
        <v>57</v>
      </c>
      <c r="C66">
        <v>64</v>
      </c>
    </row>
    <row r="68" spans="1:3">
      <c r="A68" t="s">
        <v>58</v>
      </c>
      <c r="B68">
        <f>-_xlfn.CHISQ.DIST.RT(B65,C66)</f>
        <v>-6.3246860226266537E-4</v>
      </c>
    </row>
    <row r="70" spans="1:3">
      <c r="A70" t="s">
        <v>20</v>
      </c>
      <c r="B70">
        <v>0.05</v>
      </c>
    </row>
    <row r="72" spans="1:3">
      <c r="A72" t="s">
        <v>59</v>
      </c>
      <c r="B7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66F9-9FFB-4756-B7C6-2FE926C39EBF}">
  <dimension ref="A1:D20"/>
  <sheetViews>
    <sheetView workbookViewId="0">
      <selection activeCell="B10" sqref="B10"/>
    </sheetView>
  </sheetViews>
  <sheetFormatPr defaultRowHeight="14.5"/>
  <cols>
    <col min="1" max="1" width="22.90625" customWidth="1"/>
    <col min="2" max="2" width="32.36328125" customWidth="1"/>
  </cols>
  <sheetData>
    <row r="1" spans="1:4">
      <c r="B1" t="s">
        <v>0</v>
      </c>
      <c r="C1" t="s">
        <v>1</v>
      </c>
      <c r="D1" t="s">
        <v>4</v>
      </c>
    </row>
    <row r="2" spans="1:4">
      <c r="A2" t="s">
        <v>23</v>
      </c>
      <c r="B2">
        <v>40</v>
      </c>
      <c r="C2">
        <v>27</v>
      </c>
      <c r="D2">
        <v>67</v>
      </c>
    </row>
    <row r="3" spans="1:4">
      <c r="A3" t="s">
        <v>24</v>
      </c>
      <c r="B3">
        <v>18</v>
      </c>
      <c r="C3">
        <v>18</v>
      </c>
      <c r="D3">
        <v>36</v>
      </c>
    </row>
    <row r="4" spans="1:4">
      <c r="A4" t="s">
        <v>4</v>
      </c>
      <c r="B4">
        <v>58</v>
      </c>
      <c r="C4">
        <v>45</v>
      </c>
      <c r="D4">
        <v>103</v>
      </c>
    </row>
    <row r="7" spans="1:4" ht="43.5">
      <c r="A7" s="1" t="s">
        <v>25</v>
      </c>
      <c r="B7" t="s">
        <v>26</v>
      </c>
      <c r="C7">
        <f>40/58</f>
        <v>0.68965517241379315</v>
      </c>
    </row>
    <row r="8" spans="1:4" ht="43.5">
      <c r="A8" s="1" t="s">
        <v>27</v>
      </c>
      <c r="B8" t="s">
        <v>28</v>
      </c>
      <c r="C8">
        <f>27/45</f>
        <v>0.6</v>
      </c>
    </row>
    <row r="10" spans="1:4">
      <c r="A10" t="s">
        <v>29</v>
      </c>
      <c r="B10">
        <f>C7-C8</f>
        <v>8.9655172413793172E-2</v>
      </c>
    </row>
    <row r="12" spans="1:4">
      <c r="A12" t="s">
        <v>15</v>
      </c>
      <c r="B12" t="s">
        <v>13</v>
      </c>
      <c r="C12">
        <f xml:space="preserve"> ((C7*58)+ (C8*45) ) / (58 + 45 )</f>
        <v>0.65048543689320393</v>
      </c>
    </row>
    <row r="13" spans="1:4">
      <c r="A13" t="s">
        <v>14</v>
      </c>
      <c r="B13" t="s">
        <v>16</v>
      </c>
      <c r="C13">
        <f>SQRT(C12 * (1-C12) * ((1/58) + (1/45)))</f>
        <v>9.4721765833755869E-2</v>
      </c>
    </row>
    <row r="14" spans="1:4">
      <c r="A14" t="s">
        <v>17</v>
      </c>
      <c r="B14" s="2" t="s">
        <v>18</v>
      </c>
      <c r="C14">
        <f>B10/C13</f>
        <v>0.94651077948805384</v>
      </c>
    </row>
    <row r="16" spans="1:4">
      <c r="A16" t="s">
        <v>30</v>
      </c>
      <c r="B16">
        <v>0.82799999999999996</v>
      </c>
    </row>
    <row r="18" spans="1:2">
      <c r="A18" t="s">
        <v>20</v>
      </c>
      <c r="B18">
        <v>0.05</v>
      </c>
    </row>
    <row r="20" spans="1:2">
      <c r="A20" t="s">
        <v>21</v>
      </c>
      <c r="B20" t="s">
        <v>22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</vt:lpstr>
      <vt:lpstr>H2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kbal3920</dc:creator>
  <cp:lastModifiedBy>kbal3920</cp:lastModifiedBy>
  <dcterms:created xsi:type="dcterms:W3CDTF">2021-11-26T16:52:59Z</dcterms:created>
  <dcterms:modified xsi:type="dcterms:W3CDTF">2021-12-13T09:34:31Z</dcterms:modified>
</cp:coreProperties>
</file>