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esktop/"/>
    </mc:Choice>
  </mc:AlternateContent>
  <xr:revisionPtr revIDLastSave="0" documentId="13_ncr:1_{6ED0BF94-1BF7-024E-91EF-7D82344CF817}" xr6:coauthVersionLast="45" xr6:coauthVersionMax="45" xr10:uidLastSave="{00000000-0000-0000-0000-000000000000}"/>
  <bookViews>
    <workbookView xWindow="13940" yWindow="460" windowWidth="27700" windowHeight="21280" activeTab="2" xr2:uid="{00000000-000D-0000-FFFF-FFFF00000000}"/>
  </bookViews>
  <sheets>
    <sheet name="Лист3" sheetId="3" r:id="rId1"/>
    <sheet name="Лист2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4" i="1" l="1"/>
  <c r="B103" i="1"/>
  <c r="E102" i="1"/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O49" i="3"/>
  <c r="O48" i="3"/>
  <c r="O47" i="3"/>
  <c r="O46" i="3"/>
  <c r="O45" i="3"/>
  <c r="O44" i="3"/>
  <c r="O43" i="3"/>
  <c r="O42" i="3"/>
  <c r="O41" i="3"/>
  <c r="O40" i="3"/>
  <c r="O39" i="3"/>
  <c r="N39" i="3"/>
  <c r="O38" i="3"/>
  <c r="O37" i="3"/>
  <c r="E49" i="3"/>
  <c r="E48" i="3"/>
  <c r="E47" i="3"/>
  <c r="E46" i="3"/>
  <c r="E45" i="3"/>
  <c r="E44" i="3"/>
  <c r="E43" i="3"/>
  <c r="E42" i="3"/>
  <c r="E41" i="3"/>
  <c r="E40" i="3"/>
  <c r="E39" i="3"/>
  <c r="D39" i="3"/>
  <c r="E38" i="3"/>
  <c r="E37" i="3"/>
  <c r="N49" i="3"/>
  <c r="N48" i="3"/>
  <c r="N47" i="3"/>
  <c r="N46" i="3"/>
  <c r="N45" i="3"/>
  <c r="N44" i="3"/>
  <c r="N43" i="3"/>
  <c r="N42" i="3"/>
  <c r="N41" i="3"/>
  <c r="N40" i="3"/>
  <c r="N38" i="3"/>
  <c r="N37" i="3"/>
  <c r="D49" i="3"/>
  <c r="D48" i="3"/>
  <c r="D47" i="3"/>
  <c r="D46" i="3"/>
  <c r="D45" i="3"/>
  <c r="D44" i="3"/>
  <c r="D43" i="3"/>
  <c r="D42" i="3"/>
  <c r="D41" i="3"/>
  <c r="D40" i="3"/>
  <c r="D38" i="3"/>
  <c r="D37" i="3"/>
  <c r="C37" i="3"/>
  <c r="M49" i="3" l="1"/>
  <c r="M48" i="3"/>
  <c r="M47" i="3"/>
  <c r="M46" i="3"/>
  <c r="M45" i="3"/>
  <c r="M44" i="3"/>
  <c r="M43" i="3"/>
  <c r="M42" i="3"/>
  <c r="M41" i="3"/>
  <c r="M40" i="3"/>
  <c r="M39" i="3"/>
  <c r="M38" i="3"/>
  <c r="M37" i="3"/>
  <c r="C49" i="3"/>
  <c r="C48" i="3"/>
  <c r="C47" i="3"/>
  <c r="C46" i="3"/>
  <c r="C45" i="3"/>
  <c r="C44" i="3"/>
  <c r="C43" i="3"/>
  <c r="C42" i="3"/>
  <c r="C41" i="3"/>
  <c r="C40" i="3"/>
  <c r="C39" i="3"/>
  <c r="C38" i="3"/>
  <c r="L37" i="3" l="1" a="1"/>
  <c r="L37" i="3" s="1"/>
  <c r="L39" i="3" l="1"/>
  <c r="L38" i="3"/>
  <c r="L48" i="3"/>
  <c r="L44" i="3"/>
  <c r="L40" i="3"/>
  <c r="L47" i="3"/>
  <c r="L43" i="3"/>
  <c r="L50" i="3"/>
  <c r="L46" i="3"/>
  <c r="L42" i="3"/>
  <c r="L49" i="3"/>
  <c r="L45" i="3"/>
  <c r="L41" i="3"/>
  <c r="A49" i="3"/>
  <c r="B37" i="3" s="1" a="1"/>
  <c r="B37" i="3" s="1"/>
  <c r="J11" i="3"/>
  <c r="J10" i="3"/>
  <c r="J9" i="3"/>
  <c r="J8" i="3"/>
  <c r="J7" i="3"/>
  <c r="J6" i="3"/>
  <c r="J5" i="3"/>
  <c r="J4" i="3"/>
  <c r="J3" i="3"/>
  <c r="J2" i="3"/>
  <c r="J1" i="3"/>
  <c r="C1" i="3"/>
  <c r="C2" i="3"/>
  <c r="C11" i="3"/>
  <c r="C10" i="3"/>
  <c r="C9" i="3"/>
  <c r="C8" i="3"/>
  <c r="C7" i="3"/>
  <c r="C6" i="3"/>
  <c r="C5" i="3"/>
  <c r="C4" i="3"/>
  <c r="C3" i="3"/>
  <c r="B45" i="3" l="1"/>
  <c r="B43" i="3"/>
  <c r="B46" i="3"/>
  <c r="B49" i="3"/>
  <c r="B44" i="3"/>
  <c r="B47" i="3"/>
  <c r="B42" i="3"/>
  <c r="B48" i="3"/>
  <c r="B40" i="3"/>
  <c r="B41" i="3"/>
  <c r="B50" i="3"/>
  <c r="B38" i="3"/>
  <c r="B39" i="3"/>
</calcChain>
</file>

<file path=xl/sharedStrings.xml><?xml version="1.0" encoding="utf-8"?>
<sst xmlns="http://schemas.openxmlformats.org/spreadsheetml/2006/main" count="67" uniqueCount="40">
  <si>
    <t>выборка 1</t>
  </si>
  <si>
    <t>выборка 2</t>
  </si>
  <si>
    <t>вариационный ряд</t>
  </si>
  <si>
    <t>Xmax</t>
  </si>
  <si>
    <t>Xmin</t>
  </si>
  <si>
    <t>n</t>
  </si>
  <si>
    <r>
      <t>x</t>
    </r>
    <r>
      <rPr>
        <sz val="7"/>
        <color theme="1"/>
        <rFont val="Times New Roman"/>
        <family val="1"/>
      </rPr>
      <t xml:space="preserve">в </t>
    </r>
  </si>
  <si>
    <t xml:space="preserve">МЕДИАНА </t>
  </si>
  <si>
    <t>МОДА</t>
  </si>
  <si>
    <t xml:space="preserve">размах </t>
  </si>
  <si>
    <t>ДИСП.В</t>
  </si>
  <si>
    <t>ДИСП.Г</t>
  </si>
  <si>
    <t xml:space="preserve">СТАНДОТКЛОН.В </t>
  </si>
  <si>
    <t xml:space="preserve">СТАНДОТКЛОН.Г </t>
  </si>
  <si>
    <t>размах</t>
  </si>
  <si>
    <t>СТАНДОТКЛОН.В</t>
  </si>
  <si>
    <t>СТАНДОТКЛОН.Г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</si>
  <si>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</si>
  <si>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</si>
  <si>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</si>
  <si>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</si>
  <si>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</si>
  <si>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</si>
  <si>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</si>
  <si>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</si>
  <si>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</si>
  <si>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</si>
  <si>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</si>
  <si>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</si>
  <si>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</si>
  <si>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</si>
  <si>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r>
      <t>p</t>
    </r>
    <r>
      <rPr>
        <sz val="7"/>
        <color theme="1"/>
        <rFont val="Times New Roman,Italic"/>
      </rPr>
      <t xml:space="preserve">i </t>
    </r>
  </si>
  <si>
    <t xml:space="preserve">pi </t>
  </si>
  <si>
    <t>Fi</t>
  </si>
  <si>
    <r>
      <t>F</t>
    </r>
    <r>
      <rPr>
        <sz val="7"/>
        <color theme="1"/>
        <rFont val="Times New Roman,Italic"/>
      </rPr>
      <t xml:space="preserve">i </t>
    </r>
  </si>
  <si>
    <t>Fi*</t>
  </si>
  <si>
    <t>КОРРЕЛ</t>
  </si>
  <si>
    <t xml:space="preserve">КОВАР </t>
  </si>
  <si>
    <t>Столбец 1</t>
  </si>
  <si>
    <t>Столбец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</si>
</sst>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2"/>
      <color theme="1"/>
      <name val="Times New Roman,Bold"/>
    </font>
    <font>
      <sz val="12"/>
      <color theme="1"/>
      <name val="Times New Roman,Italic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Calibri"/>
      <family val="2"/>
      <charset val="204"/>
      <scheme val="minor"/>
    </font>
    <font>
      <sz val="7"/>
      <color theme="1"/>
      <name val="Times New Roman,Italic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Лист3!$B$37:$B$49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0-2846-9324-902FB44C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001792"/>
        <c:axId val="138654464"/>
      </c:barChart>
      <c:catAx>
        <c:axId val="48001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8654464"/>
        <c:crosses val="autoZero"/>
        <c:auto val="1"/>
        <c:lblAlgn val="ctr"/>
        <c:lblOffset val="100"/>
        <c:noMultiLvlLbl val="0"/>
      </c:catAx>
      <c:valAx>
        <c:axId val="13865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0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Лист3!$L$37:$L$49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8-CB43-8FB6-2DE2D56E7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807936"/>
        <c:axId val="50809472"/>
      </c:barChart>
      <c:catAx>
        <c:axId val="5080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50809472"/>
        <c:crosses val="autoZero"/>
        <c:auto val="1"/>
        <c:lblAlgn val="ctr"/>
        <c:lblOffset val="100"/>
        <c:noMultiLvlLbl val="0"/>
      </c:catAx>
      <c:valAx>
        <c:axId val="50809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07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261592300962376E-2"/>
          <c:y val="7.407407407407407E-2"/>
          <c:w val="0.87129396325459318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Лист3!$O$37:$O$49</c:f>
              <c:numCache>
                <c:formatCode>General</c:formatCode>
                <c:ptCount val="13"/>
                <c:pt idx="0">
                  <c:v>8.0000000000000004E-4</c:v>
                </c:pt>
                <c:pt idx="1">
                  <c:v>1.1999999999999999E-3</c:v>
                </c:pt>
                <c:pt idx="2">
                  <c:v>2.3999999999999998E-3</c:v>
                </c:pt>
                <c:pt idx="3">
                  <c:v>3.5999999999999999E-3</c:v>
                </c:pt>
                <c:pt idx="4">
                  <c:v>6.0000000000000001E-3</c:v>
                </c:pt>
                <c:pt idx="5">
                  <c:v>7.1999999999999998E-3</c:v>
                </c:pt>
                <c:pt idx="6">
                  <c:v>9.1999999999999998E-3</c:v>
                </c:pt>
                <c:pt idx="7">
                  <c:v>1.04E-2</c:v>
                </c:pt>
                <c:pt idx="8">
                  <c:v>1.1600000000000001E-2</c:v>
                </c:pt>
                <c:pt idx="9">
                  <c:v>1.4800000000000002E-2</c:v>
                </c:pt>
                <c:pt idx="10">
                  <c:v>1.6400000000000001E-2</c:v>
                </c:pt>
                <c:pt idx="11">
                  <c:v>1.8000000000000002E-2</c:v>
                </c:pt>
                <c:pt idx="1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E-484F-A06E-15C6C8B75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519120"/>
        <c:axId val="559115232"/>
      </c:lineChart>
      <c:catAx>
        <c:axId val="51851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115232"/>
        <c:crosses val="autoZero"/>
        <c:auto val="1"/>
        <c:lblAlgn val="ctr"/>
        <c:lblOffset val="100"/>
        <c:noMultiLvlLbl val="0"/>
      </c:catAx>
      <c:valAx>
        <c:axId val="5591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851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Лист3!$E$37:$E$49</c:f>
              <c:numCache>
                <c:formatCode>General</c:formatCode>
                <c:ptCount val="13"/>
                <c:pt idx="0">
                  <c:v>1.1111111111111111E-3</c:v>
                </c:pt>
                <c:pt idx="1">
                  <c:v>2.2222222222222222E-3</c:v>
                </c:pt>
                <c:pt idx="2">
                  <c:v>4.4444444444444444E-3</c:v>
                </c:pt>
                <c:pt idx="3">
                  <c:v>7.7777777777777776E-3</c:v>
                </c:pt>
                <c:pt idx="4">
                  <c:v>1.3333333333333334E-2</c:v>
                </c:pt>
                <c:pt idx="5">
                  <c:v>1.8888888888888889E-2</c:v>
                </c:pt>
                <c:pt idx="6">
                  <c:v>2.222222222222222E-2</c:v>
                </c:pt>
                <c:pt idx="7">
                  <c:v>2.6666666666666665E-2</c:v>
                </c:pt>
                <c:pt idx="8">
                  <c:v>2.8888888888888888E-2</c:v>
                </c:pt>
                <c:pt idx="9">
                  <c:v>2.9999999999999995E-2</c:v>
                </c:pt>
                <c:pt idx="10">
                  <c:v>2.9999999999999995E-2</c:v>
                </c:pt>
                <c:pt idx="11">
                  <c:v>2.9999999999999995E-2</c:v>
                </c:pt>
                <c:pt idx="12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B-4349-90AB-AB1779E27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487296"/>
        <c:axId val="559404624"/>
      </c:lineChart>
      <c:catAx>
        <c:axId val="55948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404624"/>
        <c:crosses val="autoZero"/>
        <c:auto val="1"/>
        <c:lblAlgn val="ctr"/>
        <c:lblOffset val="100"/>
        <c:noMultiLvlLbl val="0"/>
      </c:catAx>
      <c:valAx>
        <c:axId val="5594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48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Лист3!$D$37:$D$49</c:f>
              <c:numCache>
                <c:formatCode>General</c:formatCode>
                <c:ptCount val="13"/>
                <c:pt idx="0">
                  <c:v>3.3333333333333333E-2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0.23333333333333334</c:v>
                </c:pt>
                <c:pt idx="4">
                  <c:v>0.4</c:v>
                </c:pt>
                <c:pt idx="5">
                  <c:v>0.56666666666666665</c:v>
                </c:pt>
                <c:pt idx="6">
                  <c:v>0.66666666666666663</c:v>
                </c:pt>
                <c:pt idx="7">
                  <c:v>0.79999999999999993</c:v>
                </c:pt>
                <c:pt idx="8">
                  <c:v>0.86666666666666659</c:v>
                </c:pt>
                <c:pt idx="9">
                  <c:v>0.89999999999999991</c:v>
                </c:pt>
                <c:pt idx="10">
                  <c:v>0.89999999999999991</c:v>
                </c:pt>
                <c:pt idx="11">
                  <c:v>0.89999999999999991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3-174A-B49D-6774873C1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566329216"/>
        <c:axId val="566369488"/>
      </c:barChart>
      <c:catAx>
        <c:axId val="56632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69488"/>
        <c:crosses val="autoZero"/>
        <c:auto val="1"/>
        <c:lblAlgn val="ctr"/>
        <c:lblOffset val="100"/>
        <c:noMultiLvlLbl val="0"/>
      </c:catAx>
      <c:valAx>
        <c:axId val="5663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2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Лист3!$E$37:$E$49</c:f>
              <c:numCache>
                <c:formatCode>General</c:formatCode>
                <c:ptCount val="13"/>
                <c:pt idx="0">
                  <c:v>1.1111111111111111E-3</c:v>
                </c:pt>
                <c:pt idx="1">
                  <c:v>2.2222222222222222E-3</c:v>
                </c:pt>
                <c:pt idx="2">
                  <c:v>4.4444444444444444E-3</c:v>
                </c:pt>
                <c:pt idx="3">
                  <c:v>7.7777777777777776E-3</c:v>
                </c:pt>
                <c:pt idx="4">
                  <c:v>1.3333333333333334E-2</c:v>
                </c:pt>
                <c:pt idx="5">
                  <c:v>1.8888888888888889E-2</c:v>
                </c:pt>
                <c:pt idx="6">
                  <c:v>2.222222222222222E-2</c:v>
                </c:pt>
                <c:pt idx="7">
                  <c:v>2.6666666666666665E-2</c:v>
                </c:pt>
                <c:pt idx="8">
                  <c:v>2.8888888888888888E-2</c:v>
                </c:pt>
                <c:pt idx="9">
                  <c:v>2.9999999999999995E-2</c:v>
                </c:pt>
                <c:pt idx="10">
                  <c:v>2.9999999999999995E-2</c:v>
                </c:pt>
                <c:pt idx="11">
                  <c:v>2.9999999999999995E-2</c:v>
                </c:pt>
                <c:pt idx="12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4-CF4F-8317-A066027F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213328"/>
        <c:axId val="563427024"/>
      </c:lineChart>
      <c:catAx>
        <c:axId val="459213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427024"/>
        <c:crosses val="autoZero"/>
        <c:auto val="1"/>
        <c:lblAlgn val="ctr"/>
        <c:lblOffset val="100"/>
        <c:noMultiLvlLbl val="0"/>
      </c:catAx>
      <c:valAx>
        <c:axId val="5634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Лист3!$N$37:$N$49</c:f>
              <c:numCache>
                <c:formatCode>General</c:formatCode>
                <c:ptCount val="13"/>
                <c:pt idx="0">
                  <c:v>0.04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0.3</c:v>
                </c:pt>
                <c:pt idx="5">
                  <c:v>0.36</c:v>
                </c:pt>
                <c:pt idx="6">
                  <c:v>0.45999999999999996</c:v>
                </c:pt>
                <c:pt idx="7">
                  <c:v>0.52</c:v>
                </c:pt>
                <c:pt idx="8">
                  <c:v>0.58000000000000007</c:v>
                </c:pt>
                <c:pt idx="9">
                  <c:v>0.7400000000000001</c:v>
                </c:pt>
                <c:pt idx="10">
                  <c:v>0.82000000000000006</c:v>
                </c:pt>
                <c:pt idx="11">
                  <c:v>0.9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D-764D-9121-C635C8F4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564284032"/>
        <c:axId val="564742880"/>
      </c:barChart>
      <c:catAx>
        <c:axId val="56428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742880"/>
        <c:crosses val="autoZero"/>
        <c:auto val="1"/>
        <c:lblAlgn val="ctr"/>
        <c:lblOffset val="100"/>
        <c:noMultiLvlLbl val="0"/>
      </c:catAx>
      <c:valAx>
        <c:axId val="5647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28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Лист3!$O$37:$O$49</c:f>
              <c:numCache>
                <c:formatCode>General</c:formatCode>
                <c:ptCount val="13"/>
                <c:pt idx="0">
                  <c:v>8.0000000000000004E-4</c:v>
                </c:pt>
                <c:pt idx="1">
                  <c:v>1.1999999999999999E-3</c:v>
                </c:pt>
                <c:pt idx="2">
                  <c:v>2.3999999999999998E-3</c:v>
                </c:pt>
                <c:pt idx="3">
                  <c:v>3.5999999999999999E-3</c:v>
                </c:pt>
                <c:pt idx="4">
                  <c:v>6.0000000000000001E-3</c:v>
                </c:pt>
                <c:pt idx="5">
                  <c:v>7.1999999999999998E-3</c:v>
                </c:pt>
                <c:pt idx="6">
                  <c:v>9.1999999999999998E-3</c:v>
                </c:pt>
                <c:pt idx="7">
                  <c:v>1.04E-2</c:v>
                </c:pt>
                <c:pt idx="8">
                  <c:v>1.1600000000000001E-2</c:v>
                </c:pt>
                <c:pt idx="9">
                  <c:v>1.4800000000000002E-2</c:v>
                </c:pt>
                <c:pt idx="10">
                  <c:v>1.6400000000000001E-2</c:v>
                </c:pt>
                <c:pt idx="11">
                  <c:v>1.8000000000000002E-2</c:v>
                </c:pt>
                <c:pt idx="1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4-F647-A872-FC69BA8C4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86592"/>
        <c:axId val="564679456"/>
      </c:lineChart>
      <c:catAx>
        <c:axId val="56468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679456"/>
        <c:crosses val="autoZero"/>
        <c:auto val="1"/>
        <c:lblAlgn val="ctr"/>
        <c:lblOffset val="100"/>
        <c:noMultiLvlLbl val="0"/>
      </c:catAx>
      <c:valAx>
        <c:axId val="5646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68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51</xdr:row>
      <xdr:rowOff>28121</xdr:rowOff>
    </xdr:from>
    <xdr:to>
      <xdr:col>3</xdr:col>
      <xdr:colOff>1243693</xdr:colOff>
      <xdr:row>64</xdr:row>
      <xdr:rowOff>117021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75293</xdr:colOff>
      <xdr:row>50</xdr:row>
      <xdr:rowOff>156936</xdr:rowOff>
    </xdr:from>
    <xdr:to>
      <xdr:col>14</xdr:col>
      <xdr:colOff>479878</xdr:colOff>
      <xdr:row>64</xdr:row>
      <xdr:rowOff>43543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330200</xdr:colOff>
      <xdr:row>51</xdr:row>
      <xdr:rowOff>69850</xdr:rowOff>
    </xdr:from>
    <xdr:to>
      <xdr:col>20</xdr:col>
      <xdr:colOff>711200</xdr:colOff>
      <xdr:row>64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D8611E6-E3F8-3641-8863-94E614935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177800</xdr:colOff>
      <xdr:row>52</xdr:row>
      <xdr:rowOff>82550</xdr:rowOff>
    </xdr:from>
    <xdr:to>
      <xdr:col>9</xdr:col>
      <xdr:colOff>63500</xdr:colOff>
      <xdr:row>65</xdr:row>
      <xdr:rowOff>184150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A8423B-2D58-6448-99E8-D92B59FE9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120650</xdr:rowOff>
    </xdr:from>
    <xdr:to>
      <xdr:col>6</xdr:col>
      <xdr:colOff>152400</xdr:colOff>
      <xdr:row>20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A8AB5EA-FF2C-AA4F-82C1-762103D87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22</xdr:row>
      <xdr:rowOff>82550</xdr:rowOff>
    </xdr:from>
    <xdr:to>
      <xdr:col>6</xdr:col>
      <xdr:colOff>177800</xdr:colOff>
      <xdr:row>35</xdr:row>
      <xdr:rowOff>184150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246A81C-2927-4843-8041-711C6CD7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406400</xdr:colOff>
      <xdr:row>6</xdr:row>
      <xdr:rowOff>133350</xdr:rowOff>
    </xdr:from>
    <xdr:to>
      <xdr:col>12</xdr:col>
      <xdr:colOff>787400</xdr:colOff>
      <xdr:row>20</xdr:row>
      <xdr:rowOff>31750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FE8F597-DD5F-C94B-8DC3-4FC66584C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355600</xdr:colOff>
      <xdr:row>22</xdr:row>
      <xdr:rowOff>133350</xdr:rowOff>
    </xdr:from>
    <xdr:to>
      <xdr:col>12</xdr:col>
      <xdr:colOff>736600</xdr:colOff>
      <xdr:row>36</xdr:row>
      <xdr:rowOff>31750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72EF512-6588-5D4C-A27D-D6662145C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zoomScale="70" zoomScaleNormal="70" workbookViewId="0">
      <selection activeCell="D37" sqref="D37:D49"/>
    </sheetView>
  </sheetViews>
  <sheetFormatPr baseColWidth="10" defaultColWidth="11" defaultRowHeight="16"/>
  <cols>
    <col min="2" max="2" width="17.5" customWidth="1"/>
    <col min="3" max="3" width="17.6640625" customWidth="1"/>
    <col min="4" max="4" width="21.6640625" customWidth="1"/>
    <col min="9" max="9" width="17.5" customWidth="1"/>
    <col min="10" max="10" width="14.5" customWidth="1"/>
    <col min="11" max="11" width="21.33203125" customWidth="1"/>
  </cols>
  <sheetData>
    <row r="1" spans="1:11">
      <c r="A1">
        <v>9.6225977712310851</v>
      </c>
      <c r="B1">
        <v>-3.5860619947197798</v>
      </c>
      <c r="C1">
        <f>MAX(B1:B30)</f>
        <v>14.066070560947992</v>
      </c>
      <c r="D1" s="1" t="s">
        <v>3</v>
      </c>
      <c r="H1">
        <v>6.0017068891320378</v>
      </c>
      <c r="I1">
        <v>0.2307811074424535</v>
      </c>
      <c r="J1">
        <f>MAX(I1:I50)</f>
        <v>7.2749267120379955</v>
      </c>
      <c r="K1" t="s">
        <v>3</v>
      </c>
    </row>
    <row r="2" spans="1:11">
      <c r="A2">
        <v>12.948415259306785</v>
      </c>
      <c r="B2">
        <v>-2.0889882408664562</v>
      </c>
      <c r="C2">
        <f>MIN(B1:B30)</f>
        <v>-3.5860619947197798</v>
      </c>
      <c r="D2" t="s">
        <v>4</v>
      </c>
      <c r="H2">
        <v>7.2749267120379955</v>
      </c>
      <c r="I2">
        <v>0.35338099324144423</v>
      </c>
      <c r="J2">
        <f>MIN(I1:I50)</f>
        <v>0.2307811074424535</v>
      </c>
      <c r="K2" t="s">
        <v>4</v>
      </c>
    </row>
    <row r="3" spans="1:11">
      <c r="A3">
        <v>6.2037219221383566</v>
      </c>
      <c r="B3">
        <v>-0.32821786691783927</v>
      </c>
      <c r="C3">
        <f>COUNT(B1:B30)</f>
        <v>30</v>
      </c>
      <c r="D3" t="s">
        <v>5</v>
      </c>
      <c r="H3">
        <v>5.4173656381899491</v>
      </c>
      <c r="I3">
        <v>1.0454973663436249</v>
      </c>
      <c r="J3">
        <f>COUNT(I1:I50)</f>
        <v>50</v>
      </c>
      <c r="K3" t="s">
        <v>5</v>
      </c>
    </row>
    <row r="4" spans="1:11">
      <c r="A4">
        <v>1.4117023409926333</v>
      </c>
      <c r="B4">
        <v>0.33682739638607018</v>
      </c>
      <c r="C4">
        <f>AVERAGE(B1:B30)</f>
        <v>4.4867975298499614</v>
      </c>
      <c r="D4" s="2" t="s">
        <v>6</v>
      </c>
      <c r="H4">
        <v>5.3469025361700915</v>
      </c>
      <c r="I4">
        <v>1.3230751493247226</v>
      </c>
      <c r="J4">
        <f>AVERAGE(I1:I50)</f>
        <v>4.1946205429703696</v>
      </c>
      <c r="K4" s="2" t="s">
        <v>6</v>
      </c>
    </row>
    <row r="5" spans="1:11">
      <c r="A5">
        <v>6.0269900485582184</v>
      </c>
      <c r="B5">
        <v>0.81052634312072769</v>
      </c>
      <c r="C5">
        <f>MEDIAN(B1:B30)</f>
        <v>3.8035284559373395</v>
      </c>
      <c r="D5" s="1" t="s">
        <v>7</v>
      </c>
      <c r="H5">
        <v>5.0380495041317772</v>
      </c>
      <c r="I5">
        <v>1.763097780989483</v>
      </c>
      <c r="J5">
        <f>MEDIAN(I1:I50)</f>
        <v>4.1469607013859786</v>
      </c>
      <c r="K5" s="1" t="s">
        <v>7</v>
      </c>
    </row>
    <row r="6" spans="1:11">
      <c r="A6">
        <v>-2.0889882408664562</v>
      </c>
      <c r="B6">
        <v>1.0273839860747103</v>
      </c>
      <c r="C6" t="e">
        <f>MODE(B1:B30)</f>
        <v>#N/A</v>
      </c>
      <c r="D6" t="s">
        <v>8</v>
      </c>
      <c r="H6">
        <v>3.7029408405069262</v>
      </c>
      <c r="I6">
        <v>1.7672996465116739</v>
      </c>
      <c r="J6" t="e">
        <f>MODE(I1:I50)</f>
        <v>#N/A</v>
      </c>
      <c r="K6" t="s">
        <v>8</v>
      </c>
    </row>
    <row r="7" spans="1:11">
      <c r="A7">
        <v>-3.5860619947197847</v>
      </c>
      <c r="B7">
        <v>1.4117023409926333</v>
      </c>
      <c r="C7">
        <f>MAX(B1:B30)-MIN(B1:B30)</f>
        <v>17.652132555667773</v>
      </c>
      <c r="D7" s="3" t="s">
        <v>9</v>
      </c>
      <c r="H7">
        <v>2.6987222655443475</v>
      </c>
      <c r="I7">
        <v>1.9674885253189132</v>
      </c>
      <c r="J7">
        <f>MAX(I1:I50)-MIN(I1:I50)</f>
        <v>7.044145604595542</v>
      </c>
      <c r="K7" t="s">
        <v>14</v>
      </c>
    </row>
    <row r="8" spans="1:11">
      <c r="A8">
        <v>0.81052634312072769</v>
      </c>
      <c r="B8">
        <v>1.9035343383438885</v>
      </c>
      <c r="C8">
        <f>_xlfn.VAR.S(B1:B30)</f>
        <v>17.216501743395476</v>
      </c>
      <c r="D8" t="s">
        <v>10</v>
      </c>
      <c r="H8">
        <v>1.9674885253189132</v>
      </c>
      <c r="I8">
        <v>2.1137079885229468</v>
      </c>
      <c r="J8">
        <f>_xlfn.VAR.S(I1:I50)</f>
        <v>3.543995436183244</v>
      </c>
      <c r="K8" t="s">
        <v>10</v>
      </c>
    </row>
    <row r="9" spans="1:11">
      <c r="A9">
        <v>14.066070560947992</v>
      </c>
      <c r="B9">
        <v>2.5376795191550627</v>
      </c>
      <c r="C9">
        <f>_xlfn.VAR.P(B1:B30)</f>
        <v>16.642618351948965</v>
      </c>
      <c r="D9" t="s">
        <v>11</v>
      </c>
      <c r="H9">
        <v>7.177347025484778</v>
      </c>
      <c r="I9">
        <v>2.319576661742758</v>
      </c>
      <c r="J9">
        <f>_xlfn.VAR.P(I1:I50)</f>
        <v>3.4731155274595804</v>
      </c>
      <c r="K9" t="s">
        <v>11</v>
      </c>
    </row>
    <row r="10" spans="1:11">
      <c r="A10">
        <v>4.3801111486391164</v>
      </c>
      <c r="B10">
        <v>2.6410549606953282</v>
      </c>
      <c r="C10">
        <f>_xlfn.STDEV.S(B1:B30)</f>
        <v>4.1492772555464974</v>
      </c>
      <c r="D10" s="1" t="s">
        <v>12</v>
      </c>
      <c r="H10">
        <v>4.9223458619089797</v>
      </c>
      <c r="I10">
        <v>2.5375961841782555</v>
      </c>
      <c r="J10">
        <f>_xlfn.STDEV.S(I1:I50)</f>
        <v>1.8825502479836345</v>
      </c>
      <c r="K10" t="s">
        <v>15</v>
      </c>
    </row>
    <row r="11" spans="1:11">
      <c r="A11">
        <v>3.0331210736039793</v>
      </c>
      <c r="B11">
        <v>3.0331210736039793</v>
      </c>
      <c r="C11">
        <f>_xlfn.STDEV.P(B1:B30)</f>
        <v>4.0795365364154987</v>
      </c>
      <c r="D11" s="1" t="s">
        <v>13</v>
      </c>
      <c r="H11">
        <v>3.891604147705948</v>
      </c>
      <c r="I11">
        <v>2.6474949764669873</v>
      </c>
      <c r="J11">
        <f>_xlfn.STDEV.P(I1:I50)</f>
        <v>1.863629664783103</v>
      </c>
      <c r="K11" t="s">
        <v>16</v>
      </c>
    </row>
    <row r="12" spans="1:11">
      <c r="A12">
        <v>3.491915675913333</v>
      </c>
      <c r="B12">
        <v>3.0830011736543383</v>
      </c>
      <c r="H12">
        <v>2.8190256772213615</v>
      </c>
      <c r="I12">
        <v>2.6987222655443475</v>
      </c>
    </row>
    <row r="13" spans="1:11">
      <c r="A13">
        <v>3.7773719567485387</v>
      </c>
      <c r="B13">
        <v>3.4593273438804317</v>
      </c>
      <c r="H13">
        <v>5.6534477254026569</v>
      </c>
      <c r="I13">
        <v>2.7382352628628723</v>
      </c>
    </row>
    <row r="14" spans="1:11">
      <c r="A14">
        <v>-0.32821786691783927</v>
      </c>
      <c r="B14">
        <v>3.491915675913333</v>
      </c>
      <c r="H14">
        <v>1.0454973663436249</v>
      </c>
      <c r="I14">
        <v>2.7878800311591476</v>
      </c>
    </row>
    <row r="15" spans="1:11" ht="17" thickBot="1">
      <c r="A15">
        <v>2.6410549606953282</v>
      </c>
      <c r="B15">
        <v>3.7773719567485387</v>
      </c>
      <c r="H15">
        <v>2.319576661742758</v>
      </c>
      <c r="I15">
        <v>2.8190256772213615</v>
      </c>
    </row>
    <row r="16" spans="1:11">
      <c r="A16">
        <v>7.2951383016334148</v>
      </c>
      <c r="B16">
        <v>3.8296849551261403</v>
      </c>
      <c r="C16" s="4" t="s">
        <v>17</v>
      </c>
      <c r="D16" s="4"/>
      <c r="H16">
        <v>0.35338099324144423</v>
      </c>
      <c r="I16">
        <v>2.9686739354510792</v>
      </c>
      <c r="J16" s="4" t="s">
        <v>17</v>
      </c>
      <c r="K16" s="4"/>
    </row>
    <row r="17" spans="1:11">
      <c r="A17">
        <v>5.4697312760981731</v>
      </c>
      <c r="B17">
        <v>4.3801111486391164</v>
      </c>
      <c r="H17">
        <v>4.4810249265574384</v>
      </c>
      <c r="I17">
        <v>3.1781396602164023</v>
      </c>
    </row>
    <row r="18" spans="1:11">
      <c r="A18">
        <v>4.9051794929982862</v>
      </c>
      <c r="B18">
        <v>4.8411965407285606</v>
      </c>
      <c r="C18" t="s">
        <v>18</v>
      </c>
      <c r="D18">
        <v>4.4867975298499614</v>
      </c>
      <c r="H18">
        <v>5.2110876923543401</v>
      </c>
      <c r="I18">
        <v>3.2393168213311583</v>
      </c>
      <c r="J18" t="s">
        <v>18</v>
      </c>
      <c r="K18">
        <v>4.1946205429703696</v>
      </c>
    </row>
    <row r="19" spans="1:11">
      <c r="A19">
        <v>3.0830011736543383</v>
      </c>
      <c r="B19">
        <v>4.9051794929982862</v>
      </c>
      <c r="C19" t="s">
        <v>19</v>
      </c>
      <c r="D19">
        <v>0.75755091673531472</v>
      </c>
      <c r="H19">
        <v>4.621300841885386</v>
      </c>
      <c r="I19">
        <v>3.464400843862677</v>
      </c>
      <c r="J19" t="s">
        <v>19</v>
      </c>
      <c r="K19">
        <v>0.26623280925472892</v>
      </c>
    </row>
    <row r="20" spans="1:11">
      <c r="A20">
        <v>3.8296849551261403</v>
      </c>
      <c r="B20">
        <v>5.4697312760981731</v>
      </c>
      <c r="C20" t="s">
        <v>20</v>
      </c>
      <c r="D20">
        <v>3.8035284559373395</v>
      </c>
      <c r="H20">
        <v>3.464400843862677</v>
      </c>
      <c r="I20">
        <v>3.6820201886293944</v>
      </c>
      <c r="J20" t="s">
        <v>20</v>
      </c>
      <c r="K20">
        <v>4.1469607013859786</v>
      </c>
    </row>
    <row r="21" spans="1:11">
      <c r="A21">
        <v>2.5376795191550627</v>
      </c>
      <c r="B21">
        <v>6.0164342256757664</v>
      </c>
      <c r="C21" t="s">
        <v>21</v>
      </c>
      <c r="D21" t="e">
        <v>#N/A</v>
      </c>
      <c r="H21">
        <v>1.7672996465116739</v>
      </c>
      <c r="I21">
        <v>3.7029408405069262</v>
      </c>
      <c r="J21" t="s">
        <v>21</v>
      </c>
      <c r="K21" t="e">
        <v>#N/A</v>
      </c>
    </row>
    <row r="22" spans="1:11">
      <c r="A22">
        <v>1.9035343383438885</v>
      </c>
      <c r="B22">
        <v>6.0269900485582184</v>
      </c>
      <c r="C22" t="s">
        <v>22</v>
      </c>
      <c r="D22">
        <v>4.1492772555464974</v>
      </c>
      <c r="H22">
        <v>5.7465299606556073</v>
      </c>
      <c r="I22">
        <v>3.8834300640737638</v>
      </c>
      <c r="J22" t="s">
        <v>22</v>
      </c>
      <c r="K22">
        <v>1.8825502479836345</v>
      </c>
    </row>
    <row r="23" spans="1:11">
      <c r="A23">
        <v>13.025585884752218</v>
      </c>
      <c r="B23">
        <v>6.2037219221383566</v>
      </c>
      <c r="C23" t="s">
        <v>23</v>
      </c>
      <c r="D23">
        <v>17.216501743395476</v>
      </c>
      <c r="H23">
        <v>4.0492036633659154</v>
      </c>
      <c r="I23">
        <v>3.891604147705948</v>
      </c>
      <c r="J23" t="s">
        <v>23</v>
      </c>
      <c r="K23">
        <v>3.543995436183244</v>
      </c>
    </row>
    <row r="24" spans="1:11">
      <c r="A24">
        <v>4.8411965407285606</v>
      </c>
      <c r="B24">
        <v>7.0936568034812808</v>
      </c>
      <c r="C24" t="s">
        <v>24</v>
      </c>
      <c r="D24">
        <v>0.55597668896492136</v>
      </c>
      <c r="H24">
        <v>3.6820201886293944</v>
      </c>
      <c r="I24">
        <v>3.9539500095124822</v>
      </c>
      <c r="J24" t="s">
        <v>24</v>
      </c>
      <c r="K24">
        <v>-0.81074668465676059</v>
      </c>
    </row>
    <row r="25" spans="1:11">
      <c r="A25">
        <v>6.0164342256757664</v>
      </c>
      <c r="B25">
        <v>7.2951383016334148</v>
      </c>
      <c r="C25" t="s">
        <v>25</v>
      </c>
      <c r="D25">
        <v>0.60348492530668252</v>
      </c>
      <c r="H25">
        <v>7.1976014724932611</v>
      </c>
      <c r="I25">
        <v>4.0492036633659154</v>
      </c>
      <c r="J25" t="s">
        <v>25</v>
      </c>
      <c r="K25">
        <v>-0.18483855378471992</v>
      </c>
    </row>
    <row r="26" spans="1:11">
      <c r="A26">
        <v>1.0273839860747103</v>
      </c>
      <c r="B26">
        <v>7.3692336981184781</v>
      </c>
      <c r="C26" t="s">
        <v>26</v>
      </c>
      <c r="D26">
        <v>17.652132555667777</v>
      </c>
      <c r="H26">
        <v>5.3591443348559551</v>
      </c>
      <c r="I26">
        <v>4.2447177394060418</v>
      </c>
      <c r="J26" t="s">
        <v>26</v>
      </c>
      <c r="K26">
        <v>7.044145604595542</v>
      </c>
    </row>
    <row r="27" spans="1:11">
      <c r="A27">
        <v>3.4593273438804317</v>
      </c>
      <c r="B27">
        <v>9.6225977712310851</v>
      </c>
      <c r="C27" t="s">
        <v>27</v>
      </c>
      <c r="D27">
        <v>-3.5860619947197847</v>
      </c>
      <c r="H27">
        <v>3.2393168213311583</v>
      </c>
      <c r="I27">
        <v>4.4810249265574384</v>
      </c>
      <c r="J27" t="s">
        <v>27</v>
      </c>
      <c r="K27">
        <v>0.2307811074424535</v>
      </c>
    </row>
    <row r="28" spans="1:11">
      <c r="A28">
        <v>7.3692336981184781</v>
      </c>
      <c r="B28">
        <v>12.948415259306785</v>
      </c>
      <c r="C28" t="s">
        <v>28</v>
      </c>
      <c r="D28">
        <v>14.066070560947992</v>
      </c>
      <c r="H28">
        <v>3.8834300640737638</v>
      </c>
      <c r="I28">
        <v>4.621300841885386</v>
      </c>
      <c r="J28" t="s">
        <v>28</v>
      </c>
      <c r="K28">
        <v>7.2749267120379999</v>
      </c>
    </row>
    <row r="29" spans="1:11">
      <c r="A29">
        <v>7.0936568034812808</v>
      </c>
      <c r="B29">
        <v>13.025585884752218</v>
      </c>
      <c r="C29" t="s">
        <v>29</v>
      </c>
      <c r="D29">
        <v>134.60392589549883</v>
      </c>
      <c r="H29">
        <v>6.8057002054993063</v>
      </c>
      <c r="I29">
        <v>4.9223458619089797</v>
      </c>
      <c r="J29" t="s">
        <v>29</v>
      </c>
      <c r="K29">
        <v>209.73102714851848</v>
      </c>
    </row>
    <row r="30" spans="1:11" ht="17" thickBot="1">
      <c r="A30">
        <v>0.33682739638607018</v>
      </c>
      <c r="B30">
        <v>14.066070560947992</v>
      </c>
      <c r="C30" s="5" t="s">
        <v>30</v>
      </c>
      <c r="D30" s="5">
        <v>30</v>
      </c>
      <c r="H30">
        <v>6.3703296392341144</v>
      </c>
      <c r="I30">
        <v>5.0380495041317772</v>
      </c>
      <c r="J30" s="5" t="s">
        <v>30</v>
      </c>
      <c r="K30" s="5">
        <v>50</v>
      </c>
    </row>
    <row r="31" spans="1:11">
      <c r="A31" t="s">
        <v>0</v>
      </c>
      <c r="B31" t="s">
        <v>2</v>
      </c>
      <c r="H31">
        <v>2.1137079885229468</v>
      </c>
      <c r="I31">
        <v>5.1209704098291695</v>
      </c>
    </row>
    <row r="32" spans="1:11">
      <c r="H32">
        <v>2.9686739354510792</v>
      </c>
      <c r="I32">
        <v>5.2110876923543401</v>
      </c>
    </row>
    <row r="33" spans="1:15">
      <c r="H33">
        <v>2.7878800311591476</v>
      </c>
      <c r="I33">
        <v>5.2513282854342833</v>
      </c>
    </row>
    <row r="34" spans="1:15">
      <c r="H34">
        <v>3.9539500095124822</v>
      </c>
      <c r="I34">
        <v>5.3087992556393147</v>
      </c>
    </row>
    <row r="35" spans="1:15">
      <c r="H35">
        <v>1.763097780989483</v>
      </c>
      <c r="I35">
        <v>5.3469025361700915</v>
      </c>
    </row>
    <row r="36" spans="1:15">
      <c r="C36" s="6" t="s">
        <v>31</v>
      </c>
      <c r="D36" s="7" t="s">
        <v>33</v>
      </c>
      <c r="E36" s="8" t="s">
        <v>35</v>
      </c>
      <c r="H36">
        <v>2.7382352628628723</v>
      </c>
      <c r="I36">
        <v>5.3591443348559551</v>
      </c>
      <c r="M36" s="7" t="s">
        <v>32</v>
      </c>
      <c r="N36" s="6" t="s">
        <v>34</v>
      </c>
      <c r="O36" t="s">
        <v>35</v>
      </c>
    </row>
    <row r="37" spans="1:15">
      <c r="A37">
        <v>-2.23</v>
      </c>
      <c r="B37">
        <f t="array" ref="B37:B50">FREQUENCY(B1:B30,A37:A49)</f>
        <v>1</v>
      </c>
      <c r="C37">
        <f>B37/30</f>
        <v>3.3333333333333333E-2</v>
      </c>
      <c r="D37">
        <f>C37</f>
        <v>3.3333333333333333E-2</v>
      </c>
      <c r="E37">
        <f>D37/30</f>
        <v>1.1111111111111111E-3</v>
      </c>
      <c r="H37">
        <v>0.2307811074424535</v>
      </c>
      <c r="I37">
        <v>5.4173656381899491</v>
      </c>
      <c r="K37">
        <v>0.76</v>
      </c>
      <c r="L37">
        <f t="array" ref="L37:L50">FREQUENCY(I1:I50,K37:K49)</f>
        <v>2</v>
      </c>
      <c r="M37">
        <f t="shared" ref="M37:M49" si="0">L37/50</f>
        <v>0.04</v>
      </c>
      <c r="N37">
        <f>M37</f>
        <v>0.04</v>
      </c>
      <c r="O37">
        <f>N37/50</f>
        <v>8.0000000000000004E-4</v>
      </c>
    </row>
    <row r="38" spans="1:15">
      <c r="A38">
        <v>-0.873</v>
      </c>
      <c r="B38">
        <v>1</v>
      </c>
      <c r="C38">
        <f t="shared" ref="C37:C49" si="1">B38/30</f>
        <v>3.3333333333333333E-2</v>
      </c>
      <c r="D38">
        <f>C38+D37</f>
        <v>6.6666666666666666E-2</v>
      </c>
      <c r="E38">
        <f>D38/30</f>
        <v>2.2222222222222222E-3</v>
      </c>
      <c r="H38">
        <v>6.1732603272539563</v>
      </c>
      <c r="I38">
        <v>5.6534477254026569</v>
      </c>
      <c r="K38">
        <v>1.29</v>
      </c>
      <c r="L38">
        <v>1</v>
      </c>
      <c r="M38">
        <f t="shared" si="0"/>
        <v>0.02</v>
      </c>
      <c r="N38">
        <f>M38+N37</f>
        <v>0.06</v>
      </c>
      <c r="O38">
        <f>N38/50</f>
        <v>1.1999999999999999E-3</v>
      </c>
    </row>
    <row r="39" spans="1:15">
      <c r="A39">
        <v>0.48399999999999999</v>
      </c>
      <c r="B39">
        <v>2</v>
      </c>
      <c r="C39">
        <f t="shared" si="1"/>
        <v>6.6666666666666666E-2</v>
      </c>
      <c r="D39">
        <f>D38+C39</f>
        <v>0.13333333333333333</v>
      </c>
      <c r="E39">
        <f>D39/30</f>
        <v>4.4444444444444444E-3</v>
      </c>
      <c r="H39">
        <v>4.2447177394060418</v>
      </c>
      <c r="I39">
        <v>5.7465299606556073</v>
      </c>
      <c r="K39">
        <v>1.82</v>
      </c>
      <c r="L39">
        <v>3</v>
      </c>
      <c r="M39">
        <f t="shared" si="0"/>
        <v>0.06</v>
      </c>
      <c r="N39">
        <f>M39+N38</f>
        <v>0.12</v>
      </c>
      <c r="O39">
        <f>N39/50</f>
        <v>2.3999999999999998E-3</v>
      </c>
    </row>
    <row r="40" spans="1:15">
      <c r="A40">
        <v>1.8420000000000001</v>
      </c>
      <c r="B40">
        <v>3</v>
      </c>
      <c r="C40">
        <f t="shared" si="1"/>
        <v>0.1</v>
      </c>
      <c r="D40">
        <f>C40+D39</f>
        <v>0.23333333333333334</v>
      </c>
      <c r="E40">
        <f>D40/30</f>
        <v>7.7777777777777776E-3</v>
      </c>
      <c r="H40">
        <v>6.2776248442823999</v>
      </c>
      <c r="I40">
        <v>5.8321225070394576</v>
      </c>
      <c r="K40">
        <v>2.35</v>
      </c>
      <c r="L40">
        <v>3</v>
      </c>
      <c r="M40">
        <f t="shared" si="0"/>
        <v>0.06</v>
      </c>
      <c r="N40">
        <f>M40+N39</f>
        <v>0.18</v>
      </c>
      <c r="O40">
        <f>N40/50</f>
        <v>3.5999999999999999E-3</v>
      </c>
    </row>
    <row r="41" spans="1:15">
      <c r="A41">
        <v>3.1989999999999998</v>
      </c>
      <c r="B41">
        <v>5</v>
      </c>
      <c r="C41">
        <f t="shared" si="1"/>
        <v>0.16666666666666666</v>
      </c>
      <c r="D41">
        <f>D40+C41</f>
        <v>0.4</v>
      </c>
      <c r="E41">
        <f>D41/30</f>
        <v>1.3333333333333334E-2</v>
      </c>
      <c r="H41">
        <v>7.1883610063232481</v>
      </c>
      <c r="I41">
        <v>6.0017068891320378</v>
      </c>
      <c r="K41">
        <v>2.88</v>
      </c>
      <c r="L41">
        <v>6</v>
      </c>
      <c r="M41">
        <f t="shared" si="0"/>
        <v>0.12</v>
      </c>
      <c r="N41">
        <f>M41+N40</f>
        <v>0.3</v>
      </c>
      <c r="O41">
        <f>N41/50</f>
        <v>6.0000000000000001E-3</v>
      </c>
    </row>
    <row r="42" spans="1:15">
      <c r="A42">
        <v>4.556</v>
      </c>
      <c r="B42">
        <v>5</v>
      </c>
      <c r="C42">
        <f t="shared" si="1"/>
        <v>0.16666666666666666</v>
      </c>
      <c r="D42">
        <f>D41+C42</f>
        <v>0.56666666666666665</v>
      </c>
      <c r="E42">
        <f>D42/30</f>
        <v>1.8888888888888889E-2</v>
      </c>
      <c r="H42">
        <v>1.3230751493247226</v>
      </c>
      <c r="I42">
        <v>6.1732603272539563</v>
      </c>
      <c r="K42">
        <v>3.41</v>
      </c>
      <c r="L42">
        <v>3</v>
      </c>
      <c r="M42">
        <f t="shared" si="0"/>
        <v>0.06</v>
      </c>
      <c r="N42">
        <f>M42+N41</f>
        <v>0.36</v>
      </c>
      <c r="O42">
        <f>N42/50</f>
        <v>7.1999999999999998E-3</v>
      </c>
    </row>
    <row r="43" spans="1:15">
      <c r="A43">
        <v>5.9130000000000003</v>
      </c>
      <c r="B43">
        <v>3</v>
      </c>
      <c r="C43">
        <f t="shared" si="1"/>
        <v>0.1</v>
      </c>
      <c r="D43">
        <f>D42+C43</f>
        <v>0.66666666666666663</v>
      </c>
      <c r="E43">
        <f>D43/30</f>
        <v>2.222222222222222E-2</v>
      </c>
      <c r="H43">
        <v>6.5824920157901943</v>
      </c>
      <c r="I43">
        <v>6.2776248442823999</v>
      </c>
      <c r="K43">
        <v>3.94</v>
      </c>
      <c r="L43">
        <v>5</v>
      </c>
      <c r="M43">
        <f t="shared" si="0"/>
        <v>0.1</v>
      </c>
      <c r="N43">
        <f>M43+N42</f>
        <v>0.45999999999999996</v>
      </c>
      <c r="O43">
        <f>N43/50</f>
        <v>9.1999999999999998E-3</v>
      </c>
    </row>
    <row r="44" spans="1:15">
      <c r="A44">
        <v>7.27</v>
      </c>
      <c r="B44">
        <v>4</v>
      </c>
      <c r="C44">
        <f t="shared" si="1"/>
        <v>0.13333333333333333</v>
      </c>
      <c r="D44">
        <f>D43+C44</f>
        <v>0.79999999999999993</v>
      </c>
      <c r="E44">
        <f>D44/30</f>
        <v>2.6666666666666665E-2</v>
      </c>
      <c r="H44">
        <v>5.1209704098291695</v>
      </c>
      <c r="I44">
        <v>6.3703296392341144</v>
      </c>
      <c r="K44">
        <v>4.47</v>
      </c>
      <c r="L44">
        <v>3</v>
      </c>
      <c r="M44">
        <f t="shared" si="0"/>
        <v>0.06</v>
      </c>
      <c r="N44">
        <f>M44+N43</f>
        <v>0.52</v>
      </c>
      <c r="O44">
        <f>N44/50</f>
        <v>1.04E-2</v>
      </c>
    </row>
    <row r="45" spans="1:15">
      <c r="A45">
        <v>8.6270000000000007</v>
      </c>
      <c r="B45">
        <v>2</v>
      </c>
      <c r="C45">
        <f t="shared" si="1"/>
        <v>6.6666666666666666E-2</v>
      </c>
      <c r="D45">
        <f>D44+C45</f>
        <v>0.86666666666666659</v>
      </c>
      <c r="E45">
        <f>D45/30</f>
        <v>2.8888888888888888E-2</v>
      </c>
      <c r="H45">
        <v>5.3087992556393147</v>
      </c>
      <c r="I45">
        <v>6.5824920157901943</v>
      </c>
      <c r="K45">
        <v>5</v>
      </c>
      <c r="L45">
        <v>3</v>
      </c>
      <c r="M45">
        <f t="shared" si="0"/>
        <v>0.06</v>
      </c>
      <c r="N45">
        <f>M45+N44</f>
        <v>0.58000000000000007</v>
      </c>
      <c r="O45">
        <f>N45/50</f>
        <v>1.1600000000000001E-2</v>
      </c>
    </row>
    <row r="46" spans="1:15">
      <c r="A46">
        <v>9.984</v>
      </c>
      <c r="B46">
        <v>1</v>
      </c>
      <c r="C46">
        <f t="shared" si="1"/>
        <v>3.3333333333333333E-2</v>
      </c>
      <c r="D46">
        <f>D45+C46</f>
        <v>0.89999999999999991</v>
      </c>
      <c r="E46">
        <f>D46/30</f>
        <v>2.9999999999999995E-2</v>
      </c>
      <c r="H46">
        <v>2.5375961841782555</v>
      </c>
      <c r="I46">
        <v>6.8057002054993063</v>
      </c>
      <c r="K46">
        <v>5.53</v>
      </c>
      <c r="L46">
        <v>8</v>
      </c>
      <c r="M46">
        <f t="shared" si="0"/>
        <v>0.16</v>
      </c>
      <c r="N46">
        <f>M46+N45</f>
        <v>0.7400000000000001</v>
      </c>
      <c r="O46">
        <f>N46/50</f>
        <v>1.4800000000000002E-2</v>
      </c>
    </row>
    <row r="47" spans="1:15">
      <c r="A47">
        <v>11.340999999999999</v>
      </c>
      <c r="B47">
        <v>0</v>
      </c>
      <c r="C47">
        <f t="shared" si="1"/>
        <v>0</v>
      </c>
      <c r="D47">
        <f>C47+D46</f>
        <v>0.89999999999999991</v>
      </c>
      <c r="E47">
        <f>D47/30</f>
        <v>2.9999999999999995E-2</v>
      </c>
      <c r="H47">
        <v>5.2513282854342833</v>
      </c>
      <c r="I47">
        <v>7.177347025484778</v>
      </c>
      <c r="K47">
        <v>6.06</v>
      </c>
      <c r="L47">
        <v>4</v>
      </c>
      <c r="M47">
        <f t="shared" si="0"/>
        <v>0.08</v>
      </c>
      <c r="N47">
        <f>M47+N46</f>
        <v>0.82000000000000006</v>
      </c>
      <c r="O47">
        <f>N47/50</f>
        <v>1.6400000000000001E-2</v>
      </c>
    </row>
    <row r="48" spans="1:15">
      <c r="A48">
        <v>12.698</v>
      </c>
      <c r="B48">
        <v>0</v>
      </c>
      <c r="C48">
        <f t="shared" si="1"/>
        <v>0</v>
      </c>
      <c r="D48">
        <f>C48+D47</f>
        <v>0.89999999999999991</v>
      </c>
      <c r="E48">
        <f>D48/30</f>
        <v>2.9999999999999995E-2</v>
      </c>
      <c r="H48">
        <v>2.6474949764669873</v>
      </c>
      <c r="I48">
        <v>7.1883610063232481</v>
      </c>
      <c r="K48">
        <v>6.59</v>
      </c>
      <c r="L48">
        <v>4</v>
      </c>
      <c r="M48">
        <f t="shared" si="0"/>
        <v>0.08</v>
      </c>
      <c r="N48">
        <f>M48+N47</f>
        <v>0.9</v>
      </c>
      <c r="O48">
        <f>N48/50</f>
        <v>1.8000000000000002E-2</v>
      </c>
    </row>
    <row r="49" spans="1:15">
      <c r="A49">
        <f>B30</f>
        <v>14.066070560947992</v>
      </c>
      <c r="B49">
        <v>3</v>
      </c>
      <c r="C49">
        <f t="shared" si="1"/>
        <v>0.1</v>
      </c>
      <c r="D49">
        <f>C49+D48</f>
        <v>0.99999999999999989</v>
      </c>
      <c r="E49">
        <f>D49/30</f>
        <v>3.3333333333333333E-2</v>
      </c>
      <c r="H49">
        <v>3.1781396602164023</v>
      </c>
      <c r="I49">
        <v>7.1976014724932611</v>
      </c>
      <c r="K49">
        <v>7.2749267120379999</v>
      </c>
      <c r="L49">
        <v>5</v>
      </c>
      <c r="M49">
        <f t="shared" si="0"/>
        <v>0.1</v>
      </c>
      <c r="N49">
        <f>M49+N48</f>
        <v>1</v>
      </c>
      <c r="O49">
        <f>N49/50</f>
        <v>0.02</v>
      </c>
    </row>
    <row r="50" spans="1:15">
      <c r="B50">
        <v>0</v>
      </c>
      <c r="H50">
        <v>5.8321225070394576</v>
      </c>
      <c r="I50">
        <v>7.2749267120379955</v>
      </c>
      <c r="L50">
        <v>0</v>
      </c>
    </row>
    <row r="51" spans="1:15">
      <c r="H51" t="s">
        <v>1</v>
      </c>
      <c r="I51" t="s">
        <v>2</v>
      </c>
    </row>
  </sheetData>
  <sortState xmlns:xlrd2="http://schemas.microsoft.com/office/spreadsheetml/2017/richdata2" ref="I1:I50">
    <sortCondition ref="I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24" sqref="P24"/>
    </sheetView>
  </sheetViews>
  <sheetFormatPr baseColWidth="10" defaultColWidth="11" defaultRowHeight="16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"/>
  <sheetViews>
    <sheetView tabSelected="1" topLeftCell="A54" workbookViewId="0">
      <selection activeCell="L78" sqref="L78"/>
    </sheetView>
  </sheetViews>
  <sheetFormatPr baseColWidth="10" defaultColWidth="11" defaultRowHeight="16"/>
  <sheetData>
    <row r="1" spans="1:6">
      <c r="A1">
        <v>0.69674255774541805</v>
      </c>
      <c r="C1">
        <f t="shared" ref="C1:C32" si="0">NORMINV(A1,10,2)</f>
        <v>11.030109148633702</v>
      </c>
      <c r="E1">
        <v>5.8612534101121128</v>
      </c>
      <c r="F1">
        <v>0.69674255774541805</v>
      </c>
    </row>
    <row r="2" spans="1:6">
      <c r="A2">
        <v>0.70799609990410495</v>
      </c>
      <c r="C2">
        <f t="shared" si="0"/>
        <v>11.095079992459425</v>
      </c>
      <c r="E2">
        <v>10.632462615612894</v>
      </c>
      <c r="F2">
        <v>0.70799609990410495</v>
      </c>
    </row>
    <row r="3" spans="1:6">
      <c r="A3">
        <v>0.61175041161476296</v>
      </c>
      <c r="C3">
        <f t="shared" si="0"/>
        <v>10.567768265313276</v>
      </c>
      <c r="E3">
        <v>5.8994703774806112</v>
      </c>
      <c r="F3">
        <v>0.61175041161476296</v>
      </c>
    </row>
    <row r="4" spans="1:6">
      <c r="A4">
        <v>6.5186872556738273E-2</v>
      </c>
      <c r="C4">
        <f t="shared" si="0"/>
        <v>6.9747405957337989</v>
      </c>
      <c r="E4">
        <v>14.355752025730908</v>
      </c>
      <c r="F4">
        <v>6.5186872556738273E-2</v>
      </c>
    </row>
    <row r="5" spans="1:6">
      <c r="A5">
        <v>0.75972339508372488</v>
      </c>
      <c r="C5">
        <f t="shared" si="0"/>
        <v>11.410826149045832</v>
      </c>
      <c r="E5">
        <v>11.784326286724536</v>
      </c>
      <c r="F5">
        <v>0.75972339508372488</v>
      </c>
    </row>
    <row r="6" spans="1:6">
      <c r="A6">
        <v>0.6613422494525909</v>
      </c>
      <c r="C6">
        <f t="shared" si="0"/>
        <v>10.832258298444051</v>
      </c>
      <c r="E6">
        <v>9.1280697031470481</v>
      </c>
      <c r="F6">
        <v>0.6613422494525909</v>
      </c>
    </row>
    <row r="7" spans="1:6">
      <c r="A7">
        <v>0.36972430714370574</v>
      </c>
      <c r="C7">
        <f t="shared" si="0"/>
        <v>9.3348327726910441</v>
      </c>
      <c r="E7">
        <v>9.2845778251648881</v>
      </c>
      <c r="F7">
        <v>0.36972430714370574</v>
      </c>
    </row>
    <row r="8" spans="1:6">
      <c r="A8">
        <v>0.43893473373578662</v>
      </c>
      <c r="C8">
        <f t="shared" si="0"/>
        <v>9.6926588007129695</v>
      </c>
      <c r="E8">
        <v>8.5002295943559147</v>
      </c>
      <c r="F8">
        <v>0.43893473373578662</v>
      </c>
    </row>
    <row r="9" spans="1:6">
      <c r="A9">
        <v>0.77103109812343373</v>
      </c>
      <c r="C9">
        <f t="shared" si="0"/>
        <v>11.484493647378429</v>
      </c>
      <c r="E9">
        <v>10.016270860214718</v>
      </c>
      <c r="F9">
        <v>0.77103109812343373</v>
      </c>
    </row>
    <row r="10" spans="1:6">
      <c r="A10">
        <v>0.27409533226126281</v>
      </c>
      <c r="C10">
        <f t="shared" si="0"/>
        <v>8.7990528435683775</v>
      </c>
      <c r="E10">
        <v>6.6534505801973864</v>
      </c>
      <c r="F10">
        <v>0.27409533226126281</v>
      </c>
    </row>
    <row r="11" spans="1:6">
      <c r="A11">
        <v>3.4282220777064665E-2</v>
      </c>
      <c r="C11">
        <f t="shared" si="0"/>
        <v>6.3574417970565582</v>
      </c>
      <c r="E11">
        <v>8.4976830091909505</v>
      </c>
      <c r="F11">
        <v>3.4282220777064665E-2</v>
      </c>
    </row>
    <row r="12" spans="1:6">
      <c r="A12">
        <v>0.86719565833872336</v>
      </c>
      <c r="C12">
        <f t="shared" si="0"/>
        <v>12.226464555449281</v>
      </c>
      <c r="E12">
        <v>7.0136013871524483</v>
      </c>
      <c r="F12">
        <v>0.86719565833872336</v>
      </c>
    </row>
    <row r="13" spans="1:6">
      <c r="A13">
        <v>5.8863447569197147E-2</v>
      </c>
      <c r="C13">
        <f t="shared" si="0"/>
        <v>6.8712275623509456</v>
      </c>
      <c r="E13">
        <v>11.093860646506073</v>
      </c>
      <c r="F13">
        <v>5.8863447569197147E-2</v>
      </c>
    </row>
    <row r="14" spans="1:6">
      <c r="A14">
        <v>8.7556189175435062E-3</v>
      </c>
      <c r="C14">
        <f t="shared" si="0"/>
        <v>5.2484120778522048</v>
      </c>
      <c r="E14">
        <v>11.479575075791217</v>
      </c>
      <c r="F14">
        <v>8.7556189175435062E-3</v>
      </c>
    </row>
    <row r="15" spans="1:6">
      <c r="A15">
        <v>0.68985367486589977</v>
      </c>
      <c r="C15">
        <f t="shared" si="0"/>
        <v>10.990871257164745</v>
      </c>
      <c r="E15">
        <v>8.2593635650118813</v>
      </c>
      <c r="F15">
        <v>0.68985367486589977</v>
      </c>
    </row>
    <row r="16" spans="1:6">
      <c r="A16">
        <v>0.92658006565688844</v>
      </c>
      <c r="C16">
        <f t="shared" si="0"/>
        <v>12.901569060139797</v>
      </c>
      <c r="E16">
        <v>4.5807212498039007</v>
      </c>
      <c r="F16">
        <v>0.92658006565688844</v>
      </c>
    </row>
    <row r="17" spans="1:6">
      <c r="A17">
        <v>7.0423778749611476E-2</v>
      </c>
      <c r="C17">
        <f t="shared" si="0"/>
        <v>7.0547157332476118</v>
      </c>
      <c r="E17">
        <v>10.517059106641682</v>
      </c>
      <c r="F17">
        <v>7.0423778749611476E-2</v>
      </c>
    </row>
    <row r="18" spans="1:6">
      <c r="A18">
        <v>0.92722970668233717</v>
      </c>
      <c r="C18">
        <f t="shared" si="0"/>
        <v>12.910929900957195</v>
      </c>
      <c r="E18">
        <v>11.889065970317461</v>
      </c>
      <c r="F18">
        <v>0.92722970668233717</v>
      </c>
    </row>
    <row r="19" spans="1:6">
      <c r="A19">
        <v>0.56987378866452187</v>
      </c>
      <c r="C19">
        <f t="shared" si="0"/>
        <v>10.352105699590842</v>
      </c>
      <c r="E19">
        <v>10.805694071459584</v>
      </c>
      <c r="F19">
        <v>0.56987378866452187</v>
      </c>
    </row>
    <row r="20" spans="1:6">
      <c r="A20">
        <v>0.92561036027432075</v>
      </c>
      <c r="C20">
        <f t="shared" si="0"/>
        <v>12.887713466182491</v>
      </c>
      <c r="E20">
        <v>8.8411354934214614</v>
      </c>
      <c r="F20">
        <v>0.92561036027432075</v>
      </c>
    </row>
    <row r="21" spans="1:6">
      <c r="A21">
        <v>0.22216463713129442</v>
      </c>
      <c r="C21">
        <f t="shared" si="0"/>
        <v>8.4701938887712895</v>
      </c>
      <c r="E21">
        <v>8.783164301130455</v>
      </c>
      <c r="F21">
        <v>0.22216463713129442</v>
      </c>
    </row>
    <row r="22" spans="1:6">
      <c r="A22">
        <v>0.77334452808080878</v>
      </c>
      <c r="C22">
        <f t="shared" si="0"/>
        <v>11.499813250996027</v>
      </c>
      <c r="E22">
        <v>9.227566149784252</v>
      </c>
      <c r="F22">
        <v>0.77334452808080878</v>
      </c>
    </row>
    <row r="23" spans="1:6">
      <c r="A23">
        <v>0.4225841514709755</v>
      </c>
      <c r="C23">
        <f t="shared" si="0"/>
        <v>9.6094260748559517</v>
      </c>
      <c r="E23">
        <v>12.282768036820926</v>
      </c>
      <c r="F23">
        <v>0.4225841514709755</v>
      </c>
    </row>
    <row r="24" spans="1:6">
      <c r="A24">
        <v>0.98023884157528318</v>
      </c>
      <c r="C24">
        <f t="shared" si="0"/>
        <v>14.117413966696773</v>
      </c>
      <c r="E24">
        <v>13.215136530343443</v>
      </c>
      <c r="F24">
        <v>0.98023884157528318</v>
      </c>
    </row>
    <row r="25" spans="1:6">
      <c r="A25">
        <v>0.4395676205144482</v>
      </c>
      <c r="C25">
        <f t="shared" si="0"/>
        <v>9.695868914565791</v>
      </c>
      <c r="E25">
        <v>5.6237661535851657</v>
      </c>
      <c r="F25">
        <v>0.4395676205144482</v>
      </c>
    </row>
    <row r="26" spans="1:6">
      <c r="A26">
        <v>0.42859808949049405</v>
      </c>
      <c r="C26">
        <f t="shared" si="0"/>
        <v>9.640111100807589</v>
      </c>
      <c r="E26">
        <v>12.088390829158016</v>
      </c>
      <c r="F26">
        <v>0.42859808949049405</v>
      </c>
    </row>
    <row r="27" spans="1:6">
      <c r="A27">
        <v>0.17836223487923797</v>
      </c>
      <c r="C27">
        <f t="shared" si="0"/>
        <v>8.1567509819605952</v>
      </c>
      <c r="E27">
        <v>8.6152920428139623</v>
      </c>
      <c r="F27">
        <v>0.17836223487923797</v>
      </c>
    </row>
    <row r="28" spans="1:6">
      <c r="A28">
        <v>0.46097928627340767</v>
      </c>
      <c r="C28">
        <f t="shared" si="0"/>
        <v>9.8040661891021017</v>
      </c>
      <c r="E28">
        <v>12.759243216132745</v>
      </c>
      <c r="F28">
        <v>0.46097928627340767</v>
      </c>
    </row>
    <row r="29" spans="1:6">
      <c r="A29">
        <v>1.3822716152220305E-2</v>
      </c>
      <c r="C29">
        <f t="shared" si="0"/>
        <v>5.5954370607718085</v>
      </c>
      <c r="E29">
        <v>11.063581294147298</v>
      </c>
      <c r="F29">
        <v>1.3822716152220305E-2</v>
      </c>
    </row>
    <row r="30" spans="1:6">
      <c r="A30">
        <v>0.73264828478684363</v>
      </c>
      <c r="C30">
        <f t="shared" si="0"/>
        <v>11.241684472497495</v>
      </c>
      <c r="E30">
        <v>4.9123593978583813</v>
      </c>
      <c r="F30">
        <v>0.73264828478684363</v>
      </c>
    </row>
    <row r="31" spans="1:6">
      <c r="A31">
        <v>0.83896330393028851</v>
      </c>
      <c r="C31">
        <f t="shared" si="0"/>
        <v>11.980412197776948</v>
      </c>
      <c r="E31">
        <v>7.8909090714296326</v>
      </c>
      <c r="F31">
        <v>0.83896330393028851</v>
      </c>
    </row>
    <row r="32" spans="1:6">
      <c r="A32">
        <v>0.54865267750062219</v>
      </c>
      <c r="C32">
        <f t="shared" si="0"/>
        <v>10.244516122620377</v>
      </c>
      <c r="E32">
        <v>11.306125341216102</v>
      </c>
      <c r="F32">
        <v>0.54865267750062219</v>
      </c>
    </row>
    <row r="33" spans="1:6">
      <c r="A33">
        <v>0.35605394988784456</v>
      </c>
      <c r="C33">
        <f t="shared" ref="C33:C64" si="1">NORMINV(A33,10,2)</f>
        <v>9.2619468048308988</v>
      </c>
      <c r="E33">
        <v>14.343510227045044</v>
      </c>
      <c r="F33">
        <v>0.35605394988784456</v>
      </c>
    </row>
    <row r="34" spans="1:6">
      <c r="A34">
        <v>0.33302387359200258</v>
      </c>
      <c r="C34">
        <f t="shared" si="1"/>
        <v>9.1368428892687135</v>
      </c>
      <c r="E34">
        <v>13.353115971549414</v>
      </c>
      <c r="F34">
        <v>0.33302387359200258</v>
      </c>
    </row>
    <row r="35" spans="1:6">
      <c r="A35">
        <v>0.79873872607923069</v>
      </c>
      <c r="C35">
        <f t="shared" si="1"/>
        <v>11.67424915094098</v>
      </c>
      <c r="E35">
        <v>8.225375748006627</v>
      </c>
      <c r="F35">
        <v>0.79873872607923069</v>
      </c>
    </row>
    <row r="36" spans="1:6">
      <c r="A36">
        <v>0.68824750820423009</v>
      </c>
      <c r="C36">
        <f t="shared" si="1"/>
        <v>10.98177792627869</v>
      </c>
      <c r="E36">
        <v>10.334939613821916</v>
      </c>
      <c r="F36">
        <v>0.68824750820423009</v>
      </c>
    </row>
    <row r="37" spans="1:6">
      <c r="A37">
        <v>0.81208604459021672</v>
      </c>
      <c r="C37">
        <f t="shared" si="1"/>
        <v>11.771219295881608</v>
      </c>
      <c r="E37">
        <v>8.0252960085636005</v>
      </c>
      <c r="F37">
        <v>0.81208604459021672</v>
      </c>
    </row>
    <row r="38" spans="1:6">
      <c r="A38">
        <v>0.20311911012389428</v>
      </c>
      <c r="C38">
        <f t="shared" si="1"/>
        <v>8.3389365559988313</v>
      </c>
      <c r="E38">
        <v>8.8666627359634731</v>
      </c>
      <c r="F38">
        <v>0.20311911012389428</v>
      </c>
    </row>
    <row r="39" spans="1:6">
      <c r="A39">
        <v>0.981714096058935</v>
      </c>
      <c r="C39">
        <f t="shared" si="1"/>
        <v>14.18102452813096</v>
      </c>
      <c r="E39">
        <v>12.443216544634197</v>
      </c>
      <c r="F39">
        <v>0.981714096058935</v>
      </c>
    </row>
    <row r="40" spans="1:6">
      <c r="A40">
        <v>0.12809489707580124</v>
      </c>
      <c r="C40">
        <f t="shared" si="1"/>
        <v>7.7291142029412274</v>
      </c>
      <c r="E40">
        <v>10.688075942889554</v>
      </c>
      <c r="F40">
        <v>0.12809489707580124</v>
      </c>
    </row>
    <row r="41" spans="1:6">
      <c r="A41">
        <v>0.89236184913379923</v>
      </c>
      <c r="C41">
        <f t="shared" si="1"/>
        <v>12.478373740866873</v>
      </c>
      <c r="E41">
        <v>10.354648364009336</v>
      </c>
      <c r="F41">
        <v>0.89236184913379923</v>
      </c>
    </row>
    <row r="42" spans="1:6">
      <c r="A42">
        <v>2.5684782156923713E-2</v>
      </c>
      <c r="C42">
        <f t="shared" si="1"/>
        <v>6.1032408899737671</v>
      </c>
      <c r="E42">
        <v>8.7320461514173076</v>
      </c>
      <c r="F42">
        <v>2.5684782156923713E-2</v>
      </c>
    </row>
    <row r="43" spans="1:6">
      <c r="A43">
        <v>0.24458115212760856</v>
      </c>
      <c r="C43">
        <f t="shared" si="1"/>
        <v>8.616716398858566</v>
      </c>
      <c r="E43">
        <v>6.6371433401945978</v>
      </c>
      <c r="F43">
        <v>0.24458115212760856</v>
      </c>
    </row>
    <row r="44" spans="1:6">
      <c r="A44">
        <v>0.79069631728313461</v>
      </c>
      <c r="C44">
        <f t="shared" si="1"/>
        <v>11.617679371825888</v>
      </c>
      <c r="E44">
        <v>11.954363142431248</v>
      </c>
      <c r="F44">
        <v>0.79069631728313461</v>
      </c>
    </row>
    <row r="45" spans="1:6">
      <c r="A45">
        <v>0.12148815249204059</v>
      </c>
      <c r="C45">
        <f t="shared" si="1"/>
        <v>7.6648404139727031</v>
      </c>
      <c r="E45">
        <v>10.614149939792696</v>
      </c>
      <c r="F45">
        <v>0.12148815249204059</v>
      </c>
    </row>
    <row r="46" spans="1:6">
      <c r="A46">
        <v>0.67039245751241372</v>
      </c>
      <c r="C46">
        <f t="shared" si="1"/>
        <v>10.881994231705118</v>
      </c>
      <c r="E46">
        <v>10.187683326657861</v>
      </c>
      <c r="F46">
        <v>0.67039245751241372</v>
      </c>
    </row>
    <row r="47" spans="1:6">
      <c r="A47">
        <v>0.11114998689362265</v>
      </c>
      <c r="C47">
        <f t="shared" si="1"/>
        <v>7.5591297766329077</v>
      </c>
      <c r="E47">
        <v>11.583325683895964</v>
      </c>
      <c r="F47">
        <v>0.11114998689362265</v>
      </c>
    </row>
    <row r="48" spans="1:6">
      <c r="A48">
        <v>0.20803406814603376</v>
      </c>
      <c r="C48">
        <f t="shared" si="1"/>
        <v>8.373476967465951</v>
      </c>
      <c r="E48">
        <v>10.610857568972278</v>
      </c>
      <c r="F48">
        <v>0.20803406814603376</v>
      </c>
    </row>
    <row r="49" spans="1:11">
      <c r="A49">
        <v>0.62343124210869871</v>
      </c>
      <c r="C49">
        <f t="shared" si="1"/>
        <v>10.629010009896541</v>
      </c>
      <c r="E49">
        <v>4.3804868962615728</v>
      </c>
      <c r="F49">
        <v>0.62343124210869871</v>
      </c>
    </row>
    <row r="50" spans="1:11">
      <c r="A50">
        <v>0.25271803621333211</v>
      </c>
      <c r="C50">
        <f t="shared" si="1"/>
        <v>8.6680781366896653</v>
      </c>
      <c r="E50">
        <v>10.840964275994338</v>
      </c>
      <c r="F50">
        <v>0.25271803621333211</v>
      </c>
    </row>
    <row r="51" spans="1:11">
      <c r="A51">
        <v>0.71154811176393495</v>
      </c>
      <c r="C51">
        <f t="shared" si="1"/>
        <v>11.1158260512198</v>
      </c>
      <c r="E51">
        <v>12.797960405587219</v>
      </c>
      <c r="F51">
        <v>0.71154811176393495</v>
      </c>
    </row>
    <row r="52" spans="1:11">
      <c r="A52">
        <v>2.4425767356929917E-2</v>
      </c>
      <c r="C52">
        <f t="shared" si="1"/>
        <v>6.0602296997201313</v>
      </c>
      <c r="E52">
        <v>7.9288440954405814</v>
      </c>
      <c r="F52">
        <v>2.4425767356929917E-2</v>
      </c>
    </row>
    <row r="53" spans="1:11">
      <c r="A53">
        <v>0.47679045325933478</v>
      </c>
      <c r="C53">
        <f t="shared" si="1"/>
        <v>9.8835788729576954</v>
      </c>
      <c r="E53">
        <v>9.5218922776984982</v>
      </c>
      <c r="F53">
        <v>0.47679045325933478</v>
      </c>
    </row>
    <row r="54" spans="1:11">
      <c r="A54">
        <v>0.14989638895288027</v>
      </c>
      <c r="C54">
        <f t="shared" si="1"/>
        <v>7.9262442566762425</v>
      </c>
      <c r="E54">
        <v>11.51400854520034</v>
      </c>
      <c r="F54">
        <v>0.14989638895288027</v>
      </c>
    </row>
    <row r="55" spans="1:11">
      <c r="A55">
        <v>0.87617209485003222</v>
      </c>
      <c r="C55">
        <f t="shared" si="1"/>
        <v>12.312123939106328</v>
      </c>
      <c r="E55">
        <v>9.6334690877120011</v>
      </c>
      <c r="F55">
        <v>0.87617209485003222</v>
      </c>
    </row>
    <row r="56" spans="1:11">
      <c r="A56">
        <v>0.5323339532927428</v>
      </c>
      <c r="C56">
        <f t="shared" si="1"/>
        <v>10.162276282305866</v>
      </c>
      <c r="E56">
        <v>10.22698259272147</v>
      </c>
      <c r="F56">
        <v>0.5323339532927428</v>
      </c>
    </row>
    <row r="57" spans="1:11" ht="17" thickBot="1">
      <c r="A57">
        <v>0.25206262616705699</v>
      </c>
      <c r="C57">
        <f t="shared" si="1"/>
        <v>8.6639738686194008</v>
      </c>
      <c r="E57">
        <v>11.893372427730355</v>
      </c>
      <c r="F57">
        <v>0.25206262616705699</v>
      </c>
    </row>
    <row r="58" spans="1:11">
      <c r="A58">
        <v>0.26723059456554121</v>
      </c>
      <c r="C58">
        <f t="shared" si="1"/>
        <v>8.7575791744448086</v>
      </c>
      <c r="E58">
        <v>12.383421815466136</v>
      </c>
      <c r="F58">
        <v>0.26723059456554121</v>
      </c>
      <c r="I58" s="11"/>
      <c r="J58" s="11" t="s">
        <v>38</v>
      </c>
      <c r="K58" s="11" t="s">
        <v>39</v>
      </c>
    </row>
    <row r="59" spans="1:11">
      <c r="A59">
        <v>0.33340472144842992</v>
      </c>
      <c r="C59">
        <f t="shared" si="1"/>
        <v>9.1389380589525242</v>
      </c>
      <c r="E59">
        <v>11.954003892024048</v>
      </c>
      <c r="F59">
        <v>0.33340472144842992</v>
      </c>
      <c r="I59" s="9" t="s">
        <v>38</v>
      </c>
      <c r="J59" s="9">
        <v>1</v>
      </c>
      <c r="K59" s="9"/>
    </row>
    <row r="60" spans="1:11" ht="17" thickBot="1">
      <c r="A60">
        <v>0.54336286622434438</v>
      </c>
      <c r="C60">
        <f t="shared" si="1"/>
        <v>10.217819010106039</v>
      </c>
      <c r="E60">
        <v>12.318470251339022</v>
      </c>
      <c r="F60">
        <v>0.54336286622434438</v>
      </c>
      <c r="I60" s="10" t="s">
        <v>39</v>
      </c>
      <c r="J60" s="10">
        <v>-5.0581321512379193E-2</v>
      </c>
      <c r="K60" s="10">
        <v>1</v>
      </c>
    </row>
    <row r="61" spans="1:11">
      <c r="A61">
        <v>0.57982673826615228</v>
      </c>
      <c r="C61">
        <f t="shared" si="1"/>
        <v>10.402900508165114</v>
      </c>
      <c r="E61">
        <v>11.119342414312996</v>
      </c>
      <c r="F61">
        <v>0.57982673826615228</v>
      </c>
    </row>
    <row r="62" spans="1:11">
      <c r="A62">
        <v>0.97823388373485598</v>
      </c>
      <c r="C62">
        <f t="shared" si="1"/>
        <v>14.037134217348189</v>
      </c>
      <c r="E62">
        <v>7.1670877130236477</v>
      </c>
      <c r="F62">
        <v>0.97823388373485598</v>
      </c>
    </row>
    <row r="63" spans="1:11">
      <c r="A63">
        <v>0.57670221206051597</v>
      </c>
      <c r="C63">
        <f t="shared" si="1"/>
        <v>10.386928054599522</v>
      </c>
      <c r="E63">
        <v>9.2079438015935011</v>
      </c>
      <c r="F63">
        <v>0.57670221206051597</v>
      </c>
    </row>
    <row r="64" spans="1:11">
      <c r="A64">
        <v>0.98446968628351594</v>
      </c>
      <c r="C64">
        <f t="shared" si="1"/>
        <v>14.312590256787294</v>
      </c>
      <c r="E64">
        <v>13.033010216313414</v>
      </c>
      <c r="F64">
        <v>0.98446968628351594</v>
      </c>
    </row>
    <row r="65" spans="1:6">
      <c r="A65">
        <v>0.66995891591960632</v>
      </c>
      <c r="C65">
        <f t="shared" ref="C65:C100" si="2">NORMINV(A65,10,2)</f>
        <v>10.879599446349422</v>
      </c>
      <c r="E65">
        <v>10.81239704741165</v>
      </c>
      <c r="F65">
        <v>0.66995891591960632</v>
      </c>
    </row>
    <row r="66" spans="1:6">
      <c r="A66">
        <v>0.43376384251958955</v>
      </c>
      <c r="C66">
        <f t="shared" si="2"/>
        <v>9.6664006769994657</v>
      </c>
      <c r="E66">
        <v>14.44906618213281</v>
      </c>
      <c r="F66">
        <v>0.43376384251958955</v>
      </c>
    </row>
    <row r="67" spans="1:6">
      <c r="A67">
        <v>6.1518862220154014E-2</v>
      </c>
      <c r="C67">
        <f t="shared" si="2"/>
        <v>6.9157047530623554</v>
      </c>
      <c r="E67">
        <v>10.316993009619182</v>
      </c>
      <c r="F67">
        <v>6.1518862220154014E-2</v>
      </c>
    </row>
    <row r="68" spans="1:6">
      <c r="A68">
        <v>0.29874298103837871</v>
      </c>
      <c r="C68">
        <f t="shared" si="2"/>
        <v>8.9439614622488879</v>
      </c>
      <c r="E68">
        <v>11.62890273713856</v>
      </c>
      <c r="F68">
        <v>0.29874298103837871</v>
      </c>
    </row>
    <row r="69" spans="1:6">
      <c r="A69">
        <v>0.30688368029271329</v>
      </c>
      <c r="C69">
        <f t="shared" si="2"/>
        <v>8.990593735031414</v>
      </c>
      <c r="E69">
        <v>8.9593425198108889</v>
      </c>
      <c r="F69">
        <v>0.30688368029271329</v>
      </c>
    </row>
    <row r="70" spans="1:6">
      <c r="A70">
        <v>0.5802351903375218</v>
      </c>
      <c r="C70">
        <f t="shared" si="2"/>
        <v>10.404990377505767</v>
      </c>
      <c r="E70">
        <v>12.863025656552054</v>
      </c>
      <c r="F70">
        <v>0.5802351903375218</v>
      </c>
    </row>
    <row r="71" spans="1:6">
      <c r="A71">
        <v>0.14579044853355227</v>
      </c>
      <c r="C71">
        <f t="shared" si="2"/>
        <v>7.8906801969300115</v>
      </c>
      <c r="E71">
        <v>8.8981562637491152</v>
      </c>
      <c r="F71">
        <v>0.14579044853355227</v>
      </c>
    </row>
    <row r="72" spans="1:6">
      <c r="A72">
        <v>0.23898437475838263</v>
      </c>
      <c r="C72">
        <f t="shared" si="2"/>
        <v>8.5808532962182742</v>
      </c>
      <c r="E72">
        <v>8.3555017024627887</v>
      </c>
      <c r="F72">
        <v>0.23898437475838263</v>
      </c>
    </row>
    <row r="73" spans="1:6">
      <c r="A73">
        <v>0.51587999922602457</v>
      </c>
      <c r="C73">
        <f t="shared" si="2"/>
        <v>10.079631545044787</v>
      </c>
      <c r="E73">
        <v>8.8827948982361704</v>
      </c>
      <c r="F73">
        <v>0.51587999922602457</v>
      </c>
    </row>
    <row r="74" spans="1:6">
      <c r="A74">
        <v>0.85090944949997294</v>
      </c>
      <c r="C74">
        <f t="shared" si="2"/>
        <v>12.080683727698247</v>
      </c>
      <c r="E74">
        <v>6.8173415254568681</v>
      </c>
      <c r="F74">
        <v>0.85090944949997294</v>
      </c>
    </row>
    <row r="75" spans="1:6">
      <c r="A75">
        <v>0.27209414181619551</v>
      </c>
      <c r="C75">
        <f t="shared" si="2"/>
        <v>8.7870165740520036</v>
      </c>
      <c r="E75">
        <v>8.8888248481089249</v>
      </c>
      <c r="F75">
        <v>0.27209414181619551</v>
      </c>
    </row>
    <row r="76" spans="1:6">
      <c r="A76">
        <v>0.39593344783572093</v>
      </c>
      <c r="C76">
        <f t="shared" si="2"/>
        <v>9.4722257468943489</v>
      </c>
      <c r="E76">
        <v>9.2792481862124987</v>
      </c>
      <c r="F76">
        <v>0.39593344783572093</v>
      </c>
    </row>
    <row r="77" spans="1:6">
      <c r="A77">
        <v>6.3631762696219951E-2</v>
      </c>
      <c r="C77">
        <f t="shared" si="2"/>
        <v>6.9500355032954939</v>
      </c>
      <c r="E77">
        <v>9.8670341483375523</v>
      </c>
      <c r="F77">
        <v>6.3631762696219951E-2</v>
      </c>
    </row>
    <row r="78" spans="1:6">
      <c r="A78">
        <v>0.90704058301099233</v>
      </c>
      <c r="C78">
        <f t="shared" si="2"/>
        <v>12.645498171531795</v>
      </c>
      <c r="E78">
        <v>6.8260181049117818</v>
      </c>
      <c r="F78">
        <v>0.90704058301099233</v>
      </c>
    </row>
    <row r="79" spans="1:6">
      <c r="A79">
        <v>8.6498002169517529E-2</v>
      </c>
      <c r="C79">
        <f t="shared" si="2"/>
        <v>7.2747200533127732</v>
      </c>
      <c r="E79">
        <v>10.082336555351503</v>
      </c>
      <c r="F79">
        <v>8.6498002169517529E-2</v>
      </c>
    </row>
    <row r="80" spans="1:6">
      <c r="A80">
        <v>0.69586401861707725</v>
      </c>
      <c r="C80">
        <f t="shared" si="2"/>
        <v>11.025083345188042</v>
      </c>
      <c r="E80">
        <v>9.802321326569654</v>
      </c>
      <c r="F80">
        <v>0.69586401861707725</v>
      </c>
    </row>
    <row r="81" spans="1:6">
      <c r="A81">
        <v>0.98856510881209736</v>
      </c>
      <c r="C81">
        <f t="shared" si="2"/>
        <v>14.551205974819844</v>
      </c>
      <c r="E81">
        <v>12.12021404877305</v>
      </c>
      <c r="F81">
        <v>0.98856510881209736</v>
      </c>
    </row>
    <row r="82" spans="1:6">
      <c r="A82">
        <v>0.75862846404242035</v>
      </c>
      <c r="C82">
        <f t="shared" si="2"/>
        <v>11.403795051970736</v>
      </c>
      <c r="E82">
        <v>10.39732640289003</v>
      </c>
      <c r="F82">
        <v>0.75862846404242035</v>
      </c>
    </row>
    <row r="83" spans="1:6">
      <c r="A83">
        <v>0.65461577190602116</v>
      </c>
      <c r="C83">
        <f t="shared" si="2"/>
        <v>10.795624854221119</v>
      </c>
      <c r="E83">
        <v>11.905123099277262</v>
      </c>
      <c r="F83">
        <v>0.65461577190602116</v>
      </c>
    </row>
    <row r="84" spans="1:6">
      <c r="A84">
        <v>0.66651144525239314</v>
      </c>
      <c r="C84">
        <f t="shared" si="2"/>
        <v>10.860600873365417</v>
      </c>
      <c r="E84">
        <v>14.330249794293195</v>
      </c>
      <c r="F84">
        <v>0.66651144525239314</v>
      </c>
    </row>
    <row r="85" spans="1:6">
      <c r="A85">
        <v>0.67072006244812532</v>
      </c>
      <c r="C85">
        <f t="shared" si="2"/>
        <v>10.883804686012287</v>
      </c>
      <c r="E85">
        <v>11.168964445241727</v>
      </c>
      <c r="F85">
        <v>0.67072006244812532</v>
      </c>
    </row>
    <row r="86" spans="1:6">
      <c r="A86">
        <v>9.1069068264242659E-2</v>
      </c>
      <c r="C86">
        <f t="shared" si="2"/>
        <v>7.3315988828069178</v>
      </c>
      <c r="E86">
        <v>9.0392780091497116</v>
      </c>
      <c r="F86">
        <v>9.1069068264242659E-2</v>
      </c>
    </row>
    <row r="87" spans="1:6">
      <c r="A87">
        <v>0.58694232401419033</v>
      </c>
      <c r="C87">
        <f t="shared" si="2"/>
        <v>10.439372916043217</v>
      </c>
      <c r="E87">
        <v>9.2989160091383383</v>
      </c>
      <c r="F87">
        <v>0.58694232401419033</v>
      </c>
    </row>
    <row r="88" spans="1:6">
      <c r="A88">
        <v>0.53379008799823091</v>
      </c>
      <c r="C88">
        <f t="shared" si="2"/>
        <v>10.169601432762947</v>
      </c>
      <c r="E88">
        <v>9.353954081016127</v>
      </c>
      <c r="F88">
        <v>0.53379008799823091</v>
      </c>
    </row>
    <row r="89" spans="1:6">
      <c r="A89">
        <v>0.94079906247522294</v>
      </c>
      <c r="C89">
        <f t="shared" si="2"/>
        <v>13.123033498596632</v>
      </c>
      <c r="E89">
        <v>11.085995791072492</v>
      </c>
      <c r="F89">
        <v>0.94079906247522294</v>
      </c>
    </row>
    <row r="90" spans="1:6">
      <c r="A90">
        <v>0.22302223030034063</v>
      </c>
      <c r="C90">
        <f t="shared" si="2"/>
        <v>8.4759479129256423</v>
      </c>
      <c r="E90">
        <v>6.4704238664126024</v>
      </c>
      <c r="F90">
        <v>0.22302223030034063</v>
      </c>
    </row>
    <row r="91" spans="1:6">
      <c r="A91">
        <v>0.73519883896865534</v>
      </c>
      <c r="C91">
        <f t="shared" si="2"/>
        <v>11.25722638283737</v>
      </c>
      <c r="E91">
        <v>7.5080163494567387</v>
      </c>
      <c r="F91">
        <v>0.73519883896865534</v>
      </c>
    </row>
    <row r="92" spans="1:6">
      <c r="A92">
        <v>0.45552716414733396</v>
      </c>
      <c r="C92">
        <f t="shared" si="2"/>
        <v>9.7765824672907815</v>
      </c>
      <c r="E92">
        <v>14.714165697805583</v>
      </c>
      <c r="F92">
        <v>0.45552716414733396</v>
      </c>
    </row>
    <row r="93" spans="1:6">
      <c r="A93">
        <v>2.5852620678727956E-3</v>
      </c>
      <c r="C93">
        <f t="shared" si="2"/>
        <v>4.4075731263556328</v>
      </c>
      <c r="E93">
        <v>8.447037796722725</v>
      </c>
      <c r="F93">
        <v>2.5852620678727956E-3</v>
      </c>
    </row>
    <row r="94" spans="1:6">
      <c r="A94">
        <v>0.28990603903177403</v>
      </c>
      <c r="C94">
        <f t="shared" si="2"/>
        <v>8.8926815279318632</v>
      </c>
      <c r="E94">
        <v>8.5773138178046793</v>
      </c>
      <c r="F94">
        <v>0.28990603903177403</v>
      </c>
    </row>
    <row r="95" spans="1:6">
      <c r="A95">
        <v>0.85870420308368711</v>
      </c>
      <c r="C95">
        <f t="shared" si="2"/>
        <v>12.149031480973347</v>
      </c>
      <c r="E95">
        <v>9.4555173543631099</v>
      </c>
      <c r="F95">
        <v>0.85870420308368711</v>
      </c>
    </row>
    <row r="96" spans="1:6">
      <c r="A96">
        <v>2.642546638928911E-2</v>
      </c>
      <c r="C96">
        <f t="shared" si="2"/>
        <v>6.127726143930726</v>
      </c>
      <c r="E96">
        <v>9.5783605299948249</v>
      </c>
      <c r="F96">
        <v>2.642546638928911E-2</v>
      </c>
    </row>
    <row r="97" spans="1:6">
      <c r="A97">
        <v>0.41205054719911638</v>
      </c>
      <c r="C97">
        <f t="shared" si="2"/>
        <v>9.5554532937501335</v>
      </c>
      <c r="E97">
        <v>9.2390348779736087</v>
      </c>
      <c r="F97">
        <v>0.41205054719911638</v>
      </c>
    </row>
    <row r="98" spans="1:6">
      <c r="A98">
        <v>0.8367871751080741</v>
      </c>
      <c r="C98">
        <f t="shared" si="2"/>
        <v>11.962677783854351</v>
      </c>
      <c r="E98">
        <v>10.50991729949601</v>
      </c>
      <c r="F98">
        <v>0.8367871751080741</v>
      </c>
    </row>
    <row r="99" spans="1:6">
      <c r="A99">
        <v>0.75751790702176369</v>
      </c>
      <c r="C99">
        <f t="shared" si="2"/>
        <v>11.39668129109681</v>
      </c>
      <c r="E99">
        <v>10.81892721937038</v>
      </c>
      <c r="F99">
        <v>0.75751790702176369</v>
      </c>
    </row>
    <row r="100" spans="1:6">
      <c r="A100">
        <v>0.28047314800772516</v>
      </c>
      <c r="C100">
        <f t="shared" si="2"/>
        <v>8.8371269775085022</v>
      </c>
      <c r="E100">
        <v>7.7755442159832455</v>
      </c>
      <c r="F100">
        <v>0.28047314800772516</v>
      </c>
    </row>
    <row r="102" spans="1:6">
      <c r="D102" t="s">
        <v>36</v>
      </c>
      <c r="E102">
        <f>CORREL(E1:E100,A1:A100)</f>
        <v>-5.0581321512379193E-2</v>
      </c>
    </row>
    <row r="103" spans="1:6">
      <c r="A103" s="1" t="s">
        <v>37</v>
      </c>
      <c r="B103">
        <f>COVAR(A1:A100,E1:E100)</f>
        <v>-3.3788583736064491E-2</v>
      </c>
    </row>
    <row r="104" spans="1:6">
      <c r="A104" s="1" t="s">
        <v>13</v>
      </c>
      <c r="C104">
        <f>_xlfn.STDEV.P(A1:A100,E1:E100)</f>
        <v>4.9871796037232068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2020-04-20T07:47:53Z</dcterms:created>
  <dcterms:modified xsi:type="dcterms:W3CDTF">2020-04-20T17:00:03Z</dcterms:modified>
</cp:coreProperties>
</file>