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unal/Study/CS 553/Assignments/PA3/Source code/outputs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6" i="3"/>
  <c r="C6" i="3"/>
  <c r="C5" i="3"/>
  <c r="C4" i="3"/>
  <c r="C2" i="3"/>
  <c r="H24" i="2"/>
  <c r="H23" i="2"/>
  <c r="H22" i="2"/>
  <c r="H21" i="2"/>
  <c r="H20" i="2"/>
  <c r="H18" i="2"/>
  <c r="H17" i="2"/>
  <c r="H16" i="2"/>
  <c r="H15" i="2"/>
  <c r="H14" i="2"/>
  <c r="H12" i="2"/>
  <c r="H11" i="2"/>
  <c r="H10" i="2"/>
  <c r="H9" i="2"/>
  <c r="H8" i="2"/>
  <c r="F6" i="2"/>
  <c r="B4" i="3"/>
  <c r="F12" i="2"/>
  <c r="F18" i="2"/>
  <c r="F24" i="2"/>
  <c r="F5" i="2"/>
  <c r="F3" i="2"/>
  <c r="F9" i="2"/>
  <c r="F11" i="2"/>
  <c r="F17" i="2"/>
  <c r="F23" i="2"/>
  <c r="F10" i="2"/>
  <c r="F4" i="2"/>
  <c r="H24" i="1"/>
  <c r="H23" i="1"/>
  <c r="H22" i="1"/>
  <c r="H21" i="1"/>
  <c r="H20" i="1"/>
  <c r="H18" i="1"/>
  <c r="H17" i="1"/>
  <c r="H16" i="1"/>
  <c r="H15" i="1"/>
  <c r="H14" i="1"/>
  <c r="H12" i="1"/>
  <c r="H11" i="1"/>
  <c r="H10" i="1"/>
  <c r="H9" i="1"/>
  <c r="H8" i="1"/>
  <c r="H6" i="1"/>
  <c r="H5" i="1"/>
  <c r="H4" i="1"/>
  <c r="H3" i="1"/>
  <c r="H2" i="1"/>
  <c r="F16" i="2"/>
  <c r="F22" i="2"/>
  <c r="F15" i="2"/>
  <c r="I24" i="1"/>
  <c r="I23" i="1"/>
  <c r="I22" i="1"/>
  <c r="I21" i="1"/>
  <c r="I20" i="1"/>
  <c r="I18" i="1"/>
  <c r="I17" i="1"/>
  <c r="I16" i="1"/>
  <c r="I15" i="1"/>
  <c r="I14" i="1"/>
  <c r="I12" i="1"/>
  <c r="I11" i="1"/>
  <c r="I10" i="1"/>
  <c r="I9" i="1"/>
  <c r="I8" i="1"/>
  <c r="I6" i="1"/>
  <c r="I5" i="1"/>
  <c r="I4" i="1"/>
  <c r="I3" i="1"/>
  <c r="I2" i="1"/>
  <c r="I24" i="2"/>
  <c r="I23" i="2"/>
  <c r="I22" i="2"/>
  <c r="I21" i="2"/>
  <c r="I20" i="2"/>
  <c r="I18" i="2"/>
  <c r="I17" i="2"/>
  <c r="I16" i="2"/>
  <c r="I15" i="2"/>
  <c r="I14" i="2"/>
  <c r="I12" i="2"/>
  <c r="I11" i="2"/>
  <c r="I10" i="2"/>
  <c r="I9" i="2"/>
  <c r="I8" i="2"/>
  <c r="I6" i="2"/>
  <c r="I5" i="2"/>
  <c r="I4" i="2"/>
  <c r="I3" i="2"/>
  <c r="I2" i="2"/>
  <c r="F21" i="2"/>
  <c r="H6" i="2"/>
  <c r="H5" i="2"/>
  <c r="H4" i="2"/>
  <c r="H3" i="2"/>
  <c r="H2" i="2"/>
  <c r="C3" i="3"/>
</calcChain>
</file>

<file path=xl/sharedStrings.xml><?xml version="1.0" encoding="utf-8"?>
<sst xmlns="http://schemas.openxmlformats.org/spreadsheetml/2006/main" count="75" uniqueCount="16">
  <si>
    <t xml:space="preserve">LOCAL </t>
  </si>
  <si>
    <t>Type of worker</t>
  </si>
  <si>
    <t>Workers</t>
  </si>
  <si>
    <t>Threads</t>
  </si>
  <si>
    <t>No of tasks</t>
  </si>
  <si>
    <t>sleeep Duration</t>
  </si>
  <si>
    <t>Time taken</t>
  </si>
  <si>
    <t>Ideal Time</t>
  </si>
  <si>
    <t>Efficiency (%)</t>
  </si>
  <si>
    <t>Throughput</t>
  </si>
  <si>
    <t>REMOTE</t>
  </si>
  <si>
    <t>10 ms</t>
  </si>
  <si>
    <t>0 sec</t>
  </si>
  <si>
    <t>1 sec</t>
  </si>
  <si>
    <t>10 sec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</si>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</sst>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imes New Roman"/>
    </font>
    <font>
      <sz val="12"/>
      <color rgb="FF000000"/>
      <name val="Calibri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 applyAlignment="1">
      <alignment horizontal="right"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Workers Efficiency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0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Sheet1!$C$34:$C$38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Sheet1!$D$34:$D$38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10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Sheet1!$C$34:$C$38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Sheet1!$E$34:$E$38</c:f>
              <c:numCache>
                <c:formatCode>General</c:formatCode>
                <c:ptCount val="5"/>
                <c:pt idx="0">
                  <c:v>93.32764555</c:v>
                </c:pt>
                <c:pt idx="1">
                  <c:v>92.95158116</c:v>
                </c:pt>
                <c:pt idx="2">
                  <c:v>92.26437299</c:v>
                </c:pt>
                <c:pt idx="3">
                  <c:v>92.75270755</c:v>
                </c:pt>
                <c:pt idx="4">
                  <c:v>93.28253912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Sheet1!$F$33</c:f>
              <c:strCache>
                <c:ptCount val="1"/>
                <c:pt idx="0">
                  <c:v>1 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Sheet1!$C$34:$C$38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Sheet1!$F$34:$F$38</c:f>
              <c:numCache>
                <c:formatCode>General</c:formatCode>
                <c:ptCount val="5"/>
                <c:pt idx="0">
                  <c:v>99.91521329</c:v>
                </c:pt>
                <c:pt idx="1">
                  <c:v>99.90134826</c:v>
                </c:pt>
                <c:pt idx="2">
                  <c:v>99.89834829</c:v>
                </c:pt>
                <c:pt idx="3">
                  <c:v>96.04770846</c:v>
                </c:pt>
                <c:pt idx="4">
                  <c:v>89.16011932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Sheet1!$G$33</c:f>
              <c:strCache>
                <c:ptCount val="1"/>
                <c:pt idx="0">
                  <c:v>10 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Sheet1!$C$34:$C$38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Sheet1!$G$34:$G$38</c:f>
              <c:numCache>
                <c:formatCode>General</c:formatCode>
                <c:ptCount val="5"/>
                <c:pt idx="0">
                  <c:v>99.99160003</c:v>
                </c:pt>
                <c:pt idx="1">
                  <c:v>99.98954644</c:v>
                </c:pt>
                <c:pt idx="2">
                  <c:v>83.3230475</c:v>
                </c:pt>
                <c:pt idx="3">
                  <c:v>62.49173318</c:v>
                </c:pt>
                <c:pt idx="4">
                  <c:v>62.45986716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750784"/>
        <c:axId val="-2116997936"/>
      </c:lineChart>
      <c:catAx>
        <c:axId val="-209475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/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97936"/>
        <c:crosses val="autoZero"/>
        <c:auto val="1"/>
        <c:lblAlgn val="ctr"/>
        <c:lblOffset val="100"/>
        <c:noMultiLvlLbl val="0"/>
      </c:catAx>
      <c:valAx>
        <c:axId val="-21169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Workers Throughput (task/sec)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0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Sheet1!$D$41:$D$45</c:f>
              <c:numCache>
                <c:formatCode>General</c:formatCode>
                <c:ptCount val="5"/>
                <c:pt idx="0">
                  <c:v>1720.855059</c:v>
                </c:pt>
                <c:pt idx="1">
                  <c:v>2260.785593</c:v>
                </c:pt>
                <c:pt idx="2">
                  <c:v>2276.362014</c:v>
                </c:pt>
                <c:pt idx="3">
                  <c:v>2248.155164</c:v>
                </c:pt>
                <c:pt idx="4">
                  <c:v>2262.819425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Sheet1!$E$40</c:f>
              <c:strCache>
                <c:ptCount val="1"/>
                <c:pt idx="0">
                  <c:v>10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Sheet1!$E$41:$E$45</c:f>
              <c:numCache>
                <c:formatCode>General</c:formatCode>
                <c:ptCount val="5"/>
                <c:pt idx="0">
                  <c:v>93.32764555</c:v>
                </c:pt>
                <c:pt idx="1">
                  <c:v>185.9031623</c:v>
                </c:pt>
                <c:pt idx="2">
                  <c:v>369.057492</c:v>
                </c:pt>
                <c:pt idx="3">
                  <c:v>742.0216604</c:v>
                </c:pt>
                <c:pt idx="4">
                  <c:v>1492.520626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Sheet1!$F$40</c:f>
              <c:strCache>
                <c:ptCount val="1"/>
                <c:pt idx="0">
                  <c:v>1 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Sheet1!$F$41:$F$45</c:f>
              <c:numCache>
                <c:formatCode>General</c:formatCode>
                <c:ptCount val="5"/>
                <c:pt idx="0">
                  <c:v>0.999152133</c:v>
                </c:pt>
                <c:pt idx="1">
                  <c:v>1.998026965</c:v>
                </c:pt>
                <c:pt idx="2">
                  <c:v>3.995933932</c:v>
                </c:pt>
                <c:pt idx="3">
                  <c:v>7.683816677</c:v>
                </c:pt>
                <c:pt idx="4">
                  <c:v>14.26561909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Sheet1!$G$40</c:f>
              <c:strCache>
                <c:ptCount val="1"/>
                <c:pt idx="0">
                  <c:v>10 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Sheet1!$G$41:$G$45</c:f>
              <c:numCache>
                <c:formatCode>General</c:formatCode>
                <c:ptCount val="5"/>
                <c:pt idx="0">
                  <c:v>0.0999916</c:v>
                </c:pt>
                <c:pt idx="1">
                  <c:v>0.199979093</c:v>
                </c:pt>
                <c:pt idx="2">
                  <c:v>0.33329219</c:v>
                </c:pt>
                <c:pt idx="3">
                  <c:v>0.499933865</c:v>
                </c:pt>
                <c:pt idx="4">
                  <c:v>0.999357875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357424"/>
        <c:axId val="-2103312272"/>
      </c:lineChart>
      <c:catAx>
        <c:axId val="-208835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12272"/>
        <c:crossesAt val="0.01"/>
        <c:auto val="1"/>
        <c:lblAlgn val="ctr"/>
        <c:lblOffset val="100"/>
        <c:noMultiLvlLbl val="0"/>
      </c:catAx>
      <c:valAx>
        <c:axId val="-21033122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()task/sec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Remote</a:t>
            </a:r>
            <a:r>
              <a:rPr lang="en-US" baseline="0"/>
              <a:t> worker Efficiency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Sheet2!$G$30</c:f>
              <c:strCache>
                <c:ptCount val="1"/>
                <c:pt idx="0">
                  <c:v>0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Sheet2!$F$31:$F$35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Sheet2!$G$31:$G$35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Sheet2!$H$30</c:f>
              <c:strCache>
                <c:ptCount val="1"/>
                <c:pt idx="0">
                  <c:v>10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Sheet2!$F$31:$F$35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Sheet2!$H$31:$H$35</c:f>
              <c:numCache>
                <c:formatCode>General</c:formatCode>
                <c:ptCount val="5"/>
                <c:pt idx="0">
                  <c:v>4.405579912</c:v>
                </c:pt>
                <c:pt idx="1">
                  <c:v>4.967933765</c:v>
                </c:pt>
                <c:pt idx="2">
                  <c:v>5.52080022</c:v>
                </c:pt>
                <c:pt idx="3">
                  <c:v>5.011702016</c:v>
                </c:pt>
                <c:pt idx="4">
                  <c:v>4.547657838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Sheet2!$I$30</c:f>
              <c:strCache>
                <c:ptCount val="1"/>
                <c:pt idx="0">
                  <c:v>1 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Sheet2!$F$31:$F$35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Sheet2!$I$31:$I$35</c:f>
              <c:numCache>
                <c:formatCode>General</c:formatCode>
                <c:ptCount val="5"/>
                <c:pt idx="0">
                  <c:v>74.41158927</c:v>
                </c:pt>
                <c:pt idx="1">
                  <c:v>64.02584285</c:v>
                </c:pt>
                <c:pt idx="2">
                  <c:v>49.8980513</c:v>
                </c:pt>
                <c:pt idx="3">
                  <c:v>50.20620927</c:v>
                </c:pt>
                <c:pt idx="4">
                  <c:v>28.90674793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Sheet2!$J$30</c:f>
              <c:strCache>
                <c:ptCount val="1"/>
                <c:pt idx="0">
                  <c:v>10 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Sheet2!$F$31:$F$35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Sheet2!$J$31:$J$35</c:f>
              <c:numCache>
                <c:formatCode>General</c:formatCode>
                <c:ptCount val="5"/>
                <c:pt idx="0">
                  <c:v>84.85203111</c:v>
                </c:pt>
                <c:pt idx="1">
                  <c:v>38.26827801</c:v>
                </c:pt>
                <c:pt idx="2">
                  <c:v>73.99747024</c:v>
                </c:pt>
                <c:pt idx="3">
                  <c:v>56.92005858</c:v>
                </c:pt>
                <c:pt idx="4">
                  <c:v>28.68231158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07136"/>
        <c:axId val="-2064949904"/>
      </c:lineChart>
      <c:catAx>
        <c:axId val="-20845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49904"/>
        <c:crosses val="autoZero"/>
        <c:auto val="1"/>
        <c:lblAlgn val="ctr"/>
        <c:lblOffset val="100"/>
        <c:noMultiLvlLbl val="0"/>
      </c:catAx>
      <c:valAx>
        <c:axId val="-20649499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0713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Remote Worker Throughput (task/sec)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Sheet2!$G$38</c:f>
              <c:strCache>
                <c:ptCount val="1"/>
                <c:pt idx="0">
                  <c:v>0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Sheet2!$F$39:$F$43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Sheet2!$G$39:$G$43</c:f>
              <c:numCache>
                <c:formatCode>General</c:formatCode>
                <c:ptCount val="5"/>
                <c:pt idx="0">
                  <c:v>6.9822793</c:v>
                </c:pt>
                <c:pt idx="1">
                  <c:v>12.33876306</c:v>
                </c:pt>
                <c:pt idx="2">
                  <c:v>20.6289186</c:v>
                </c:pt>
                <c:pt idx="3">
                  <c:v>51.00556624</c:v>
                </c:pt>
                <c:pt idx="4">
                  <c:v>96.88501644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Sheet2!$H$38</c:f>
              <c:strCache>
                <c:ptCount val="1"/>
                <c:pt idx="0">
                  <c:v>10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Sheet2!$F$39:$F$43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Sheet2!$H$39:$H$43</c:f>
              <c:numCache>
                <c:formatCode>General</c:formatCode>
                <c:ptCount val="5"/>
                <c:pt idx="0">
                  <c:v>4.405579912</c:v>
                </c:pt>
                <c:pt idx="1">
                  <c:v>9.935867529</c:v>
                </c:pt>
                <c:pt idx="2">
                  <c:v>22.08320088</c:v>
                </c:pt>
                <c:pt idx="3">
                  <c:v>40.09361612</c:v>
                </c:pt>
                <c:pt idx="4">
                  <c:v>72.7625254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Sheet2!$I$38</c:f>
              <c:strCache>
                <c:ptCount val="1"/>
                <c:pt idx="0">
                  <c:v>1 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Sheet2!$F$39:$F$43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Sheet2!$I$39:$I$43</c:f>
              <c:numCache>
                <c:formatCode>General</c:formatCode>
                <c:ptCount val="5"/>
                <c:pt idx="0">
                  <c:v>0.744115893</c:v>
                </c:pt>
                <c:pt idx="1">
                  <c:v>1.280516857</c:v>
                </c:pt>
                <c:pt idx="2">
                  <c:v>1.995922052</c:v>
                </c:pt>
                <c:pt idx="3">
                  <c:v>4.016496742</c:v>
                </c:pt>
                <c:pt idx="4">
                  <c:v>4.625079668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Sheet2!$J$38</c:f>
              <c:strCache>
                <c:ptCount val="1"/>
                <c:pt idx="0">
                  <c:v>10 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Sheet2!$F$39:$F$43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Sheet2!$J$39:$J$43</c:f>
              <c:numCache>
                <c:formatCode>General</c:formatCode>
                <c:ptCount val="5"/>
                <c:pt idx="0">
                  <c:v>0.084852031</c:v>
                </c:pt>
                <c:pt idx="1">
                  <c:v>0.076536556</c:v>
                </c:pt>
                <c:pt idx="2">
                  <c:v>0.295989881</c:v>
                </c:pt>
                <c:pt idx="3">
                  <c:v>0.455360469</c:v>
                </c:pt>
                <c:pt idx="4">
                  <c:v>0.458916985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594192"/>
        <c:axId val="-2058688784"/>
      </c:lineChart>
      <c:catAx>
        <c:axId val="-20585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688784"/>
        <c:crosses val="autoZero"/>
        <c:auto val="1"/>
        <c:lblAlgn val="ctr"/>
        <c:lblOffset val="100"/>
        <c:noMultiLvlLbl val="0"/>
      </c:catAx>
      <c:valAx>
        <c:axId val="-20586887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(task/sec)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59419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Animoto clone</a:t>
            </a:r>
            <a:r>
              <a:rPr lang="en-US" baseline="0"/>
              <a:t> Throughput (task/sec)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Sheet3!$C$2:$C$6</c:f>
              <c:numCache>
                <c:formatCode>General</c:formatCode>
                <c:ptCount val="5"/>
                <c:pt idx="0">
                  <c:v>0.00564259808294952</c:v>
                </c:pt>
                <c:pt idx="1">
                  <c:v>0.00961343811861395</c:v>
                </c:pt>
                <c:pt idx="2">
                  <c:v>0.0155415155717755</c:v>
                </c:pt>
                <c:pt idx="3">
                  <c:v>0.0162781235295366</c:v>
                </c:pt>
                <c:pt idx="4">
                  <c:v>0.0383649464271973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545568"/>
        <c:axId val="-2080566832"/>
      </c:lineChart>
      <c:catAx>
        <c:axId val="-207154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66832"/>
        <c:crosses val="autoZero"/>
        <c:auto val="1"/>
        <c:lblAlgn val="ctr"/>
        <c:lblOffset val="100"/>
        <c:noMultiLvlLbl val="0"/>
      </c:catAx>
      <c:valAx>
        <c:axId val="-20805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(task/sec)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5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Animoto Clone: Running Time (Sec)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Sheet3!$B$2:$B$6</c:f>
              <c:numCache>
                <c:formatCode>General</c:formatCode>
                <c:ptCount val="5"/>
                <c:pt idx="0">
                  <c:v>28355.732173</c:v>
                </c:pt>
                <c:pt idx="1">
                  <c:v>16643.3692115</c:v>
                </c:pt>
                <c:pt idx="2">
                  <c:v>10295.0062534809</c:v>
                </c:pt>
                <c:pt idx="3">
                  <c:v>9829.14275774359</c:v>
                </c:pt>
                <c:pt idx="4">
                  <c:v>4170.473698005076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740160"/>
        <c:axId val="-2053053312"/>
      </c:lineChart>
      <c:catAx>
        <c:axId val="-20477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layout>
            <c:manualLayout>
              <c:xMode val="edge"/>
              <c:yMode val="edge"/>
              <c:x val="0.485811242344707"/>
              <c:y val="0.87405074365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53312"/>
        <c:crosses val="autoZero"/>
        <c:auto val="1"/>
        <c:lblAlgn val="ctr"/>
        <c:lblOffset val="100"/>
        <c:noMultiLvlLbl val="0"/>
      </c:catAx>
      <c:valAx>
        <c:axId val="-20530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to complete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7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23</xdr:row>
      <xdr:rowOff>12700</xdr:rowOff>
    </xdr:from>
    <xdr:to>
      <xdr:col>15</xdr:col>
      <xdr:colOff>495300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39</xdr:row>
      <xdr:rowOff>0</xdr:rowOff>
    </xdr:from>
    <xdr:to>
      <xdr:col>15</xdr:col>
      <xdr:colOff>520700</xdr:colOff>
      <xdr:row>52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359833</xdr:colOff>
      <xdr:row>15</xdr:row>
      <xdr:rowOff>4233</xdr:rowOff>
    </xdr:from>
    <xdr:to>
      <xdr:col>16</xdr:col>
      <xdr:colOff>816093</xdr:colOff>
      <xdr:row>28</xdr:row>
      <xdr:rowOff>148637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301037</xdr:colOff>
      <xdr:row>30</xdr:row>
      <xdr:rowOff>86549</xdr:rowOff>
    </xdr:from>
    <xdr:to>
      <xdr:col>16</xdr:col>
      <xdr:colOff>757297</xdr:colOff>
      <xdr:row>44</xdr:row>
      <xdr:rowOff>31045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18</xdr:row>
      <xdr:rowOff>76200</xdr:rowOff>
    </xdr:from>
    <xdr:to>
      <xdr:col>10</xdr:col>
      <xdr:colOff>793750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</xdr:row>
      <xdr:rowOff>165100</xdr:rowOff>
    </xdr:from>
    <xdr:to>
      <xdr:col>10</xdr:col>
      <xdr:colOff>755650</xdr:colOff>
      <xdr:row>16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B1" workbookViewId="0">
      <selection activeCell="D41" sqref="D41:G45"/>
    </sheetView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0</v>
      </c>
      <c r="B2">
        <v>1</v>
      </c>
      <c r="C2">
        <v>1</v>
      </c>
      <c r="D2">
        <v>100000</v>
      </c>
      <c r="E2">
        <v>0</v>
      </c>
      <c r="F2">
        <v>58.110646486282299</v>
      </c>
      <c r="G2">
        <v>0</v>
      </c>
      <c r="H2">
        <f>G2/F2*100</f>
        <v>0</v>
      </c>
      <c r="I2">
        <f>D2/F2</f>
        <v>1720.8550592120184</v>
      </c>
    </row>
    <row r="3" spans="1:9" x14ac:dyDescent="0.2">
      <c r="A3" t="s">
        <v>0</v>
      </c>
      <c r="B3">
        <v>1</v>
      </c>
      <c r="C3">
        <v>2</v>
      </c>
      <c r="D3">
        <v>100000</v>
      </c>
      <c r="E3">
        <v>0</v>
      </c>
      <c r="F3">
        <v>44.2324120998382</v>
      </c>
      <c r="G3">
        <v>0</v>
      </c>
      <c r="H3">
        <f>G3/F3*100</f>
        <v>0</v>
      </c>
      <c r="I3">
        <f>D3/F3</f>
        <v>2260.7855925715116</v>
      </c>
    </row>
    <row r="4" spans="1:9" x14ac:dyDescent="0.2">
      <c r="A4" t="s">
        <v>0</v>
      </c>
      <c r="B4">
        <v>1</v>
      </c>
      <c r="C4">
        <v>4</v>
      </c>
      <c r="D4">
        <v>100000</v>
      </c>
      <c r="E4">
        <v>0</v>
      </c>
      <c r="F4">
        <v>43.929743766784597</v>
      </c>
      <c r="G4">
        <v>0</v>
      </c>
      <c r="H4">
        <f>G4/F4*100</f>
        <v>0</v>
      </c>
      <c r="I4">
        <f>D4/F4</f>
        <v>2276.3620141033075</v>
      </c>
    </row>
    <row r="5" spans="1:9" x14ac:dyDescent="0.2">
      <c r="A5" t="s">
        <v>0</v>
      </c>
      <c r="B5">
        <v>1</v>
      </c>
      <c r="C5">
        <v>8</v>
      </c>
      <c r="D5">
        <v>100000</v>
      </c>
      <c r="E5">
        <v>0</v>
      </c>
      <c r="F5">
        <v>44.480915546417201</v>
      </c>
      <c r="G5">
        <v>0</v>
      </c>
      <c r="H5">
        <f>G5/F5*100</f>
        <v>0</v>
      </c>
      <c r="I5">
        <f>D5/F5</f>
        <v>2248.1551643343969</v>
      </c>
    </row>
    <row r="6" spans="1:9" x14ac:dyDescent="0.2">
      <c r="A6" t="s">
        <v>0</v>
      </c>
      <c r="B6">
        <v>1</v>
      </c>
      <c r="C6">
        <v>16</v>
      </c>
      <c r="D6">
        <v>100000</v>
      </c>
      <c r="E6">
        <v>0</v>
      </c>
      <c r="F6">
        <v>44.192655801773</v>
      </c>
      <c r="G6">
        <v>0</v>
      </c>
      <c r="H6">
        <f>G6/F6*100</f>
        <v>0</v>
      </c>
      <c r="I6">
        <f>D6/F6</f>
        <v>2262.819425212911</v>
      </c>
    </row>
    <row r="8" spans="1:9" x14ac:dyDescent="0.2">
      <c r="A8" t="s">
        <v>0</v>
      </c>
      <c r="B8">
        <v>1</v>
      </c>
      <c r="C8">
        <v>1</v>
      </c>
      <c r="D8">
        <v>10000</v>
      </c>
      <c r="E8">
        <v>0.01</v>
      </c>
      <c r="F8">
        <v>107.149386882781</v>
      </c>
      <c r="G8">
        <v>100</v>
      </c>
      <c r="H8">
        <f>G8/F8*100</f>
        <v>93.327645550970558</v>
      </c>
      <c r="I8">
        <f>D8/F8</f>
        <v>93.327645550970558</v>
      </c>
    </row>
    <row r="9" spans="1:9" x14ac:dyDescent="0.2">
      <c r="A9" t="s">
        <v>0</v>
      </c>
      <c r="B9">
        <v>1</v>
      </c>
      <c r="C9">
        <v>2</v>
      </c>
      <c r="D9">
        <v>10000</v>
      </c>
      <c r="E9">
        <v>0.01</v>
      </c>
      <c r="F9">
        <v>53.791446447372401</v>
      </c>
      <c r="G9">
        <v>50</v>
      </c>
      <c r="H9">
        <f>G9/F9*100</f>
        <v>92.951581156900446</v>
      </c>
      <c r="I9">
        <f>D9/F9</f>
        <v>185.90316231380089</v>
      </c>
    </row>
    <row r="10" spans="1:9" x14ac:dyDescent="0.2">
      <c r="A10" t="s">
        <v>0</v>
      </c>
      <c r="B10">
        <v>1</v>
      </c>
      <c r="C10">
        <v>4</v>
      </c>
      <c r="D10">
        <v>10000</v>
      </c>
      <c r="E10">
        <v>0.01</v>
      </c>
      <c r="F10">
        <v>27.096049308776799</v>
      </c>
      <c r="G10">
        <v>25</v>
      </c>
      <c r="H10">
        <f>G10/F10*100</f>
        <v>92.264372990722833</v>
      </c>
      <c r="I10">
        <f>D10/F10</f>
        <v>369.05749196289133</v>
      </c>
    </row>
    <row r="11" spans="1:9" x14ac:dyDescent="0.2">
      <c r="A11" t="s">
        <v>0</v>
      </c>
      <c r="B11">
        <v>1</v>
      </c>
      <c r="C11">
        <v>8</v>
      </c>
      <c r="D11">
        <v>10000</v>
      </c>
      <c r="E11">
        <v>0.01</v>
      </c>
      <c r="F11">
        <v>13.4766955375671</v>
      </c>
      <c r="G11">
        <v>12.5</v>
      </c>
      <c r="H11">
        <f>G11/F11*100</f>
        <v>92.752707554722875</v>
      </c>
      <c r="I11">
        <f>D11/F11</f>
        <v>742.021660437783</v>
      </c>
    </row>
    <row r="12" spans="1:9" x14ac:dyDescent="0.2">
      <c r="A12" t="s">
        <v>0</v>
      </c>
      <c r="B12">
        <v>1</v>
      </c>
      <c r="C12">
        <v>16</v>
      </c>
      <c r="D12">
        <v>10000</v>
      </c>
      <c r="E12">
        <v>0.01</v>
      </c>
      <c r="F12">
        <v>6.7000749111175502</v>
      </c>
      <c r="G12">
        <v>6.25</v>
      </c>
      <c r="H12">
        <f>G12/F12*100</f>
        <v>93.282539119514425</v>
      </c>
      <c r="I12">
        <f>D12/F12</f>
        <v>1492.5206259122308</v>
      </c>
    </row>
    <row r="14" spans="1:9" x14ac:dyDescent="0.2">
      <c r="A14" t="s">
        <v>0</v>
      </c>
      <c r="B14">
        <v>1</v>
      </c>
      <c r="C14">
        <v>1</v>
      </c>
      <c r="D14">
        <v>100</v>
      </c>
      <c r="E14">
        <v>1</v>
      </c>
      <c r="F14">
        <v>100.084858655929</v>
      </c>
      <c r="G14">
        <v>100</v>
      </c>
      <c r="H14">
        <f>G14/F14*100</f>
        <v>99.915213292931028</v>
      </c>
      <c r="I14">
        <f>D14/F14</f>
        <v>0.99915213292931027</v>
      </c>
    </row>
    <row r="15" spans="1:9" x14ac:dyDescent="0.2">
      <c r="A15" t="s">
        <v>0</v>
      </c>
      <c r="B15">
        <v>1</v>
      </c>
      <c r="C15">
        <v>2</v>
      </c>
      <c r="D15">
        <v>100</v>
      </c>
      <c r="E15">
        <v>1</v>
      </c>
      <c r="F15">
        <v>50.049374580383301</v>
      </c>
      <c r="G15">
        <v>50</v>
      </c>
      <c r="H15">
        <f>G15/F15*100</f>
        <v>99.901348257001686</v>
      </c>
      <c r="I15">
        <f>D15/F15</f>
        <v>1.9980269651400338</v>
      </c>
    </row>
    <row r="16" spans="1:9" x14ac:dyDescent="0.2">
      <c r="A16" t="s">
        <v>0</v>
      </c>
      <c r="B16">
        <v>1</v>
      </c>
      <c r="C16">
        <v>4</v>
      </c>
      <c r="D16">
        <v>100</v>
      </c>
      <c r="E16">
        <v>1</v>
      </c>
      <c r="F16">
        <v>25.0254387855529</v>
      </c>
      <c r="G16">
        <v>25</v>
      </c>
      <c r="H16">
        <f>G16/F16*100</f>
        <v>99.898348293626782</v>
      </c>
      <c r="I16">
        <f>D16/F16</f>
        <v>3.9959339317450713</v>
      </c>
    </row>
    <row r="17" spans="1:9" x14ac:dyDescent="0.2">
      <c r="A17" t="s">
        <v>0</v>
      </c>
      <c r="B17">
        <v>1</v>
      </c>
      <c r="C17">
        <v>8</v>
      </c>
      <c r="D17">
        <v>100</v>
      </c>
      <c r="E17">
        <v>1</v>
      </c>
      <c r="F17">
        <v>13.0143656730651</v>
      </c>
      <c r="G17">
        <v>12.5</v>
      </c>
      <c r="H17">
        <f>G17/F17*100</f>
        <v>96.047708463197353</v>
      </c>
      <c r="I17">
        <f>D17/F17</f>
        <v>7.6838166770557885</v>
      </c>
    </row>
    <row r="18" spans="1:9" x14ac:dyDescent="0.2">
      <c r="A18" t="s">
        <v>0</v>
      </c>
      <c r="B18">
        <v>1</v>
      </c>
      <c r="C18">
        <v>16</v>
      </c>
      <c r="D18">
        <v>100</v>
      </c>
      <c r="E18">
        <v>1</v>
      </c>
      <c r="F18">
        <v>7.0098605155944798</v>
      </c>
      <c r="G18">
        <v>6.25</v>
      </c>
      <c r="H18">
        <f>G18/F18*100</f>
        <v>89.160119321860165</v>
      </c>
      <c r="I18">
        <f>D18/F18</f>
        <v>14.265619091497626</v>
      </c>
    </row>
    <row r="20" spans="1:9" x14ac:dyDescent="0.2">
      <c r="A20" t="s">
        <v>0</v>
      </c>
      <c r="B20">
        <v>1</v>
      </c>
      <c r="C20">
        <v>1</v>
      </c>
      <c r="D20">
        <v>10</v>
      </c>
      <c r="E20">
        <v>10</v>
      </c>
      <c r="F20">
        <v>100.008400678634</v>
      </c>
      <c r="G20">
        <v>100</v>
      </c>
      <c r="H20">
        <f>G20/F20*100</f>
        <v>99.991600027020738</v>
      </c>
      <c r="I20">
        <f>D20/F20</f>
        <v>9.9991600027020733E-2</v>
      </c>
    </row>
    <row r="21" spans="1:9" x14ac:dyDescent="0.2">
      <c r="A21" t="s">
        <v>0</v>
      </c>
      <c r="B21">
        <v>1</v>
      </c>
      <c r="C21">
        <v>2</v>
      </c>
      <c r="D21">
        <v>10</v>
      </c>
      <c r="E21">
        <v>10</v>
      </c>
      <c r="F21">
        <v>50.005227327346802</v>
      </c>
      <c r="G21">
        <v>50</v>
      </c>
      <c r="H21">
        <f>G21/F21*100</f>
        <v>99.989546438190189</v>
      </c>
      <c r="I21">
        <f>D21/F21</f>
        <v>0.19997909287638038</v>
      </c>
    </row>
    <row r="22" spans="1:9" x14ac:dyDescent="0.2">
      <c r="A22" t="s">
        <v>0</v>
      </c>
      <c r="B22">
        <v>1</v>
      </c>
      <c r="C22">
        <v>4</v>
      </c>
      <c r="D22">
        <v>10</v>
      </c>
      <c r="E22">
        <v>10</v>
      </c>
      <c r="F22">
        <v>30.003703355789099</v>
      </c>
      <c r="G22">
        <v>25</v>
      </c>
      <c r="H22">
        <f>G22/F22*100</f>
        <v>83.323047503655403</v>
      </c>
      <c r="I22">
        <f>D22/F22</f>
        <v>0.33329219001462157</v>
      </c>
    </row>
    <row r="23" spans="1:9" x14ac:dyDescent="0.2">
      <c r="A23" t="s">
        <v>0</v>
      </c>
      <c r="B23">
        <v>1</v>
      </c>
      <c r="C23">
        <v>8</v>
      </c>
      <c r="D23">
        <v>10</v>
      </c>
      <c r="E23">
        <v>10</v>
      </c>
      <c r="F23">
        <v>20.002645730972201</v>
      </c>
      <c r="G23">
        <v>12.5</v>
      </c>
      <c r="H23">
        <f>G23/F23*100</f>
        <v>62.491733184300394</v>
      </c>
      <c r="I23">
        <f>D23/F23</f>
        <v>0.49993386547440311</v>
      </c>
    </row>
    <row r="24" spans="1:9" x14ac:dyDescent="0.2">
      <c r="A24" t="s">
        <v>0</v>
      </c>
      <c r="B24">
        <v>1</v>
      </c>
      <c r="C24">
        <v>16</v>
      </c>
      <c r="D24">
        <v>10</v>
      </c>
      <c r="E24">
        <v>10</v>
      </c>
      <c r="F24">
        <v>10.0064253807067</v>
      </c>
      <c r="G24">
        <v>6.25</v>
      </c>
      <c r="H24">
        <f>G24/F24*100</f>
        <v>62.459867157462334</v>
      </c>
      <c r="I24">
        <f>D24/F24</f>
        <v>0.99935787451939739</v>
      </c>
    </row>
    <row r="33" spans="2:7" x14ac:dyDescent="0.2">
      <c r="D33" t="s">
        <v>12</v>
      </c>
      <c r="E33" t="s">
        <v>11</v>
      </c>
      <c r="F33" t="s">
        <v>13</v>
      </c>
      <c r="G33" t="s">
        <v>14</v>
      </c>
    </row>
    <row r="34" spans="2:7" x14ac:dyDescent="0.2">
      <c r="C34">
        <v>1</v>
      </c>
      <c r="D34" s="1">
        <v>0</v>
      </c>
      <c r="E34" s="1">
        <v>93.32764555</v>
      </c>
      <c r="F34" s="1">
        <v>99.915213289999997</v>
      </c>
      <c r="G34" s="1">
        <v>99.991600030000001</v>
      </c>
    </row>
    <row r="35" spans="2:7" x14ac:dyDescent="0.2">
      <c r="C35">
        <v>2</v>
      </c>
      <c r="D35" s="1">
        <v>0</v>
      </c>
      <c r="E35" s="1">
        <v>92.951581160000003</v>
      </c>
      <c r="F35" s="1">
        <v>99.901348260000006</v>
      </c>
      <c r="G35" s="1">
        <v>99.989546439999998</v>
      </c>
    </row>
    <row r="36" spans="2:7" x14ac:dyDescent="0.2">
      <c r="B36" s="2"/>
      <c r="C36">
        <v>4</v>
      </c>
      <c r="D36" s="1">
        <v>0</v>
      </c>
      <c r="E36" s="1">
        <v>92.264372989999998</v>
      </c>
      <c r="F36" s="1">
        <v>99.898348290000001</v>
      </c>
      <c r="G36" s="1">
        <v>83.323047500000001</v>
      </c>
    </row>
    <row r="37" spans="2:7" x14ac:dyDescent="0.2">
      <c r="C37">
        <v>8</v>
      </c>
      <c r="D37" s="1">
        <v>0</v>
      </c>
      <c r="E37" s="1">
        <v>92.752707549999997</v>
      </c>
      <c r="F37" s="1">
        <v>96.047708459999996</v>
      </c>
      <c r="G37" s="1">
        <v>62.491733179999997</v>
      </c>
    </row>
    <row r="38" spans="2:7" x14ac:dyDescent="0.2">
      <c r="C38">
        <v>16</v>
      </c>
      <c r="D38" s="1">
        <v>0</v>
      </c>
      <c r="E38" s="1">
        <v>93.282539119999996</v>
      </c>
      <c r="F38" s="1">
        <v>89.160119320000007</v>
      </c>
      <c r="G38" s="1">
        <v>62.459867160000002</v>
      </c>
    </row>
    <row r="39" spans="2:7" x14ac:dyDescent="0.2">
      <c r="D39" s="2"/>
    </row>
    <row r="40" spans="2:7" x14ac:dyDescent="0.2">
      <c r="D40" t="s">
        <v>12</v>
      </c>
      <c r="E40" t="s">
        <v>11</v>
      </c>
      <c r="F40" t="s">
        <v>13</v>
      </c>
      <c r="G40" t="s">
        <v>14</v>
      </c>
    </row>
    <row r="41" spans="2:7" x14ac:dyDescent="0.2">
      <c r="C41">
        <v>1</v>
      </c>
      <c r="D41" s="1">
        <v>1720.855059</v>
      </c>
      <c r="E41" s="1">
        <v>93.32764555</v>
      </c>
      <c r="F41" s="1">
        <v>0.99915213300000005</v>
      </c>
      <c r="G41" s="1">
        <v>9.99916E-2</v>
      </c>
    </row>
    <row r="42" spans="2:7" x14ac:dyDescent="0.2">
      <c r="B42" s="2"/>
      <c r="C42">
        <v>2</v>
      </c>
      <c r="D42" s="1">
        <v>2260.7855930000001</v>
      </c>
      <c r="E42" s="1">
        <v>185.90316229999999</v>
      </c>
      <c r="F42" s="1">
        <v>1.998026965</v>
      </c>
      <c r="G42" s="1">
        <v>0.199979093</v>
      </c>
    </row>
    <row r="43" spans="2:7" x14ac:dyDescent="0.2">
      <c r="C43">
        <v>4</v>
      </c>
      <c r="D43" s="1">
        <v>2276.3620139999998</v>
      </c>
      <c r="E43" s="1">
        <v>369.05749200000002</v>
      </c>
      <c r="F43" s="1">
        <v>3.9959339319999998</v>
      </c>
      <c r="G43" s="1">
        <v>0.33329218999999999</v>
      </c>
    </row>
    <row r="44" spans="2:7" x14ac:dyDescent="0.2">
      <c r="C44">
        <v>8</v>
      </c>
      <c r="D44" s="1">
        <v>2248.1551639999998</v>
      </c>
      <c r="E44" s="1">
        <v>742.02166039999997</v>
      </c>
      <c r="F44" s="1">
        <v>7.6838166770000003</v>
      </c>
      <c r="G44" s="1">
        <v>0.49993386499999998</v>
      </c>
    </row>
    <row r="45" spans="2:7" x14ac:dyDescent="0.2">
      <c r="C45">
        <v>16</v>
      </c>
      <c r="D45" s="1">
        <v>2262.8194250000001</v>
      </c>
      <c r="E45" s="1">
        <v>1492.520626</v>
      </c>
      <c r="F45" s="1">
        <v>14.26561909</v>
      </c>
      <c r="G45" s="1">
        <v>0.99935787499999995</v>
      </c>
    </row>
    <row r="48" spans="2:7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  <c r="D51" s="2"/>
    </row>
    <row r="52" spans="2:4" x14ac:dyDescent="0.2">
      <c r="B52" s="1"/>
    </row>
    <row r="53" spans="2:4" x14ac:dyDescent="0.2">
      <c r="B53" s="2"/>
    </row>
    <row r="54" spans="2:4" x14ac:dyDescent="0.2">
      <c r="B54" s="1"/>
    </row>
    <row r="55" spans="2:4" x14ac:dyDescent="0.2">
      <c r="B55" s="1"/>
    </row>
    <row r="56" spans="2:4" x14ac:dyDescent="0.2">
      <c r="B56" s="1"/>
    </row>
    <row r="57" spans="2:4" x14ac:dyDescent="0.2">
      <c r="B57" s="1"/>
      <c r="D57" s="2"/>
    </row>
    <row r="58" spans="2:4" x14ac:dyDescent="0.2">
      <c r="B58" s="1"/>
    </row>
    <row r="59" spans="2:4" x14ac:dyDescent="0.2">
      <c r="B59" s="2"/>
    </row>
    <row r="60" spans="2:4" x14ac:dyDescent="0.2">
      <c r="B60" s="1"/>
    </row>
    <row r="61" spans="2:4" x14ac:dyDescent="0.2">
      <c r="B61" s="1"/>
    </row>
    <row r="62" spans="2:4" x14ac:dyDescent="0.2">
      <c r="B62" s="1"/>
    </row>
    <row r="63" spans="2:4" x14ac:dyDescent="0.2">
      <c r="B63" s="1"/>
    </row>
    <row r="64" spans="2:4" x14ac:dyDescent="0.2">
      <c r="B64" s="1"/>
    </row>
    <row r="65" spans="2:2" x14ac:dyDescent="0.2">
      <c r="B65" s="2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E21" zoomScale="108" workbookViewId="0">
      <selection activeCell="L30" sqref="L30"/>
    </sheetView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0</v>
      </c>
      <c r="B2">
        <v>1</v>
      </c>
      <c r="C2">
        <v>1</v>
      </c>
      <c r="D2">
        <v>100000</v>
      </c>
      <c r="E2">
        <v>0</v>
      </c>
      <c r="F2">
        <v>14321.970763921699</v>
      </c>
      <c r="G2">
        <v>0</v>
      </c>
      <c r="H2">
        <f>G2/F2</f>
        <v>0</v>
      </c>
      <c r="I2">
        <f>D2/F2</f>
        <v>6.9822792999905268</v>
      </c>
    </row>
    <row r="3" spans="1:9" x14ac:dyDescent="0.2">
      <c r="A3" t="s">
        <v>0</v>
      </c>
      <c r="B3">
        <v>1</v>
      </c>
      <c r="C3">
        <v>2</v>
      </c>
      <c r="D3">
        <v>100000</v>
      </c>
      <c r="E3">
        <v>0</v>
      </c>
      <c r="F3">
        <f>AVERAGE(8104.4665107727,8104.61369395256)</f>
        <v>8104.54010236263</v>
      </c>
      <c r="G3">
        <v>0</v>
      </c>
      <c r="H3">
        <f>G3/F3</f>
        <v>0</v>
      </c>
      <c r="I3">
        <f>D3/F3</f>
        <v>12.338763055888645</v>
      </c>
    </row>
    <row r="4" spans="1:9" x14ac:dyDescent="0.2">
      <c r="A4" t="s">
        <v>0</v>
      </c>
      <c r="B4">
        <v>1</v>
      </c>
      <c r="C4">
        <v>4</v>
      </c>
      <c r="D4">
        <v>100000</v>
      </c>
      <c r="E4">
        <v>0</v>
      </c>
      <c r="F4">
        <f>AVERAGE(4849.03821110725,4849.12427067756,4849.03729557991,4843.05560755729)</f>
        <v>4847.5638462305023</v>
      </c>
      <c r="G4">
        <v>0</v>
      </c>
      <c r="H4">
        <f>G4/F4</f>
        <v>0</v>
      </c>
      <c r="I4">
        <f>D4/F4</f>
        <v>20.628918601610717</v>
      </c>
    </row>
    <row r="5" spans="1:9" x14ac:dyDescent="0.2">
      <c r="A5" t="s">
        <v>0</v>
      </c>
      <c r="B5">
        <v>1</v>
      </c>
      <c r="C5">
        <v>8</v>
      </c>
      <c r="D5">
        <v>100000</v>
      </c>
      <c r="E5">
        <v>0</v>
      </c>
      <c r="F5">
        <f>AVERAGE(1960.54767799377,1959.93951368331, 1960.75257229804, 1960.80183291435,1960.78132796287,1960.72242116928,1960.68536615371,1960.3319530487)</f>
        <v>1960.5703331530051</v>
      </c>
      <c r="G5">
        <v>0</v>
      </c>
      <c r="H5">
        <f>G5/F5</f>
        <v>0</v>
      </c>
      <c r="I5">
        <f>D5/F5</f>
        <v>51.005566242134854</v>
      </c>
    </row>
    <row r="6" spans="1:9" x14ac:dyDescent="0.2">
      <c r="A6" t="s">
        <v>0</v>
      </c>
      <c r="B6">
        <v>1</v>
      </c>
      <c r="C6">
        <v>16</v>
      </c>
      <c r="D6">
        <v>100000</v>
      </c>
      <c r="E6">
        <v>0</v>
      </c>
      <c r="F6">
        <f>AVERAGE(1033.21982789039,1033.16716694831,1032.70896530151,1025.34680008888,1033.32907056808,1032.73860478401,1033.31262946128,1033.28285098075,1032.96709156036,1032.85225009918,1032.5338435173,1033.02976036071,1027.69530248641,1032.59080004692,1032.59080004692,1033.05575084686)</f>
        <v>1032.151344686742</v>
      </c>
      <c r="G6">
        <v>0</v>
      </c>
      <c r="H6">
        <f>G6/F6</f>
        <v>0</v>
      </c>
      <c r="I6">
        <f>D6/F6</f>
        <v>96.885016441411508</v>
      </c>
    </row>
    <row r="8" spans="1:9" x14ac:dyDescent="0.2">
      <c r="A8" t="s">
        <v>10</v>
      </c>
      <c r="B8">
        <v>1</v>
      </c>
      <c r="C8">
        <v>1</v>
      </c>
      <c r="D8">
        <v>10000</v>
      </c>
      <c r="E8">
        <v>0.01</v>
      </c>
      <c r="F8">
        <v>2269.84873700141</v>
      </c>
      <c r="G8">
        <v>100</v>
      </c>
      <c r="H8">
        <f>G8/F8*100</f>
        <v>4.4055799124352788</v>
      </c>
      <c r="I8">
        <f>D8/F8</f>
        <v>4.4055799124352788</v>
      </c>
    </row>
    <row r="9" spans="1:9" x14ac:dyDescent="0.2">
      <c r="A9" t="s">
        <v>10</v>
      </c>
      <c r="B9">
        <v>2</v>
      </c>
      <c r="C9">
        <v>1</v>
      </c>
      <c r="D9">
        <v>10000</v>
      </c>
      <c r="E9">
        <v>0.01</v>
      </c>
      <c r="F9">
        <f>AVERAGE(1006.23659658432,1006.67268800735)</f>
        <v>1006.4546422958349</v>
      </c>
      <c r="G9">
        <v>50</v>
      </c>
      <c r="H9">
        <f>G9/F9*100</f>
        <v>4.9679337646001054</v>
      </c>
      <c r="I9">
        <f>D9/F9</f>
        <v>9.9358675292002125</v>
      </c>
    </row>
    <row r="10" spans="1:9" x14ac:dyDescent="0.2">
      <c r="A10" t="s">
        <v>10</v>
      </c>
      <c r="B10">
        <v>4</v>
      </c>
      <c r="C10">
        <v>1</v>
      </c>
      <c r="D10">
        <v>10000</v>
      </c>
      <c r="E10">
        <v>0.01</v>
      </c>
      <c r="F10">
        <f>AVERAGE(453.569755077362,453.547348976135,451.918511867523,452.296003103256)</f>
        <v>452.83290475606901</v>
      </c>
      <c r="G10">
        <v>25</v>
      </c>
      <c r="H10">
        <f>G10/F10*100</f>
        <v>5.5208002195571328</v>
      </c>
      <c r="I10">
        <f>D10/F10</f>
        <v>22.083200878228531</v>
      </c>
    </row>
    <row r="11" spans="1:9" x14ac:dyDescent="0.2">
      <c r="A11" t="s">
        <v>10</v>
      </c>
      <c r="B11">
        <v>8</v>
      </c>
      <c r="C11">
        <v>1</v>
      </c>
      <c r="D11">
        <v>10000</v>
      </c>
      <c r="E11">
        <v>0.01</v>
      </c>
      <c r="F11">
        <f>AVERAGE(249.524456024169,249.462111473083,249.517026424407,248.911110162734,249.50699520111,249.596381187438,249.135359048843,249.676683664321)</f>
        <v>249.41626539826314</v>
      </c>
      <c r="G11">
        <v>12.5</v>
      </c>
      <c r="H11">
        <f>G11/F11*100</f>
        <v>5.0117020155202141</v>
      </c>
      <c r="I11">
        <f>D11/F11</f>
        <v>40.093616124161713</v>
      </c>
    </row>
    <row r="12" spans="1:9" x14ac:dyDescent="0.2">
      <c r="A12" t="s">
        <v>10</v>
      </c>
      <c r="B12">
        <v>16</v>
      </c>
      <c r="C12">
        <v>1</v>
      </c>
      <c r="D12">
        <v>10000</v>
      </c>
      <c r="E12">
        <v>0.01</v>
      </c>
      <c r="F12">
        <f>AVERAGE(232.105180501937,232.130820274353,231.907288312911,231.877194404602,231.870311021804,231.823949098587,231.879287958145,231.965447187423,20.1814246177673,20.1790018081665,20.2205882072448,20.2053365707397,20.2441260814666,20.2441108226776,20.8674788475036,201.232577562332)</f>
        <v>137.43338270485384</v>
      </c>
      <c r="G12">
        <v>6.25</v>
      </c>
      <c r="H12">
        <f>G12/F12*100</f>
        <v>4.5476578375591892</v>
      </c>
      <c r="I12">
        <f>D12/F12</f>
        <v>72.762525400947013</v>
      </c>
    </row>
    <row r="14" spans="1:9" x14ac:dyDescent="0.2">
      <c r="A14" t="s">
        <v>10</v>
      </c>
      <c r="B14">
        <v>1</v>
      </c>
      <c r="C14">
        <v>1</v>
      </c>
      <c r="D14">
        <v>100</v>
      </c>
      <c r="E14">
        <v>1</v>
      </c>
      <c r="F14">
        <v>134.387668609619</v>
      </c>
      <c r="G14">
        <v>100</v>
      </c>
      <c r="H14">
        <f>G14/F14*100</f>
        <v>74.411589273483642</v>
      </c>
      <c r="I14">
        <f>D14/F14</f>
        <v>0.74411589273483647</v>
      </c>
    </row>
    <row r="15" spans="1:9" x14ac:dyDescent="0.2">
      <c r="A15" t="s">
        <v>10</v>
      </c>
      <c r="B15">
        <v>2</v>
      </c>
      <c r="C15">
        <v>1</v>
      </c>
      <c r="D15">
        <v>100</v>
      </c>
      <c r="E15">
        <v>1</v>
      </c>
      <c r="F15">
        <f>AVERAGE(77.6081933975219,78.5787391662597)</f>
        <v>78.093466281890798</v>
      </c>
      <c r="G15">
        <v>50</v>
      </c>
      <c r="H15">
        <f>G15/F15*100</f>
        <v>64.025842852866901</v>
      </c>
      <c r="I15">
        <f>D15/F15</f>
        <v>1.280516857057338</v>
      </c>
    </row>
    <row r="16" spans="1:9" x14ac:dyDescent="0.2">
      <c r="A16" t="s">
        <v>10</v>
      </c>
      <c r="B16">
        <v>4</v>
      </c>
      <c r="C16">
        <v>1</v>
      </c>
      <c r="D16">
        <v>100</v>
      </c>
      <c r="E16">
        <v>1</v>
      </c>
      <c r="F16">
        <f>AVERAGE(49.8032836914062,49.8087534904479,49.8844857215881,50.9121050834655)</f>
        <v>50.102156996726947</v>
      </c>
      <c r="G16">
        <v>25</v>
      </c>
      <c r="H16">
        <f>G16/F16*100</f>
        <v>49.898051298735879</v>
      </c>
      <c r="I16">
        <f>D16/F16</f>
        <v>1.9959220519494352</v>
      </c>
    </row>
    <row r="17" spans="1:10" x14ac:dyDescent="0.2">
      <c r="A17" t="s">
        <v>10</v>
      </c>
      <c r="B17">
        <v>8</v>
      </c>
      <c r="C17">
        <v>1</v>
      </c>
      <c r="D17">
        <v>100</v>
      </c>
      <c r="E17">
        <v>1</v>
      </c>
      <c r="F17">
        <f>AVERAGE(24.9141659736633,25.0164523124694,25.0147233009338,24.3973267078399,25.0249283313751,25.1192595958709,24.5754263401031,25.1162681579589)</f>
        <v>24.897318840026795</v>
      </c>
      <c r="G17">
        <v>12.5</v>
      </c>
      <c r="H17">
        <f>G17/F17*100</f>
        <v>50.206209272237231</v>
      </c>
      <c r="I17">
        <f>D17/F17</f>
        <v>4.0164967417789788</v>
      </c>
    </row>
    <row r="18" spans="1:10" x14ac:dyDescent="0.2">
      <c r="A18" t="s">
        <v>10</v>
      </c>
      <c r="B18">
        <v>16</v>
      </c>
      <c r="C18">
        <v>1</v>
      </c>
      <c r="D18">
        <v>100</v>
      </c>
      <c r="E18">
        <v>1</v>
      </c>
      <c r="F18">
        <f>AVERAGE(20.0696895122528,20.4169423580169,25.0695207118988,16.1418344974517,25.1422708034515,25.1628425121307,25.51687002182,24.9944651126861,20.1826903820037,20.1837050914764,20.1862592697143,20.1886928081512,20.2284824848175,20.2472507953643,20.8191535472869,21.389317035675)</f>
        <v>21.621249184012363</v>
      </c>
      <c r="G18">
        <v>6.25</v>
      </c>
      <c r="H18">
        <f>G18/F18*100</f>
        <v>28.906747925654109</v>
      </c>
      <c r="I18">
        <f>D18/F18</f>
        <v>4.6250796681046573</v>
      </c>
    </row>
    <row r="20" spans="1:10" x14ac:dyDescent="0.2">
      <c r="A20" t="s">
        <v>10</v>
      </c>
      <c r="B20">
        <v>1</v>
      </c>
      <c r="C20">
        <v>1</v>
      </c>
      <c r="D20">
        <v>10</v>
      </c>
      <c r="E20">
        <v>10</v>
      </c>
      <c r="F20">
        <v>117.852217197418</v>
      </c>
      <c r="G20">
        <v>100</v>
      </c>
      <c r="H20">
        <f>G20/F20*100</f>
        <v>84.852031109849051</v>
      </c>
      <c r="I20">
        <f>D20/F20</f>
        <v>8.4852031109849055E-2</v>
      </c>
    </row>
    <row r="21" spans="1:10" x14ac:dyDescent="0.2">
      <c r="A21" t="s">
        <v>10</v>
      </c>
      <c r="B21">
        <v>2</v>
      </c>
      <c r="C21">
        <v>1</v>
      </c>
      <c r="D21">
        <v>10</v>
      </c>
      <c r="E21">
        <v>10</v>
      </c>
      <c r="F21">
        <f>SUM(65.278540611267,65.3779785633087)</f>
        <v>130.65651917457569</v>
      </c>
      <c r="G21">
        <v>50</v>
      </c>
      <c r="H21">
        <f>G21/F21*100</f>
        <v>38.268278013126071</v>
      </c>
      <c r="I21">
        <f>D21/F21</f>
        <v>7.6536556026252145E-2</v>
      </c>
    </row>
    <row r="22" spans="1:10" x14ac:dyDescent="0.2">
      <c r="A22" t="s">
        <v>10</v>
      </c>
      <c r="B22">
        <v>4</v>
      </c>
      <c r="C22">
        <v>1</v>
      </c>
      <c r="D22">
        <v>10</v>
      </c>
      <c r="E22">
        <v>10</v>
      </c>
      <c r="F22">
        <f>AVERAGE(33.7564232349395,33.7531321048736,33.7688701152801,33.8613295555114)</f>
        <v>33.784938752651144</v>
      </c>
      <c r="G22">
        <v>25</v>
      </c>
      <c r="H22">
        <f>G22/F22*100</f>
        <v>73.997470242677949</v>
      </c>
      <c r="I22">
        <f>D22/F22</f>
        <v>0.29598988097071177</v>
      </c>
    </row>
    <row r="23" spans="1:10" x14ac:dyDescent="0.2">
      <c r="A23" t="s">
        <v>10</v>
      </c>
      <c r="B23">
        <v>8</v>
      </c>
      <c r="C23">
        <v>1</v>
      </c>
      <c r="D23">
        <v>10</v>
      </c>
      <c r="E23">
        <v>10</v>
      </c>
      <c r="F23">
        <f>AVERAGE(23.6123611927032,23.1283736228942,23.1380071640014,23.813446521759,20.4545905590057,20.4565889835357,20.4874877929687,20.5941355228424)</f>
        <v>21.960623919963787</v>
      </c>
      <c r="G23">
        <v>12.5</v>
      </c>
      <c r="H23">
        <f>G23/F23*100</f>
        <v>56.920058581016001</v>
      </c>
      <c r="I23">
        <f>D23/F23</f>
        <v>0.45536046864812801</v>
      </c>
    </row>
    <row r="24" spans="1:10" x14ac:dyDescent="0.2">
      <c r="A24" t="s">
        <v>10</v>
      </c>
      <c r="B24">
        <v>16</v>
      </c>
      <c r="C24">
        <v>1</v>
      </c>
      <c r="D24">
        <v>10</v>
      </c>
      <c r="E24">
        <v>10</v>
      </c>
      <c r="F24">
        <f>AVERAGE(23.3134362697601,23.3138811588287,23.1329395771026,23.1379618644714,23.1258807182312,23.1342868804931,23.2352030277252,23.1414902210235,20.1783735752105,20.1813695430755,20.2064599990844,20.2284724712371,20.2213242053985,20.2410035133361,20.6432588100433,21.2115924358367)</f>
        <v>21.790433391928619</v>
      </c>
      <c r="G24">
        <v>6.25</v>
      </c>
      <c r="H24">
        <f>G24/F24*100</f>
        <v>28.682311579516629</v>
      </c>
      <c r="I24">
        <f>D24/F24</f>
        <v>0.45891698527226604</v>
      </c>
    </row>
    <row r="30" spans="1:10" x14ac:dyDescent="0.2">
      <c r="G30" t="s">
        <v>12</v>
      </c>
      <c r="H30" t="s">
        <v>11</v>
      </c>
      <c r="I30" t="s">
        <v>13</v>
      </c>
      <c r="J30" t="s">
        <v>14</v>
      </c>
    </row>
    <row r="31" spans="1:10" x14ac:dyDescent="0.2">
      <c r="F31">
        <v>1</v>
      </c>
      <c r="G31" s="3">
        <v>0</v>
      </c>
      <c r="H31" s="3">
        <v>4.4055799120000003</v>
      </c>
      <c r="I31" s="3">
        <v>74.411589269999993</v>
      </c>
      <c r="J31" s="3">
        <v>84.852031109999999</v>
      </c>
    </row>
    <row r="32" spans="1:10" x14ac:dyDescent="0.2">
      <c r="F32">
        <v>2</v>
      </c>
      <c r="G32" s="3">
        <v>0</v>
      </c>
      <c r="H32" s="3">
        <v>4.9679337649999997</v>
      </c>
      <c r="I32" s="3">
        <v>64.025842850000004</v>
      </c>
      <c r="J32" s="3">
        <v>38.268278010000003</v>
      </c>
    </row>
    <row r="33" spans="6:10" x14ac:dyDescent="0.2">
      <c r="F33">
        <v>4</v>
      </c>
      <c r="G33" s="3">
        <v>0</v>
      </c>
      <c r="H33" s="3">
        <v>5.5208002199999999</v>
      </c>
      <c r="I33" s="3">
        <v>49.898051299999999</v>
      </c>
      <c r="J33" s="3">
        <v>73.997470239999998</v>
      </c>
    </row>
    <row r="34" spans="6:10" x14ac:dyDescent="0.2">
      <c r="F34">
        <v>8</v>
      </c>
      <c r="G34" s="3">
        <v>0</v>
      </c>
      <c r="H34" s="3">
        <v>5.0117020160000001</v>
      </c>
      <c r="I34" s="3">
        <v>50.206209270000002</v>
      </c>
      <c r="J34" s="3">
        <v>56.920058580000003</v>
      </c>
    </row>
    <row r="35" spans="6:10" x14ac:dyDescent="0.2">
      <c r="F35">
        <v>16</v>
      </c>
      <c r="G35" s="3">
        <v>0</v>
      </c>
      <c r="H35" s="3">
        <v>4.5476578380000001</v>
      </c>
      <c r="I35" s="3">
        <v>28.906747930000002</v>
      </c>
      <c r="J35" s="3">
        <v>28.68231158</v>
      </c>
    </row>
    <row r="38" spans="6:10" x14ac:dyDescent="0.2">
      <c r="G38" t="s">
        <v>12</v>
      </c>
      <c r="H38" t="s">
        <v>11</v>
      </c>
      <c r="I38" t="s">
        <v>13</v>
      </c>
      <c r="J38" t="s">
        <v>14</v>
      </c>
    </row>
    <row r="39" spans="6:10" x14ac:dyDescent="0.2">
      <c r="F39">
        <v>1</v>
      </c>
      <c r="G39" s="3">
        <v>6.9822793000000001</v>
      </c>
      <c r="H39" s="3">
        <v>4.4055799120000003</v>
      </c>
      <c r="I39" s="3">
        <v>0.74411589300000003</v>
      </c>
      <c r="J39" s="3">
        <v>8.4852030999999994E-2</v>
      </c>
    </row>
    <row r="40" spans="6:10" x14ac:dyDescent="0.2">
      <c r="F40">
        <v>2</v>
      </c>
      <c r="G40" s="3">
        <v>12.33876306</v>
      </c>
      <c r="H40" s="3">
        <v>9.9358675289999994</v>
      </c>
      <c r="I40" s="3">
        <v>1.2805168570000001</v>
      </c>
      <c r="J40" s="3">
        <v>7.6536556000000006E-2</v>
      </c>
    </row>
    <row r="41" spans="6:10" x14ac:dyDescent="0.2">
      <c r="F41">
        <v>4</v>
      </c>
      <c r="G41" s="3">
        <v>20.628918599999999</v>
      </c>
      <c r="H41" s="3">
        <v>22.08320088</v>
      </c>
      <c r="I41" s="3">
        <v>1.9959220520000001</v>
      </c>
      <c r="J41" s="3">
        <v>0.29598988100000001</v>
      </c>
    </row>
    <row r="42" spans="6:10" x14ac:dyDescent="0.2">
      <c r="F42">
        <v>8</v>
      </c>
      <c r="G42" s="3">
        <v>51.00556624</v>
      </c>
      <c r="H42" s="3">
        <v>40.09361612</v>
      </c>
      <c r="I42" s="3">
        <v>4.0164967420000002</v>
      </c>
      <c r="J42" s="3">
        <v>0.45536046899999999</v>
      </c>
    </row>
    <row r="43" spans="6:10" x14ac:dyDescent="0.2">
      <c r="F43">
        <v>16</v>
      </c>
      <c r="G43" s="3">
        <v>96.885016440000001</v>
      </c>
      <c r="H43" s="3">
        <v>72.762525400000001</v>
      </c>
      <c r="I43" s="3">
        <v>4.6250796679999997</v>
      </c>
      <c r="J43" s="3">
        <v>0.458916985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B6" sqref="B2:B6"/>
    </sheetView>
  </sheetViews>
  <sheetFormatPr baseColWidth="10" defaultRowHeight="16" x14ac:dyDescent="0.2"/>
  <cols>
    <col min="2" max="2" width="14.5" customWidth="1"/>
  </cols>
  <sheetData>
    <row r="2" spans="1:3" x14ac:dyDescent="0.2">
      <c r="A2">
        <v>1</v>
      </c>
      <c r="B2">
        <v>28355.732173</v>
      </c>
      <c r="C2">
        <f>160/B2</f>
        <v>5.6425980829495261E-3</v>
      </c>
    </row>
    <row r="3" spans="1:3" x14ac:dyDescent="0.2">
      <c r="A3">
        <v>2</v>
      </c>
      <c r="B3">
        <v>16643.369211500001</v>
      </c>
      <c r="C3">
        <f>160/B3</f>
        <v>9.6134381186139557E-3</v>
      </c>
    </row>
    <row r="4" spans="1:3" x14ac:dyDescent="0.2">
      <c r="A4">
        <v>4</v>
      </c>
      <c r="B4">
        <f>AVERAGE(10295.0062534809,10295.0062534809,10295.0062534809,10295.0062534809)</f>
        <v>10295.0062534809</v>
      </c>
      <c r="C4">
        <f>160/B4</f>
        <v>1.5541515571775542E-2</v>
      </c>
    </row>
    <row r="5" spans="1:3" x14ac:dyDescent="0.2">
      <c r="A5">
        <v>8</v>
      </c>
      <c r="B5">
        <f>AVERAGE(9375.11438035964,9651.16624760627,9674.93360185623,9773.4055275917,9798.42448282241,9880.06299686431,9954.83618068695,10525.1986441612)</f>
        <v>9829.1427577435898</v>
      </c>
      <c r="C5">
        <f>160/B5</f>
        <v>1.627812352953658E-2</v>
      </c>
    </row>
    <row r="6" spans="1:3" x14ac:dyDescent="0.2">
      <c r="A6">
        <v>16</v>
      </c>
      <c r="B6">
        <f>AVERAGE(3906.59858560562,3968.35741496086,4012.99211359024,4078.27486491203,4119.67402434349,4128.62765789031,4133.81821107864,4148.14327287673,4159.40284633636,4162.60541892051,4268.39726948738,4280.6519267559,4317.30672144889,4355.09219956398,4370.32991886138,4317.30672144889)</f>
        <v>4170.4736980050757</v>
      </c>
      <c r="C6">
        <f>160/B6</f>
        <v>3.8364946427197268E-2</v>
      </c>
    </row>
    <row r="11" spans="1:3" x14ac:dyDescent="0.2">
      <c r="B1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Dhande</dc:creator>
  <cp:lastModifiedBy>Kunal Dhande</cp:lastModifiedBy>
  <dcterms:created xsi:type="dcterms:W3CDTF">2016-05-01T13:54:18Z</dcterms:created>
  <dcterms:modified xsi:type="dcterms:W3CDTF">2016-05-02T04:34:48Z</dcterms:modified>
</cp:coreProperties>
</file>