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takorn\source\repos\Store\Store\Resources\"/>
    </mc:Choice>
  </mc:AlternateContent>
  <xr:revisionPtr revIDLastSave="0" documentId="13_ncr:1_{6C9D2EC7-9C07-4F26-8DFA-0263C3C9960A}" xr6:coauthVersionLast="45" xr6:coauthVersionMax="45" xr10:uidLastSave="{00000000-0000-0000-0000-000000000000}"/>
  <bookViews>
    <workbookView xWindow="23880" yWindow="-120" windowWidth="21840" windowHeight="13140" xr2:uid="{E289BA1D-4D06-4F1F-824D-ABB203E4B5D2}"/>
  </bookViews>
  <sheets>
    <sheet name="รายงานผล" sheetId="4" r:id="rId1"/>
    <sheet name="สรุปรายได้" sheetId="1" r:id="rId2"/>
    <sheet name="สรุปปันผลและจดหมายเวียน" sheetId="3" r:id="rId3"/>
    <sheet name="สรุปหุ้น" sheetId="2" r:id="rId4"/>
    <sheet name="สรุปการเพิ่มหุ้น" sheetId="5" r:id="rId5"/>
  </sheets>
  <definedNames>
    <definedName name="_xlnm.Print_Titles" localSheetId="0">รายงานผล!$1:$2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/>
  <c r="C10" i="2"/>
  <c r="B11" i="2" l="1"/>
  <c r="C11" i="2" s="1"/>
  <c r="G3" i="1" s="1"/>
  <c r="C9" i="2"/>
  <c r="F18" i="1"/>
  <c r="F17" i="1"/>
  <c r="I15" i="1"/>
  <c r="D4" i="2" l="1"/>
  <c r="D3" i="2"/>
  <c r="C5" i="2"/>
  <c r="F16" i="1" s="1"/>
  <c r="B5" i="2"/>
  <c r="F11" i="1" l="1"/>
  <c r="F13" i="1" s="1"/>
  <c r="G7" i="1"/>
  <c r="H9" i="1" s="1"/>
  <c r="I10" i="1" s="1"/>
  <c r="A17" i="1"/>
  <c r="C17" i="1"/>
  <c r="H22" i="1" l="1"/>
  <c r="H23" i="1"/>
  <c r="G16" i="1"/>
  <c r="I11" i="1"/>
  <c r="I12" i="1"/>
  <c r="F9" i="1"/>
  <c r="D5" i="2"/>
  <c r="I23" i="1" l="1"/>
  <c r="G18" i="1" s="1"/>
  <c r="I22" i="1"/>
  <c r="G17" i="1" s="1"/>
  <c r="J22" i="1"/>
  <c r="J23" i="1" l="1"/>
  <c r="K23" i="1" s="1"/>
  <c r="K22" i="1"/>
  <c r="I16" i="1" s="1"/>
  <c r="I17" i="1" s="1"/>
  <c r="G19" i="1"/>
  <c r="I13" i="1" l="1"/>
  <c r="J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Kittakorn</author>
  </authors>
  <commentList>
    <comment ref="A3" authorId="0" shapeId="0" xr:uid="{E87B8ADA-F143-4034-971F-31DC72218D8D}">
      <text>
        <r>
          <rPr>
            <sz val="10"/>
            <color indexed="81"/>
            <rFont val="Arial"/>
            <family val="2"/>
          </rPr>
          <t>สินค้าค้างสต๊อกของปี่นี้และต้องยกไปเป็นสินค้าค้างสต๊อกรายจ่ายปีหน้า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911CDB9F-136D-442A-A559-CBC1D0A7DDB6}">
      <text>
        <r>
          <rPr>
            <sz val="10"/>
            <color indexed="81"/>
            <rFont val="Arial"/>
            <family val="2"/>
          </rPr>
          <t>สินค้าค้างสต๊อกที่เป็นยอดยกมาของปีที่แล้ว</t>
        </r>
      </text>
    </comment>
    <comment ref="J10" authorId="0" shapeId="0" xr:uid="{53EF16F5-7723-414B-BB2A-D9ACE96E433D}">
      <text>
        <r>
          <rPr>
            <sz val="10"/>
            <color indexed="81"/>
            <rFont val="Arial"/>
            <family val="2"/>
          </rPr>
          <t>เงินสมทบเป็นทุน + ผลต่างของปัดเศษทั้งหมด</t>
        </r>
      </text>
    </comment>
    <comment ref="F15" authorId="0" shapeId="0" xr:uid="{817BCF1B-53E0-4DFA-858D-F9065D61103F}">
      <text>
        <r>
          <rPr>
            <sz val="10"/>
            <color indexed="81"/>
            <rFont val="Arial"/>
            <family val="2"/>
          </rPr>
          <t>1% คำนวนจริง</t>
        </r>
      </text>
    </comment>
    <comment ref="G15" authorId="0" shapeId="0" xr:uid="{517331A8-0168-4E41-9175-B49D4A1B49E7}">
      <text>
        <r>
          <rPr>
            <sz val="10"/>
            <color indexed="81"/>
            <rFont val="Arial"/>
            <family val="2"/>
          </rPr>
          <t>1% จ่ายจริง (ปัดเศษแล้ว)</t>
        </r>
      </text>
    </comment>
    <comment ref="I15" authorId="0" shapeId="0" xr:uid="{79CD786D-396F-4575-9B36-E545CF6D34C5}">
      <text>
        <r>
          <rPr>
            <sz val="10"/>
            <color indexed="81"/>
            <rFont val="Tahoma"/>
            <family val="2"/>
          </rPr>
          <t>ผลต่าง 1 % จ่ายจริง - ปัดเศษ</t>
        </r>
      </text>
    </comment>
    <comment ref="G16" authorId="0" shapeId="0" xr:uid="{683532E5-01A4-421A-AF73-8C4B53D3037C}">
      <text>
        <r>
          <rPr>
            <sz val="10"/>
            <color indexed="81"/>
            <rFont val="Arial"/>
            <family val="2"/>
          </rPr>
          <t>ปันผลหุ้นทั้งหมด</t>
        </r>
      </text>
    </comment>
    <comment ref="G17" authorId="0" shapeId="0" xr:uid="{EF4F7917-32E5-4D44-BB40-31A1F032D9C1}">
      <text>
        <r>
          <rPr>
            <sz val="10"/>
            <color indexed="81"/>
            <rFont val="Arial"/>
            <family val="2"/>
          </rPr>
          <t>ปันผล อบต. 7 ตามจ่ายจริง</t>
        </r>
      </text>
    </comment>
    <comment ref="G18" authorId="0" shapeId="0" xr:uid="{562632BF-330D-4CEA-A9C9-2C747A2CF543}">
      <text>
        <r>
          <rPr>
            <sz val="10"/>
            <color indexed="81"/>
            <rFont val="Arial"/>
            <family val="2"/>
          </rPr>
          <t>ปันผล อบต. 7 ตามจ่ายจริง</t>
        </r>
      </text>
    </comment>
  </commentList>
</comments>
</file>

<file path=xl/sharedStrings.xml><?xml version="1.0" encoding="utf-8"?>
<sst xmlns="http://schemas.openxmlformats.org/spreadsheetml/2006/main" count="91" uniqueCount="77">
  <si>
    <t>บัญชีรายรับรายจ่าย</t>
  </si>
  <si>
    <t xml:space="preserve"> มกราคม</t>
  </si>
  <si>
    <t xml:space="preserve"> กุมภาพันธ์</t>
  </si>
  <si>
    <t xml:space="preserve"> มีนาคม</t>
  </si>
  <si>
    <t xml:space="preserve"> เมษายน</t>
  </si>
  <si>
    <t xml:space="preserve"> พฤษภาคม</t>
  </si>
  <si>
    <t xml:space="preserve"> มิถุนายน</t>
  </si>
  <si>
    <t xml:space="preserve"> กรกฎาคม</t>
  </si>
  <si>
    <t xml:space="preserve"> สิงหาคม</t>
  </si>
  <si>
    <t xml:space="preserve"> กันยายน</t>
  </si>
  <si>
    <t xml:space="preserve"> ตุลาคม</t>
  </si>
  <si>
    <t xml:space="preserve"> พฤศจิกายน</t>
  </si>
  <si>
    <t xml:space="preserve"> ธันวาคม</t>
  </si>
  <si>
    <t>รายจ่ายอื่นๆ</t>
  </si>
  <si>
    <t>สิ้นค้าค้างสต๊อก</t>
  </si>
  <si>
    <t>รายจ่าย</t>
  </si>
  <si>
    <t>ยอดขาย</t>
  </si>
  <si>
    <t>ยอดรวม</t>
  </si>
  <si>
    <t>กำไรสุทธิ</t>
  </si>
  <si>
    <t>รวมรายได้-รวมรายจ่าย</t>
  </si>
  <si>
    <t>หักจ่ายคืนร้อยละ 1 บาท</t>
  </si>
  <si>
    <t>กำไร/2</t>
  </si>
  <si>
    <t>50% ส่วนที่ 1</t>
  </si>
  <si>
    <t>50% ส่วนที่ 2</t>
  </si>
  <si>
    <t>1. สมทบเข้าเป็นทุน 20 %</t>
  </si>
  <si>
    <t>2. สวัสดิการ 20 %</t>
  </si>
  <si>
    <t>3. ตอบแทนกรรมการ 15 %</t>
  </si>
  <si>
    <t>ประเภทสมาชิก</t>
  </si>
  <si>
    <t>จำนวน (คน/กลุ่ม)</t>
  </si>
  <si>
    <t>จำนวน (หุ้น)</t>
  </si>
  <si>
    <t>จำนวนเงิน</t>
  </si>
  <si>
    <t xml:space="preserve">สมาชิกถือหุ้น </t>
  </si>
  <si>
    <t xml:space="preserve">กลุ่มต่าง ๆ ถือหุ้น </t>
  </si>
  <si>
    <t>รวมทั้งสิน</t>
  </si>
  <si>
    <t>เลขสมาชิก</t>
  </si>
  <si>
    <t>ประเภท</t>
  </si>
  <si>
    <t>ชื่อ - นามสกุล</t>
  </si>
  <si>
    <t>รวมยอดซื้อ</t>
  </si>
  <si>
    <t>1% ของยอดซื้อ</t>
  </si>
  <si>
    <t>ปันผลหุ้น</t>
  </si>
  <si>
    <t>ปันผล อบต.</t>
  </si>
  <si>
    <t>รวมทั้งสิ้น</t>
  </si>
  <si>
    <t>อบต.</t>
  </si>
  <si>
    <t>หมู่บ้าน</t>
  </si>
  <si>
    <t>ชื่อ</t>
  </si>
  <si>
    <t>นามสกุล</t>
  </si>
  <si>
    <t>จำนวนหุ้น</t>
  </si>
  <si>
    <t>ปันผลหุ้นละ</t>
  </si>
  <si>
    <t>ปันผล 1%</t>
  </si>
  <si>
    <t>ลงชื่อรับเงิน</t>
  </si>
  <si>
    <t>หมายเหตุ</t>
  </si>
  <si>
    <t>รวมมีเงินทุนที่ระดมจากสมาชิกในชุมชน</t>
  </si>
  <si>
    <t>เพิ่มหุ้น</t>
  </si>
  <si>
    <t>ถอนหุ้น</t>
  </si>
  <si>
    <t>เพิ่ม</t>
  </si>
  <si>
    <t>ถอน</t>
  </si>
  <si>
    <t>1% จ่ายจริง</t>
  </si>
  <si>
    <t>ส่วนที่ 1 / จำนวนหุ้น</t>
  </si>
  <si>
    <t>+ ส่วนต่างปัดเศษปันผลหุ้น</t>
  </si>
  <si>
    <t>เงินสมทบเป็นทุน</t>
  </si>
  <si>
    <t>ปัดเศษ</t>
  </si>
  <si>
    <t>ปัดเศษยอดซื้อ</t>
  </si>
  <si>
    <t>ปันหุ้นจริง</t>
  </si>
  <si>
    <t>รวมจ่ายจริงทั้งหมด</t>
  </si>
  <si>
    <t>ครัวเรือน</t>
  </si>
  <si>
    <t>จำนวนหุ้น อบต.</t>
  </si>
  <si>
    <t>ปันผลต่อครัวเรือน</t>
  </si>
  <si>
    <t>ส่วนต่างปัดเศษ</t>
  </si>
  <si>
    <t>รวมหุ้น</t>
  </si>
  <si>
    <t>ปันผลยอดซื้อ 1%</t>
  </si>
  <si>
    <t>รวมหุ้นทั้งหมด</t>
  </si>
  <si>
    <t>รวมหุ้นสมาชิก หมู่ 7</t>
  </si>
  <si>
    <t>รวมหุ้นสมาชิก หมู่ 8</t>
  </si>
  <si>
    <t>ครัวเรือน อบต หมู่ 7</t>
  </si>
  <si>
    <t>ครัวเรือน อบต หมู่ 8</t>
  </si>
  <si>
    <t>สรุปเพิ่ม-ถอนหุ้นประจำปี</t>
  </si>
  <si>
    <t>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</si>
</sst>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sz val="10"/>
      <color indexed="8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  <font>
      <sz val="10"/>
      <color indexed="81"/>
      <name val="Tahoma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43" fontId="7" fillId="0" borderId="0" xfId="1" applyFont="1" applyFill="1" applyBorder="1" applyAlignment="1">
      <alignment horizontal="center" shrinkToFit="1"/>
    </xf>
    <xf numFmtId="43" fontId="7" fillId="3" borderId="1" xfId="1" applyFont="1" applyFill="1" applyBorder="1" applyAlignment="1">
      <alignment horizontal="center" shrinkToFit="1"/>
    </xf>
    <xf numFmtId="0" fontId="9" fillId="0" borderId="0" xfId="0" applyFont="1" applyAlignment="1"/>
    <xf numFmtId="4" fontId="6" fillId="0" borderId="0" xfId="0" applyNumberFormat="1" applyFont="1" applyAlignment="1"/>
    <xf numFmtId="4" fontId="6" fillId="0" borderId="0" xfId="0" applyNumberFormat="1" applyFont="1"/>
    <xf numFmtId="4" fontId="6" fillId="0" borderId="1" xfId="0" applyNumberFormat="1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/>
    <xf numFmtId="0" fontId="8" fillId="0" borderId="0" xfId="0" applyFont="1"/>
    <xf numFmtId="0" fontId="8" fillId="0" borderId="1" xfId="0" applyFont="1" applyBorder="1"/>
    <xf numFmtId="3" fontId="8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3" fontId="11" fillId="5" borderId="1" xfId="0" applyNumberFormat="1" applyFont="1" applyFill="1" applyBorder="1" applyAlignment="1">
      <alignment horizontal="center"/>
    </xf>
    <xf numFmtId="3" fontId="11" fillId="7" borderId="1" xfId="1" applyNumberFormat="1" applyFont="1" applyFill="1" applyBorder="1" applyAlignment="1"/>
    <xf numFmtId="3" fontId="6" fillId="0" borderId="0" xfId="0" applyNumberFormat="1" applyFont="1"/>
    <xf numFmtId="3" fontId="8" fillId="0" borderId="0" xfId="0" applyNumberFormat="1" applyFont="1" applyAlignment="1">
      <alignment horizontal="center"/>
    </xf>
    <xf numFmtId="0" fontId="11" fillId="6" borderId="1" xfId="0" applyFont="1" applyFill="1" applyBorder="1" applyAlignment="1">
      <alignment horizontal="center"/>
    </xf>
    <xf numFmtId="3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4" fontId="6" fillId="8" borderId="1" xfId="0" applyNumberFormat="1" applyFont="1" applyFill="1" applyBorder="1" applyAlignment="1">
      <alignment horizontal="right"/>
    </xf>
    <xf numFmtId="0" fontId="12" fillId="0" borderId="0" xfId="0" applyFont="1" applyAlignment="1">
      <alignment shrinkToFit="1"/>
    </xf>
    <xf numFmtId="3" fontId="13" fillId="3" borderId="1" xfId="0" applyNumberFormat="1" applyFont="1" applyFill="1" applyBorder="1"/>
    <xf numFmtId="4" fontId="6" fillId="2" borderId="0" xfId="0" applyNumberFormat="1" applyFont="1" applyFill="1"/>
    <xf numFmtId="0" fontId="9" fillId="10" borderId="0" xfId="0" quotePrefix="1" applyFont="1" applyFill="1"/>
    <xf numFmtId="4" fontId="6" fillId="10" borderId="0" xfId="0" applyNumberFormat="1" applyFont="1" applyFill="1"/>
    <xf numFmtId="4" fontId="6" fillId="0" borderId="0" xfId="0" applyNumberFormat="1" applyFont="1" applyAlignment="1">
      <alignment horizontal="center"/>
    </xf>
    <xf numFmtId="4" fontId="13" fillId="0" borderId="0" xfId="0" applyNumberFormat="1" applyFont="1"/>
    <xf numFmtId="1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6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/>
    <xf numFmtId="0" fontId="6" fillId="0" borderId="0" xfId="0" applyFont="1" applyFill="1"/>
    <xf numFmtId="43" fontId="7" fillId="0" borderId="0" xfId="1" applyFont="1" applyFill="1" applyBorder="1" applyAlignment="1">
      <alignment horizontal="center"/>
    </xf>
    <xf numFmtId="4" fontId="6" fillId="9" borderId="0" xfId="0" applyNumberFormat="1" applyFont="1" applyFill="1"/>
    <xf numFmtId="164" fontId="8" fillId="0" borderId="1" xfId="0" applyNumberFormat="1" applyFont="1" applyBorder="1" applyAlignment="1">
      <alignment horizontal="center" shrinkToFit="1"/>
    </xf>
    <xf numFmtId="0" fontId="8" fillId="0" borderId="1" xfId="0" applyFont="1" applyBorder="1" applyAlignment="1">
      <alignment horizontal="center" shrinkToFit="1"/>
    </xf>
    <xf numFmtId="3" fontId="8" fillId="0" borderId="1" xfId="0" applyNumberFormat="1" applyFont="1" applyBorder="1" applyAlignment="1">
      <alignment horizontal="center" shrinkToFi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7" fillId="7" borderId="1" xfId="0" applyNumberFormat="1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/>
    <xf numFmtId="3" fontId="10" fillId="0" borderId="0" xfId="0" applyNumberFormat="1" applyFont="1" applyFill="1" applyBorder="1" applyAlignment="1"/>
    <xf numFmtId="3" fontId="8" fillId="0" borderId="0" xfId="0" applyNumberFormat="1" applyFont="1" applyAlignment="1"/>
    <xf numFmtId="3" fontId="7" fillId="7" borderId="1" xfId="1" applyNumberFormat="1" applyFont="1" applyFill="1" applyBorder="1" applyAlignment="1">
      <alignment horizontal="right"/>
    </xf>
    <xf numFmtId="3" fontId="11" fillId="7" borderId="1" xfId="1" applyNumberFormat="1" applyFont="1" applyFill="1" applyBorder="1" applyAlignment="1">
      <alignment horizontal="right"/>
    </xf>
    <xf numFmtId="164" fontId="1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11" borderId="1" xfId="0" applyFont="1" applyFill="1" applyBorder="1"/>
    <xf numFmtId="3" fontId="6" fillId="11" borderId="1" xfId="0" applyNumberFormat="1" applyFont="1" applyFill="1" applyBorder="1"/>
    <xf numFmtId="164" fontId="6" fillId="11" borderId="1" xfId="0" applyNumberFormat="1" applyFont="1" applyFill="1" applyBorder="1"/>
    <xf numFmtId="164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2">
    <dxf>
      <font>
        <color theme="9" tint="-0.24994659260841701"/>
      </font>
    </dxf>
    <dxf>
      <font>
        <color rgb="FFFF0000"/>
      </font>
    </dxf>
  </dxfs>
  <tableStyles count="0" defaultTableStyle="TableStyleMedium2" defaultPivotStyle="PivotStyleLight16"/>
  <colors>
    <mruColors>
      <color rgb="FF009900"/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8F32-AC7D-49CE-A9F8-872C1AB52EC2}">
  <sheetPr>
    <tabColor rgb="FF92D050"/>
  </sheetPr>
  <dimension ref="A1:L2"/>
  <sheetViews>
    <sheetView tabSelected="1" view="pageLayout" zoomScaleNormal="100" workbookViewId="0">
      <selection sqref="A1:L1"/>
    </sheetView>
  </sheetViews>
  <sheetFormatPr defaultColWidth="9.140625" defaultRowHeight="14.25"/>
  <cols>
    <col min="1" max="1" width="4.5703125" style="17" customWidth="1"/>
    <col min="2" max="3" width="12.5703125" style="15" customWidth="1"/>
    <col min="4" max="4" width="7.140625" style="16" customWidth="1"/>
    <col min="5" max="5" width="3.140625" style="16" customWidth="1"/>
    <col min="6" max="6" width="9.85546875" style="16" customWidth="1"/>
    <col min="7" max="7" width="8" style="16" customWidth="1"/>
    <col min="8" max="8" width="9" style="16" customWidth="1"/>
    <col min="9" max="9" width="7.28515625" style="16" customWidth="1"/>
    <col min="10" max="10" width="9" style="16" customWidth="1"/>
    <col min="11" max="11" width="13.5703125" style="15" customWidth="1"/>
    <col min="12" max="12" width="5" style="15" customWidth="1"/>
    <col min="13" max="16384" width="9.140625" style="15"/>
  </cols>
  <sheetData>
    <row r="1" spans="1:12" ht="20.2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>
      <c r="A2" s="45" t="s">
        <v>34</v>
      </c>
      <c r="B2" s="46" t="s">
        <v>44</v>
      </c>
      <c r="C2" s="46" t="s">
        <v>45</v>
      </c>
      <c r="D2" s="47" t="s">
        <v>46</v>
      </c>
      <c r="E2" s="47" t="s">
        <v>47</v>
      </c>
      <c r="F2" s="47" t="s">
        <v>37</v>
      </c>
      <c r="G2" s="47" t="s">
        <v>48</v>
      </c>
      <c r="H2" s="47" t="s">
        <v>39</v>
      </c>
      <c r="I2" s="47" t="s">
        <v>40</v>
      </c>
      <c r="J2" s="47" t="s">
        <v>41</v>
      </c>
      <c r="K2" s="46" t="s">
        <v>49</v>
      </c>
      <c r="L2" s="46" t="s">
        <v>50</v>
      </c>
    </row>
  </sheetData>
  <mergeCells count="1">
    <mergeCell ref="A1:L1"/>
  </mergeCells>
  <printOptions horizontalCentered="1"/>
  <pageMargins left="0" right="0" top="0.59375" bottom="0.23622047244094491" header="0.31496062992125984" footer="0.31496062992125984"/>
  <pageSetup paperSize="5" fitToHeight="0" orientation="portrait" r:id="rId1"/>
  <headerFooter alignWithMargins="0">
    <oddHeader>&amp;C&amp;"Arial,ธรรมดา"หน้า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E8E0-9CC6-4EAD-BC89-0198E46005B2}">
  <sheetPr>
    <tabColor rgb="FFFFC000"/>
  </sheetPr>
  <dimension ref="A1:K23"/>
  <sheetViews>
    <sheetView zoomScale="91" zoomScaleNormal="91" workbookViewId="0">
      <selection activeCell="G4" sqref="G4"/>
    </sheetView>
  </sheetViews>
  <sheetFormatPr defaultRowHeight="18"/>
  <cols>
    <col min="1" max="3" width="20.7109375" style="2" customWidth="1"/>
    <col min="4" max="4" width="15.28515625" style="42" hidden="1" customWidth="1"/>
    <col min="5" max="5" width="23.7109375" style="4" customWidth="1"/>
    <col min="6" max="6" width="22.7109375" style="2" customWidth="1"/>
    <col min="7" max="8" width="21.7109375" style="2" customWidth="1"/>
    <col min="9" max="10" width="21.7109375" style="10" customWidth="1"/>
    <col min="11" max="11" width="21.7109375" style="2" customWidth="1"/>
    <col min="12" max="16384" width="9.140625" style="2"/>
  </cols>
  <sheetData>
    <row r="1" spans="1:10" ht="20.25">
      <c r="A1" s="65" t="s">
        <v>0</v>
      </c>
      <c r="B1" s="65"/>
      <c r="C1" s="65"/>
      <c r="D1" s="38"/>
      <c r="G1" s="1" t="s">
        <v>18</v>
      </c>
    </row>
    <row r="2" spans="1:10">
      <c r="A2" s="3" t="s">
        <v>16</v>
      </c>
      <c r="B2" s="4"/>
      <c r="C2" s="3" t="s">
        <v>15</v>
      </c>
      <c r="D2" s="39"/>
      <c r="G2" s="4" t="s">
        <v>19</v>
      </c>
    </row>
    <row r="3" spans="1:10">
      <c r="A3" s="11"/>
      <c r="B3" s="7" t="s">
        <v>14</v>
      </c>
      <c r="C3" s="11"/>
      <c r="D3" s="40"/>
      <c r="G3" s="13">
        <f>SUM(A17-C17)+สรุปหุ้น!C11</f>
        <v>0</v>
      </c>
    </row>
    <row r="4" spans="1:10">
      <c r="A4" s="12"/>
      <c r="B4" s="5" t="s">
        <v>1</v>
      </c>
      <c r="C4" s="12"/>
      <c r="D4" s="40"/>
      <c r="G4" s="43" t="s">
        <v>20</v>
      </c>
    </row>
    <row r="5" spans="1:10">
      <c r="A5" s="12"/>
      <c r="B5" s="5" t="s">
        <v>2</v>
      </c>
      <c r="C5" s="12"/>
      <c r="D5" s="40"/>
      <c r="G5" s="13"/>
    </row>
    <row r="6" spans="1:10">
      <c r="A6" s="12"/>
      <c r="B6" s="5" t="s">
        <v>3</v>
      </c>
      <c r="C6" s="12"/>
      <c r="D6" s="40"/>
      <c r="G6" s="4" t="s">
        <v>21</v>
      </c>
    </row>
    <row r="7" spans="1:10">
      <c r="A7" s="12"/>
      <c r="B7" s="5" t="s">
        <v>4</v>
      </c>
      <c r="C7" s="12"/>
      <c r="D7" s="40"/>
      <c r="G7" s="13">
        <f>G5/2</f>
        <v>0</v>
      </c>
    </row>
    <row r="8" spans="1:10">
      <c r="A8" s="12"/>
      <c r="B8" s="5" t="s">
        <v>5</v>
      </c>
      <c r="C8" s="12"/>
      <c r="D8" s="40"/>
      <c r="F8" s="4" t="s">
        <v>22</v>
      </c>
      <c r="H8" s="4" t="s">
        <v>23</v>
      </c>
    </row>
    <row r="9" spans="1:10">
      <c r="A9" s="12"/>
      <c r="B9" s="5" t="s">
        <v>6</v>
      </c>
      <c r="C9" s="12"/>
      <c r="D9" s="40"/>
      <c r="F9" s="13">
        <f>G7</f>
        <v>0</v>
      </c>
      <c r="H9" s="13">
        <f>G7</f>
        <v>0</v>
      </c>
      <c r="J9" s="10" t="s">
        <v>59</v>
      </c>
    </row>
    <row r="10" spans="1:10">
      <c r="A10" s="12"/>
      <c r="B10" s="5" t="s">
        <v>7</v>
      </c>
      <c r="C10" s="12"/>
      <c r="D10" s="40"/>
      <c r="F10" s="4" t="s">
        <v>57</v>
      </c>
      <c r="H10" s="8" t="s">
        <v>24</v>
      </c>
      <c r="I10" s="9">
        <f>H9*0.4</f>
        <v>0</v>
      </c>
      <c r="J10" s="31" t="e">
        <f>I10+I13+I15</f>
        <v>#DIV/0!</v>
      </c>
    </row>
    <row r="11" spans="1:10">
      <c r="A11" s="12"/>
      <c r="B11" s="5" t="s">
        <v>8</v>
      </c>
      <c r="C11" s="12"/>
      <c r="D11" s="40"/>
      <c r="F11" s="13" t="e">
        <f>F9/F16</f>
        <v>#DIV/0!</v>
      </c>
      <c r="H11" s="8" t="s">
        <v>25</v>
      </c>
      <c r="I11" s="9">
        <f>H9*0.3</f>
        <v>0</v>
      </c>
    </row>
    <row r="12" spans="1:10">
      <c r="A12" s="12"/>
      <c r="B12" s="5" t="s">
        <v>9</v>
      </c>
      <c r="C12" s="12"/>
      <c r="D12" s="40"/>
      <c r="F12" s="4" t="s">
        <v>60</v>
      </c>
      <c r="H12" s="29" t="s">
        <v>26</v>
      </c>
      <c r="I12" s="9">
        <f>H9*0.3</f>
        <v>0</v>
      </c>
    </row>
    <row r="13" spans="1:10">
      <c r="A13" s="12"/>
      <c r="B13" s="5" t="s">
        <v>10</v>
      </c>
      <c r="C13" s="12"/>
      <c r="D13" s="40"/>
      <c r="F13" s="30" t="e">
        <f>IF(F11&lt;INT(F11)+0.15,INT(F11),INT(F11))-1</f>
        <v>#DIV/0!</v>
      </c>
      <c r="H13" s="32" t="s">
        <v>58</v>
      </c>
      <c r="I13" s="33" t="e">
        <f>F9-(F13*F16)+J22+J23</f>
        <v>#DIV/0!</v>
      </c>
    </row>
    <row r="14" spans="1:10">
      <c r="A14" s="12"/>
      <c r="B14" s="5" t="s">
        <v>11</v>
      </c>
      <c r="C14" s="12"/>
      <c r="D14" s="40"/>
    </row>
    <row r="15" spans="1:10">
      <c r="A15" s="12"/>
      <c r="B15" s="5" t="s">
        <v>12</v>
      </c>
      <c r="C15" s="12"/>
      <c r="D15" s="40"/>
      <c r="E15" s="4" t="s">
        <v>69</v>
      </c>
      <c r="F15" s="10"/>
      <c r="G15" s="10"/>
      <c r="H15" s="4" t="s">
        <v>61</v>
      </c>
      <c r="I15" s="10">
        <f>F15-G15</f>
        <v>0</v>
      </c>
    </row>
    <row r="16" spans="1:10">
      <c r="A16" s="28"/>
      <c r="B16" s="6" t="s">
        <v>13</v>
      </c>
      <c r="C16" s="28"/>
      <c r="D16" s="40"/>
      <c r="E16" s="4" t="s">
        <v>70</v>
      </c>
      <c r="F16" s="10">
        <f>สรุปหุ้น!C5</f>
        <v>0</v>
      </c>
      <c r="G16" s="10" t="e">
        <f>F16*F13</f>
        <v>#DIV/0!</v>
      </c>
      <c r="H16" s="4" t="s">
        <v>62</v>
      </c>
      <c r="I16" s="10" t="e">
        <f>G16-K22-K23</f>
        <v>#DIV/0!</v>
      </c>
    </row>
    <row r="17" spans="1:11">
      <c r="A17" s="10">
        <f>SUM(A3:A16)</f>
        <v>0</v>
      </c>
      <c r="B17" s="3" t="s">
        <v>17</v>
      </c>
      <c r="C17" s="10">
        <f>SUM(C3:C16)</f>
        <v>0</v>
      </c>
      <c r="D17" s="41"/>
      <c r="E17" s="4" t="s">
        <v>73</v>
      </c>
      <c r="F17" s="10">
        <f>F22</f>
        <v>0</v>
      </c>
      <c r="G17" s="10" t="e">
        <f>F17*I22</f>
        <v>#DIV/0!</v>
      </c>
      <c r="H17" s="4" t="s">
        <v>63</v>
      </c>
      <c r="I17" s="10" t="e">
        <f>I16+G15</f>
        <v>#DIV/0!</v>
      </c>
    </row>
    <row r="18" spans="1:11">
      <c r="E18" s="4" t="s">
        <v>74</v>
      </c>
      <c r="F18" s="10">
        <f>F23</f>
        <v>0</v>
      </c>
      <c r="G18" s="10" t="e">
        <f>F18*I23</f>
        <v>#DIV/0!</v>
      </c>
    </row>
    <row r="19" spans="1:11">
      <c r="G19" s="44" t="e">
        <f>G16-G17-G18</f>
        <v>#DIV/0!</v>
      </c>
    </row>
    <row r="21" spans="1:11">
      <c r="E21" s="4" t="s">
        <v>40</v>
      </c>
      <c r="F21" s="4" t="s">
        <v>64</v>
      </c>
      <c r="G21" s="4" t="s">
        <v>65</v>
      </c>
      <c r="H21" s="4" t="s">
        <v>66</v>
      </c>
      <c r="I21" s="34" t="s">
        <v>60</v>
      </c>
      <c r="J21" s="34" t="s">
        <v>67</v>
      </c>
    </row>
    <row r="22" spans="1:11">
      <c r="E22" s="4" t="s">
        <v>71</v>
      </c>
      <c r="F22" s="22"/>
      <c r="G22" s="10"/>
      <c r="H22" s="10" t="e">
        <f>(G22*F13)/F22</f>
        <v>#DIV/0!</v>
      </c>
      <c r="I22" s="35" t="e">
        <f>IF(H22&lt;INT(H22)+0.75,INT(H22),INT(H22)+1)</f>
        <v>#DIV/0!</v>
      </c>
      <c r="J22" s="10" t="e">
        <f>H22-I22</f>
        <v>#DIV/0!</v>
      </c>
      <c r="K22" s="2" t="e">
        <f>J22*F22</f>
        <v>#DIV/0!</v>
      </c>
    </row>
    <row r="23" spans="1:11">
      <c r="E23" s="4" t="s">
        <v>72</v>
      </c>
      <c r="F23" s="22"/>
      <c r="G23" s="10"/>
      <c r="H23" s="10" t="e">
        <f>(G23*F13)/F23</f>
        <v>#DIV/0!</v>
      </c>
      <c r="I23" s="35" t="e">
        <f>IF(H23&lt;INT(H23)+0.75,INT(H23),INT(H23)+1)</f>
        <v>#DIV/0!</v>
      </c>
      <c r="J23" s="10" t="e">
        <f>H23-I23</f>
        <v>#DIV/0!</v>
      </c>
      <c r="K23" s="2" t="e">
        <f>J23*F23</f>
        <v>#DIV/0!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6AD3-F501-42B4-99C4-06F029CE5AFE}">
  <sheetPr>
    <tabColor rgb="FF7030A0"/>
  </sheetPr>
  <dimension ref="A1:N1"/>
  <sheetViews>
    <sheetView topLeftCell="B1" zoomScale="81" zoomScaleNormal="81" workbookViewId="0">
      <pane ySplit="1" topLeftCell="A2" activePane="bottomLeft" state="frozen"/>
      <selection pane="bottomLeft" activeCell="B1" sqref="B1"/>
    </sheetView>
  </sheetViews>
  <sheetFormatPr defaultRowHeight="18"/>
  <cols>
    <col min="1" max="1" width="15.7109375" style="37" customWidth="1"/>
    <col min="2" max="2" width="10.42578125" style="2" customWidth="1"/>
    <col min="3" max="4" width="25.7109375" style="2" customWidth="1"/>
    <col min="5" max="5" width="11.5703125" style="22" customWidth="1"/>
    <col min="6" max="6" width="15.85546875" style="36" customWidth="1"/>
    <col min="7" max="7" width="19.140625" style="10" customWidth="1"/>
    <col min="8" max="8" width="20.7109375" style="10" customWidth="1"/>
    <col min="9" max="9" width="19.28515625" style="22" customWidth="1"/>
    <col min="10" max="12" width="15.7109375" style="10" customWidth="1"/>
    <col min="13" max="13" width="10.7109375" style="4" customWidth="1"/>
    <col min="14" max="14" width="23.7109375" style="2" customWidth="1"/>
    <col min="15" max="16384" width="9.140625" style="2"/>
  </cols>
  <sheetData>
    <row r="1" spans="1:14" s="4" customFormat="1">
      <c r="A1" s="48" t="s">
        <v>34</v>
      </c>
      <c r="B1" s="49" t="s">
        <v>35</v>
      </c>
      <c r="C1" s="49" t="s">
        <v>44</v>
      </c>
      <c r="D1" s="49" t="s">
        <v>45</v>
      </c>
      <c r="E1" s="50" t="s">
        <v>68</v>
      </c>
      <c r="F1" s="51" t="s">
        <v>47</v>
      </c>
      <c r="G1" s="52" t="s">
        <v>37</v>
      </c>
      <c r="H1" s="52" t="s">
        <v>38</v>
      </c>
      <c r="I1" s="50" t="s">
        <v>56</v>
      </c>
      <c r="J1" s="52" t="s">
        <v>39</v>
      </c>
      <c r="K1" s="52" t="s">
        <v>40</v>
      </c>
      <c r="L1" s="52" t="s">
        <v>41</v>
      </c>
      <c r="M1" s="53" t="s">
        <v>42</v>
      </c>
      <c r="N1" s="49" t="s">
        <v>43</v>
      </c>
    </row>
  </sheetData>
  <conditionalFormatting sqref="M1:M1048576">
    <cfRule type="cellIs" dxfId="1" priority="1" operator="equal">
      <formula>"ไม่เป็น"</formula>
    </cfRule>
    <cfRule type="cellIs" dxfId="0" priority="2" operator="equal">
      <formula>"เป็น"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CC42-5821-4BA8-B566-C8E6B10E561D}">
  <sheetPr>
    <tabColor rgb="FF00B050"/>
  </sheetPr>
  <dimension ref="A1:D11"/>
  <sheetViews>
    <sheetView workbookViewId="0">
      <selection sqref="A1:D1"/>
    </sheetView>
  </sheetViews>
  <sheetFormatPr defaultRowHeight="14.25"/>
  <cols>
    <col min="1" max="1" width="30.28515625" style="14" customWidth="1"/>
    <col min="2" max="3" width="25.7109375" style="57" customWidth="1"/>
    <col min="4" max="4" width="25.7109375" style="61" customWidth="1"/>
    <col min="5" max="16384" width="9.140625" style="14"/>
  </cols>
  <sheetData>
    <row r="1" spans="1:4" ht="23.25" customHeight="1">
      <c r="A1" s="66" t="s">
        <v>51</v>
      </c>
      <c r="B1" s="66"/>
      <c r="C1" s="66"/>
      <c r="D1" s="66"/>
    </row>
    <row r="2" spans="1:4" s="58" customFormat="1" ht="18">
      <c r="A2" s="18" t="s">
        <v>27</v>
      </c>
      <c r="B2" s="20" t="s">
        <v>28</v>
      </c>
      <c r="C2" s="20" t="s">
        <v>29</v>
      </c>
      <c r="D2" s="20" t="s">
        <v>30</v>
      </c>
    </row>
    <row r="3" spans="1:4" ht="18">
      <c r="A3" s="19" t="s">
        <v>31</v>
      </c>
      <c r="B3" s="54"/>
      <c r="C3" s="62"/>
      <c r="D3" s="21">
        <f>C3*100</f>
        <v>0</v>
      </c>
    </row>
    <row r="4" spans="1:4" ht="18">
      <c r="A4" s="19" t="s">
        <v>32</v>
      </c>
      <c r="B4" s="54"/>
      <c r="C4" s="62"/>
      <c r="D4" s="21">
        <f>C4*100</f>
        <v>0</v>
      </c>
    </row>
    <row r="5" spans="1:4" ht="18">
      <c r="A5" s="24" t="s">
        <v>33</v>
      </c>
      <c r="B5" s="55">
        <f>SUM(B3,B4)</f>
        <v>0</v>
      </c>
      <c r="C5" s="63">
        <f>SUM(C4,C3)</f>
        <v>0</v>
      </c>
      <c r="D5" s="21">
        <f>SUM(D3:D4)</f>
        <v>0</v>
      </c>
    </row>
    <row r="6" spans="1:4" ht="18">
      <c r="A6" s="2"/>
      <c r="B6" s="56"/>
      <c r="C6" s="56"/>
      <c r="D6" s="59"/>
    </row>
    <row r="7" spans="1:4" ht="20.25">
      <c r="A7" s="66" t="s">
        <v>75</v>
      </c>
      <c r="B7" s="66"/>
      <c r="C7" s="66"/>
      <c r="D7" s="60"/>
    </row>
    <row r="8" spans="1:4" s="58" customFormat="1" ht="18">
      <c r="A8" s="18" t="s">
        <v>35</v>
      </c>
      <c r="B8" s="20" t="s">
        <v>46</v>
      </c>
      <c r="C8" s="20" t="s">
        <v>30</v>
      </c>
      <c r="D8" s="23"/>
    </row>
    <row r="9" spans="1:4" ht="18">
      <c r="A9" s="19" t="s">
        <v>54</v>
      </c>
      <c r="B9" s="54">
        <f>SUM(สรุปการเพิ่มหุ้น!$C:$C)</f>
        <v>0</v>
      </c>
      <c r="C9" s="63">
        <f>B9*100</f>
        <v>0</v>
      </c>
    </row>
    <row r="10" spans="1:4" ht="18">
      <c r="A10" s="19" t="s">
        <v>55</v>
      </c>
      <c r="B10" s="54">
        <f>SUM(สรุปการเพิ่มหุ้น!$D:$D)</f>
        <v>0</v>
      </c>
      <c r="C10" s="63">
        <f>B10*100</f>
        <v>0</v>
      </c>
    </row>
    <row r="11" spans="1:4" ht="18">
      <c r="A11" s="24" t="s">
        <v>76</v>
      </c>
      <c r="B11" s="55">
        <f>B9-B10</f>
        <v>0</v>
      </c>
      <c r="C11" s="63">
        <f>B11*100</f>
        <v>0</v>
      </c>
    </row>
  </sheetData>
  <mergeCells count="2">
    <mergeCell ref="A1:D1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BE12-579E-4F07-B77B-0B0E1E6139BC}">
  <sheetPr>
    <tabColor rgb="FFFFFF00"/>
  </sheetPr>
  <dimension ref="A1:E5"/>
  <sheetViews>
    <sheetView workbookViewId="0">
      <pane xSplit="4" ySplit="1" topLeftCell="E2" activePane="bottomRight" state="frozen"/>
      <selection pane="topRight" activeCell="G1" sqref="G1"/>
      <selection pane="bottomLeft" activeCell="A3" sqref="A3"/>
      <selection pane="bottomRight"/>
    </sheetView>
  </sheetViews>
  <sheetFormatPr defaultRowHeight="18"/>
  <cols>
    <col min="1" max="1" width="16.5703125" style="69" customWidth="1"/>
    <col min="2" max="2" width="35.7109375" style="67" customWidth="1"/>
    <col min="3" max="4" width="15.7109375" style="68" customWidth="1"/>
    <col min="5" max="16384" width="9.140625" style="2"/>
  </cols>
  <sheetData>
    <row r="1" spans="1:5" s="4" customFormat="1">
      <c r="A1" s="70" t="s">
        <v>34</v>
      </c>
      <c r="B1" s="71" t="s">
        <v>36</v>
      </c>
      <c r="C1" s="72" t="s">
        <v>52</v>
      </c>
      <c r="D1" s="72" t="s">
        <v>53</v>
      </c>
    </row>
    <row r="3" spans="1:5">
      <c r="E3" s="26"/>
    </row>
    <row r="4" spans="1:5">
      <c r="E4" s="25"/>
    </row>
    <row r="5" spans="1:5">
      <c r="E5" s="2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Y V J U A j B l + G o A A A A + A A A A B I A H A B D b 2 5 m a W c v U G F j a 2 F n Z S 5 4 b W w g o h g A K K A U A A A A A A A A A A A A A A A A A A A A A A A A A A A A h Y + 9 D o I w G E V f h X S n L R h + Q j 7 K 4 O I g i Y n G u D a 1 Q i M U Q 4 v l 3 R x 8 J F 9 B E k X d H O / J G c 5 9 3 O 5 Q j G 3 j X W V v V K d z F G C K P K l F d 1 S 6 y t F g T 3 6 K C g Y b L s 6 8 k t 4 k a 5 O N 5 p i j 2 t p L R o h z D r s F 7 v q K h J Q G 5 F C u t 6 K W L U c f W f 2 X f a W N 5 V p I x G D / i m E h T m I c x U m K o z Q A M m M o l f 4 q 4 V S M K Z A f C M u h s U M v m a 3 9 3 Q r I P I G 8 X 7 A n U E s D B B Q A A g A I A F 2 F S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h U l Q K I p H u A 4 A A A A R A A A A E w A c A E Z v c m 1 1 b G F z L 1 N l Y 3 R p b 2 4 x L m 0 g o h g A K K A U A A A A A A A A A A A A A A A A A A A A A A A A A A A A K 0 5 N L s n M z 1 M I h t C G 1 g B Q S w E C L Q A U A A I A C A B d h U l Q C M G X 4 a g A A A D 4 A A A A E g A A A A A A A A A A A A A A A A A A A A A A Q 2 9 u Z m l n L 1 B h Y 2 t h Z 2 U u e G 1 s U E s B A i 0 A F A A C A A g A X Y V J U A / K 6 a u k A A A A 6 Q A A A B M A A A A A A A A A A A A A A A A A 9 A A A A F t D b 2 5 0 Z W 5 0 X 1 R 5 c G V z X S 5 4 b W x Q S w E C L Q A U A A I A C A B d h U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V m k q q M o l E m h 2 s 9 d M r R 3 e A A A A A A C A A A A A A A Q Z g A A A A E A A C A A A A C j F N w K S V b O G E C 3 w c Z m h q D S h R N d r 8 k M q j l L F / Q t l a 7 s y Q A A A A A O g A A A A A I A A C A A A A D d 1 9 t Z p C 0 N K w e y a Q 1 B + m b d c V Y P l 4 E g / F K R r W y j S / h G 3 l A A A A D j J Y s 3 T v Z 1 Z H Y e T b x d o H P E 6 8 d D Q v y F 3 p j L 9 l 4 Q y 2 j 2 3 Y Y 1 G 5 8 0 S U Z / U P s R h m Z C y P 6 r J p Q G K u r c 3 + Y k v U Z Y 3 e 6 i E U v u Q E m g e x 5 n V 1 + 5 q g C 0 c 0 A A A A A F 5 k P T 0 e g m L J N s n O s Z o L I D H x K 1 C u a s f l x h D o D e 3 K v K g y u C w X l 3 G i u R U W A i l 8 / B 4 T B G 8 Z 9 R D t F 1 o R a M O 7 + w V 4 u f < / D a t a M a s h u p > 
</file>

<file path=customXml/itemProps1.xml><?xml version="1.0" encoding="utf-8"?>
<ds:datastoreItem xmlns:ds="http://schemas.openxmlformats.org/officeDocument/2006/customXml" ds:itemID="{FEE4B3BC-FD22-48C0-B189-60F4AAC13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รายงานผล</vt:lpstr>
      <vt:lpstr>สรุปรายได้</vt:lpstr>
      <vt:lpstr>สรุปปันผลและจดหมายเวียน</vt:lpstr>
      <vt:lpstr>สรุปหุ้น</vt:lpstr>
      <vt:lpstr>สรุปการเพิ่มหุ้น</vt:lpstr>
      <vt:lpstr>รายงานผล!Print_Titles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Kittakorn</dc:creator>
  <cp:lastModifiedBy>Kittakorn</cp:lastModifiedBy>
  <cp:lastPrinted>2020-02-17T10:03:09Z</cp:lastPrinted>
  <dcterms:created xsi:type="dcterms:W3CDTF">2020-02-09T08:30:18Z</dcterms:created>
  <dcterms:modified xsi:type="dcterms:W3CDTF">2020-02-18T18:37:17Z</dcterms:modified>
</cp:coreProperties>
</file>