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  <sheet state="visible" name="ชีต2" sheetId="2" r:id="rId5"/>
  </sheets>
  <definedNames/>
  <calcPr/>
</workbook>
</file>

<file path=xl/sharedStrings.xml><?xml version="1.0" encoding="utf-8"?>
<sst xmlns="http://schemas.openxmlformats.org/spreadsheetml/2006/main" count="149" uniqueCount="76">
  <si>
    <t>ข้อมูลตาราง</t>
  </si>
  <si>
    <t>1.0 คำนวณและเลือกเฉพาะค่า support 50</t>
  </si>
  <si>
    <t>Transaction ID</t>
  </si>
  <si>
    <t>Items</t>
  </si>
  <si>
    <t>support</t>
  </si>
  <si>
    <t>%</t>
  </si>
  <si>
    <t>แตงโม, มะนาว, ส้ม</t>
  </si>
  <si>
    <t>แครอท, มะนาว</t>
  </si>
  <si>
    <t>แตงโม</t>
  </si>
  <si>
    <t>ส้ม, มะนาว</t>
  </si>
  <si>
    <t>มะนาว</t>
  </si>
  <si>
    <t>แตงโม, ส้ม, แครอท, มะนาว</t>
  </si>
  <si>
    <t>ส้ม</t>
  </si>
  <si>
    <t>กำหนด support=50%</t>
  </si>
  <si>
    <t>แครอท</t>
  </si>
  <si>
    <t>1.1 คำนวณเมื่อจับคู่สินค้า 2 ชนิดขึ้นไป</t>
  </si>
  <si>
    <t>{แตงโม,มะนาว}</t>
  </si>
  <si>
    <t>{แตงโม,ส้ม}</t>
  </si>
  <si>
    <t>{แตงโม,แครอท}</t>
  </si>
  <si>
    <t>{มะนาว,ส้ม}</t>
  </si>
  <si>
    <t>{มะนาว,แครอท}</t>
  </si>
  <si>
    <t>{ส้ม,แครอท}</t>
  </si>
  <si>
    <t>1.2 คัดเลือกเฉพาะ support = 50 ของ 2 ชนิด</t>
  </si>
  <si>
    <t>1.3 คำนวณสินค้า 3 ชนิด</t>
  </si>
  <si>
    <t>{แตงโม,มะนาว,ส้ม}</t>
  </si>
  <si>
    <t>{มะนาว,ส้ม,แครอท}</t>
  </si>
  <si>
    <t xml:space="preserve">1.4  คัดเลือกเฉพาะ support = 50  ของ 3ชนิด                                            </t>
  </si>
  <si>
    <t>1.5 สรุป Frequent itemset ทั้งหมดที่หาได้</t>
  </si>
  <si>
    <t>Frequent itemset</t>
  </si>
  <si>
    <t>Support</t>
  </si>
  <si>
    <t>Size</t>
  </si>
  <si>
    <t>{แตงโม}</t>
  </si>
  <si>
    <t>{มะนาว}</t>
  </si>
  <si>
    <t>{ส้ม}</t>
  </si>
  <si>
    <t>{แครอท}</t>
  </si>
  <si>
    <t>ขั้นที่ 2 การสร้างกฎความสัมพันธ์จาก frequent itemset กำหนดความถี่ = 2</t>
  </si>
  <si>
    <t>Rule No.</t>
  </si>
  <si>
    <t>Confidence</t>
  </si>
  <si>
    <t>Lift</t>
  </si>
  <si>
    <t>ความถี่ =2</t>
  </si>
  <si>
    <t>แตงโม-&gt;มะนาว</t>
  </si>
  <si>
    <t>มะนาว-&gt;แตงโม</t>
  </si>
  <si>
    <t>แตงโม-&gt;ส้ม</t>
  </si>
  <si>
    <t>ส้ม-&gt;แตงโม</t>
  </si>
  <si>
    <t>มะนาว-&gt;ส้ม</t>
  </si>
  <si>
    <t>ส้้ม-&gt;มะนาว</t>
  </si>
  <si>
    <t>มะนาว-&gt;แครอท</t>
  </si>
  <si>
    <t>แครอท-&gt;มะนาว</t>
  </si>
  <si>
    <t>{แตงโม,มะนาว-&gt;ส้ม}</t>
  </si>
  <si>
    <t>{มะนาว,ส้ม-&gt;แตงโม}</t>
  </si>
  <si>
    <t>{แตงโม,ส้ม-&gt;มะนาว}</t>
  </si>
  <si>
    <t>ส้ม-&gt;แตงโม,มะนาว</t>
  </si>
  <si>
    <t>แตงโม-&gt;มะนาว,ส้ม</t>
  </si>
  <si>
    <t>มะนาว-&gt;แตงโม,ส้ม</t>
  </si>
  <si>
    <t>ช็อคโกแล็ต,วนิลา</t>
  </si>
  <si>
    <t>วนิลา,สตอเบอรี</t>
  </si>
  <si>
    <t>ช็อคโกแล็ต</t>
  </si>
  <si>
    <t>วนิลา</t>
  </si>
  <si>
    <t>มะนาว,สตอเบอรี</t>
  </si>
  <si>
    <t>สตอเบอรี</t>
  </si>
  <si>
    <t>วนิลา,มะนาว</t>
  </si>
  <si>
    <t>กำหนด support=32%</t>
  </si>
  <si>
    <t>{ช็อคโกแล็ต,วนิลา}</t>
  </si>
  <si>
    <t>{ช็อคโกแล็ต,สตอเบอรี}</t>
  </si>
  <si>
    <t>{ช็อคโกแล็ต,มะนาว}</t>
  </si>
  <si>
    <t>{วนิลา,สตอเบอรี}</t>
  </si>
  <si>
    <t>{วนิลา,มะนาว}</t>
  </si>
  <si>
    <t>{สตอเบอรี,มะนาว}</t>
  </si>
  <si>
    <t>1.2 คัดเลือกเฉพาะ support = 32 ของ 2 ชนิด</t>
  </si>
  <si>
    <t>{ช็อคโกแล็ต}</t>
  </si>
  <si>
    <t>ช็อคโกแล็ต-&gt;วนิลา</t>
  </si>
  <si>
    <t>{วนิลา}</t>
  </si>
  <si>
    <t>วนิลา -&gt; ช็อคโดเล็ต</t>
  </si>
  <si>
    <t>{สตอเบอรี}</t>
  </si>
  <si>
    <t>วนิิลา -&gt; มะนาว</t>
  </si>
  <si>
    <t>มะนาว-&gt;วนิลา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</si>
</sst>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2.0"/>
      <color rgb="FF000000"/>
      <name val="Calibri"/>
    </font>
    <font>
      <strike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FCE4D6"/>
        <bgColor rgb="FFFCE4D6"/>
      </patternFill>
    </fill>
    <fill>
      <patternFill patternType="solid">
        <fgColor rgb="FFA9D08E"/>
        <bgColor rgb="FFA9D08E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6E0B4"/>
        <bgColor rgb="FFC6E0B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2" fillId="4" fontId="1" numFmtId="0" xfId="0" applyAlignment="1" applyBorder="1" applyFont="1">
      <alignment readingOrder="0" shrinkToFit="0" vertical="bottom" wrapText="0"/>
    </xf>
    <xf borderId="3" fillId="4" fontId="1" numFmtId="0" xfId="0" applyAlignment="1" applyBorder="1" applyFont="1">
      <alignment horizontal="center" readingOrder="0" shrinkToFit="0" vertical="bottom" wrapText="0"/>
    </xf>
    <xf borderId="4" fillId="4" fontId="1" numFmtId="0" xfId="0" applyAlignment="1" applyBorder="1" applyFont="1">
      <alignment horizontal="center" readingOrder="0" shrinkToFit="0" vertical="bottom" wrapText="0"/>
    </xf>
    <xf borderId="4" fillId="0" fontId="2" numFmtId="0" xfId="0" applyBorder="1" applyFont="1"/>
    <xf borderId="2" fillId="0" fontId="2" numFmtId="0" xfId="0" applyBorder="1" applyFont="1"/>
    <xf borderId="5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5" fillId="0" fontId="2" numFmtId="0" xfId="0" applyBorder="1" applyFont="1"/>
    <xf borderId="6" fillId="4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5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1" numFmtId="164" xfId="0" applyAlignment="1" applyBorder="1" applyFont="1" applyNumberFormat="1">
      <alignment readingOrder="0" shrinkToFit="0" vertical="bottom" wrapText="0"/>
    </xf>
    <xf borderId="6" fillId="0" fontId="1" numFmtId="9" xfId="0" applyAlignment="1" applyBorder="1" applyFont="1" applyNumberForma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7" fillId="7" fontId="1" numFmtId="0" xfId="0" applyAlignment="1" applyBorder="1" applyFill="1" applyFont="1">
      <alignment readingOrder="0" shrinkToFit="0" vertical="bottom" wrapText="0"/>
    </xf>
    <xf borderId="5" fillId="8" fontId="1" numFmtId="0" xfId="0" applyAlignment="1" applyBorder="1" applyFill="1" applyFont="1">
      <alignment readingOrder="0" shrinkToFit="0" vertical="bottom" wrapText="0"/>
    </xf>
    <xf borderId="6" fillId="9" fontId="1" numFmtId="0" xfId="0" applyAlignment="1" applyBorder="1" applyFill="1" applyFont="1">
      <alignment shrinkToFit="0" vertical="bottom" wrapText="0"/>
    </xf>
    <xf borderId="6" fillId="10" fontId="1" numFmtId="0" xfId="0" applyAlignment="1" applyBorder="1" applyFill="1" applyFont="1">
      <alignment shrinkToFit="0" vertical="bottom" wrapText="0"/>
    </xf>
    <xf borderId="6" fillId="8" fontId="1" numFmtId="164" xfId="0" applyAlignment="1" applyBorder="1" applyFont="1" applyNumberFormat="1">
      <alignment readingOrder="0" shrinkToFit="0" vertical="bottom" wrapText="0"/>
    </xf>
    <xf borderId="6" fillId="8" fontId="1" numFmtId="0" xfId="0" applyAlignment="1" applyBorder="1" applyFont="1">
      <alignment horizontal="right" readingOrder="0" shrinkToFit="0" vertical="bottom" wrapText="0"/>
    </xf>
    <xf borderId="0" fillId="11" fontId="1" numFmtId="0" xfId="0" applyAlignment="1" applyFill="1" applyFont="1">
      <alignment shrinkToFit="0" vertical="bottom" wrapText="0"/>
    </xf>
    <xf borderId="5" fillId="8" fontId="4" numFmtId="0" xfId="0" applyAlignment="1" applyBorder="1" applyFont="1">
      <alignment readingOrder="0" shrinkToFit="0" vertical="bottom" wrapText="0"/>
    </xf>
    <xf borderId="6" fillId="10" fontId="4" numFmtId="0" xfId="0" applyAlignment="1" applyBorder="1" applyFont="1">
      <alignment shrinkToFit="0" vertical="bottom" wrapText="0"/>
    </xf>
    <xf borderId="6" fillId="9" fontId="4" numFmtId="0" xfId="0" applyAlignment="1" applyBorder="1" applyFont="1">
      <alignment shrinkToFit="0" vertical="bottom" wrapText="0"/>
    </xf>
    <xf borderId="6" fillId="8" fontId="4" numFmtId="164" xfId="0" applyAlignment="1" applyBorder="1" applyFont="1" applyNumberFormat="1">
      <alignment readingOrder="0" shrinkToFit="0" vertical="bottom" wrapText="0"/>
    </xf>
    <xf borderId="6" fillId="8" fontId="4" numFmtId="0" xfId="0" applyAlignment="1" applyBorder="1" applyFont="1">
      <alignment horizontal="right" readingOrder="0" shrinkToFit="0" vertical="bottom" wrapText="0"/>
    </xf>
    <xf borderId="0" fillId="10" fontId="1" numFmtId="0" xfId="0" applyAlignment="1" applyFont="1">
      <alignment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1" fillId="8" fontId="5" numFmtId="0" xfId="0" applyAlignment="1" applyBorder="1" applyFont="1">
      <alignment vertical="bottom"/>
    </xf>
    <xf borderId="2" fillId="9" fontId="6" numFmtId="0" xfId="0" applyAlignment="1" applyBorder="1" applyFont="1">
      <alignment vertical="bottom"/>
    </xf>
    <xf borderId="2" fillId="8" fontId="6" numFmtId="0" xfId="0" applyAlignment="1" applyBorder="1" applyFont="1">
      <alignment vertical="bottom"/>
    </xf>
    <xf borderId="2" fillId="8" fontId="5" numFmtId="164" xfId="0" applyAlignment="1" applyBorder="1" applyFont="1" applyNumberFormat="1">
      <alignment horizontal="right" vertical="bottom"/>
    </xf>
    <xf borderId="2" fillId="8" fontId="5" numFmtId="0" xfId="0" applyAlignment="1" applyBorder="1" applyFont="1">
      <alignment horizontal="right" readingOrder="0" vertical="bottom"/>
    </xf>
    <xf borderId="5" fillId="8" fontId="5" numFmtId="0" xfId="0" applyAlignment="1" applyBorder="1" applyFont="1">
      <alignment vertical="bottom"/>
    </xf>
    <xf borderId="6" fillId="9" fontId="6" numFmtId="0" xfId="0" applyAlignment="1" applyBorder="1" applyFont="1">
      <alignment vertical="bottom"/>
    </xf>
    <xf borderId="6" fillId="8" fontId="6" numFmtId="0" xfId="0" applyAlignment="1" applyBorder="1" applyFont="1">
      <alignment vertical="bottom"/>
    </xf>
    <xf borderId="6" fillId="8" fontId="5" numFmtId="164" xfId="0" applyAlignment="1" applyBorder="1" applyFont="1" applyNumberFormat="1">
      <alignment horizontal="right" vertical="bottom"/>
    </xf>
    <xf borderId="6" fillId="8" fontId="5" numFmtId="0" xfId="0" applyAlignment="1" applyBorder="1" applyFont="1">
      <alignment horizontal="right" vertical="bottom"/>
    </xf>
    <xf borderId="1" fillId="0" fontId="7" numFmtId="0" xfId="0" applyAlignment="1" applyBorder="1" applyFont="1">
      <alignment readingOrder="0"/>
    </xf>
    <xf borderId="1" fillId="9" fontId="7" numFmtId="0" xfId="0" applyBorder="1" applyFont="1"/>
    <xf borderId="1" fillId="0" fontId="7" numFmtId="0" xfId="0" applyBorder="1" applyFont="1"/>
    <xf borderId="1" fillId="0" fontId="7" numFmtId="164" xfId="0" applyAlignment="1" applyBorder="1" applyFont="1" applyNumberFormat="1">
      <alignment readingOrder="0"/>
    </xf>
    <xf borderId="7" fillId="2" fontId="7" numFmtId="0" xfId="0" applyAlignment="1" applyBorder="1" applyFont="1">
      <alignment readingOrder="0"/>
    </xf>
    <xf borderId="1" fillId="6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5" fillId="12" fontId="1" numFmtId="0" xfId="0" applyAlignment="1" applyBorder="1" applyFill="1" applyFont="1">
      <alignment readingOrder="0" shrinkToFit="0" vertical="bottom" wrapText="0"/>
    </xf>
    <xf borderId="6" fillId="12" fontId="1" numFmtId="164" xfId="0" applyAlignment="1" applyBorder="1" applyFont="1" applyNumberFormat="1">
      <alignment readingOrder="0" shrinkToFit="0" vertical="bottom" wrapText="0"/>
    </xf>
    <xf borderId="1" fillId="12" fontId="1" numFmtId="9" xfId="0" applyAlignment="1" applyBorder="1" applyFont="1" applyNumberFormat="1">
      <alignment horizontal="right" readingOrder="0" shrinkToFit="0" vertical="bottom" wrapText="0"/>
    </xf>
    <xf borderId="1" fillId="12" fontId="7" numFmtId="0" xfId="0" applyAlignment="1" applyBorder="1" applyFont="1">
      <alignment readingOrder="0"/>
    </xf>
    <xf borderId="5" fillId="13" fontId="1" numFmtId="0" xfId="0" applyAlignment="1" applyBorder="1" applyFill="1" applyFont="1">
      <alignment readingOrder="0" shrinkToFit="0" vertical="bottom" wrapText="0"/>
    </xf>
    <xf borderId="6" fillId="13" fontId="1" numFmtId="164" xfId="0" applyAlignment="1" applyBorder="1" applyFont="1" applyNumberFormat="1">
      <alignment readingOrder="0" shrinkToFit="0" vertical="bottom" wrapText="0"/>
    </xf>
    <xf borderId="1" fillId="13" fontId="1" numFmtId="0" xfId="0" applyAlignment="1" applyBorder="1" applyFont="1">
      <alignment horizontal="right" readingOrder="0" shrinkToFit="0" vertical="bottom" wrapText="0"/>
    </xf>
    <xf borderId="1" fillId="13" fontId="7" numFmtId="0" xfId="0" applyAlignment="1" applyBorder="1" applyFont="1">
      <alignment readingOrder="0"/>
    </xf>
    <xf borderId="1" fillId="12" fontId="1" numFmtId="0" xfId="0" applyAlignment="1" applyBorder="1" applyFont="1">
      <alignment horizontal="right" readingOrder="0" shrinkToFit="0" vertical="bottom" wrapText="0"/>
    </xf>
    <xf borderId="1" fillId="12" fontId="5" numFmtId="0" xfId="0" applyAlignment="1" applyBorder="1" applyFont="1">
      <alignment vertical="bottom"/>
    </xf>
    <xf borderId="2" fillId="12" fontId="5" numFmtId="164" xfId="0" applyAlignment="1" applyBorder="1" applyFont="1" applyNumberFormat="1">
      <alignment horizontal="right" vertical="bottom"/>
    </xf>
    <xf borderId="2" fillId="12" fontId="5" numFmtId="0" xfId="0" applyAlignment="1" applyBorder="1" applyFont="1">
      <alignment horizontal="right" readingOrder="0" vertical="bottom"/>
    </xf>
    <xf borderId="5" fillId="13" fontId="5" numFmtId="0" xfId="0" applyAlignment="1" applyBorder="1" applyFont="1">
      <alignment vertical="bottom"/>
    </xf>
    <xf borderId="6" fillId="13" fontId="5" numFmtId="164" xfId="0" applyAlignment="1" applyBorder="1" applyFont="1" applyNumberFormat="1">
      <alignment horizontal="right" vertical="bottom"/>
    </xf>
    <xf borderId="6" fillId="13" fontId="5" numFmtId="0" xfId="0" applyAlignment="1" applyBorder="1" applyFont="1">
      <alignment horizontal="right" vertical="bottom"/>
    </xf>
    <xf borderId="5" fillId="12" fontId="5" numFmtId="0" xfId="0" applyAlignment="1" applyBorder="1" applyFont="1">
      <alignment vertical="bottom"/>
    </xf>
    <xf borderId="6" fillId="12" fontId="5" numFmtId="164" xfId="0" applyAlignment="1" applyBorder="1" applyFont="1" applyNumberFormat="1">
      <alignment horizontal="right" vertical="bottom"/>
    </xf>
    <xf borderId="6" fillId="12" fontId="5" numFmtId="0" xfId="0" applyAlignment="1" applyBorder="1" applyFont="1">
      <alignment horizontal="right" vertical="bottom"/>
    </xf>
    <xf borderId="1" fillId="12" fontId="7" numFmtId="164" xfId="0" applyAlignment="1" applyBorder="1" applyFont="1" applyNumberFormat="1">
      <alignment readingOrder="0"/>
    </xf>
    <xf borderId="7" fillId="6" fontId="8" numFmtId="0" xfId="0" applyAlignment="1" applyBorder="1" applyFont="1">
      <alignment readingOrder="0"/>
    </xf>
    <xf borderId="1" fillId="14" fontId="7" numFmtId="0" xfId="0" applyAlignment="1" applyBorder="1" applyFill="1" applyFont="1">
      <alignment readingOrder="0"/>
    </xf>
    <xf borderId="7" fillId="15" fontId="7" numFmtId="0" xfId="0" applyAlignment="1" applyBorder="1" applyFill="1" applyFont="1">
      <alignment horizontal="center" readingOrder="0"/>
    </xf>
    <xf borderId="1" fillId="12" fontId="7" numFmtId="0" xfId="0" applyBorder="1" applyFont="1"/>
    <xf borderId="1" fillId="12" fontId="5" numFmtId="164" xfId="0" applyAlignment="1" applyBorder="1" applyFont="1" applyNumberFormat="1">
      <alignment horizontal="right" vertical="bottom"/>
    </xf>
    <xf borderId="1" fillId="12" fontId="5" numFmtId="0" xfId="0" applyAlignment="1" applyBorder="1" applyFont="1">
      <alignment horizontal="right" readingOrder="0" vertical="bottom"/>
    </xf>
    <xf borderId="1" fillId="13" fontId="5" numFmtId="0" xfId="0" applyAlignment="1" applyBorder="1" applyFont="1">
      <alignment vertical="bottom"/>
    </xf>
    <xf borderId="1" fillId="13" fontId="5" numFmtId="164" xfId="0" applyAlignment="1" applyBorder="1" applyFont="1" applyNumberFormat="1">
      <alignment horizontal="right" vertical="bottom"/>
    </xf>
    <xf borderId="1" fillId="13" fontId="5" numFmtId="0" xfId="0" applyAlignment="1" applyBorder="1" applyFont="1">
      <alignment horizontal="right" vertical="bottom"/>
    </xf>
    <xf borderId="1" fillId="12" fontId="5" numFmtId="0" xfId="0" applyAlignment="1" applyBorder="1" applyFont="1">
      <alignment horizontal="right" vertical="bottom"/>
    </xf>
    <xf borderId="0" fillId="10" fontId="7" numFmtId="0" xfId="0" applyFont="1"/>
    <xf borderId="0" fillId="10" fontId="5" numFmtId="0" xfId="0" applyAlignment="1" applyFont="1">
      <alignment vertical="bottom"/>
    </xf>
    <xf borderId="0" fillId="10" fontId="5" numFmtId="164" xfId="0" applyAlignment="1" applyFont="1" applyNumberFormat="1">
      <alignment horizontal="right" vertical="bottom"/>
    </xf>
    <xf borderId="0" fillId="10" fontId="5" numFmtId="0" xfId="0" applyAlignment="1" applyFont="1">
      <alignment horizontal="right" vertical="bottom"/>
    </xf>
    <xf borderId="0" fillId="10" fontId="7" numFmtId="0" xfId="0" applyAlignment="1" applyFont="1">
      <alignment readingOrder="0"/>
    </xf>
    <xf borderId="0" fillId="10" fontId="7" numFmtId="164" xfId="0" applyAlignment="1" applyFont="1" applyNumberFormat="1">
      <alignment readingOrder="0"/>
    </xf>
    <xf borderId="2" fillId="4" fontId="1" numFmtId="0" xfId="0" applyAlignment="1" applyBorder="1" applyFont="1">
      <alignment horizontal="center" readingOrder="0" shrinkToFit="0" vertical="bottom" wrapText="0"/>
    </xf>
    <xf borderId="8" fillId="4" fontId="1" numFmtId="0" xfId="0" applyAlignment="1" applyBorder="1" applyFont="1">
      <alignment horizontal="right" readingOrder="0" shrinkToFit="0" vertical="bottom" wrapText="0"/>
    </xf>
    <xf borderId="6" fillId="0" fontId="2" numFmtId="0" xfId="0" applyBorder="1" applyFont="1"/>
    <xf borderId="5" fillId="10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6" fillId="10" fontId="1" numFmtId="164" xfId="0" applyAlignment="1" applyBorder="1" applyFont="1" applyNumberFormat="1">
      <alignment readingOrder="0" shrinkToFit="0" vertical="bottom" wrapText="0"/>
    </xf>
    <xf borderId="6" fillId="10" fontId="1" numFmtId="9" xfId="0" applyAlignment="1" applyBorder="1" applyFont="1" applyNumberFormat="1">
      <alignment horizontal="right" readingOrder="0" shrinkToFit="0" vertical="bottom" wrapText="0"/>
    </xf>
    <xf borderId="6" fillId="10" fontId="1" numFmtId="0" xfId="0" applyAlignment="1" applyBorder="1" applyFont="1">
      <alignment horizontal="right" readingOrder="0" shrinkToFit="0" vertical="bottom" wrapText="0"/>
    </xf>
    <xf borderId="8" fillId="1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10" fontId="1" numFmtId="0" xfId="0" applyAlignment="1" applyBorder="1" applyFont="1">
      <alignment readingOrder="0" shrinkToFit="0" vertical="bottom" wrapText="0"/>
    </xf>
    <xf borderId="7" fillId="10" fontId="1" numFmtId="0" xfId="0" applyAlignment="1" applyBorder="1" applyFont="1">
      <alignment shrinkToFit="0" vertical="bottom" wrapText="0"/>
    </xf>
    <xf borderId="1" fillId="10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10" fontId="1" numFmtId="164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horizontal="right"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0" fontId="1" numFmtId="164" xfId="0" applyAlignment="1" applyFont="1" applyNumberForma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6" fillId="10" fontId="1" numFmtId="0" xfId="0" applyAlignment="1" applyBorder="1" applyFont="1">
      <alignment readingOrder="0" shrinkToFit="0" vertical="bottom" wrapText="0"/>
    </xf>
    <xf borderId="6" fillId="10" fontId="4" numFmtId="0" xfId="0" applyAlignment="1" applyBorder="1" applyFont="1">
      <alignment readingOrder="0" shrinkToFit="0" vertical="bottom" wrapText="0"/>
    </xf>
    <xf borderId="6" fillId="10" fontId="4" numFmtId="0" xfId="0" applyAlignment="1" applyBorder="1" applyFont="1">
      <alignment horizontal="right" readingOrder="0" shrinkToFit="0" vertical="bottom" wrapText="0"/>
    </xf>
    <xf borderId="6" fillId="5" fontId="4" numFmtId="0" xfId="0" applyAlignment="1" applyBorder="1" applyFont="1">
      <alignment shrinkToFit="0" vertical="bottom" wrapText="0"/>
    </xf>
    <xf borderId="1" fillId="8" fontId="1" numFmtId="0" xfId="0" applyAlignment="1" applyBorder="1" applyFont="1">
      <alignment readingOrder="0" shrinkToFit="0" vertical="bottom" wrapText="0"/>
    </xf>
    <xf borderId="0" fillId="10" fontId="6" numFmtId="0" xfId="0" applyAlignment="1" applyFont="1">
      <alignment vertical="bottom"/>
    </xf>
    <xf borderId="6" fillId="12" fontId="1" numFmtId="9" xfId="0" applyAlignment="1" applyBorder="1" applyFont="1" applyNumberFormat="1">
      <alignment horizontal="right" readingOrder="0" shrinkToFit="0" vertical="bottom" wrapText="0"/>
    </xf>
    <xf borderId="1" fillId="16" fontId="1" numFmtId="0" xfId="0" applyAlignment="1" applyBorder="1" applyFill="1" applyFont="1">
      <alignment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6" fillId="12" fontId="1" numFmtId="0" xfId="0" applyAlignment="1" applyBorder="1" applyFont="1">
      <alignment horizontal="right" readingOrder="0" shrinkToFit="0" vertical="bottom" wrapText="0"/>
    </xf>
    <xf borderId="1" fillId="12" fontId="7" numFmtId="0" xfId="0" applyBorder="1" applyFont="1"/>
    <xf borderId="1" fillId="12" fontId="1" numFmtId="164" xfId="0" applyAlignment="1" applyBorder="1" applyFont="1" applyNumberFormat="1">
      <alignment readingOrder="0" shrinkToFit="0" vertical="bottom" wrapText="0"/>
    </xf>
    <xf borderId="1" fillId="16" fontId="1" numFmtId="164" xfId="0" applyAlignment="1" applyBorder="1" applyFont="1" applyNumberFormat="1">
      <alignment readingOrder="0" shrinkToFit="0" vertical="bottom" wrapText="0"/>
    </xf>
    <xf borderId="1" fillId="16" fontId="1" numFmtId="0" xfId="0" applyAlignment="1" applyBorder="1" applyFont="1">
      <alignment horizontal="right" readingOrder="0" shrinkToFit="0" vertical="bottom" wrapText="0"/>
    </xf>
    <xf borderId="1" fillId="16" fontId="7" numFmtId="0" xfId="0" applyAlignment="1" applyBorder="1" applyFont="1">
      <alignment readingOrder="0"/>
    </xf>
    <xf borderId="0" fillId="1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2.0"/>
    <col customWidth="1" min="5" max="5" width="15.75"/>
  </cols>
  <sheetData>
    <row r="1">
      <c r="A1" s="1" t="s">
        <v>0</v>
      </c>
      <c r="C1" s="2"/>
      <c r="D1" s="3" t="s">
        <v>1</v>
      </c>
    </row>
    <row r="2">
      <c r="A2" s="4" t="s">
        <v>2</v>
      </c>
      <c r="B2" s="5" t="s">
        <v>3</v>
      </c>
      <c r="C2" s="2"/>
      <c r="D2" s="6" t="s">
        <v>3</v>
      </c>
      <c r="E2" s="7" t="s">
        <v>2</v>
      </c>
      <c r="F2" s="8"/>
      <c r="G2" s="8"/>
      <c r="H2" s="9"/>
      <c r="I2" s="6" t="s">
        <v>4</v>
      </c>
      <c r="J2" s="6" t="s">
        <v>5</v>
      </c>
    </row>
    <row r="3">
      <c r="A3" s="10">
        <v>1.0</v>
      </c>
      <c r="B3" s="11" t="s">
        <v>6</v>
      </c>
      <c r="C3" s="2"/>
      <c r="D3" s="12"/>
      <c r="E3" s="13">
        <v>1.0</v>
      </c>
      <c r="F3" s="13">
        <v>2.0</v>
      </c>
      <c r="G3" s="13">
        <v>3.0</v>
      </c>
      <c r="H3" s="13">
        <v>4.0</v>
      </c>
      <c r="I3" s="12"/>
      <c r="J3" s="12"/>
    </row>
    <row r="4">
      <c r="A4" s="10">
        <v>2.0</v>
      </c>
      <c r="B4" s="11" t="s">
        <v>7</v>
      </c>
      <c r="C4" s="2"/>
      <c r="D4" s="14" t="s">
        <v>8</v>
      </c>
      <c r="E4" s="15"/>
      <c r="F4" s="16"/>
      <c r="G4" s="16"/>
      <c r="H4" s="15"/>
      <c r="I4" s="17">
        <v>44653.0</v>
      </c>
      <c r="J4" s="18">
        <v>0.5</v>
      </c>
    </row>
    <row r="5">
      <c r="A5" s="10">
        <v>3.0</v>
      </c>
      <c r="B5" s="11" t="s">
        <v>9</v>
      </c>
      <c r="C5" s="2"/>
      <c r="D5" s="14" t="s">
        <v>10</v>
      </c>
      <c r="E5" s="15"/>
      <c r="F5" s="15"/>
      <c r="G5" s="15"/>
      <c r="H5" s="15"/>
      <c r="I5" s="17">
        <v>44655.0</v>
      </c>
      <c r="J5" s="19">
        <v>100.0</v>
      </c>
    </row>
    <row r="6">
      <c r="A6" s="10">
        <v>4.0</v>
      </c>
      <c r="B6" s="11" t="s">
        <v>11</v>
      </c>
      <c r="C6" s="2"/>
      <c r="D6" s="14" t="s">
        <v>12</v>
      </c>
      <c r="E6" s="15"/>
      <c r="F6" s="16"/>
      <c r="G6" s="15"/>
      <c r="H6" s="15"/>
      <c r="I6" s="17">
        <v>44654.0</v>
      </c>
      <c r="J6" s="19">
        <v>75.0</v>
      </c>
    </row>
    <row r="7">
      <c r="A7" s="20" t="s">
        <v>13</v>
      </c>
      <c r="C7" s="2"/>
      <c r="D7" s="14" t="s">
        <v>14</v>
      </c>
      <c r="E7" s="16"/>
      <c r="F7" s="15"/>
      <c r="G7" s="16"/>
      <c r="H7" s="15"/>
      <c r="I7" s="17">
        <v>44653.0</v>
      </c>
      <c r="J7" s="19">
        <v>50.0</v>
      </c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1" t="s">
        <v>15</v>
      </c>
      <c r="B9" s="8"/>
      <c r="C9" s="8"/>
      <c r="D9" s="8"/>
      <c r="E9" s="8"/>
      <c r="F9" s="8"/>
      <c r="G9" s="9"/>
      <c r="H9" s="2"/>
      <c r="I9" s="2"/>
      <c r="J9" s="2"/>
    </row>
    <row r="10">
      <c r="A10" s="6" t="s">
        <v>3</v>
      </c>
      <c r="B10" s="7" t="s">
        <v>2</v>
      </c>
      <c r="C10" s="8"/>
      <c r="D10" s="8"/>
      <c r="E10" s="9"/>
      <c r="F10" s="6" t="s">
        <v>4</v>
      </c>
      <c r="G10" s="6" t="s">
        <v>5</v>
      </c>
      <c r="H10" s="2"/>
      <c r="I10" s="2"/>
      <c r="J10" s="2"/>
    </row>
    <row r="11">
      <c r="A11" s="12"/>
      <c r="B11" s="13">
        <v>1.0</v>
      </c>
      <c r="C11" s="13">
        <v>2.0</v>
      </c>
      <c r="D11" s="13">
        <v>3.0</v>
      </c>
      <c r="E11" s="13">
        <v>4.0</v>
      </c>
      <c r="F11" s="12"/>
      <c r="G11" s="12"/>
      <c r="H11" s="2"/>
      <c r="I11" s="2"/>
      <c r="J11" s="2"/>
    </row>
    <row r="12">
      <c r="A12" s="22" t="s">
        <v>16</v>
      </c>
      <c r="B12" s="23"/>
      <c r="C12" s="24"/>
      <c r="D12" s="24"/>
      <c r="E12" s="23"/>
      <c r="F12" s="25">
        <v>44653.0</v>
      </c>
      <c r="G12" s="26">
        <v>50.0</v>
      </c>
      <c r="H12" s="27"/>
      <c r="I12" s="2"/>
      <c r="J12" s="2"/>
    </row>
    <row r="13">
      <c r="A13" s="22" t="s">
        <v>17</v>
      </c>
      <c r="B13" s="23"/>
      <c r="C13" s="24"/>
      <c r="D13" s="24"/>
      <c r="E13" s="23"/>
      <c r="F13" s="25">
        <v>44653.0</v>
      </c>
      <c r="G13" s="26">
        <f>2/4*100</f>
        <v>50</v>
      </c>
      <c r="H13" s="27"/>
      <c r="I13" s="2"/>
      <c r="J13" s="2"/>
    </row>
    <row r="14">
      <c r="A14" s="28" t="s">
        <v>18</v>
      </c>
      <c r="B14" s="29"/>
      <c r="C14" s="29"/>
      <c r="D14" s="29"/>
      <c r="E14" s="30"/>
      <c r="F14" s="31">
        <v>44652.0</v>
      </c>
      <c r="G14" s="32">
        <f>1/4*100</f>
        <v>25</v>
      </c>
      <c r="H14" s="33"/>
      <c r="I14" s="2"/>
      <c r="J14" s="2"/>
    </row>
    <row r="15">
      <c r="A15" s="22" t="s">
        <v>19</v>
      </c>
      <c r="B15" s="23"/>
      <c r="C15" s="24"/>
      <c r="D15" s="23"/>
      <c r="E15" s="23"/>
      <c r="F15" s="25">
        <v>44654.0</v>
      </c>
      <c r="G15" s="26">
        <f>3/4*100</f>
        <v>75</v>
      </c>
      <c r="H15" s="27"/>
      <c r="I15" s="2"/>
      <c r="J15" s="2"/>
    </row>
    <row r="16">
      <c r="A16" s="22" t="s">
        <v>20</v>
      </c>
      <c r="B16" s="24"/>
      <c r="C16" s="23"/>
      <c r="D16" s="24"/>
      <c r="E16" s="23"/>
      <c r="F16" s="25">
        <v>44653.0</v>
      </c>
      <c r="G16" s="26">
        <f>2/4*100</f>
        <v>50</v>
      </c>
      <c r="H16" s="27"/>
      <c r="I16" s="2"/>
      <c r="J16" s="2"/>
    </row>
    <row r="17">
      <c r="A17" s="28" t="s">
        <v>21</v>
      </c>
      <c r="B17" s="29"/>
      <c r="C17" s="29"/>
      <c r="D17" s="29"/>
      <c r="E17" s="30"/>
      <c r="F17" s="31">
        <v>44652.0</v>
      </c>
      <c r="G17" s="32">
        <f>1/4*100</f>
        <v>25</v>
      </c>
      <c r="H17" s="2"/>
      <c r="I17" s="2"/>
      <c r="J17" s="2"/>
    </row>
    <row r="18">
      <c r="A18" s="34" t="s">
        <v>22</v>
      </c>
      <c r="B18" s="8"/>
      <c r="C18" s="8"/>
      <c r="D18" s="8"/>
      <c r="E18" s="8"/>
      <c r="F18" s="8"/>
      <c r="G18" s="9"/>
      <c r="H18" s="2"/>
      <c r="I18" s="2"/>
      <c r="J18" s="2"/>
    </row>
    <row r="19">
      <c r="A19" s="6" t="s">
        <v>3</v>
      </c>
      <c r="B19" s="7" t="s">
        <v>2</v>
      </c>
      <c r="C19" s="8"/>
      <c r="D19" s="8"/>
      <c r="E19" s="9"/>
      <c r="F19" s="6" t="s">
        <v>4</v>
      </c>
      <c r="G19" s="6" t="s">
        <v>5</v>
      </c>
      <c r="H19" s="2"/>
      <c r="I19" s="2"/>
      <c r="J19" s="2"/>
    </row>
    <row r="20">
      <c r="A20" s="12"/>
      <c r="B20" s="13">
        <v>1.0</v>
      </c>
      <c r="C20" s="13">
        <v>2.0</v>
      </c>
      <c r="D20" s="13">
        <v>3.0</v>
      </c>
      <c r="E20" s="13">
        <v>4.0</v>
      </c>
      <c r="F20" s="12"/>
      <c r="G20" s="12"/>
      <c r="H20" s="2"/>
      <c r="I20" s="2"/>
      <c r="J20" s="2"/>
    </row>
    <row r="21">
      <c r="A21" s="35" t="s">
        <v>16</v>
      </c>
      <c r="B21" s="36"/>
      <c r="C21" s="37"/>
      <c r="D21" s="37"/>
      <c r="E21" s="36"/>
      <c r="F21" s="38">
        <v>44653.0</v>
      </c>
      <c r="G21" s="39">
        <v>50.0</v>
      </c>
      <c r="H21" s="2"/>
      <c r="I21" s="2"/>
      <c r="J21" s="2"/>
    </row>
    <row r="22">
      <c r="A22" s="40" t="s">
        <v>17</v>
      </c>
      <c r="B22" s="41"/>
      <c r="C22" s="42"/>
      <c r="D22" s="42"/>
      <c r="E22" s="41"/>
      <c r="F22" s="43">
        <v>44653.0</v>
      </c>
      <c r="G22" s="44">
        <f>2/4*100</f>
        <v>50</v>
      </c>
      <c r="H22" s="2"/>
      <c r="I22" s="2"/>
      <c r="J22" s="2"/>
    </row>
    <row r="23">
      <c r="A23" s="40" t="s">
        <v>19</v>
      </c>
      <c r="B23" s="41"/>
      <c r="C23" s="42"/>
      <c r="D23" s="41"/>
      <c r="E23" s="41"/>
      <c r="F23" s="43">
        <v>44654.0</v>
      </c>
      <c r="G23" s="44">
        <f>3/4*100</f>
        <v>75</v>
      </c>
      <c r="H23" s="2"/>
      <c r="I23" s="2"/>
      <c r="J23" s="2"/>
    </row>
    <row r="24">
      <c r="A24" s="40" t="s">
        <v>20</v>
      </c>
      <c r="B24" s="42"/>
      <c r="C24" s="41"/>
      <c r="D24" s="42"/>
      <c r="E24" s="41"/>
      <c r="F24" s="43">
        <v>44653.0</v>
      </c>
      <c r="G24" s="44">
        <f>2/4*100</f>
        <v>50</v>
      </c>
      <c r="H24" s="2"/>
      <c r="I24" s="2"/>
      <c r="J24" s="2"/>
    </row>
    <row r="25">
      <c r="A25" s="21" t="s">
        <v>23</v>
      </c>
      <c r="B25" s="8"/>
      <c r="C25" s="8"/>
      <c r="D25" s="8"/>
      <c r="E25" s="8"/>
      <c r="F25" s="8"/>
      <c r="G25" s="9"/>
    </row>
    <row r="26">
      <c r="A26" s="6" t="s">
        <v>3</v>
      </c>
      <c r="B26" s="7" t="s">
        <v>2</v>
      </c>
      <c r="C26" s="8"/>
      <c r="D26" s="8"/>
      <c r="E26" s="9"/>
      <c r="F26" s="6" t="s">
        <v>4</v>
      </c>
      <c r="G26" s="6" t="s">
        <v>5</v>
      </c>
    </row>
    <row r="27">
      <c r="A27" s="12"/>
      <c r="B27" s="13">
        <v>1.0</v>
      </c>
      <c r="C27" s="13">
        <v>2.0</v>
      </c>
      <c r="D27" s="13">
        <v>3.0</v>
      </c>
      <c r="E27" s="13">
        <v>4.0</v>
      </c>
      <c r="F27" s="12"/>
      <c r="G27" s="12"/>
    </row>
    <row r="28">
      <c r="A28" s="45" t="s">
        <v>24</v>
      </c>
      <c r="B28" s="46"/>
      <c r="C28" s="47"/>
      <c r="D28" s="47"/>
      <c r="E28" s="46"/>
      <c r="F28" s="48">
        <v>44653.0</v>
      </c>
      <c r="G28" s="45">
        <v>50.0</v>
      </c>
      <c r="H28" s="27"/>
    </row>
    <row r="29">
      <c r="A29" s="45" t="s">
        <v>25</v>
      </c>
      <c r="B29" s="47"/>
      <c r="C29" s="47"/>
      <c r="D29" s="47"/>
      <c r="E29" s="46"/>
      <c r="F29" s="48">
        <v>44652.0</v>
      </c>
      <c r="G29" s="47">
        <f>1/4*100</f>
        <v>25</v>
      </c>
    </row>
    <row r="30">
      <c r="A30" s="34" t="s">
        <v>26</v>
      </c>
      <c r="B30" s="8"/>
      <c r="C30" s="8"/>
      <c r="D30" s="8"/>
      <c r="E30" s="8"/>
      <c r="F30" s="8"/>
      <c r="G30" s="9"/>
    </row>
    <row r="31">
      <c r="A31" s="6" t="s">
        <v>3</v>
      </c>
      <c r="B31" s="7" t="s">
        <v>2</v>
      </c>
      <c r="C31" s="8"/>
      <c r="D31" s="8"/>
      <c r="E31" s="9"/>
      <c r="F31" s="6" t="s">
        <v>4</v>
      </c>
      <c r="G31" s="6" t="s">
        <v>5</v>
      </c>
    </row>
    <row r="32">
      <c r="A32" s="12"/>
      <c r="B32" s="13">
        <v>1.0</v>
      </c>
      <c r="C32" s="13">
        <v>2.0</v>
      </c>
      <c r="D32" s="13">
        <v>3.0</v>
      </c>
      <c r="E32" s="13">
        <v>4.0</v>
      </c>
      <c r="F32" s="12"/>
      <c r="G32" s="12"/>
    </row>
    <row r="33">
      <c r="A33" s="45" t="s">
        <v>24</v>
      </c>
      <c r="B33" s="46"/>
      <c r="C33" s="47"/>
      <c r="D33" s="47"/>
      <c r="E33" s="46"/>
      <c r="F33" s="48">
        <v>44653.0</v>
      </c>
      <c r="G33" s="45">
        <v>50.0</v>
      </c>
    </row>
    <row r="35">
      <c r="B35" s="49" t="s">
        <v>27</v>
      </c>
      <c r="C35" s="8"/>
      <c r="D35" s="8"/>
      <c r="E35" s="9"/>
    </row>
    <row r="36">
      <c r="B36" s="50" t="s">
        <v>28</v>
      </c>
      <c r="C36" s="50" t="s">
        <v>29</v>
      </c>
      <c r="D36" s="50" t="s">
        <v>5</v>
      </c>
      <c r="E36" s="50" t="s">
        <v>30</v>
      </c>
      <c r="F36" s="51"/>
    </row>
    <row r="37">
      <c r="B37" s="52" t="s">
        <v>31</v>
      </c>
      <c r="C37" s="53">
        <v>44653.0</v>
      </c>
      <c r="D37" s="54">
        <v>0.5</v>
      </c>
      <c r="E37" s="55">
        <v>1.0</v>
      </c>
    </row>
    <row r="38">
      <c r="B38" s="56" t="s">
        <v>32</v>
      </c>
      <c r="C38" s="57">
        <v>44655.0</v>
      </c>
      <c r="D38" s="58">
        <v>100.0</v>
      </c>
      <c r="E38" s="59">
        <v>1.0</v>
      </c>
    </row>
    <row r="39">
      <c r="B39" s="52" t="s">
        <v>33</v>
      </c>
      <c r="C39" s="53">
        <v>44654.0</v>
      </c>
      <c r="D39" s="60">
        <v>75.0</v>
      </c>
      <c r="E39" s="55">
        <v>1.0</v>
      </c>
    </row>
    <row r="40">
      <c r="B40" s="56" t="s">
        <v>34</v>
      </c>
      <c r="C40" s="57">
        <v>44653.0</v>
      </c>
      <c r="D40" s="58">
        <v>50.0</v>
      </c>
      <c r="E40" s="59">
        <v>1.0</v>
      </c>
    </row>
    <row r="41">
      <c r="B41" s="61" t="s">
        <v>16</v>
      </c>
      <c r="C41" s="62">
        <v>44653.0</v>
      </c>
      <c r="D41" s="63">
        <v>50.0</v>
      </c>
      <c r="E41" s="55">
        <v>2.0</v>
      </c>
    </row>
    <row r="42">
      <c r="B42" s="64" t="s">
        <v>17</v>
      </c>
      <c r="C42" s="65">
        <v>44653.0</v>
      </c>
      <c r="D42" s="66">
        <f>2/4*100</f>
        <v>50</v>
      </c>
      <c r="E42" s="59">
        <v>2.0</v>
      </c>
    </row>
    <row r="43">
      <c r="B43" s="67" t="s">
        <v>19</v>
      </c>
      <c r="C43" s="68">
        <v>44654.0</v>
      </c>
      <c r="D43" s="69">
        <f>3/4*100</f>
        <v>75</v>
      </c>
      <c r="E43" s="55">
        <v>2.0</v>
      </c>
    </row>
    <row r="44">
      <c r="B44" s="64" t="s">
        <v>20</v>
      </c>
      <c r="C44" s="65">
        <v>44653.0</v>
      </c>
      <c r="D44" s="66">
        <f>2/4*100</f>
        <v>50</v>
      </c>
      <c r="E44" s="59">
        <v>2.0</v>
      </c>
    </row>
    <row r="45">
      <c r="B45" s="55" t="s">
        <v>24</v>
      </c>
      <c r="C45" s="70">
        <v>44653.0</v>
      </c>
      <c r="D45" s="55">
        <v>50.0</v>
      </c>
      <c r="E45" s="55">
        <v>3.0</v>
      </c>
    </row>
    <row r="48">
      <c r="A48" s="71" t="s">
        <v>35</v>
      </c>
      <c r="B48" s="8"/>
      <c r="C48" s="8"/>
      <c r="D48" s="9"/>
    </row>
    <row r="49">
      <c r="A49" s="72" t="s">
        <v>36</v>
      </c>
      <c r="B49" s="72" t="s">
        <v>28</v>
      </c>
      <c r="C49" s="72" t="s">
        <v>37</v>
      </c>
      <c r="D49" s="72" t="s">
        <v>38</v>
      </c>
      <c r="F49" s="73" t="s">
        <v>39</v>
      </c>
      <c r="G49" s="8"/>
      <c r="H49" s="8"/>
      <c r="I49" s="9"/>
    </row>
    <row r="50">
      <c r="A50" s="55">
        <v>1.0</v>
      </c>
      <c r="B50" s="55" t="s">
        <v>40</v>
      </c>
      <c r="C50" s="74">
        <f>2/4*4/2</f>
        <v>1</v>
      </c>
      <c r="D50" s="74">
        <f>2/4*4/2*4/4</f>
        <v>1</v>
      </c>
      <c r="F50" s="61" t="s">
        <v>16</v>
      </c>
      <c r="G50" s="75">
        <v>44653.0</v>
      </c>
      <c r="H50" s="76">
        <v>50.0</v>
      </c>
      <c r="I50" s="55">
        <v>2.0</v>
      </c>
    </row>
    <row r="51">
      <c r="A51" s="55">
        <v>2.0</v>
      </c>
      <c r="B51" s="55" t="s">
        <v>41</v>
      </c>
      <c r="C51" s="55">
        <f>2/4*4/4</f>
        <v>0.5</v>
      </c>
      <c r="D51" s="55">
        <f>2/4*4/4*4/2</f>
        <v>1</v>
      </c>
      <c r="F51" s="77" t="s">
        <v>17</v>
      </c>
      <c r="G51" s="78">
        <v>44653.0</v>
      </c>
      <c r="H51" s="79">
        <f>2/4*100</f>
        <v>50</v>
      </c>
      <c r="I51" s="59">
        <v>2.0</v>
      </c>
    </row>
    <row r="52">
      <c r="A52" s="55">
        <v>3.0</v>
      </c>
      <c r="B52" s="55" t="s">
        <v>42</v>
      </c>
      <c r="C52" s="74">
        <f>2/4*4/2</f>
        <v>1</v>
      </c>
      <c r="D52" s="74">
        <f>2/4*4/2*4/3</f>
        <v>1.333333333</v>
      </c>
      <c r="F52" s="61" t="s">
        <v>19</v>
      </c>
      <c r="G52" s="75">
        <v>44654.0</v>
      </c>
      <c r="H52" s="80">
        <f>3/4*100</f>
        <v>75</v>
      </c>
      <c r="I52" s="55">
        <v>2.0</v>
      </c>
    </row>
    <row r="53">
      <c r="A53" s="55">
        <v>4.0</v>
      </c>
      <c r="B53" s="55" t="s">
        <v>43</v>
      </c>
      <c r="C53" s="55">
        <f>2/4*4/3</f>
        <v>0.6666666667</v>
      </c>
      <c r="D53" s="55">
        <f>2/4*4/3*4/2</f>
        <v>1.333333333</v>
      </c>
      <c r="F53" s="77" t="s">
        <v>20</v>
      </c>
      <c r="G53" s="78">
        <v>44653.0</v>
      </c>
      <c r="H53" s="79">
        <f>2/4*100</f>
        <v>50</v>
      </c>
      <c r="I53" s="59">
        <v>2.0</v>
      </c>
    </row>
    <row r="54">
      <c r="A54" s="55">
        <v>5.0</v>
      </c>
      <c r="B54" s="55" t="s">
        <v>44</v>
      </c>
      <c r="C54" s="74">
        <f>3/4*4/4</f>
        <v>0.75</v>
      </c>
      <c r="D54" s="74">
        <f>3/4*4/4*4/3</f>
        <v>1</v>
      </c>
      <c r="E54" s="81"/>
      <c r="F54" s="55" t="s">
        <v>24</v>
      </c>
      <c r="G54" s="70">
        <v>44653.0</v>
      </c>
      <c r="H54" s="55">
        <v>50.0</v>
      </c>
      <c r="I54" s="55">
        <v>3.0</v>
      </c>
    </row>
    <row r="55">
      <c r="A55" s="55">
        <v>6.0</v>
      </c>
      <c r="B55" s="55" t="s">
        <v>45</v>
      </c>
      <c r="C55" s="55">
        <f>3/4*4/3</f>
        <v>1</v>
      </c>
      <c r="D55" s="55">
        <f>3/4*4/3*4/4</f>
        <v>1</v>
      </c>
      <c r="E55" s="82"/>
      <c r="F55" s="83"/>
      <c r="G55" s="84"/>
      <c r="H55" s="85"/>
    </row>
    <row r="56">
      <c r="A56" s="55">
        <v>7.0</v>
      </c>
      <c r="B56" s="55" t="s">
        <v>46</v>
      </c>
      <c r="C56" s="74">
        <f>2/4*4/4</f>
        <v>0.5</v>
      </c>
      <c r="D56" s="74">
        <f>2/4*4/4*4/2</f>
        <v>1</v>
      </c>
      <c r="E56" s="81"/>
      <c r="F56" s="81"/>
      <c r="G56" s="81"/>
      <c r="H56" s="81"/>
    </row>
    <row r="57">
      <c r="A57" s="55">
        <v>8.0</v>
      </c>
      <c r="B57" s="55" t="s">
        <v>47</v>
      </c>
      <c r="C57" s="74">
        <f t="shared" ref="C57:C58" si="1">2/4*4/2</f>
        <v>1</v>
      </c>
      <c r="D57" s="74">
        <f>2/4*4/2*4/4</f>
        <v>1</v>
      </c>
      <c r="E57" s="85"/>
      <c r="F57" s="86"/>
      <c r="G57" s="85"/>
      <c r="H57" s="85"/>
    </row>
    <row r="58">
      <c r="A58" s="55">
        <v>9.0</v>
      </c>
      <c r="B58" s="55" t="s">
        <v>48</v>
      </c>
      <c r="C58" s="74">
        <f t="shared" si="1"/>
        <v>1</v>
      </c>
      <c r="D58" s="74">
        <f>2/4*4/2*4/3</f>
        <v>1.333333333</v>
      </c>
    </row>
    <row r="59">
      <c r="A59" s="55">
        <v>10.0</v>
      </c>
      <c r="B59" s="55" t="s">
        <v>49</v>
      </c>
      <c r="C59" s="74">
        <f>2/4*4/3</f>
        <v>0.6666666667</v>
      </c>
      <c r="D59" s="74">
        <f>2/4*4/3*4/2</f>
        <v>1.333333333</v>
      </c>
    </row>
    <row r="60">
      <c r="A60" s="55">
        <v>11.0</v>
      </c>
      <c r="B60" s="55" t="s">
        <v>50</v>
      </c>
      <c r="C60" s="74">
        <f>2/4*4/2</f>
        <v>1</v>
      </c>
      <c r="D60" s="74">
        <f>2/4*4/2*4/4</f>
        <v>1</v>
      </c>
    </row>
    <row r="61">
      <c r="A61" s="55">
        <v>12.0</v>
      </c>
      <c r="B61" s="55" t="s">
        <v>51</v>
      </c>
      <c r="C61" s="74">
        <f>2/4*4/3</f>
        <v>0.6666666667</v>
      </c>
      <c r="D61" s="74">
        <f>2/4*4/3*4/2</f>
        <v>1.333333333</v>
      </c>
    </row>
    <row r="62">
      <c r="A62" s="55">
        <v>13.0</v>
      </c>
      <c r="B62" s="55" t="s">
        <v>52</v>
      </c>
      <c r="C62" s="74">
        <f>2/4*4/2</f>
        <v>1</v>
      </c>
      <c r="D62" s="74">
        <f>2/4*4/2*4/3</f>
        <v>1.333333333</v>
      </c>
    </row>
    <row r="63">
      <c r="A63" s="55">
        <v>14.0</v>
      </c>
      <c r="B63" s="55" t="s">
        <v>53</v>
      </c>
      <c r="C63" s="74">
        <f>2/4*4/4</f>
        <v>0.5</v>
      </c>
      <c r="D63" s="74">
        <f>2/4*4/4*4/2</f>
        <v>1</v>
      </c>
    </row>
  </sheetData>
  <mergeCells count="30">
    <mergeCell ref="A7:B7"/>
    <mergeCell ref="A10:A11"/>
    <mergeCell ref="A1:B1"/>
    <mergeCell ref="D1:J1"/>
    <mergeCell ref="D2:D3"/>
    <mergeCell ref="E2:H2"/>
    <mergeCell ref="I2:I3"/>
    <mergeCell ref="J2:J3"/>
    <mergeCell ref="A9:G9"/>
    <mergeCell ref="B10:E10"/>
    <mergeCell ref="F10:F11"/>
    <mergeCell ref="G10:G11"/>
    <mergeCell ref="A18:G18"/>
    <mergeCell ref="A19:A20"/>
    <mergeCell ref="F19:F20"/>
    <mergeCell ref="G19:G20"/>
    <mergeCell ref="A30:G30"/>
    <mergeCell ref="B31:E31"/>
    <mergeCell ref="F31:F32"/>
    <mergeCell ref="G31:G32"/>
    <mergeCell ref="B35:E35"/>
    <mergeCell ref="A48:D48"/>
    <mergeCell ref="F49:I49"/>
    <mergeCell ref="B19:E19"/>
    <mergeCell ref="A25:G25"/>
    <mergeCell ref="A26:A27"/>
    <mergeCell ref="B26:E26"/>
    <mergeCell ref="F26:F27"/>
    <mergeCell ref="G26:G27"/>
    <mergeCell ref="A31:A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6.0"/>
  </cols>
  <sheetData>
    <row r="1">
      <c r="A1" s="1" t="s">
        <v>0</v>
      </c>
      <c r="C1" s="2"/>
      <c r="D1" s="3" t="s">
        <v>1</v>
      </c>
    </row>
    <row r="2">
      <c r="A2" s="4" t="s">
        <v>2</v>
      </c>
      <c r="B2" s="5" t="s">
        <v>3</v>
      </c>
      <c r="C2" s="2"/>
      <c r="D2" s="6" t="s">
        <v>3</v>
      </c>
      <c r="E2" s="7" t="s">
        <v>2</v>
      </c>
      <c r="F2" s="8"/>
      <c r="G2" s="8"/>
      <c r="H2" s="8"/>
      <c r="I2" s="9"/>
      <c r="J2" s="87"/>
      <c r="K2" s="6" t="s">
        <v>4</v>
      </c>
      <c r="L2" s="6" t="s">
        <v>5</v>
      </c>
    </row>
    <row r="3">
      <c r="A3" s="10">
        <v>1.0</v>
      </c>
      <c r="B3" s="11" t="s">
        <v>54</v>
      </c>
      <c r="C3" s="2"/>
      <c r="D3" s="12"/>
      <c r="E3" s="88">
        <v>1.0</v>
      </c>
      <c r="F3" s="89"/>
      <c r="G3" s="13">
        <v>2.0</v>
      </c>
      <c r="H3" s="13">
        <v>3.0</v>
      </c>
      <c r="I3" s="13">
        <v>4.0</v>
      </c>
      <c r="J3" s="13">
        <v>5.0</v>
      </c>
      <c r="K3" s="12"/>
      <c r="L3" s="12"/>
    </row>
    <row r="4">
      <c r="A4" s="10">
        <v>2.0</v>
      </c>
      <c r="B4" s="11" t="s">
        <v>55</v>
      </c>
      <c r="C4" s="2"/>
      <c r="D4" s="90" t="s">
        <v>56</v>
      </c>
      <c r="E4" s="91"/>
      <c r="F4" s="89"/>
      <c r="G4" s="24"/>
      <c r="H4" s="15"/>
      <c r="I4" s="24"/>
      <c r="J4" s="24"/>
      <c r="K4" s="92">
        <v>44683.0</v>
      </c>
      <c r="L4" s="93">
        <f>2/5</f>
        <v>0.4</v>
      </c>
    </row>
    <row r="5">
      <c r="A5" s="10">
        <v>3.0</v>
      </c>
      <c r="B5" s="11" t="s">
        <v>54</v>
      </c>
      <c r="C5" s="2"/>
      <c r="D5" s="90" t="s">
        <v>57</v>
      </c>
      <c r="E5" s="91"/>
      <c r="F5" s="89"/>
      <c r="G5" s="15"/>
      <c r="H5" s="15"/>
      <c r="I5" s="24"/>
      <c r="J5" s="15"/>
      <c r="K5" s="92">
        <v>44685.0</v>
      </c>
      <c r="L5" s="94">
        <f>4/5*100</f>
        <v>80</v>
      </c>
    </row>
    <row r="6">
      <c r="A6" s="10">
        <v>4.0</v>
      </c>
      <c r="B6" s="11" t="s">
        <v>58</v>
      </c>
      <c r="C6" s="2"/>
      <c r="D6" s="90" t="s">
        <v>59</v>
      </c>
      <c r="E6" s="95"/>
      <c r="F6" s="89"/>
      <c r="G6" s="15"/>
      <c r="H6" s="24"/>
      <c r="I6" s="15"/>
      <c r="J6" s="24"/>
      <c r="K6" s="92">
        <v>44683.0</v>
      </c>
      <c r="L6" s="94">
        <f t="shared" ref="L6:L7" si="1">2/5*100</f>
        <v>40</v>
      </c>
    </row>
    <row r="7">
      <c r="A7" s="96">
        <v>5.0</v>
      </c>
      <c r="B7" s="97" t="s">
        <v>60</v>
      </c>
      <c r="C7" s="2"/>
      <c r="D7" s="98" t="s">
        <v>10</v>
      </c>
      <c r="E7" s="99"/>
      <c r="F7" s="9"/>
      <c r="G7" s="100"/>
      <c r="H7" s="100"/>
      <c r="I7" s="101"/>
      <c r="J7" s="101"/>
      <c r="K7" s="102">
        <v>44683.0</v>
      </c>
      <c r="L7" s="103">
        <f t="shared" si="1"/>
        <v>40</v>
      </c>
    </row>
    <row r="8">
      <c r="A8" s="20" t="s">
        <v>61</v>
      </c>
      <c r="C8" s="2"/>
      <c r="D8" s="104"/>
      <c r="E8" s="33"/>
      <c r="F8" s="33"/>
      <c r="G8" s="33"/>
      <c r="H8" s="33"/>
      <c r="I8" s="33"/>
      <c r="J8" s="33"/>
      <c r="K8" s="105"/>
      <c r="L8" s="106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>
      <c r="A10" s="21" t="s">
        <v>15</v>
      </c>
      <c r="B10" s="8"/>
      <c r="C10" s="8"/>
      <c r="D10" s="8"/>
      <c r="E10" s="8"/>
      <c r="F10" s="8"/>
      <c r="G10" s="8"/>
      <c r="H10" s="9"/>
      <c r="I10" s="2"/>
      <c r="J10" s="2"/>
      <c r="K10" s="2"/>
      <c r="L10" s="2"/>
    </row>
    <row r="11">
      <c r="A11" s="6" t="s">
        <v>3</v>
      </c>
      <c r="B11" s="7" t="s">
        <v>2</v>
      </c>
      <c r="C11" s="8"/>
      <c r="D11" s="8"/>
      <c r="E11" s="9"/>
      <c r="F11" s="87"/>
      <c r="G11" s="6" t="s">
        <v>4</v>
      </c>
      <c r="H11" s="6" t="s">
        <v>5</v>
      </c>
      <c r="I11" s="2"/>
      <c r="J11" s="2"/>
      <c r="K11" s="2"/>
      <c r="L11" s="2"/>
    </row>
    <row r="12">
      <c r="A12" s="12"/>
      <c r="B12" s="13">
        <v>1.0</v>
      </c>
      <c r="C12" s="13">
        <v>2.0</v>
      </c>
      <c r="D12" s="13">
        <v>3.0</v>
      </c>
      <c r="E12" s="13">
        <v>4.0</v>
      </c>
      <c r="F12" s="13">
        <v>5.0</v>
      </c>
      <c r="G12" s="12"/>
      <c r="H12" s="12"/>
      <c r="I12" s="2"/>
      <c r="J12" s="2"/>
      <c r="K12" s="2"/>
      <c r="L12" s="2"/>
    </row>
    <row r="13">
      <c r="A13" s="22" t="s">
        <v>62</v>
      </c>
      <c r="B13" s="15"/>
      <c r="C13" s="24"/>
      <c r="D13" s="15"/>
      <c r="E13" s="24"/>
      <c r="F13" s="24"/>
      <c r="G13" s="92">
        <v>44683.0</v>
      </c>
      <c r="H13" s="94">
        <f>2/5*100</f>
        <v>40</v>
      </c>
      <c r="I13" s="33"/>
      <c r="J13" s="33"/>
      <c r="K13" s="2"/>
      <c r="L13" s="2"/>
    </row>
    <row r="14">
      <c r="A14" s="22" t="s">
        <v>63</v>
      </c>
      <c r="B14" s="24"/>
      <c r="C14" s="24"/>
      <c r="D14" s="24"/>
      <c r="E14" s="24"/>
      <c r="F14" s="24"/>
      <c r="G14" s="107">
        <v>0.0</v>
      </c>
      <c r="H14" s="94">
        <v>0.0</v>
      </c>
      <c r="I14" s="33"/>
      <c r="J14" s="33"/>
      <c r="K14" s="2"/>
      <c r="L14" s="2"/>
    </row>
    <row r="15">
      <c r="A15" s="22" t="s">
        <v>64</v>
      </c>
      <c r="B15" s="29"/>
      <c r="C15" s="29"/>
      <c r="D15" s="29"/>
      <c r="E15" s="29"/>
      <c r="F15" s="29"/>
      <c r="G15" s="108">
        <v>0.0</v>
      </c>
      <c r="H15" s="109">
        <v>0.0</v>
      </c>
      <c r="I15" s="33"/>
      <c r="J15" s="33"/>
      <c r="K15" s="2"/>
      <c r="L15" s="2"/>
    </row>
    <row r="16">
      <c r="A16" s="22" t="s">
        <v>65</v>
      </c>
      <c r="B16" s="24"/>
      <c r="C16" s="15"/>
      <c r="D16" s="24"/>
      <c r="E16" s="24"/>
      <c r="F16" s="24"/>
      <c r="G16" s="92">
        <v>44682.0</v>
      </c>
      <c r="H16" s="94">
        <f t="shared" ref="H16:H18" si="2">1/5*100</f>
        <v>20</v>
      </c>
      <c r="I16" s="33"/>
      <c r="J16" s="33"/>
      <c r="K16" s="2"/>
      <c r="L16" s="2"/>
    </row>
    <row r="17">
      <c r="A17" s="22" t="s">
        <v>66</v>
      </c>
      <c r="B17" s="24"/>
      <c r="C17" s="24"/>
      <c r="D17" s="24"/>
      <c r="E17" s="24"/>
      <c r="F17" s="15"/>
      <c r="G17" s="92">
        <v>44682.0</v>
      </c>
      <c r="H17" s="94">
        <f t="shared" si="2"/>
        <v>20</v>
      </c>
      <c r="I17" s="33"/>
      <c r="J17" s="33"/>
      <c r="K17" s="2"/>
      <c r="L17" s="2"/>
    </row>
    <row r="18">
      <c r="A18" s="22" t="s">
        <v>67</v>
      </c>
      <c r="B18" s="29"/>
      <c r="C18" s="29"/>
      <c r="D18" s="29"/>
      <c r="E18" s="110"/>
      <c r="F18" s="29"/>
      <c r="G18" s="92">
        <v>44682.0</v>
      </c>
      <c r="H18" s="94">
        <f t="shared" si="2"/>
        <v>20</v>
      </c>
      <c r="I18" s="2"/>
      <c r="J18" s="2"/>
      <c r="K18" s="2"/>
      <c r="L18" s="2"/>
    </row>
    <row r="19">
      <c r="A19" s="34" t="s">
        <v>68</v>
      </c>
      <c r="B19" s="8"/>
      <c r="C19" s="8"/>
      <c r="D19" s="8"/>
      <c r="E19" s="8"/>
      <c r="F19" s="8"/>
      <c r="G19" s="8"/>
      <c r="H19" s="9"/>
      <c r="I19" s="2"/>
      <c r="J19" s="2"/>
      <c r="K19" s="2"/>
      <c r="L19" s="2"/>
    </row>
    <row r="20">
      <c r="A20" s="6" t="s">
        <v>3</v>
      </c>
      <c r="B20" s="7" t="s">
        <v>2</v>
      </c>
      <c r="C20" s="8"/>
      <c r="D20" s="8"/>
      <c r="E20" s="9"/>
      <c r="F20" s="87"/>
      <c r="G20" s="6" t="s">
        <v>4</v>
      </c>
      <c r="H20" s="6" t="s">
        <v>5</v>
      </c>
      <c r="I20" s="2"/>
      <c r="J20" s="2"/>
      <c r="K20" s="2"/>
      <c r="L20" s="2"/>
    </row>
    <row r="21">
      <c r="A21" s="12"/>
      <c r="B21" s="13">
        <v>1.0</v>
      </c>
      <c r="C21" s="13">
        <v>2.0</v>
      </c>
      <c r="D21" s="13">
        <v>3.0</v>
      </c>
      <c r="E21" s="13">
        <v>4.0</v>
      </c>
      <c r="F21" s="13"/>
      <c r="G21" s="12"/>
      <c r="H21" s="12"/>
      <c r="I21" s="2"/>
      <c r="J21" s="2"/>
      <c r="K21" s="2"/>
      <c r="L21" s="2"/>
    </row>
    <row r="22">
      <c r="A22" s="111" t="s">
        <v>62</v>
      </c>
      <c r="B22" s="101"/>
      <c r="C22" s="100"/>
      <c r="D22" s="101"/>
      <c r="E22" s="100"/>
      <c r="F22" s="100"/>
      <c r="G22" s="102">
        <v>44683.0</v>
      </c>
      <c r="H22" s="103">
        <f>2/5*100</f>
        <v>40</v>
      </c>
      <c r="I22" s="2"/>
      <c r="J22" s="2"/>
      <c r="K22" s="2"/>
      <c r="L22" s="2"/>
    </row>
    <row r="23">
      <c r="A23" s="82"/>
      <c r="B23" s="112"/>
      <c r="C23" s="112"/>
      <c r="D23" s="112"/>
      <c r="E23" s="112"/>
      <c r="F23" s="112"/>
      <c r="G23" s="83"/>
      <c r="H23" s="84"/>
      <c r="I23" s="2"/>
      <c r="J23" s="2"/>
      <c r="K23" s="2"/>
      <c r="L23" s="2"/>
    </row>
    <row r="24">
      <c r="A24" s="82"/>
      <c r="B24" s="112"/>
      <c r="C24" s="112"/>
      <c r="D24" s="112"/>
      <c r="E24" s="112"/>
      <c r="F24" s="112"/>
      <c r="G24" s="49" t="s">
        <v>27</v>
      </c>
      <c r="H24" s="8"/>
      <c r="I24" s="8"/>
      <c r="J24" s="9"/>
    </row>
    <row r="25">
      <c r="A25" s="71" t="s">
        <v>35</v>
      </c>
      <c r="B25" s="8"/>
      <c r="C25" s="8"/>
      <c r="D25" s="9"/>
      <c r="E25" s="112"/>
      <c r="F25" s="112"/>
      <c r="G25" s="50" t="s">
        <v>28</v>
      </c>
      <c r="H25" s="50" t="s">
        <v>29</v>
      </c>
      <c r="I25" s="50" t="s">
        <v>5</v>
      </c>
      <c r="J25" s="50" t="s">
        <v>30</v>
      </c>
    </row>
    <row r="26">
      <c r="A26" s="72" t="s">
        <v>36</v>
      </c>
      <c r="B26" s="72" t="s">
        <v>28</v>
      </c>
      <c r="C26" s="72" t="s">
        <v>37</v>
      </c>
      <c r="D26" s="72" t="s">
        <v>38</v>
      </c>
      <c r="E26" s="104"/>
      <c r="F26" s="104"/>
      <c r="G26" s="52" t="s">
        <v>69</v>
      </c>
      <c r="H26" s="53">
        <v>44683.0</v>
      </c>
      <c r="I26" s="113">
        <f>2/5</f>
        <v>0.4</v>
      </c>
      <c r="J26" s="55">
        <v>1.0</v>
      </c>
    </row>
    <row r="27">
      <c r="A27" s="55">
        <v>1.0</v>
      </c>
      <c r="B27" s="114" t="s">
        <v>70</v>
      </c>
      <c r="C27" s="74">
        <f>2/5*5/2*100</f>
        <v>100</v>
      </c>
      <c r="D27" s="74">
        <f>2/5*5/2*5/4*100</f>
        <v>125</v>
      </c>
      <c r="E27" s="115"/>
      <c r="F27" s="115"/>
      <c r="G27" s="52" t="s">
        <v>71</v>
      </c>
      <c r="H27" s="53">
        <v>44685.0</v>
      </c>
      <c r="I27" s="116">
        <f>4/5*100</f>
        <v>80</v>
      </c>
      <c r="J27" s="55">
        <v>1.0</v>
      </c>
    </row>
    <row r="28">
      <c r="A28" s="55"/>
      <c r="B28" s="55" t="s">
        <v>72</v>
      </c>
      <c r="C28" s="55">
        <f>2/5*5/4*100</f>
        <v>50</v>
      </c>
      <c r="D28" s="117">
        <f>2/5*5/4*5/2*100</f>
        <v>125</v>
      </c>
      <c r="E28" s="106"/>
      <c r="F28" s="106"/>
      <c r="G28" s="52" t="s">
        <v>73</v>
      </c>
      <c r="H28" s="53">
        <v>44683.0</v>
      </c>
      <c r="I28" s="116">
        <f t="shared" ref="I28:I30" si="3">2/5*100</f>
        <v>40</v>
      </c>
      <c r="J28" s="55">
        <v>1.0</v>
      </c>
    </row>
    <row r="29">
      <c r="A29" s="55"/>
      <c r="B29" s="55" t="s">
        <v>74</v>
      </c>
      <c r="C29" s="74">
        <f>1/5*5/4</f>
        <v>0.25</v>
      </c>
      <c r="D29" s="74">
        <f>1/5*5/4*5/2</f>
        <v>0.625</v>
      </c>
      <c r="E29" s="81"/>
      <c r="F29" s="81"/>
      <c r="G29" s="52" t="s">
        <v>32</v>
      </c>
      <c r="H29" s="118">
        <v>44683.0</v>
      </c>
      <c r="I29" s="60">
        <f t="shared" si="3"/>
        <v>40</v>
      </c>
      <c r="J29" s="55">
        <v>1.0</v>
      </c>
    </row>
    <row r="30">
      <c r="A30" s="55"/>
      <c r="B30" s="55" t="s">
        <v>75</v>
      </c>
      <c r="C30" s="55">
        <f>1/5*5/2</f>
        <v>0.5</v>
      </c>
      <c r="D30" s="55">
        <f>1/5*5/2*5/4</f>
        <v>0.625</v>
      </c>
      <c r="E30" s="81"/>
      <c r="F30" s="81"/>
      <c r="G30" s="114" t="s">
        <v>62</v>
      </c>
      <c r="H30" s="119">
        <v>44683.0</v>
      </c>
      <c r="I30" s="120">
        <f t="shared" si="3"/>
        <v>40</v>
      </c>
      <c r="J30" s="121">
        <v>2.0</v>
      </c>
    </row>
    <row r="31">
      <c r="A31" s="55"/>
      <c r="B31" s="55"/>
      <c r="C31" s="74"/>
      <c r="D31" s="74"/>
      <c r="E31" s="104"/>
      <c r="F31" s="104"/>
      <c r="G31" s="104"/>
      <c r="H31" s="104"/>
      <c r="I31" s="81"/>
      <c r="J31" s="81"/>
    </row>
    <row r="32">
      <c r="A32" s="55"/>
      <c r="B32" s="55"/>
      <c r="C32" s="55"/>
      <c r="D32" s="55"/>
      <c r="E32" s="115"/>
      <c r="F32" s="115"/>
      <c r="G32" s="115"/>
      <c r="H32" s="115"/>
      <c r="I32" s="81"/>
      <c r="J32" s="81"/>
    </row>
    <row r="33">
      <c r="A33" s="55"/>
      <c r="B33" s="55"/>
      <c r="C33" s="74"/>
      <c r="D33" s="74"/>
      <c r="E33" s="106"/>
      <c r="F33" s="106"/>
      <c r="G33" s="115"/>
      <c r="H33" s="115"/>
      <c r="I33" s="81"/>
      <c r="J33" s="81"/>
    </row>
    <row r="34">
      <c r="A34" s="55"/>
      <c r="B34" s="55"/>
      <c r="C34" s="74"/>
      <c r="D34" s="74"/>
      <c r="E34" s="81"/>
      <c r="F34" s="81"/>
      <c r="G34" s="73" t="s">
        <v>39</v>
      </c>
      <c r="H34" s="8"/>
      <c r="I34" s="8"/>
      <c r="J34" s="8"/>
      <c r="K34" s="9"/>
    </row>
    <row r="35">
      <c r="A35" s="55"/>
      <c r="B35" s="55"/>
      <c r="C35" s="74"/>
      <c r="D35" s="74"/>
      <c r="G35" s="61" t="s">
        <v>16</v>
      </c>
      <c r="H35" s="75">
        <v>44653.0</v>
      </c>
      <c r="I35" s="76">
        <v>50.0</v>
      </c>
      <c r="J35" s="76"/>
      <c r="K35" s="55">
        <v>2.0</v>
      </c>
    </row>
    <row r="36">
      <c r="A36" s="55"/>
      <c r="B36" s="55"/>
      <c r="C36" s="74"/>
      <c r="D36" s="74"/>
      <c r="F36" s="85"/>
      <c r="G36" s="77" t="s">
        <v>17</v>
      </c>
      <c r="H36" s="78">
        <v>44653.0</v>
      </c>
      <c r="I36" s="79">
        <f>2/4*100</f>
        <v>50</v>
      </c>
      <c r="J36" s="79"/>
      <c r="K36" s="59">
        <v>2.0</v>
      </c>
    </row>
    <row r="37">
      <c r="A37" s="55"/>
      <c r="B37" s="55"/>
      <c r="C37" s="74"/>
      <c r="D37" s="74"/>
      <c r="F37" s="122"/>
      <c r="G37" s="61" t="s">
        <v>19</v>
      </c>
      <c r="H37" s="75">
        <v>44654.0</v>
      </c>
      <c r="I37" s="80">
        <f>3/4*100</f>
        <v>75</v>
      </c>
      <c r="J37" s="80"/>
      <c r="K37" s="55">
        <v>2.0</v>
      </c>
    </row>
    <row r="38">
      <c r="A38" s="55"/>
      <c r="B38" s="55"/>
      <c r="C38" s="74"/>
      <c r="D38" s="74"/>
      <c r="F38" s="85"/>
      <c r="G38" s="77" t="s">
        <v>20</v>
      </c>
      <c r="H38" s="78">
        <v>44653.0</v>
      </c>
      <c r="I38" s="79">
        <f>2/4*100</f>
        <v>50</v>
      </c>
      <c r="J38" s="79"/>
      <c r="K38" s="59">
        <v>2.0</v>
      </c>
    </row>
    <row r="39">
      <c r="A39" s="55"/>
      <c r="B39" s="55"/>
      <c r="C39" s="74"/>
      <c r="D39" s="74"/>
      <c r="F39" s="85"/>
      <c r="G39" s="55" t="s">
        <v>24</v>
      </c>
      <c r="H39" s="70">
        <v>44653.0</v>
      </c>
      <c r="I39" s="55">
        <v>50.0</v>
      </c>
      <c r="J39" s="55"/>
      <c r="K39" s="55">
        <v>3.0</v>
      </c>
    </row>
    <row r="40">
      <c r="A40" s="55"/>
      <c r="B40" s="55"/>
      <c r="C40" s="74"/>
      <c r="D40" s="74"/>
      <c r="F40" s="85"/>
    </row>
    <row r="41">
      <c r="F41" s="85"/>
    </row>
    <row r="42">
      <c r="F42" s="85"/>
    </row>
    <row r="43">
      <c r="B43" s="82"/>
      <c r="C43" s="83"/>
      <c r="D43" s="84"/>
      <c r="E43" s="85"/>
      <c r="F43" s="85"/>
    </row>
    <row r="44">
      <c r="B44" s="82"/>
      <c r="C44" s="83"/>
      <c r="D44" s="84"/>
      <c r="E44" s="85"/>
      <c r="F44" s="85"/>
    </row>
    <row r="45">
      <c r="B45" s="82"/>
      <c r="C45" s="83"/>
      <c r="D45" s="84"/>
      <c r="E45" s="85"/>
      <c r="F45" s="85"/>
    </row>
    <row r="46">
      <c r="B46" s="85"/>
      <c r="C46" s="86"/>
      <c r="D46" s="85"/>
      <c r="E46" s="85"/>
      <c r="F46" s="85"/>
    </row>
    <row r="55">
      <c r="E55" s="81"/>
      <c r="F55" s="81"/>
    </row>
    <row r="56">
      <c r="E56" s="82"/>
      <c r="F56" s="82"/>
      <c r="G56" s="83"/>
      <c r="H56" s="84"/>
      <c r="I56" s="85"/>
      <c r="J56" s="85"/>
    </row>
    <row r="57">
      <c r="E57" s="81"/>
      <c r="F57" s="81"/>
      <c r="G57" s="81"/>
      <c r="H57" s="81"/>
      <c r="I57" s="81"/>
      <c r="J57" s="81"/>
    </row>
    <row r="58">
      <c r="E58" s="85"/>
      <c r="F58" s="85"/>
      <c r="G58" s="86"/>
      <c r="H58" s="85"/>
      <c r="I58" s="85"/>
      <c r="J58" s="85"/>
    </row>
  </sheetData>
  <mergeCells count="25">
    <mergeCell ref="A1:B1"/>
    <mergeCell ref="D1:L1"/>
    <mergeCell ref="D2:D3"/>
    <mergeCell ref="E2:I2"/>
    <mergeCell ref="K2:K3"/>
    <mergeCell ref="L2:L3"/>
    <mergeCell ref="E3:F3"/>
    <mergeCell ref="B11:E11"/>
    <mergeCell ref="G11:G12"/>
    <mergeCell ref="E4:F4"/>
    <mergeCell ref="E5:F5"/>
    <mergeCell ref="E6:F6"/>
    <mergeCell ref="E7:F7"/>
    <mergeCell ref="A8:B8"/>
    <mergeCell ref="A10:H10"/>
    <mergeCell ref="A11:A12"/>
    <mergeCell ref="G24:J24"/>
    <mergeCell ref="G34:K34"/>
    <mergeCell ref="H11:H12"/>
    <mergeCell ref="A19:H19"/>
    <mergeCell ref="A20:A21"/>
    <mergeCell ref="B20:E20"/>
    <mergeCell ref="G20:G21"/>
    <mergeCell ref="H20:H21"/>
    <mergeCell ref="A25:D25"/>
  </mergeCells>
  <drawing r:id="rId1"/>
</worksheet>
</file>