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ários\BAZOOKA\Documentos\Curso\1 - EXCEL_BÁSICO_ALUNO a\"/>
    </mc:Choice>
  </mc:AlternateContent>
  <xr:revisionPtr revIDLastSave="0" documentId="13_ncr:1_{F5E0B5E8-732F-4052-BBA2-21A5DE61C302}" xr6:coauthVersionLast="47" xr6:coauthVersionMax="47" xr10:uidLastSave="{00000000-0000-0000-0000-000000000000}"/>
  <bookViews>
    <workbookView xWindow="-120" yWindow="420" windowWidth="20730" windowHeight="10170" tabRatio="849" firstSheet="12" activeTab="20" xr2:uid="{00000000-000D-0000-FFFF-FFFF00000000}"/>
  </bookViews>
  <sheets>
    <sheet name="Preench. Relâmpago" sheetId="21" r:id="rId1"/>
    <sheet name="Reajuste" sheetId="7" r:id="rId2"/>
    <sheet name="Desconto" sheetId="8" r:id="rId3"/>
    <sheet name="SOMA" sheetId="3" r:id="rId4"/>
    <sheet name="MÉDIA" sheetId="1" r:id="rId5"/>
    <sheet name="MÁXIMO" sheetId="2" r:id="rId6"/>
    <sheet name="MÍNIMO" sheetId="6" r:id="rId7"/>
    <sheet name="MAIOR" sheetId="4" r:id="rId8"/>
    <sheet name="MENOR" sheetId="5" r:id="rId9"/>
    <sheet name="Cont.SE" sheetId="9" r:id="rId10"/>
    <sheet name="Cont.Núm" sheetId="10" r:id="rId11"/>
    <sheet name="Cont.Valores" sheetId="11" r:id="rId12"/>
    <sheet name="Contar.Vazio" sheetId="12" r:id="rId13"/>
    <sheet name="SomaSE" sheetId="13" r:id="rId14"/>
    <sheet name="MédiaSE" sheetId="14" r:id="rId15"/>
    <sheet name="SE" sheetId="15" r:id="rId16"/>
    <sheet name="Função E" sheetId="16" r:id="rId17"/>
    <sheet name="Função OU" sheetId="17" r:id="rId18"/>
    <sheet name="PROCV" sheetId="18" r:id="rId19"/>
    <sheet name="PROCH" sheetId="19" r:id="rId20"/>
    <sheet name="GRÁFICO" sheetId="20" r:id="rId21"/>
  </sheets>
  <definedNames>
    <definedName name="_xlnm._FilterDatabase" localSheetId="0" hidden="1">'Preench. Relâmpago'!$B$2:$D$8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9" l="1"/>
  <c r="C8" i="19"/>
  <c r="C9" i="19"/>
  <c r="C10" i="19"/>
  <c r="C11" i="19"/>
  <c r="C6" i="19"/>
  <c r="C5" i="19"/>
  <c r="C4" i="19"/>
  <c r="C9" i="18"/>
  <c r="C10" i="18"/>
  <c r="C11" i="18"/>
  <c r="C8" i="18"/>
  <c r="C7" i="18"/>
  <c r="C6" i="18"/>
  <c r="C5" i="18"/>
  <c r="C4" i="18"/>
  <c r="F9" i="17"/>
  <c r="F10" i="17"/>
  <c r="F11" i="17"/>
  <c r="F12" i="17"/>
  <c r="F8" i="17"/>
  <c r="F18" i="16"/>
  <c r="F19" i="16"/>
  <c r="F20" i="16"/>
  <c r="F17" i="16"/>
  <c r="C4" i="17"/>
  <c r="C3" i="17"/>
  <c r="F9" i="16"/>
  <c r="F10" i="16"/>
  <c r="F11" i="16"/>
  <c r="F8" i="16"/>
  <c r="C4" i="16"/>
  <c r="C3" i="16"/>
  <c r="E3" i="9"/>
  <c r="C4" i="15"/>
  <c r="C5" i="15"/>
  <c r="C6" i="15"/>
  <c r="C7" i="15"/>
  <c r="C8" i="15"/>
  <c r="C9" i="15"/>
  <c r="C10" i="15"/>
  <c r="E6" i="14"/>
  <c r="E7" i="14"/>
  <c r="E8" i="14"/>
  <c r="E9" i="14"/>
  <c r="E10" i="14"/>
  <c r="E11" i="14"/>
  <c r="E5" i="14"/>
  <c r="E4" i="14"/>
  <c r="E4" i="13"/>
  <c r="E5" i="13"/>
  <c r="E6" i="13"/>
  <c r="E7" i="13"/>
  <c r="E8" i="13"/>
  <c r="E9" i="13"/>
  <c r="E10" i="13"/>
  <c r="E11" i="13"/>
  <c r="E4" i="12"/>
  <c r="E4" i="11"/>
  <c r="G5" i="10"/>
  <c r="G6" i="10"/>
  <c r="G7" i="10"/>
  <c r="G4" i="10"/>
  <c r="C7" i="8"/>
  <c r="C8" i="8"/>
  <c r="C9" i="8"/>
  <c r="C6" i="8"/>
  <c r="C7" i="7"/>
  <c r="C8" i="7"/>
  <c r="C9" i="7"/>
  <c r="C6" i="7"/>
  <c r="E4" i="9"/>
</calcChain>
</file>

<file path=xl/sharedStrings.xml><?xml version="1.0" encoding="utf-8"?>
<sst xmlns="http://schemas.openxmlformats.org/spreadsheetml/2006/main" count="389" uniqueCount="230">
  <si>
    <t>Boletim Escolar</t>
  </si>
  <si>
    <t>Matérias</t>
  </si>
  <si>
    <t>Português</t>
  </si>
  <si>
    <t>Matemática</t>
  </si>
  <si>
    <t>História</t>
  </si>
  <si>
    <t>Geografia</t>
  </si>
  <si>
    <t>1º Bim</t>
  </si>
  <si>
    <t>2º Bim</t>
  </si>
  <si>
    <t>3º Bim</t>
  </si>
  <si>
    <t>4º Bim</t>
  </si>
  <si>
    <t>Média Final</t>
  </si>
  <si>
    <t>Pesquisa de Preços</t>
  </si>
  <si>
    <t>Produtos</t>
  </si>
  <si>
    <t>Carrefour</t>
  </si>
  <si>
    <t>Extra</t>
  </si>
  <si>
    <t>Lopes</t>
  </si>
  <si>
    <t>Sonda</t>
  </si>
  <si>
    <t>Walmart</t>
  </si>
  <si>
    <t>Arroz</t>
  </si>
  <si>
    <t>Feijão</t>
  </si>
  <si>
    <t>Óleo</t>
  </si>
  <si>
    <t>Sal</t>
  </si>
  <si>
    <t>Máximo Valor</t>
  </si>
  <si>
    <t>Mínimo Valor</t>
  </si>
  <si>
    <t>Venda Semanal</t>
  </si>
  <si>
    <t>Produto</t>
  </si>
  <si>
    <t>Quantidade</t>
  </si>
  <si>
    <t>Mouse</t>
  </si>
  <si>
    <t>Teclado</t>
  </si>
  <si>
    <t>Monitor</t>
  </si>
  <si>
    <t>Impressora</t>
  </si>
  <si>
    <t>Scanner</t>
  </si>
  <si>
    <t>WebCam</t>
  </si>
  <si>
    <t>DVD-RW</t>
  </si>
  <si>
    <t>Caixas de Som</t>
  </si>
  <si>
    <t>Total</t>
  </si>
  <si>
    <t>DADOS</t>
  </si>
  <si>
    <t>RESULTADO</t>
  </si>
  <si>
    <t xml:space="preserve">Preço de compra </t>
  </si>
  <si>
    <t>Margem de Lucro</t>
  </si>
  <si>
    <t>Reajuste de Preços</t>
  </si>
  <si>
    <t>Preço de venda com desconto</t>
  </si>
  <si>
    <t>Desconto para atacado</t>
  </si>
  <si>
    <t>Desconto para Venda</t>
  </si>
  <si>
    <t>Reprovado</t>
  </si>
  <si>
    <t>Wedson</t>
  </si>
  <si>
    <t>Aprovado</t>
  </si>
  <si>
    <t>Weberson</t>
  </si>
  <si>
    <t>Reyson</t>
  </si>
  <si>
    <t>Klevsnelson</t>
  </si>
  <si>
    <t>Resultado</t>
  </si>
  <si>
    <t>Alunos</t>
  </si>
  <si>
    <t>Relatório de Alunos</t>
  </si>
  <si>
    <t>Folga</t>
  </si>
  <si>
    <t>Médico</t>
  </si>
  <si>
    <t>Johnny Bravo</t>
  </si>
  <si>
    <t>Faltou</t>
  </si>
  <si>
    <t>Wilbur</t>
  </si>
  <si>
    <t>Wesley</t>
  </si>
  <si>
    <t>Wellington</t>
  </si>
  <si>
    <t>Dias Trabalhados</t>
  </si>
  <si>
    <t>Sex</t>
  </si>
  <si>
    <t>Qui</t>
  </si>
  <si>
    <t>Qua</t>
  </si>
  <si>
    <t>Ter</t>
  </si>
  <si>
    <t>Seg</t>
  </si>
  <si>
    <t>Nome</t>
  </si>
  <si>
    <t>Controle de Dias Trabalhados</t>
  </si>
  <si>
    <t>Josenilda</t>
  </si>
  <si>
    <t>Eude Costa</t>
  </si>
  <si>
    <t>Biogueites</t>
  </si>
  <si>
    <t>Melverson</t>
  </si>
  <si>
    <t>Amanda Entudo</t>
  </si>
  <si>
    <t>Brunilda</t>
  </si>
  <si>
    <t>Thainã</t>
  </si>
  <si>
    <t>Rejane</t>
  </si>
  <si>
    <t>Andrezza</t>
  </si>
  <si>
    <t>Alunos Matrículados</t>
  </si>
  <si>
    <t>Sysara Cura</t>
  </si>
  <si>
    <t>Nomes</t>
  </si>
  <si>
    <t>Matrícula</t>
  </si>
  <si>
    <t>Curso de Excel</t>
  </si>
  <si>
    <t>Vagas em aberto</t>
  </si>
  <si>
    <t>Edimunda</t>
  </si>
  <si>
    <t>Jucileide</t>
  </si>
  <si>
    <t>Isaquenilto</t>
  </si>
  <si>
    <t>Wisliane</t>
  </si>
  <si>
    <t>Tatiele</t>
  </si>
  <si>
    <t>Ycaro</t>
  </si>
  <si>
    <t>Lupércio</t>
  </si>
  <si>
    <t>Janeffer</t>
  </si>
  <si>
    <t>Total Vendido SomaSE</t>
  </si>
  <si>
    <t>Vendedor</t>
  </si>
  <si>
    <t>Valor Vendido</t>
  </si>
  <si>
    <t>Total Vendido MédiaSE</t>
  </si>
  <si>
    <t>Aluno</t>
  </si>
  <si>
    <t>Não</t>
  </si>
  <si>
    <t>Sim</t>
  </si>
  <si>
    <t>Caminhão</t>
  </si>
  <si>
    <t>Conferido</t>
  </si>
  <si>
    <t>Emitida</t>
  </si>
  <si>
    <t>Nota Fiscal</t>
  </si>
  <si>
    <t>Função E</t>
  </si>
  <si>
    <t>Desconto</t>
  </si>
  <si>
    <t>Função OU</t>
  </si>
  <si>
    <t>Condições para Desconto</t>
  </si>
  <si>
    <t>Terno</t>
  </si>
  <si>
    <t>Gravata</t>
  </si>
  <si>
    <t>Meia</t>
  </si>
  <si>
    <t>Calça</t>
  </si>
  <si>
    <t>Camisa</t>
  </si>
  <si>
    <t>Qtde</t>
  </si>
  <si>
    <t>TABELA AUXILIAR</t>
  </si>
  <si>
    <t>CONTABILIDADE</t>
  </si>
  <si>
    <t>ADMINISTRAÇÃO</t>
  </si>
  <si>
    <t>DESIGN</t>
  </si>
  <si>
    <t>ELETRICISTA</t>
  </si>
  <si>
    <t>GASTRONOMIA</t>
  </si>
  <si>
    <t>MECÂNICA</t>
  </si>
  <si>
    <t>NUTRIÇÃO</t>
  </si>
  <si>
    <t>INFORMÁTICA</t>
  </si>
  <si>
    <t>CURSOS</t>
  </si>
  <si>
    <t>PLANILHA DE REAJUSTE DE MENSALIDADES</t>
  </si>
  <si>
    <t>% de REAJUSTE</t>
  </si>
  <si>
    <t>PORCENTAGEM DE REAJUSTE (%)</t>
  </si>
  <si>
    <t xml:space="preserve">Preço de venda </t>
  </si>
  <si>
    <t>DESENVOLVIMENTO</t>
  </si>
  <si>
    <t>Região</t>
  </si>
  <si>
    <t>Porcentagem</t>
  </si>
  <si>
    <t>Sul</t>
  </si>
  <si>
    <t>Sudeste</t>
  </si>
  <si>
    <t>Centro-Oeste</t>
  </si>
  <si>
    <t>Norte</t>
  </si>
  <si>
    <t>Nordeste</t>
  </si>
  <si>
    <t>FAIXA DE VALOR (R$)</t>
  </si>
  <si>
    <t>Total &gt;=</t>
  </si>
  <si>
    <t>1º VALOR MAIOR</t>
  </si>
  <si>
    <t>2º VALOR MAIOR</t>
  </si>
  <si>
    <t>3º VALOR MAIOR</t>
  </si>
  <si>
    <t>1º VALOR MENOR</t>
  </si>
  <si>
    <t>2º VALOR MENOR</t>
  </si>
  <si>
    <t>3º VALOR MENOR</t>
  </si>
  <si>
    <t>Preço de venda com o lucro</t>
  </si>
  <si>
    <t>Quantidade &gt;=</t>
  </si>
  <si>
    <r>
      <t xml:space="preserve">Resultado: Se a Média Final for </t>
    </r>
    <r>
      <rPr>
        <b/>
        <sz val="11"/>
        <color rgb="FFFF0000"/>
        <rFont val="Calibri"/>
        <family val="2"/>
        <scheme val="minor"/>
      </rPr>
      <t>menor do que 50</t>
    </r>
    <r>
      <rPr>
        <b/>
        <sz val="11"/>
        <color theme="1"/>
        <rFont val="Calibri"/>
        <family val="2"/>
        <scheme val="minor"/>
      </rPr>
      <t xml:space="preserve">, o aluno está </t>
    </r>
    <r>
      <rPr>
        <b/>
        <sz val="11"/>
        <color rgb="FFFF0000"/>
        <rFont val="Calibri"/>
        <family val="2"/>
        <scheme val="minor"/>
      </rPr>
      <t>"reprovado"</t>
    </r>
    <r>
      <rPr>
        <b/>
        <sz val="11"/>
        <color theme="1"/>
        <rFont val="Calibri"/>
        <family val="2"/>
        <scheme val="minor"/>
      </rPr>
      <t xml:space="preserve"> senão </t>
    </r>
    <r>
      <rPr>
        <b/>
        <sz val="11"/>
        <color rgb="FFFF0000"/>
        <rFont val="Calibri"/>
        <family val="2"/>
        <scheme val="minor"/>
      </rPr>
      <t>"aprovado"</t>
    </r>
  </si>
  <si>
    <t>Relatório de Notas</t>
  </si>
  <si>
    <t>Pág. 35</t>
  </si>
  <si>
    <t>Pág. 38</t>
  </si>
  <si>
    <t>Pág. 40</t>
  </si>
  <si>
    <t>Pág. 41</t>
  </si>
  <si>
    <t>Pág. 42</t>
  </si>
  <si>
    <t>Pág. 43</t>
  </si>
  <si>
    <t>Pág. 44</t>
  </si>
  <si>
    <t>Pág. 48</t>
  </si>
  <si>
    <t>Amanda</t>
  </si>
  <si>
    <t>Sysara</t>
  </si>
  <si>
    <t>Pág. 50</t>
  </si>
  <si>
    <t>Pág. 51</t>
  </si>
  <si>
    <t>Pág. 53</t>
  </si>
  <si>
    <t>Total de Vendas Semanal</t>
  </si>
  <si>
    <t>Pág. 54</t>
  </si>
  <si>
    <t>Pág. 56</t>
  </si>
  <si>
    <t xml:space="preserve"> =SE(E(Lógico1;Lógico2;Lógico3);"Liberado";"Retido")</t>
  </si>
  <si>
    <t>Pág. 59</t>
  </si>
  <si>
    <t>Pág. 61</t>
  </si>
  <si>
    <t>Pág. 62</t>
  </si>
  <si>
    <t>Pág. 63</t>
  </si>
  <si>
    <t>Pág. 80</t>
  </si>
  <si>
    <t>SOMA</t>
  </si>
  <si>
    <t>MÉDIA</t>
  </si>
  <si>
    <t>MÁXIMO</t>
  </si>
  <si>
    <t>MAIOR</t>
  </si>
  <si>
    <t>MÍNIMO</t>
  </si>
  <si>
    <t>MENOR</t>
  </si>
  <si>
    <t>CONT.NÚM</t>
  </si>
  <si>
    <t>CONT.VALORES</t>
  </si>
  <si>
    <t>CONTAR.VAZIO</t>
  </si>
  <si>
    <t>SOMASE</t>
  </si>
  <si>
    <t>MÉDIASE</t>
  </si>
  <si>
    <t>SE</t>
  </si>
  <si>
    <t>PROCV</t>
  </si>
  <si>
    <t>PROCH</t>
  </si>
  <si>
    <t>GRÁFICOS</t>
  </si>
  <si>
    <t>Totail de Vendas Semanal</t>
  </si>
  <si>
    <t>Unitário R$</t>
  </si>
  <si>
    <t>Total R$</t>
  </si>
  <si>
    <t>Pamela</t>
  </si>
  <si>
    <t>Gregory</t>
  </si>
  <si>
    <t>Fórmula:  =Valor R$ * Reajuste % + Valor R$</t>
  </si>
  <si>
    <t>Fórmula:  =Valor R$ - Desconto % * Valor R$</t>
  </si>
  <si>
    <t>Digitar</t>
  </si>
  <si>
    <t xml:space="preserve"> =E(2&lt;3;7&gt;5;10&gt;8)</t>
  </si>
  <si>
    <t xml:space="preserve"> =E(2&gt;3;5&gt;4;15&gt;9)</t>
  </si>
  <si>
    <t xml:space="preserve"> =OU(10&lt;8;4&gt;5;2&gt;1)</t>
  </si>
  <si>
    <t xml:space="preserve"> =OU(2&gt;3;5&lt;4;8&gt;9)</t>
  </si>
  <si>
    <t>Valor do Desconto</t>
  </si>
  <si>
    <t>Maura</t>
  </si>
  <si>
    <t xml:space="preserve"> =E(Lógico1;Lógico2;Lógico3)</t>
  </si>
  <si>
    <r>
      <t xml:space="preserve">SE o </t>
    </r>
    <r>
      <rPr>
        <b/>
        <sz val="11"/>
        <rFont val="Calibri"/>
        <family val="2"/>
        <scheme val="minor"/>
      </rPr>
      <t>QTDE</t>
    </r>
    <r>
      <rPr>
        <sz val="11"/>
        <rFont val="Calibri"/>
        <family val="2"/>
        <scheme val="minor"/>
      </rPr>
      <t xml:space="preserve"> for </t>
    </r>
    <r>
      <rPr>
        <b/>
        <sz val="11"/>
        <rFont val="Calibri"/>
        <family val="2"/>
        <scheme val="minor"/>
      </rPr>
      <t>maior ou igual à 11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OU</t>
    </r>
    <r>
      <rPr>
        <sz val="11"/>
        <rFont val="Calibri"/>
        <family val="2"/>
        <scheme val="minor"/>
      </rPr>
      <t xml:space="preserve"> o </t>
    </r>
    <r>
      <rPr>
        <b/>
        <sz val="11"/>
        <rFont val="Calibri"/>
        <family val="2"/>
        <scheme val="minor"/>
      </rPr>
      <t>total</t>
    </r>
    <r>
      <rPr>
        <sz val="11"/>
        <rFont val="Calibri"/>
        <family val="2"/>
        <scheme val="minor"/>
      </rPr>
      <t xml:space="preserve"> for </t>
    </r>
    <r>
      <rPr>
        <b/>
        <sz val="11"/>
        <rFont val="Calibri"/>
        <family val="2"/>
        <scheme val="minor"/>
      </rPr>
      <t>maior ou igual à R$ 600,00</t>
    </r>
    <r>
      <rPr>
        <sz val="11"/>
        <rFont val="Calibri"/>
        <family val="2"/>
        <scheme val="minor"/>
      </rPr>
      <t xml:space="preserve">, 
calcular o valor do desconto, sendo </t>
    </r>
    <r>
      <rPr>
        <b/>
        <sz val="11"/>
        <rFont val="Calibri"/>
        <family val="2"/>
        <scheme val="minor"/>
      </rPr>
      <t>10% do total</t>
    </r>
    <r>
      <rPr>
        <sz val="11"/>
        <rFont val="Calibri"/>
        <family val="2"/>
        <scheme val="minor"/>
      </rPr>
      <t xml:space="preserve">, senão deixar com o valor </t>
    </r>
    <r>
      <rPr>
        <b/>
        <sz val="11"/>
        <rFont val="Calibri"/>
        <family val="2"/>
        <scheme val="minor"/>
      </rPr>
      <t>ZERO.</t>
    </r>
  </si>
  <si>
    <t>VALOR DA MENSALIDADE</t>
  </si>
  <si>
    <t>Nome/Pontos</t>
  </si>
  <si>
    <t>Pontos</t>
  </si>
  <si>
    <t>Sara, 500 pontos.</t>
  </si>
  <si>
    <t>Sara</t>
  </si>
  <si>
    <t>Diogo, 300 pontos.</t>
  </si>
  <si>
    <t>Henrique, 200 pontos.</t>
  </si>
  <si>
    <t>Yara, 800 pontos.</t>
  </si>
  <si>
    <t>Vitor, 750 pontos.</t>
  </si>
  <si>
    <t>Elza, 950 pontos.</t>
  </si>
  <si>
    <r>
      <t xml:space="preserve">3. Na guia Dados, selecione </t>
    </r>
    <r>
      <rPr>
        <b/>
        <sz val="11"/>
        <color theme="1"/>
        <rFont val="Calibri"/>
        <family val="2"/>
        <scheme val="minor"/>
      </rPr>
      <t>Preenchimento Relâmpago.</t>
    </r>
  </si>
  <si>
    <t>Diogo</t>
  </si>
  <si>
    <t>Henrique</t>
  </si>
  <si>
    <t>Yara</t>
  </si>
  <si>
    <t>Vitor</t>
  </si>
  <si>
    <t>Elza</t>
  </si>
  <si>
    <t>Gabriele</t>
  </si>
  <si>
    <t>Lucas</t>
  </si>
  <si>
    <t xml:space="preserve"> =CONT.SE(B4:B11;"Aprovado")</t>
  </si>
  <si>
    <t xml:space="preserve"> =CONT.SE(B4:B11;"Reprovado")</t>
  </si>
  <si>
    <t xml:space="preserve"> </t>
  </si>
  <si>
    <t xml:space="preserve"> =CONT.VALORES(B4:B18)</t>
  </si>
  <si>
    <t xml:space="preserve"> =CONT.NÚM(B4:F4)</t>
  </si>
  <si>
    <t xml:space="preserve"> =CONTAR.VAZIO(B4:B18)</t>
  </si>
  <si>
    <t xml:space="preserve"> =SOMASE(A$4:A$25;D4;B$4:B$25)</t>
  </si>
  <si>
    <t>Fixar os dois intervalos com F4</t>
  </si>
  <si>
    <t xml:space="preserve"> =MÉDIASE(A$4:A$25;D4;B$4:B$25)</t>
  </si>
  <si>
    <t xml:space="preserve"> =SE(B4&lt;50;"Reprovado";"Aprovado")</t>
  </si>
  <si>
    <t>Quando for número, não usar aspas</t>
  </si>
  <si>
    <t>Colunas 2D</t>
  </si>
  <si>
    <t xml:space="preserve">Coluna 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</si>
</sst>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.0"/>
    <numFmt numFmtId="165" formatCode="000"/>
    <numFmt numFmtId="166" formatCode="&quot;R$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Calibri Light"/>
      <family val="2"/>
    </font>
    <font>
      <b/>
      <sz val="12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7CE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5" applyNumberFormat="0" applyAlignment="0" applyProtection="0"/>
    <xf numFmtId="0" fontId="1" fillId="15" borderId="0" applyNumberFormat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1" fillId="0" borderId="6" applyNumberFormat="0" applyFont="0" applyFill="0" applyAlignment="0"/>
    <xf numFmtId="0" fontId="1" fillId="0" borderId="7" applyNumberFormat="0" applyFont="0" applyFill="0" applyAlignment="0"/>
    <xf numFmtId="0" fontId="1" fillId="0" borderId="8" applyNumberFormat="0" applyFont="0" applyFill="0"/>
  </cellStyleXfs>
  <cellXfs count="121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9" fontId="0" fillId="0" borderId="0" xfId="0" applyNumberFormat="1" applyAlignment="1">
      <alignment horizontal="center" vertical="center"/>
    </xf>
    <xf numFmtId="0" fontId="3" fillId="0" borderId="0" xfId="0" applyFont="1"/>
    <xf numFmtId="44" fontId="3" fillId="0" borderId="1" xfId="1" applyFont="1" applyBorder="1" applyAlignment="1">
      <alignment horizontal="center" vertical="center"/>
    </xf>
    <xf numFmtId="44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0" fontId="8" fillId="0" borderId="0" xfId="0" applyFont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4" fontId="3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/>
    <xf numFmtId="44" fontId="1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1" fillId="0" borderId="1" xfId="2" applyFont="1" applyBorder="1" applyAlignment="1">
      <alignment horizontal="center"/>
    </xf>
    <xf numFmtId="166" fontId="1" fillId="0" borderId="1" xfId="1" applyNumberFormat="1" applyFont="1" applyBorder="1" applyAlignment="1">
      <alignment horizontal="center"/>
    </xf>
    <xf numFmtId="166" fontId="1" fillId="0" borderId="1" xfId="1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44" fontId="4" fillId="0" borderId="1" xfId="1" applyFont="1" applyBorder="1" applyAlignment="1">
      <alignment horizontal="center" vertical="center"/>
    </xf>
    <xf numFmtId="44" fontId="0" fillId="0" borderId="1" xfId="1" applyFont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5" fillId="0" borderId="0" xfId="0" applyFont="1"/>
    <xf numFmtId="0" fontId="5" fillId="1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4" fontId="0" fillId="18" borderId="1" xfId="1" applyFont="1" applyFill="1" applyBorder="1" applyAlignment="1">
      <alignment horizontal="center" vertical="center"/>
    </xf>
    <xf numFmtId="44" fontId="0" fillId="18" borderId="1" xfId="0" applyNumberFormat="1" applyFill="1" applyBorder="1" applyAlignment="1">
      <alignment horizontal="center" vertical="center"/>
    </xf>
    <xf numFmtId="0" fontId="3" fillId="18" borderId="0" xfId="0" applyFont="1" applyFill="1"/>
    <xf numFmtId="0" fontId="5" fillId="18" borderId="1" xfId="0" applyFont="1" applyFill="1" applyBorder="1" applyAlignment="1">
      <alignment horizontal="center" vertical="center"/>
    </xf>
    <xf numFmtId="164" fontId="3" fillId="18" borderId="1" xfId="0" applyNumberFormat="1" applyFont="1" applyFill="1" applyBorder="1" applyAlignment="1">
      <alignment horizontal="center"/>
    </xf>
    <xf numFmtId="44" fontId="3" fillId="18" borderId="1" xfId="1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9" fontId="2" fillId="18" borderId="1" xfId="2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66" fontId="1" fillId="19" borderId="1" xfId="1" applyNumberFormat="1" applyFont="1" applyFill="1" applyBorder="1" applyAlignment="1">
      <alignment horizontal="center"/>
    </xf>
    <xf numFmtId="9" fontId="0" fillId="19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 indent="1"/>
    </xf>
    <xf numFmtId="44" fontId="1" fillId="0" borderId="1" xfId="1" applyFont="1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2" fillId="20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left" vertical="center" indent="1"/>
    </xf>
    <xf numFmtId="0" fontId="13" fillId="0" borderId="0" xfId="6" applyFont="1"/>
    <xf numFmtId="0" fontId="0" fillId="0" borderId="1" xfId="7" applyFont="1" applyFill="1" applyBorder="1" applyAlignment="1">
      <alignment horizontal="center" vertical="center"/>
    </xf>
    <xf numFmtId="0" fontId="0" fillId="0" borderId="1" xfId="8" applyFont="1" applyFill="1" applyBorder="1" applyAlignment="1">
      <alignment horizontal="center" vertical="center"/>
    </xf>
    <xf numFmtId="0" fontId="0" fillId="0" borderId="1" xfId="9" applyFont="1" applyFill="1" applyBorder="1" applyAlignment="1">
      <alignment horizontal="center" vertical="center"/>
    </xf>
    <xf numFmtId="0" fontId="1" fillId="0" borderId="0" xfId="6" applyAlignment="1">
      <alignment vertical="center"/>
    </xf>
    <xf numFmtId="0" fontId="11" fillId="21" borderId="1" xfId="5" applyFont="1" applyFill="1" applyBorder="1" applyAlignment="1">
      <alignment horizontal="center" vertical="center"/>
    </xf>
    <xf numFmtId="0" fontId="0" fillId="23" borderId="1" xfId="8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6" fillId="18" borderId="1" xfId="0" applyFont="1" applyFill="1" applyBorder="1" applyAlignment="1">
      <alignment horizontal="center" vertical="center"/>
    </xf>
    <xf numFmtId="166" fontId="0" fillId="18" borderId="1" xfId="1" applyNumberFormat="1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4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18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5" fillId="21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0" fillId="18" borderId="1" xfId="3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0">
    <cellStyle name="40% - Ênfase6" xfId="4" builtinId="51"/>
    <cellStyle name="Borda Verde Direita" xfId="8" xr:uid="{AE1BBFD9-9C76-455C-AFBF-4FBA0701B5D9}"/>
    <cellStyle name="Borda Verde Esquerda" xfId="7" xr:uid="{15CCDAE1-E654-47B2-A992-2FB4890CE594}"/>
    <cellStyle name="Borda Verde Inferior Esquerda" xfId="9" xr:uid="{6919D82E-CD6C-485F-9246-5D662F710526}"/>
    <cellStyle name="Entrada" xfId="3" builtinId="20"/>
    <cellStyle name="Moeda" xfId="1" builtinId="4"/>
    <cellStyle name="Normal" xfId="0" builtinId="0"/>
    <cellStyle name="Normal 4" xfId="6" xr:uid="{B7C09AA0-6348-4409-BCF0-29C29D8232E2}"/>
    <cellStyle name="Porcentagem" xfId="2" builtinId="5"/>
    <cellStyle name="Ruim" xfId="5" builtinId="27"/>
  </cellStyles>
  <dxfs count="0"/>
  <tableStyles count="0" defaultTableStyle="TableStyleMedium2" defaultPivotStyle="PivotStyleLight16"/>
  <colors>
    <mruColors>
      <color rgb="FF00FF99"/>
      <color rgb="FFFFFFCC"/>
      <color rgb="FF00FF00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769614541983905E-2"/>
          <c:y val="3.8144771558690387E-2"/>
          <c:w val="0.93082267195939339"/>
          <c:h val="0.732783997653973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GRÁFICO!$C$2:$C$3</c:f>
              <c:strCache>
                <c:ptCount val="2"/>
                <c:pt idx="0">
                  <c:v>DESENVOLVIMENTO</c:v>
                </c:pt>
                <c:pt idx="1">
                  <c:v>Porcentagem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GRÁFICO!$B$4:$B$8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GRÁFICO!$C$4:$C$8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0.05</c:v>
                </c:pt>
                <c:pt idx="3">
                  <c:v>0.4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6-49C6-9235-5A75015D6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64843599"/>
        <c:axId val="564846511"/>
      </c:barChart>
      <c:catAx>
        <c:axId val="5648435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4846511"/>
        <c:crosses val="autoZero"/>
        <c:auto val="1"/>
        <c:lblAlgn val="ctr"/>
        <c:lblOffset val="100"/>
        <c:noMultiLvlLbl val="0"/>
      </c:catAx>
      <c:valAx>
        <c:axId val="5648465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484359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0.30547588989392854"/>
          <c:y val="6.2671343824121512E-3"/>
          <c:w val="0.39786347367736058"/>
          <c:h val="0.109283525899673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11111111109E-2"/>
          <c:y val="0.21747703412073491"/>
          <c:w val="0.93888888888888888"/>
          <c:h val="0.6982717264508603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GRÁFICO!$C$2:$C$3</c:f>
              <c:strCache>
                <c:ptCount val="2"/>
                <c:pt idx="0">
                  <c:v>DESENVOLVIMENTO</c:v>
                </c:pt>
                <c:pt idx="1">
                  <c:v>Porcentagem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GRÁFICO!$B$4:$B$8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GRÁFICO!$C$4:$C$8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0.05</c:v>
                </c:pt>
                <c:pt idx="3">
                  <c:v>0.4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C1-4E91-A50F-8F6FD87FCC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3"/>
        <c:gapDepth val="53"/>
        <c:shape val="box"/>
        <c:axId val="568743007"/>
        <c:axId val="568746335"/>
        <c:axId val="0"/>
      </c:bar3DChart>
      <c:catAx>
        <c:axId val="56874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8746335"/>
        <c:crosses val="autoZero"/>
        <c:auto val="1"/>
        <c:lblAlgn val="ctr"/>
        <c:lblOffset val="100"/>
        <c:noMultiLvlLbl val="0"/>
      </c:catAx>
      <c:valAx>
        <c:axId val="568746335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56874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GRÁFICO!$C$2:$C$3</c:f>
              <c:strCache>
                <c:ptCount val="2"/>
                <c:pt idx="0">
                  <c:v>DESENVOLVIMENTO</c:v>
                </c:pt>
                <c:pt idx="1">
                  <c:v>Porcentagem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GRÁFICO!$B$4:$B$8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GRÁFICO!$C$4:$C$8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0.05</c:v>
                </c:pt>
                <c:pt idx="3">
                  <c:v>0.4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4-4EA3-827F-33B7D0FD5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93797583"/>
        <c:axId val="693813807"/>
      </c:barChart>
      <c:catAx>
        <c:axId val="693797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3813807"/>
        <c:crosses val="autoZero"/>
        <c:auto val="1"/>
        <c:lblAlgn val="ctr"/>
        <c:lblOffset val="100"/>
        <c:noMultiLvlLbl val="0"/>
      </c:catAx>
      <c:valAx>
        <c:axId val="69381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379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GRÁFICO!$C$2:$C$3</c:f>
              <c:strCache>
                <c:ptCount val="2"/>
                <c:pt idx="0">
                  <c:v>DESENVOLVIMENTO</c:v>
                </c:pt>
                <c:pt idx="1">
                  <c:v>Porcentagem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GRÁFICO!$B$4:$B$8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GRÁFICO!$C$4:$C$8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0.05</c:v>
                </c:pt>
                <c:pt idx="3">
                  <c:v>0.4</c:v>
                </c:pt>
                <c:pt idx="4">
                  <c:v>0.25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AB7B-4DD6-ADCC-38419DF609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515692735"/>
        <c:axId val="515689407"/>
        <c:axId val="0"/>
      </c:bar3DChart>
      <c:catAx>
        <c:axId val="515692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5689407"/>
        <c:crosses val="autoZero"/>
        <c:auto val="1"/>
        <c:lblAlgn val="ctr"/>
        <c:lblOffset val="100"/>
        <c:noMultiLvlLbl val="0"/>
      </c:catAx>
      <c:valAx>
        <c:axId val="515689407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51569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GRÁFICO!$C$2:$C$3</c:f>
              <c:strCache>
                <c:ptCount val="2"/>
                <c:pt idx="0">
                  <c:v>DESENVOLVIMENTO</c:v>
                </c:pt>
                <c:pt idx="1">
                  <c:v>Porcentagem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GRÁFICO!$B$4:$B$8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GRÁFICO!$C$4:$C$8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0.05</c:v>
                </c:pt>
                <c:pt idx="3">
                  <c:v>0.4</c:v>
                </c:pt>
                <c:pt idx="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4-409B-B4FE-89523CD6766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3793423"/>
        <c:axId val="693794671"/>
      </c:lineChart>
      <c:catAx>
        <c:axId val="69379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3794671"/>
        <c:crosses val="autoZero"/>
        <c:auto val="1"/>
        <c:lblAlgn val="ctr"/>
        <c:lblOffset val="100"/>
        <c:noMultiLvlLbl val="0"/>
      </c:catAx>
      <c:valAx>
        <c:axId val="69379467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9379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GRÁFICO!$C$2:$C$3</c:f>
              <c:strCache>
                <c:ptCount val="2"/>
                <c:pt idx="0">
                  <c:v>DESENVOLVIMENTO</c:v>
                </c:pt>
                <c:pt idx="1">
                  <c:v>Porcentagem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cat>
            <c:strRef>
              <c:f>GRÁFICO!$B$4:$B$8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GRÁFICO!$C$4:$C$8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0.05</c:v>
                </c:pt>
                <c:pt idx="3">
                  <c:v>0.4</c:v>
                </c:pt>
                <c:pt idx="4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5-4A31-8DE8-C175325EC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213695"/>
        <c:axId val="774192063"/>
        <c:axId val="777392319"/>
      </c:line3DChart>
      <c:catAx>
        <c:axId val="7742136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4192063"/>
        <c:crosses val="autoZero"/>
        <c:auto val="1"/>
        <c:lblAlgn val="ctr"/>
        <c:lblOffset val="100"/>
        <c:noMultiLvlLbl val="0"/>
      </c:catAx>
      <c:valAx>
        <c:axId val="77419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4213695"/>
        <c:crosses val="autoZero"/>
        <c:crossBetween val="between"/>
      </c:valAx>
      <c:serAx>
        <c:axId val="77739231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4192063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GRÁFICO!$C$2:$C$3</c:f>
              <c:strCache>
                <c:ptCount val="2"/>
                <c:pt idx="0">
                  <c:v>DESENVOLVIMENTO</c:v>
                </c:pt>
                <c:pt idx="1">
                  <c:v>Porcentagem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GRÁFICO!$B$4:$B$8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GRÁFICO!$C$4:$C$8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0.05</c:v>
                </c:pt>
                <c:pt idx="3">
                  <c:v>0.4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2-48FD-B0FE-72234A698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370207"/>
        <c:axId val="772368127"/>
      </c:areaChart>
      <c:catAx>
        <c:axId val="77237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2368127"/>
        <c:crosses val="autoZero"/>
        <c:auto val="1"/>
        <c:lblAlgn val="ctr"/>
        <c:lblOffset val="100"/>
        <c:noMultiLvlLbl val="0"/>
      </c:catAx>
      <c:valAx>
        <c:axId val="77236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2370207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GRÁFICO!$C$2:$C$3</c:f>
              <c:strCache>
                <c:ptCount val="2"/>
                <c:pt idx="0">
                  <c:v>DESENVOLVIMENTO</c:v>
                </c:pt>
                <c:pt idx="1">
                  <c:v>Porcentagem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cat>
            <c:strRef>
              <c:f>GRÁFICO!$B$4:$B$8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GRÁFICO!$C$4:$C$8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0.05</c:v>
                </c:pt>
                <c:pt idx="3">
                  <c:v>0.4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C-4806-A209-AB6C69DAD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495583"/>
        <c:axId val="565480607"/>
        <c:axId val="699968975"/>
      </c:area3DChart>
      <c:catAx>
        <c:axId val="5654955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5480607"/>
        <c:crosses val="autoZero"/>
        <c:auto val="1"/>
        <c:lblAlgn val="ctr"/>
        <c:lblOffset val="100"/>
        <c:noMultiLvlLbl val="0"/>
      </c:catAx>
      <c:valAx>
        <c:axId val="56548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5495583"/>
        <c:crosses val="autoZero"/>
        <c:crossBetween val="midCat"/>
      </c:valAx>
      <c:serAx>
        <c:axId val="6999689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5480607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GRÁFICO!$C$2:$C$3</c:f>
              <c:strCache>
                <c:ptCount val="2"/>
                <c:pt idx="0">
                  <c:v>DESENVOLVIMENTO</c:v>
                </c:pt>
                <c:pt idx="1">
                  <c:v>Porcentagem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D13-4C6D-9117-CAC53AC59A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D13-4C6D-9117-CAC53AC59A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D13-4C6D-9117-CAC53AC59A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D13-4C6D-9117-CAC53AC59A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D13-4C6D-9117-CAC53AC59A6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DD13-4C6D-9117-CAC53AC59A6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DD13-4C6D-9117-CAC53AC59A6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DD13-4C6D-9117-CAC53AC59A6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DD13-4C6D-9117-CAC53AC59A6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DD13-4C6D-9117-CAC53AC59A69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GRÁFICO!$B$4:$B$8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GRÁFICO!$C$4:$C$8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0.05</c:v>
                </c:pt>
                <c:pt idx="3">
                  <c:v>0.4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3-4C6D-9117-CAC53AC59A6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GRÁFICO!$C$2:$C$3</c:f>
              <c:strCache>
                <c:ptCount val="2"/>
                <c:pt idx="0">
                  <c:v>DESENVOLVIMENTO</c:v>
                </c:pt>
                <c:pt idx="1">
                  <c:v>Porcentagem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GRÁFICO!$B$4:$B$8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GRÁFICO!$C$4:$C$8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0.05</c:v>
                </c:pt>
                <c:pt idx="3">
                  <c:v>0.4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8-4E83-9814-1D5E354565F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GRÁFICO!$C$2:$C$3</c:f>
              <c:strCache>
                <c:ptCount val="2"/>
                <c:pt idx="0">
                  <c:v>DESENVOLVIMENTO</c:v>
                </c:pt>
                <c:pt idx="1">
                  <c:v>Porcentagem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tint val="50000"/>
                      <a:satMod val="300000"/>
                    </a:schemeClr>
                  </a:gs>
                  <a:gs pos="35000">
                    <a:schemeClr val="accent4">
                      <a:tint val="37000"/>
                      <a:satMod val="300000"/>
                    </a:schemeClr>
                  </a:gs>
                  <a:gs pos="100000">
                    <a:schemeClr val="accent4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GRÁFICO!$B$4:$B$8</c:f>
              <c:strCache>
                <c:ptCount val="5"/>
                <c:pt idx="0">
                  <c:v>Centro-Oeste</c:v>
                </c:pt>
                <c:pt idx="1">
                  <c:v>Nordeste</c:v>
                </c:pt>
                <c:pt idx="2">
                  <c:v>Norte</c:v>
                </c:pt>
                <c:pt idx="3">
                  <c:v>Sudeste</c:v>
                </c:pt>
                <c:pt idx="4">
                  <c:v>Sul</c:v>
                </c:pt>
              </c:strCache>
            </c:strRef>
          </c:cat>
          <c:val>
            <c:numRef>
              <c:f>GRÁFICO!$C$4:$C$8</c:f>
              <c:numCache>
                <c:formatCode>0%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0.05</c:v>
                </c:pt>
                <c:pt idx="3">
                  <c:v>0.4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3-44C0-AEAD-679E049CE2C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8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5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168729</xdr:colOff>
      <xdr:row>0</xdr:row>
      <xdr:rowOff>190499</xdr:rowOff>
    </xdr:from>
    <xdr:to>
      <xdr:col>10</xdr:col>
      <xdr:colOff>114017</xdr:colOff>
      <xdr:row>7</xdr:row>
      <xdr:rowOff>57150</xdr:rowOff>
    </xdr:to>
    <xdr:sp macro="" textlink="">
      <xdr:nvSpPr>
        <xdr:cNvPr id="2" name="Etapa" descr="COMO FUNCIONA?&#10;O Excel procura nas células próximas e retorna as semelhanças. Em seguida, verifica se existem essas mesmas semelhanças nas células abaixo. Quando encontra o mesmo padrão, ele faz um Preenchimento Relâmpago.&#10;">
          <a:extLst>
            <a:ext uri="{FF2B5EF4-FFF2-40B4-BE49-F238E27FC236}">
              <a16:creationId xmlns:a16="http://schemas.microsoft.com/office/drawing/2014/main" id="{4AFC2C24-2DA4-4682-8C4D-CEC628607ABC}"/>
            </a:ext>
          </a:extLst>
        </xdr:cNvPr>
        <xdr:cNvSpPr txBox="1"/>
      </xdr:nvSpPr>
      <xdr:spPr>
        <a:xfrm>
          <a:off x="3260272" y="190499"/>
          <a:ext cx="3602888" cy="120015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 algn="l" rtl="0">
            <a:defRPr/>
          </a:pPr>
          <a:r>
            <a:rPr lang="pt-br" sz="1200" b="1" kern="0">
              <a:solidFill>
                <a:sysClr val="windowText" lastClr="000000"/>
              </a:solidFill>
              <a:latin typeface="Calibri" panose="020F0502020204030204" pitchFamily="34" charset="0"/>
              <a:ea typeface="Segoe UI" pitchFamily="34" charset="0"/>
              <a:cs typeface="Segoe UI Light" panose="020B0502040204020203" pitchFamily="34" charset="0"/>
            </a:rPr>
            <a:t>COMO FUNCIONA?</a:t>
          </a:r>
          <a:endParaRPr lang="en-US" sz="1200" b="1">
            <a:solidFill>
              <a:sysClr val="windowText" lastClr="000000"/>
            </a:solidFill>
            <a:latin typeface="Calibri" panose="020F0502020204030204" pitchFamily="34" charset="0"/>
            <a:ea typeface="Segoe UI" pitchFamily="34" charset="0"/>
            <a:cs typeface="Segoe UI Light" panose="020B0502040204020203" pitchFamily="34" charset="0"/>
          </a:endParaRPr>
        </a:p>
        <a:p>
          <a:pPr lvl="0" algn="l" rtl="0">
            <a:defRPr/>
          </a:pPr>
          <a:r>
            <a:rPr sz="1100" kern="0">
              <a:solidFill>
                <a:schemeClr val="bg2">
                  <a:lumMod val="25000"/>
                </a:schemeClr>
              </a:solidFill>
              <a:latin typeface="Calibri" panose="020F0502020204030204" pitchFamily="34" charset="0"/>
              <a:ea typeface="Segoe UI" pitchFamily="34" charset="0"/>
              <a:cs typeface="Segoe UI Light" panose="020B0502040204020203" pitchFamily="34" charset="0"/>
            </a:rPr>
            <a:t>O</a:t>
          </a:r>
          <a:r>
            <a:rPr>
              <a:latin typeface="Calibri" panose="020F0502020204030204" pitchFamily="34" charset="0"/>
            </a:rPr>
            <a:t> </a:t>
          </a:r>
          <a:r>
            <a:rPr lang="pt-br" sz="1100" kern="0">
              <a:solidFill>
                <a:schemeClr val="bg2">
                  <a:lumMod val="25000"/>
                </a:schemeClr>
              </a:solidFill>
              <a:latin typeface="Calibri" panose="020F0502020204030204" pitchFamily="34" charset="0"/>
              <a:ea typeface="Segoe UI" pitchFamily="34" charset="0"/>
              <a:cs typeface="Segoe UI Light" panose="020B0502040204020203" pitchFamily="34" charset="0"/>
            </a:rPr>
            <a:t>Excel procura nas</a:t>
          </a:r>
          <a:r>
            <a:rPr lang="pt-br" sz="1100" kern="0" baseline="0">
              <a:solidFill>
                <a:schemeClr val="bg2">
                  <a:lumMod val="25000"/>
                </a:schemeClr>
              </a:solidFill>
              <a:latin typeface="Calibri" panose="020F0502020204030204" pitchFamily="34" charset="0"/>
              <a:ea typeface="Segoe UI" pitchFamily="34" charset="0"/>
              <a:cs typeface="Segoe UI Light" panose="020B0502040204020203" pitchFamily="34" charset="0"/>
            </a:rPr>
            <a:t> células próximas e retorna as semelhanças. Em seguida, verifica se existem essas mesmas semelhanças nas células abaixo. Quando encontra o mesmo padrão, ele faz um Preenchimento Relâmpago.</a:t>
          </a:r>
          <a:endParaRPr lang="en-US" sz="1100" kern="0">
            <a:solidFill>
              <a:schemeClr val="bg2">
                <a:lumMod val="25000"/>
              </a:schemeClr>
            </a:solidFill>
            <a:latin typeface="Calibri" panose="020F0502020204030204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121854</xdr:rowOff>
    </xdr:from>
    <xdr:to>
      <xdr:col>7</xdr:col>
      <xdr:colOff>275049</xdr:colOff>
      <xdr:row>21</xdr:row>
      <xdr:rowOff>136145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BCA9A66-E719-4091-9A13-BD9A52314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61164"/>
          <a:ext cx="5477670" cy="19192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7</xdr:row>
      <xdr:rowOff>0</xdr:rowOff>
    </xdr:from>
    <xdr:to>
      <xdr:col>13</xdr:col>
      <xdr:colOff>122650</xdr:colOff>
      <xdr:row>17</xdr:row>
      <xdr:rowOff>14291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9C7F532-C78A-457F-A33D-30B840C9F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0" y="1076325"/>
          <a:ext cx="5466175" cy="19192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228599</xdr:colOff>
      <xdr:row>1</xdr:row>
      <xdr:rowOff>23398</xdr:rowOff>
    </xdr:from>
    <xdr:to>
      <xdr:col>15</xdr:col>
      <xdr:colOff>462643</xdr:colOff>
      <xdr:row>15</xdr:row>
      <xdr:rowOff>147905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EB7D08-AF4D-79C6-44DF-BF3E46555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122525</xdr:colOff>
      <xdr:row>1</xdr:row>
      <xdr:rowOff>42824</xdr:rowOff>
    </xdr:from>
    <xdr:to>
      <xdr:col>23</xdr:col>
      <xdr:colOff>431654</xdr:colOff>
      <xdr:row>15</xdr:row>
      <xdr:rowOff>101706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830471-1196-213F-1104-EEEA7ED68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251113</xdr:colOff>
      <xdr:row>15</xdr:row>
      <xdr:rowOff>187037</xdr:rowOff>
    </xdr:from>
    <xdr:to>
      <xdr:col>15</xdr:col>
      <xdr:colOff>475741</xdr:colOff>
      <xdr:row>30</xdr:row>
      <xdr:rowOff>105947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E59FA59-4A93-C412-8BB2-E0D25546F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126988</xdr:colOff>
      <xdr:row>15</xdr:row>
      <xdr:rowOff>177362</xdr:rowOff>
    </xdr:from>
    <xdr:to>
      <xdr:col>23</xdr:col>
      <xdr:colOff>413247</xdr:colOff>
      <xdr:row>30</xdr:row>
      <xdr:rowOff>142726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2CA398C-75C9-52B4-ED64-1C9FC6B5A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1</xdr:row>
      <xdr:rowOff>43543</xdr:rowOff>
    </xdr:from>
    <xdr:to>
      <xdr:col>31</xdr:col>
      <xdr:colOff>292554</xdr:colOff>
      <xdr:row>15</xdr:row>
      <xdr:rowOff>119743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922615D-8C26-CAC4-66B7-302552BCE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23813</xdr:colOff>
      <xdr:row>16</xdr:row>
      <xdr:rowOff>162606</xdr:rowOff>
    </xdr:from>
    <xdr:to>
      <xdr:col>31</xdr:col>
      <xdr:colOff>316367</xdr:colOff>
      <xdr:row>31</xdr:row>
      <xdr:rowOff>48306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558E658-F171-183E-CC95-6101D3FDE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224117</xdr:colOff>
      <xdr:row>31</xdr:row>
      <xdr:rowOff>57150</xdr:rowOff>
    </xdr:from>
    <xdr:to>
      <xdr:col>13</xdr:col>
      <xdr:colOff>560294</xdr:colOff>
      <xdr:row>45</xdr:row>
      <xdr:rowOff>133350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6BFFA1B-F108-8D20-4B2F-0F1618316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340178</xdr:colOff>
      <xdr:row>33</xdr:row>
      <xdr:rowOff>70757</xdr:rowOff>
    </xdr:from>
    <xdr:to>
      <xdr:col>22</xdr:col>
      <xdr:colOff>13607</xdr:colOff>
      <xdr:row>47</xdr:row>
      <xdr:rowOff>146957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00CFEB2-68B7-A578-2A82-F496EE6BB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244931</xdr:colOff>
      <xdr:row>47</xdr:row>
      <xdr:rowOff>84365</xdr:rowOff>
    </xdr:from>
    <xdr:to>
      <xdr:col>13</xdr:col>
      <xdr:colOff>530681</xdr:colOff>
      <xdr:row>61</xdr:row>
      <xdr:rowOff>160565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3A0163E-45DC-E9DD-0B57-676576246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285749</xdr:colOff>
      <xdr:row>47</xdr:row>
      <xdr:rowOff>70758</xdr:rowOff>
    </xdr:from>
    <xdr:to>
      <xdr:col>21</xdr:col>
      <xdr:colOff>571499</xdr:colOff>
      <xdr:row>61</xdr:row>
      <xdr:rowOff>146958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E1F8C6C-2C26-77CC-0614-4821A6886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333375</xdr:colOff>
      <xdr:row>47</xdr:row>
      <xdr:rowOff>44223</xdr:rowOff>
    </xdr:from>
    <xdr:to>
      <xdr:col>30</xdr:col>
      <xdr:colOff>309562</xdr:colOff>
      <xdr:row>72</xdr:row>
      <xdr:rowOff>47625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2A59E3C0-F59E-C431-4B4D-727448AB4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5D89-C621-4FFA-A7BD-B53419A70B36}">
  <sheetPr>
    <tabColor rgb="FFFFFF00"/>
  </sheetPr>
  <dimension ref="B2:K12"/>
  <sheetViews>
    <sheetView showGridLines="0" zoomScale="175" zoomScaleNormal="175" workbookViewId="0">
      <selection activeCell="D3" sqref="D3"/>
    </sheetView>
  </sheetViews>
  <sheetFormatPr defaultRowHeight="15" x14ac:dyDescent="0.25"/>
  <cols>
    <col min="1" max="1" width="3.42578125" customWidth="1"/>
    <col min="2" max="2" width="21.5703125" customWidth="1"/>
    <col min="3" max="4" width="10.7109375" customWidth="1"/>
  </cols>
  <sheetData>
    <row r="2" spans="2:11" x14ac:dyDescent="0.25">
      <c r="B2" s="80" t="s">
        <v>200</v>
      </c>
      <c r="C2" s="80" t="s">
        <v>66</v>
      </c>
      <c r="D2" s="80" t="s">
        <v>201</v>
      </c>
      <c r="E2" s="75"/>
      <c r="F2" s="75"/>
      <c r="G2" s="75"/>
      <c r="H2" s="75"/>
      <c r="I2" s="75"/>
      <c r="J2" s="75"/>
      <c r="K2" s="75"/>
    </row>
    <row r="3" spans="2:11" x14ac:dyDescent="0.25">
      <c r="B3" s="76" t="s">
        <v>202</v>
      </c>
      <c r="C3" s="16" t="s">
        <v>203</v>
      </c>
      <c r="D3" s="77">
        <v>500</v>
      </c>
      <c r="E3" s="75"/>
      <c r="F3" s="75"/>
      <c r="G3" s="75"/>
      <c r="H3" s="75"/>
      <c r="I3" s="75"/>
      <c r="J3" s="75"/>
      <c r="K3" s="75"/>
    </row>
    <row r="4" spans="2:11" x14ac:dyDescent="0.25">
      <c r="B4" s="76" t="s">
        <v>204</v>
      </c>
      <c r="C4" s="16" t="s">
        <v>210</v>
      </c>
      <c r="D4" s="81">
        <v>300</v>
      </c>
      <c r="E4" s="75"/>
      <c r="F4" s="75"/>
      <c r="G4" s="75"/>
      <c r="H4" s="75"/>
      <c r="I4" s="75"/>
      <c r="J4" s="75"/>
      <c r="K4" s="75"/>
    </row>
    <row r="5" spans="2:11" x14ac:dyDescent="0.25">
      <c r="B5" s="76" t="s">
        <v>205</v>
      </c>
      <c r="C5" s="16" t="s">
        <v>211</v>
      </c>
      <c r="D5" s="81">
        <v>200</v>
      </c>
      <c r="E5" s="75"/>
      <c r="F5" s="75"/>
      <c r="G5" s="75"/>
      <c r="H5" s="75"/>
      <c r="I5" s="75"/>
      <c r="J5" s="75"/>
      <c r="K5" s="75"/>
    </row>
    <row r="6" spans="2:11" x14ac:dyDescent="0.25">
      <c r="B6" s="76" t="s">
        <v>206</v>
      </c>
      <c r="C6" s="16" t="s">
        <v>212</v>
      </c>
      <c r="D6" s="81">
        <v>800</v>
      </c>
      <c r="E6" s="75"/>
      <c r="F6" s="75"/>
      <c r="G6" s="75"/>
      <c r="H6" s="75"/>
      <c r="I6" s="75"/>
      <c r="J6" s="75"/>
      <c r="K6" s="75"/>
    </row>
    <row r="7" spans="2:11" x14ac:dyDescent="0.25">
      <c r="B7" s="76" t="s">
        <v>207</v>
      </c>
      <c r="C7" s="16" t="s">
        <v>213</v>
      </c>
      <c r="D7" s="81">
        <v>750</v>
      </c>
      <c r="E7" s="75"/>
      <c r="F7" s="75"/>
      <c r="G7" s="75"/>
      <c r="H7" s="75"/>
      <c r="I7" s="75"/>
      <c r="J7" s="75"/>
      <c r="K7" s="75"/>
    </row>
    <row r="8" spans="2:11" x14ac:dyDescent="0.25">
      <c r="B8" s="78" t="s">
        <v>208</v>
      </c>
      <c r="C8" s="16" t="s">
        <v>214</v>
      </c>
      <c r="D8" s="81">
        <v>950</v>
      </c>
      <c r="E8" s="75"/>
      <c r="F8" s="75"/>
      <c r="G8" s="75"/>
      <c r="H8" s="75"/>
      <c r="I8" s="75"/>
      <c r="J8" s="75"/>
      <c r="K8" s="75"/>
    </row>
    <row r="9" spans="2:11" x14ac:dyDescent="0.25">
      <c r="B9" s="75"/>
      <c r="C9" s="75"/>
      <c r="D9" s="75"/>
      <c r="E9" s="75"/>
      <c r="F9" s="75"/>
      <c r="G9" s="75"/>
      <c r="H9" s="75"/>
      <c r="I9" s="75"/>
      <c r="J9" s="75"/>
      <c r="K9" s="75"/>
    </row>
    <row r="10" spans="2:11" x14ac:dyDescent="0.25">
      <c r="B10" s="79" t="s">
        <v>209</v>
      </c>
      <c r="C10" s="75"/>
      <c r="D10" s="75"/>
      <c r="E10" s="75"/>
      <c r="F10" s="75"/>
      <c r="G10" s="75"/>
      <c r="H10" s="75"/>
      <c r="I10" s="75"/>
      <c r="J10" s="75"/>
      <c r="K10" s="75"/>
    </row>
    <row r="11" spans="2:11" x14ac:dyDescent="0.25">
      <c r="B11" s="75"/>
      <c r="C11" s="75"/>
      <c r="D11" s="75"/>
      <c r="E11" s="75"/>
      <c r="F11" s="75"/>
      <c r="G11" s="75"/>
      <c r="H11" s="75"/>
      <c r="I11" s="75"/>
      <c r="J11" s="75"/>
      <c r="K11" s="75"/>
    </row>
    <row r="12" spans="2:11" x14ac:dyDescent="0.25">
      <c r="B12" s="75"/>
      <c r="C12" s="75"/>
      <c r="D12" s="75"/>
      <c r="E12" s="75"/>
      <c r="F12" s="75"/>
      <c r="G12" s="75"/>
      <c r="H12" s="75"/>
      <c r="I12" s="75"/>
      <c r="J12" s="75"/>
      <c r="K12" s="75"/>
    </row>
  </sheetData>
  <autoFilter ref="B2:D8" xr:uid="{41505D89-C621-4FFA-A7BD-B53419A70B36}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9"/>
  <sheetViews>
    <sheetView showGridLines="0" topLeftCell="A2" zoomScale="145" zoomScaleNormal="145" workbookViewId="0">
      <selection activeCell="C6" sqref="C6"/>
    </sheetView>
  </sheetViews>
  <sheetFormatPr defaultRowHeight="15" x14ac:dyDescent="0.25"/>
  <cols>
    <col min="1" max="1" width="8.5703125" bestFit="1" customWidth="1"/>
    <col min="2" max="2" width="16.28515625" bestFit="1" customWidth="1"/>
    <col min="3" max="3" width="24.7109375" bestFit="1" customWidth="1"/>
    <col min="4" max="4" width="2.5703125" customWidth="1"/>
    <col min="5" max="5" width="7.140625" bestFit="1" customWidth="1"/>
    <col min="6" max="6" width="9.5703125" bestFit="1" customWidth="1"/>
  </cols>
  <sheetData>
    <row r="1" spans="1:9" ht="15.75" x14ac:dyDescent="0.25">
      <c r="A1" s="88" t="s">
        <v>40</v>
      </c>
      <c r="B1" s="88"/>
      <c r="C1" s="88"/>
    </row>
    <row r="2" spans="1:9" ht="5.0999999999999996" customHeight="1" x14ac:dyDescent="0.25">
      <c r="A2" s="89"/>
      <c r="B2" s="89"/>
      <c r="C2" s="89"/>
    </row>
    <row r="3" spans="1:9" x14ac:dyDescent="0.25">
      <c r="A3" s="90" t="s">
        <v>39</v>
      </c>
      <c r="B3" s="90"/>
      <c r="C3" s="21">
        <v>0.4</v>
      </c>
      <c r="E3" s="47" t="s">
        <v>146</v>
      </c>
    </row>
    <row r="4" spans="1:9" ht="5.0999999999999996" customHeight="1" x14ac:dyDescent="0.25">
      <c r="A4" s="91"/>
      <c r="B4" s="91"/>
      <c r="C4" s="91"/>
      <c r="E4" s="1"/>
    </row>
    <row r="5" spans="1:9" x14ac:dyDescent="0.25">
      <c r="A5" s="18" t="s">
        <v>25</v>
      </c>
      <c r="B5" s="18" t="s">
        <v>38</v>
      </c>
      <c r="C5" s="18" t="s">
        <v>142</v>
      </c>
    </row>
    <row r="6" spans="1:9" x14ac:dyDescent="0.25">
      <c r="A6" s="19" t="s">
        <v>27</v>
      </c>
      <c r="B6" s="20">
        <v>19</v>
      </c>
      <c r="C6" s="59">
        <f>B6*C3+B6</f>
        <v>26.6</v>
      </c>
      <c r="D6" s="2"/>
      <c r="E6" s="92" t="s">
        <v>188</v>
      </c>
      <c r="F6" s="92"/>
      <c r="G6" s="92"/>
      <c r="H6" s="92"/>
      <c r="I6" s="92"/>
    </row>
    <row r="7" spans="1:9" x14ac:dyDescent="0.25">
      <c r="A7" s="19" t="s">
        <v>28</v>
      </c>
      <c r="B7" s="20">
        <v>25</v>
      </c>
      <c r="C7" s="59">
        <f t="shared" ref="C7:C9" si="0">B7*C4+B7</f>
        <v>25</v>
      </c>
    </row>
    <row r="8" spans="1:9" x14ac:dyDescent="0.25">
      <c r="A8" s="19" t="s">
        <v>31</v>
      </c>
      <c r="B8" s="20">
        <v>140</v>
      </c>
      <c r="C8" s="59" t="e">
        <f t="shared" si="0"/>
        <v>#VALUE!</v>
      </c>
    </row>
    <row r="9" spans="1:9" x14ac:dyDescent="0.25">
      <c r="A9" s="19" t="s">
        <v>33</v>
      </c>
      <c r="B9" s="20">
        <v>65</v>
      </c>
      <c r="C9" s="59">
        <f t="shared" si="0"/>
        <v>1794</v>
      </c>
    </row>
  </sheetData>
  <mergeCells count="5">
    <mergeCell ref="A1:C1"/>
    <mergeCell ref="A2:C2"/>
    <mergeCell ref="A3:B3"/>
    <mergeCell ref="A4:C4"/>
    <mergeCell ref="E6:I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I9"/>
  <sheetViews>
    <sheetView showGridLines="0" zoomScale="160" zoomScaleNormal="160" workbookViewId="0">
      <selection activeCell="C6" sqref="C6:C9"/>
    </sheetView>
  </sheetViews>
  <sheetFormatPr defaultRowHeight="15" x14ac:dyDescent="0.25"/>
  <cols>
    <col min="1" max="1" width="8.5703125" bestFit="1" customWidth="1"/>
    <col min="2" max="2" width="14.7109375" bestFit="1" customWidth="1"/>
    <col min="3" max="3" width="26.7109375" bestFit="1" customWidth="1"/>
    <col min="4" max="4" width="2.42578125" customWidth="1"/>
    <col min="5" max="5" width="7.140625" bestFit="1" customWidth="1"/>
  </cols>
  <sheetData>
    <row r="1" spans="1:9" ht="15.75" x14ac:dyDescent="0.25">
      <c r="A1" s="88" t="s">
        <v>43</v>
      </c>
      <c r="B1" s="88"/>
      <c r="C1" s="88"/>
    </row>
    <row r="2" spans="1:9" ht="5.0999999999999996" customHeight="1" x14ac:dyDescent="0.25">
      <c r="A2" s="89"/>
      <c r="B2" s="89"/>
      <c r="C2" s="89"/>
    </row>
    <row r="3" spans="1:9" x14ac:dyDescent="0.25">
      <c r="A3" s="93" t="s">
        <v>42</v>
      </c>
      <c r="B3" s="93"/>
      <c r="C3" s="22">
        <v>0.1</v>
      </c>
      <c r="E3" s="47" t="s">
        <v>146</v>
      </c>
    </row>
    <row r="4" spans="1:9" ht="5.0999999999999996" customHeight="1" x14ac:dyDescent="0.25">
      <c r="A4" s="91"/>
      <c r="B4" s="91"/>
      <c r="C4" s="91"/>
      <c r="E4" s="1"/>
    </row>
    <row r="5" spans="1:9" x14ac:dyDescent="0.25">
      <c r="A5" s="17" t="s">
        <v>25</v>
      </c>
      <c r="B5" s="17" t="s">
        <v>125</v>
      </c>
      <c r="C5" s="18" t="s">
        <v>41</v>
      </c>
    </row>
    <row r="6" spans="1:9" x14ac:dyDescent="0.25">
      <c r="A6" s="19" t="s">
        <v>27</v>
      </c>
      <c r="B6" s="20">
        <v>27</v>
      </c>
      <c r="C6" s="60">
        <f>B6-C$3*B6</f>
        <v>24.3</v>
      </c>
      <c r="D6" s="2"/>
      <c r="E6" s="94" t="s">
        <v>189</v>
      </c>
      <c r="F6" s="94"/>
      <c r="G6" s="94"/>
      <c r="H6" s="94"/>
      <c r="I6" s="94"/>
    </row>
    <row r="7" spans="1:9" x14ac:dyDescent="0.25">
      <c r="A7" s="19" t="s">
        <v>28</v>
      </c>
      <c r="B7" s="20">
        <v>35</v>
      </c>
      <c r="C7" s="60">
        <f t="shared" ref="C7:C9" si="0">B7-C$3*B7</f>
        <v>31.5</v>
      </c>
    </row>
    <row r="8" spans="1:9" x14ac:dyDescent="0.25">
      <c r="A8" s="19" t="s">
        <v>31</v>
      </c>
      <c r="B8" s="20">
        <v>196</v>
      </c>
      <c r="C8" s="60">
        <f t="shared" si="0"/>
        <v>176.4</v>
      </c>
    </row>
    <row r="9" spans="1:9" x14ac:dyDescent="0.25">
      <c r="A9" s="19" t="s">
        <v>33</v>
      </c>
      <c r="B9" s="20">
        <v>91</v>
      </c>
      <c r="C9" s="60">
        <f t="shared" si="0"/>
        <v>81.900000000000006</v>
      </c>
    </row>
  </sheetData>
  <mergeCells count="5">
    <mergeCell ref="A1:C1"/>
    <mergeCell ref="A2:C2"/>
    <mergeCell ref="A3:B3"/>
    <mergeCell ref="A4:C4"/>
    <mergeCell ref="E6:I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12"/>
  <sheetViews>
    <sheetView showGridLines="0" zoomScaleNormal="100" workbookViewId="0">
      <selection activeCell="F8" sqref="F8"/>
    </sheetView>
  </sheetViews>
  <sheetFormatPr defaultColWidth="9.140625" defaultRowHeight="15.75" x14ac:dyDescent="0.25"/>
  <cols>
    <col min="1" max="2" width="18.7109375" style="9" customWidth="1"/>
    <col min="3" max="3" width="1.85546875" style="9" customWidth="1"/>
    <col min="4" max="4" width="7.140625" style="9" bestFit="1" customWidth="1"/>
    <col min="5" max="16384" width="9.140625" style="9"/>
  </cols>
  <sheetData>
    <row r="1" spans="1:6" x14ac:dyDescent="0.25">
      <c r="A1" s="88" t="s">
        <v>24</v>
      </c>
      <c r="B1" s="88"/>
    </row>
    <row r="2" spans="1:6" ht="5.0999999999999996" customHeight="1" x14ac:dyDescent="0.25">
      <c r="A2" s="95"/>
      <c r="B2" s="95"/>
    </row>
    <row r="3" spans="1:6" x14ac:dyDescent="0.25">
      <c r="A3" s="27" t="s">
        <v>25</v>
      </c>
      <c r="B3" s="27" t="s">
        <v>26</v>
      </c>
      <c r="D3" s="96" t="s">
        <v>168</v>
      </c>
      <c r="E3" s="96"/>
      <c r="F3" s="47" t="s">
        <v>147</v>
      </c>
    </row>
    <row r="4" spans="1:6" x14ac:dyDescent="0.25">
      <c r="A4" s="29" t="s">
        <v>27</v>
      </c>
      <c r="B4" s="29">
        <v>120</v>
      </c>
    </row>
    <row r="5" spans="1:6" x14ac:dyDescent="0.25">
      <c r="A5" s="29" t="s">
        <v>28</v>
      </c>
      <c r="B5" s="29">
        <v>115</v>
      </c>
    </row>
    <row r="6" spans="1:6" x14ac:dyDescent="0.25">
      <c r="A6" s="29" t="s">
        <v>29</v>
      </c>
      <c r="B6" s="29">
        <v>85</v>
      </c>
    </row>
    <row r="7" spans="1:6" x14ac:dyDescent="0.25">
      <c r="A7" s="29" t="s">
        <v>30</v>
      </c>
      <c r="B7" s="29">
        <v>130</v>
      </c>
      <c r="E7"/>
    </row>
    <row r="8" spans="1:6" x14ac:dyDescent="0.25">
      <c r="A8" s="29" t="s">
        <v>31</v>
      </c>
      <c r="B8" s="29">
        <v>23</v>
      </c>
    </row>
    <row r="9" spans="1:6" x14ac:dyDescent="0.25">
      <c r="A9" s="29" t="s">
        <v>32</v>
      </c>
      <c r="B9" s="29">
        <v>60</v>
      </c>
    </row>
    <row r="10" spans="1:6" x14ac:dyDescent="0.25">
      <c r="A10" s="29" t="s">
        <v>33</v>
      </c>
      <c r="B10" s="29">
        <v>80</v>
      </c>
    </row>
    <row r="11" spans="1:6" x14ac:dyDescent="0.25">
      <c r="A11" s="29" t="s">
        <v>34</v>
      </c>
      <c r="B11" s="29">
        <v>87</v>
      </c>
    </row>
    <row r="12" spans="1:6" x14ac:dyDescent="0.25">
      <c r="A12" s="30" t="s">
        <v>35</v>
      </c>
      <c r="B12" s="62"/>
    </row>
  </sheetData>
  <mergeCells count="3">
    <mergeCell ref="A1:B1"/>
    <mergeCell ref="A2:B2"/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N20"/>
  <sheetViews>
    <sheetView showGridLines="0" zoomScaleNormal="100" workbookViewId="0">
      <selection activeCell="P23" sqref="P23"/>
    </sheetView>
  </sheetViews>
  <sheetFormatPr defaultColWidth="9.140625" defaultRowHeight="15.75" x14ac:dyDescent="0.25"/>
  <cols>
    <col min="1" max="1" width="14.7109375" style="9" customWidth="1"/>
    <col min="2" max="5" width="7.140625" style="9" bestFit="1" customWidth="1"/>
    <col min="6" max="6" width="18.7109375" style="9" customWidth="1"/>
    <col min="7" max="7" width="2.7109375" style="9" customWidth="1"/>
    <col min="8" max="8" width="7.140625" style="9" bestFit="1" customWidth="1"/>
    <col min="9" max="16384" width="9.140625" style="9"/>
  </cols>
  <sheetData>
    <row r="1" spans="1:10" x14ac:dyDescent="0.25">
      <c r="A1" s="97" t="s">
        <v>0</v>
      </c>
      <c r="B1" s="97"/>
      <c r="C1" s="97"/>
      <c r="D1" s="97"/>
      <c r="E1" s="97"/>
      <c r="F1" s="97"/>
    </row>
    <row r="2" spans="1:10" ht="5.0999999999999996" customHeight="1" x14ac:dyDescent="0.25">
      <c r="A2" s="98"/>
      <c r="B2" s="98"/>
      <c r="C2" s="98"/>
      <c r="D2" s="98"/>
      <c r="E2" s="98"/>
      <c r="F2" s="98"/>
    </row>
    <row r="3" spans="1:10" x14ac:dyDescent="0.25">
      <c r="A3" s="23" t="s">
        <v>1</v>
      </c>
      <c r="B3" s="23" t="s">
        <v>6</v>
      </c>
      <c r="C3" s="23" t="s">
        <v>7</v>
      </c>
      <c r="D3" s="23" t="s">
        <v>8</v>
      </c>
      <c r="E3" s="23" t="s">
        <v>9</v>
      </c>
      <c r="F3" s="23" t="s">
        <v>10</v>
      </c>
      <c r="H3" s="96" t="s">
        <v>169</v>
      </c>
      <c r="I3" s="96"/>
      <c r="J3" s="47" t="s">
        <v>148</v>
      </c>
    </row>
    <row r="4" spans="1:10" x14ac:dyDescent="0.25">
      <c r="A4" s="74" t="s">
        <v>2</v>
      </c>
      <c r="B4" s="24">
        <v>8.5</v>
      </c>
      <c r="C4" s="24">
        <v>8</v>
      </c>
      <c r="D4" s="24">
        <v>7.5</v>
      </c>
      <c r="E4" s="24">
        <v>8</v>
      </c>
      <c r="F4" s="63"/>
    </row>
    <row r="5" spans="1:10" x14ac:dyDescent="0.25">
      <c r="A5" s="74" t="s">
        <v>3</v>
      </c>
      <c r="B5" s="24">
        <v>9.5</v>
      </c>
      <c r="C5" s="24">
        <v>8.5</v>
      </c>
      <c r="D5" s="24">
        <v>6.5</v>
      </c>
      <c r="E5" s="24">
        <v>8.5</v>
      </c>
      <c r="F5" s="63"/>
    </row>
    <row r="6" spans="1:10" x14ac:dyDescent="0.25">
      <c r="A6" s="74" t="s">
        <v>4</v>
      </c>
      <c r="B6" s="24">
        <v>7</v>
      </c>
      <c r="C6" s="24">
        <v>7.5</v>
      </c>
      <c r="D6" s="24">
        <v>6</v>
      </c>
      <c r="E6" s="24">
        <v>6.5</v>
      </c>
      <c r="F6" s="63"/>
    </row>
    <row r="7" spans="1:10" x14ac:dyDescent="0.25">
      <c r="A7" s="74" t="s">
        <v>5</v>
      </c>
      <c r="B7" s="24">
        <v>8</v>
      </c>
      <c r="C7" s="24">
        <v>7</v>
      </c>
      <c r="D7" s="24">
        <v>5</v>
      </c>
      <c r="E7" s="24">
        <v>6</v>
      </c>
      <c r="F7" s="63"/>
    </row>
    <row r="16" spans="1:10" x14ac:dyDescent="0.25">
      <c r="H16"/>
    </row>
    <row r="17" spans="11:14" x14ac:dyDescent="0.25">
      <c r="N17" s="12"/>
    </row>
    <row r="20" spans="11:14" x14ac:dyDescent="0.25">
      <c r="K20" s="13"/>
    </row>
  </sheetData>
  <mergeCells count="3">
    <mergeCell ref="A1:F1"/>
    <mergeCell ref="A2:F2"/>
    <mergeCell ref="H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K28"/>
  <sheetViews>
    <sheetView showGridLines="0" zoomScaleNormal="100" workbookViewId="0">
      <selection activeCell="K15" sqref="K15"/>
    </sheetView>
  </sheetViews>
  <sheetFormatPr defaultColWidth="9.140625" defaultRowHeight="15.75" x14ac:dyDescent="0.25"/>
  <cols>
    <col min="1" max="1" width="9.5703125" style="9" bestFit="1" customWidth="1"/>
    <col min="2" max="2" width="9.85546875" style="9" bestFit="1" customWidth="1"/>
    <col min="3" max="6" width="9.140625" style="9" bestFit="1" customWidth="1"/>
    <col min="7" max="7" width="18.7109375" style="9" customWidth="1"/>
    <col min="8" max="8" width="2.5703125" style="9" customWidth="1"/>
    <col min="9" max="9" width="7.140625" style="9" bestFit="1" customWidth="1"/>
    <col min="10" max="16384" width="9.140625" style="9"/>
  </cols>
  <sheetData>
    <row r="1" spans="1:11" x14ac:dyDescent="0.25">
      <c r="A1" s="88" t="s">
        <v>11</v>
      </c>
      <c r="B1" s="88"/>
      <c r="C1" s="88"/>
      <c r="D1" s="88"/>
      <c r="E1" s="88"/>
      <c r="F1" s="88"/>
      <c r="G1" s="88"/>
    </row>
    <row r="2" spans="1:11" ht="5.0999999999999996" customHeight="1" x14ac:dyDescent="0.25">
      <c r="A2" s="98"/>
      <c r="B2" s="98"/>
      <c r="C2" s="98"/>
      <c r="D2" s="98"/>
      <c r="E2" s="98"/>
      <c r="F2" s="98"/>
      <c r="G2" s="98"/>
    </row>
    <row r="3" spans="1:11" x14ac:dyDescent="0.25">
      <c r="A3" s="25" t="s">
        <v>12</v>
      </c>
      <c r="B3" s="25" t="s">
        <v>13</v>
      </c>
      <c r="C3" s="25" t="s">
        <v>14</v>
      </c>
      <c r="D3" s="25" t="s">
        <v>15</v>
      </c>
      <c r="E3" s="25" t="s">
        <v>16</v>
      </c>
      <c r="F3" s="25" t="s">
        <v>17</v>
      </c>
      <c r="G3" s="26" t="s">
        <v>22</v>
      </c>
      <c r="I3" s="96" t="s">
        <v>170</v>
      </c>
      <c r="J3" s="96"/>
      <c r="K3" s="47" t="s">
        <v>149</v>
      </c>
    </row>
    <row r="4" spans="1:11" x14ac:dyDescent="0.25">
      <c r="A4" s="27" t="s">
        <v>18</v>
      </c>
      <c r="B4" s="28">
        <v>9.75</v>
      </c>
      <c r="C4" s="28">
        <v>9.89</v>
      </c>
      <c r="D4" s="10">
        <v>9.81</v>
      </c>
      <c r="E4" s="10">
        <v>9.85</v>
      </c>
      <c r="F4" s="10">
        <v>9.7899999999999991</v>
      </c>
      <c r="G4" s="64"/>
    </row>
    <row r="5" spans="1:11" x14ac:dyDescent="0.25">
      <c r="A5" s="27" t="s">
        <v>19</v>
      </c>
      <c r="B5" s="10">
        <v>3.91</v>
      </c>
      <c r="C5" s="10">
        <v>3.98</v>
      </c>
      <c r="D5" s="10">
        <v>3.93</v>
      </c>
      <c r="E5" s="10">
        <v>3.94</v>
      </c>
      <c r="F5" s="10">
        <v>3.99</v>
      </c>
      <c r="G5" s="64"/>
    </row>
    <row r="6" spans="1:11" x14ac:dyDescent="0.25">
      <c r="A6" s="27" t="s">
        <v>20</v>
      </c>
      <c r="B6" s="10">
        <v>3.27</v>
      </c>
      <c r="C6" s="10">
        <v>3.29</v>
      </c>
      <c r="D6" s="10">
        <v>3.21</v>
      </c>
      <c r="E6" s="10">
        <v>3.25</v>
      </c>
      <c r="F6" s="10">
        <v>3.28</v>
      </c>
      <c r="G6" s="64"/>
    </row>
    <row r="7" spans="1:11" x14ac:dyDescent="0.25">
      <c r="A7" s="27" t="s">
        <v>21</v>
      </c>
      <c r="B7" s="10">
        <v>0.81</v>
      </c>
      <c r="C7" s="10">
        <v>0.83</v>
      </c>
      <c r="D7" s="10">
        <v>0.85</v>
      </c>
      <c r="E7" s="10">
        <v>0.89</v>
      </c>
      <c r="F7" s="10">
        <v>0.82</v>
      </c>
      <c r="G7" s="64"/>
    </row>
    <row r="10" spans="1:11" x14ac:dyDescent="0.25">
      <c r="E10" s="11"/>
      <c r="F10" s="11"/>
    </row>
    <row r="28" spans="8:8" x14ac:dyDescent="0.25">
      <c r="H28" s="61"/>
    </row>
  </sheetData>
  <mergeCells count="3">
    <mergeCell ref="A1:G1"/>
    <mergeCell ref="A2:G2"/>
    <mergeCell ref="I3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K30"/>
  <sheetViews>
    <sheetView showGridLines="0" workbookViewId="0">
      <selection activeCell="K9" sqref="K9"/>
    </sheetView>
  </sheetViews>
  <sheetFormatPr defaultColWidth="9.140625" defaultRowHeight="15.75" x14ac:dyDescent="0.25"/>
  <cols>
    <col min="1" max="1" width="9.5703125" style="9" bestFit="1" customWidth="1"/>
    <col min="2" max="2" width="9.85546875" style="9" bestFit="1" customWidth="1"/>
    <col min="3" max="6" width="9.140625" style="9" bestFit="1" customWidth="1"/>
    <col min="7" max="7" width="18.7109375" style="9" customWidth="1"/>
    <col min="8" max="8" width="2.5703125" style="9" customWidth="1"/>
    <col min="9" max="9" width="7.140625" style="9" bestFit="1" customWidth="1"/>
    <col min="10" max="16384" width="9.140625" style="9"/>
  </cols>
  <sheetData>
    <row r="1" spans="1:11" x14ac:dyDescent="0.25">
      <c r="A1" s="88" t="s">
        <v>11</v>
      </c>
      <c r="B1" s="88"/>
      <c r="C1" s="88"/>
      <c r="D1" s="88"/>
      <c r="E1" s="88"/>
      <c r="F1" s="88"/>
      <c r="G1" s="88"/>
    </row>
    <row r="2" spans="1:11" ht="6.75" customHeight="1" x14ac:dyDescent="0.25">
      <c r="A2" s="98"/>
      <c r="B2" s="98"/>
      <c r="C2" s="98"/>
      <c r="D2" s="98"/>
      <c r="E2" s="98"/>
      <c r="F2" s="98"/>
      <c r="G2" s="98"/>
    </row>
    <row r="3" spans="1:11" x14ac:dyDescent="0.25">
      <c r="A3" s="25" t="s">
        <v>12</v>
      </c>
      <c r="B3" s="25" t="s">
        <v>13</v>
      </c>
      <c r="C3" s="25" t="s">
        <v>14</v>
      </c>
      <c r="D3" s="25" t="s">
        <v>15</v>
      </c>
      <c r="E3" s="25" t="s">
        <v>16</v>
      </c>
      <c r="F3" s="25" t="s">
        <v>17</v>
      </c>
      <c r="G3" s="31" t="s">
        <v>23</v>
      </c>
      <c r="I3" s="96" t="s">
        <v>172</v>
      </c>
      <c r="J3" s="96"/>
      <c r="K3" s="47" t="s">
        <v>151</v>
      </c>
    </row>
    <row r="4" spans="1:11" x14ac:dyDescent="0.25">
      <c r="A4" s="27" t="s">
        <v>18</v>
      </c>
      <c r="B4" s="28">
        <v>9.75</v>
      </c>
      <c r="C4" s="28">
        <v>9.89</v>
      </c>
      <c r="D4" s="10">
        <v>9.81</v>
      </c>
      <c r="E4" s="10">
        <v>9.85</v>
      </c>
      <c r="F4" s="10">
        <v>9.7899999999999991</v>
      </c>
      <c r="G4" s="64"/>
    </row>
    <row r="5" spans="1:11" x14ac:dyDescent="0.25">
      <c r="A5" s="27" t="s">
        <v>19</v>
      </c>
      <c r="B5" s="10">
        <v>3.91</v>
      </c>
      <c r="C5" s="10">
        <v>3.98</v>
      </c>
      <c r="D5" s="10">
        <v>3.93</v>
      </c>
      <c r="E5" s="10">
        <v>3.94</v>
      </c>
      <c r="F5" s="10">
        <v>3.99</v>
      </c>
      <c r="G5" s="64"/>
    </row>
    <row r="6" spans="1:11" x14ac:dyDescent="0.25">
      <c r="A6" s="27" t="s">
        <v>20</v>
      </c>
      <c r="B6" s="10">
        <v>3.27</v>
      </c>
      <c r="C6" s="10">
        <v>3.29</v>
      </c>
      <c r="D6" s="10">
        <v>3.21</v>
      </c>
      <c r="E6" s="10">
        <v>3.25</v>
      </c>
      <c r="F6" s="10">
        <v>3.28</v>
      </c>
      <c r="G6" s="64"/>
    </row>
    <row r="7" spans="1:11" x14ac:dyDescent="0.25">
      <c r="A7" s="27" t="s">
        <v>21</v>
      </c>
      <c r="B7" s="10">
        <v>0.81</v>
      </c>
      <c r="C7" s="10">
        <v>0.83</v>
      </c>
      <c r="D7" s="10">
        <v>0.85</v>
      </c>
      <c r="E7" s="10">
        <v>0.89</v>
      </c>
      <c r="F7" s="10">
        <v>0.82</v>
      </c>
      <c r="G7" s="64"/>
    </row>
    <row r="10" spans="1:11" x14ac:dyDescent="0.25">
      <c r="E10" s="11"/>
      <c r="F10" s="11"/>
    </row>
    <row r="30" spans="9:9" x14ac:dyDescent="0.25">
      <c r="I30"/>
    </row>
  </sheetData>
  <mergeCells count="3">
    <mergeCell ref="A1:G1"/>
    <mergeCell ref="A2:G2"/>
    <mergeCell ref="I3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F10"/>
  <sheetViews>
    <sheetView showGridLines="0" zoomScaleNormal="100" workbookViewId="0">
      <selection activeCell="C18" sqref="C18"/>
    </sheetView>
  </sheetViews>
  <sheetFormatPr defaultRowHeight="15" x14ac:dyDescent="0.25"/>
  <cols>
    <col min="1" max="2" width="22.7109375" customWidth="1"/>
    <col min="3" max="3" width="16.28515625" bestFit="1" customWidth="1"/>
    <col min="4" max="4" width="7.140625" bestFit="1" customWidth="1"/>
  </cols>
  <sheetData>
    <row r="1" spans="1:6" x14ac:dyDescent="0.25">
      <c r="A1" s="99" t="s">
        <v>36</v>
      </c>
      <c r="B1" s="99"/>
    </row>
    <row r="2" spans="1:6" x14ac:dyDescent="0.25">
      <c r="A2" s="20">
        <v>5</v>
      </c>
      <c r="B2" s="20">
        <v>50</v>
      </c>
      <c r="D2" s="96" t="s">
        <v>171</v>
      </c>
      <c r="E2" s="96"/>
      <c r="F2" s="47" t="s">
        <v>150</v>
      </c>
    </row>
    <row r="3" spans="1:6" x14ac:dyDescent="0.25">
      <c r="A3" s="20">
        <v>10</v>
      </c>
      <c r="B3" s="20">
        <v>60</v>
      </c>
    </row>
    <row r="4" spans="1:6" x14ac:dyDescent="0.25">
      <c r="A4" s="20">
        <v>20</v>
      </c>
      <c r="B4" s="20">
        <v>70</v>
      </c>
    </row>
    <row r="5" spans="1:6" x14ac:dyDescent="0.25">
      <c r="A5" s="20">
        <v>30</v>
      </c>
      <c r="B5" s="20">
        <v>80</v>
      </c>
    </row>
    <row r="6" spans="1:6" x14ac:dyDescent="0.25">
      <c r="A6" s="20">
        <v>40</v>
      </c>
      <c r="B6" s="20">
        <v>90</v>
      </c>
    </row>
    <row r="8" spans="1:6" x14ac:dyDescent="0.25">
      <c r="A8" s="33" t="s">
        <v>37</v>
      </c>
      <c r="B8" s="59"/>
      <c r="C8" s="32" t="s">
        <v>136</v>
      </c>
    </row>
    <row r="9" spans="1:6" x14ac:dyDescent="0.25">
      <c r="B9" s="59"/>
      <c r="C9" s="32" t="s">
        <v>137</v>
      </c>
    </row>
    <row r="10" spans="1:6" x14ac:dyDescent="0.25">
      <c r="B10" s="59"/>
      <c r="C10" s="32" t="s">
        <v>138</v>
      </c>
    </row>
  </sheetData>
  <mergeCells count="2">
    <mergeCell ref="A1:B1"/>
    <mergeCell ref="D2:E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F10"/>
  <sheetViews>
    <sheetView showGridLines="0" zoomScaleNormal="100" workbookViewId="0">
      <selection activeCell="F8" sqref="F8"/>
    </sheetView>
  </sheetViews>
  <sheetFormatPr defaultRowHeight="15" x14ac:dyDescent="0.25"/>
  <cols>
    <col min="1" max="2" width="22.7109375" customWidth="1"/>
    <col min="3" max="3" width="16.85546875" bestFit="1" customWidth="1"/>
    <col min="4" max="4" width="7.140625" bestFit="1" customWidth="1"/>
  </cols>
  <sheetData>
    <row r="1" spans="1:6" x14ac:dyDescent="0.25">
      <c r="A1" s="100" t="s">
        <v>36</v>
      </c>
      <c r="B1" s="101"/>
    </row>
    <row r="2" spans="1:6" x14ac:dyDescent="0.25">
      <c r="A2" s="20">
        <v>5</v>
      </c>
      <c r="B2" s="20">
        <v>50</v>
      </c>
      <c r="D2" s="96" t="s">
        <v>173</v>
      </c>
      <c r="E2" s="96"/>
      <c r="F2" s="47" t="s">
        <v>152</v>
      </c>
    </row>
    <row r="3" spans="1:6" x14ac:dyDescent="0.25">
      <c r="A3" s="20">
        <v>10</v>
      </c>
      <c r="B3" s="20">
        <v>60</v>
      </c>
    </row>
    <row r="4" spans="1:6" x14ac:dyDescent="0.25">
      <c r="A4" s="20">
        <v>20</v>
      </c>
      <c r="B4" s="20">
        <v>70</v>
      </c>
    </row>
    <row r="5" spans="1:6" x14ac:dyDescent="0.25">
      <c r="A5" s="20">
        <v>30</v>
      </c>
      <c r="B5" s="20">
        <v>80</v>
      </c>
    </row>
    <row r="6" spans="1:6" x14ac:dyDescent="0.25">
      <c r="A6" s="20">
        <v>40</v>
      </c>
      <c r="B6" s="20">
        <v>90</v>
      </c>
    </row>
    <row r="8" spans="1:6" x14ac:dyDescent="0.25">
      <c r="A8" s="33" t="s">
        <v>37</v>
      </c>
      <c r="B8" s="59"/>
      <c r="C8" s="32" t="s">
        <v>139</v>
      </c>
    </row>
    <row r="9" spans="1:6" x14ac:dyDescent="0.25">
      <c r="B9" s="59"/>
      <c r="C9" s="32" t="s">
        <v>140</v>
      </c>
    </row>
    <row r="10" spans="1:6" x14ac:dyDescent="0.25">
      <c r="B10" s="59"/>
      <c r="C10" s="32" t="s">
        <v>141</v>
      </c>
    </row>
  </sheetData>
  <mergeCells count="2">
    <mergeCell ref="A1:B1"/>
    <mergeCell ref="D2:E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I12"/>
  <sheetViews>
    <sheetView showGridLines="0" zoomScale="145" zoomScaleNormal="145" workbookViewId="0">
      <selection activeCell="E3" sqref="E3"/>
    </sheetView>
  </sheetViews>
  <sheetFormatPr defaultRowHeight="15" x14ac:dyDescent="0.25"/>
  <cols>
    <col min="1" max="1" width="15.28515625" bestFit="1" customWidth="1"/>
    <col min="2" max="2" width="10.28515625" bestFit="1" customWidth="1"/>
    <col min="3" max="3" width="2.7109375" customWidth="1"/>
    <col min="4" max="4" width="10.5703125" bestFit="1" customWidth="1"/>
    <col min="5" max="5" width="30.7109375" customWidth="1"/>
  </cols>
  <sheetData>
    <row r="1" spans="1:9" ht="15.75" x14ac:dyDescent="0.25">
      <c r="A1" s="102" t="s">
        <v>52</v>
      </c>
      <c r="B1" s="102"/>
    </row>
    <row r="2" spans="1:9" ht="5.0999999999999996" customHeight="1" x14ac:dyDescent="0.25">
      <c r="A2" s="103"/>
      <c r="B2" s="103"/>
    </row>
    <row r="3" spans="1:9" ht="15.75" x14ac:dyDescent="0.25">
      <c r="A3" s="30" t="s">
        <v>51</v>
      </c>
      <c r="B3" s="30" t="s">
        <v>50</v>
      </c>
      <c r="D3" s="32" t="s">
        <v>46</v>
      </c>
      <c r="E3" s="65">
        <f>COUNTIF(B4:B11,"Aprovado")</f>
        <v>5</v>
      </c>
      <c r="G3" s="83" t="s">
        <v>217</v>
      </c>
      <c r="H3" s="83"/>
      <c r="I3" s="83"/>
    </row>
    <row r="4" spans="1:9" x14ac:dyDescent="0.25">
      <c r="A4" s="16" t="s">
        <v>49</v>
      </c>
      <c r="B4" s="16" t="s">
        <v>46</v>
      </c>
      <c r="D4" s="32" t="s">
        <v>44</v>
      </c>
      <c r="E4" s="65">
        <f>COUNTIF(B4:B11,"Reprovado")</f>
        <v>3</v>
      </c>
      <c r="G4" s="83" t="s">
        <v>218</v>
      </c>
      <c r="H4" s="83"/>
      <c r="I4" s="83"/>
    </row>
    <row r="5" spans="1:9" x14ac:dyDescent="0.25">
      <c r="A5" s="16" t="s">
        <v>187</v>
      </c>
      <c r="B5" s="16" t="s">
        <v>46</v>
      </c>
    </row>
    <row r="6" spans="1:9" x14ac:dyDescent="0.25">
      <c r="A6" s="82" t="s">
        <v>215</v>
      </c>
      <c r="B6" s="16" t="s">
        <v>44</v>
      </c>
    </row>
    <row r="7" spans="1:9" x14ac:dyDescent="0.25">
      <c r="A7" s="16" t="s">
        <v>186</v>
      </c>
      <c r="B7" s="16" t="s">
        <v>46</v>
      </c>
    </row>
    <row r="8" spans="1:9" x14ac:dyDescent="0.25">
      <c r="A8" s="16" t="s">
        <v>48</v>
      </c>
      <c r="B8" s="16" t="s">
        <v>44</v>
      </c>
    </row>
    <row r="9" spans="1:9" x14ac:dyDescent="0.25">
      <c r="A9" s="82" t="s">
        <v>216</v>
      </c>
      <c r="B9" s="16" t="s">
        <v>46</v>
      </c>
    </row>
    <row r="10" spans="1:9" x14ac:dyDescent="0.25">
      <c r="A10" s="16" t="s">
        <v>47</v>
      </c>
      <c r="B10" s="16" t="s">
        <v>46</v>
      </c>
    </row>
    <row r="11" spans="1:9" x14ac:dyDescent="0.25">
      <c r="A11" s="16" t="s">
        <v>45</v>
      </c>
      <c r="B11" s="16" t="s">
        <v>44</v>
      </c>
    </row>
    <row r="12" spans="1:9" x14ac:dyDescent="0.25">
      <c r="A12" s="104"/>
      <c r="B12" s="104"/>
    </row>
  </sheetData>
  <mergeCells count="3">
    <mergeCell ref="A1:B1"/>
    <mergeCell ref="A2:B2"/>
    <mergeCell ref="A12:B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K11"/>
  <sheetViews>
    <sheetView showGridLines="0" zoomScale="145" zoomScaleNormal="145" workbookViewId="0">
      <selection activeCell="I6" sqref="I6"/>
    </sheetView>
  </sheetViews>
  <sheetFormatPr defaultRowHeight="15" x14ac:dyDescent="0.25"/>
  <cols>
    <col min="1" max="1" width="12.7109375" customWidth="1"/>
    <col min="2" max="6" width="10.5703125" bestFit="1" customWidth="1"/>
    <col min="7" max="7" width="19.28515625" customWidth="1"/>
    <col min="8" max="8" width="2.28515625" customWidth="1"/>
  </cols>
  <sheetData>
    <row r="1" spans="1:11" ht="15.75" x14ac:dyDescent="0.25">
      <c r="A1" s="105" t="s">
        <v>67</v>
      </c>
      <c r="B1" s="105"/>
      <c r="C1" s="105"/>
      <c r="D1" s="105"/>
      <c r="E1" s="105"/>
      <c r="F1" s="105"/>
      <c r="G1" s="105"/>
    </row>
    <row r="2" spans="1:11" ht="5.0999999999999996" customHeight="1" x14ac:dyDescent="0.25">
      <c r="A2" s="103"/>
      <c r="B2" s="103"/>
      <c r="C2" s="103"/>
      <c r="D2" s="103"/>
      <c r="E2" s="103"/>
      <c r="F2" s="103"/>
      <c r="G2" s="103"/>
    </row>
    <row r="3" spans="1:11" x14ac:dyDescent="0.25">
      <c r="A3" s="50" t="s">
        <v>66</v>
      </c>
      <c r="B3" s="50" t="s">
        <v>65</v>
      </c>
      <c r="C3" s="50" t="s">
        <v>64</v>
      </c>
      <c r="D3" s="50" t="s">
        <v>63</v>
      </c>
      <c r="E3" s="50" t="s">
        <v>62</v>
      </c>
      <c r="F3" s="50" t="s">
        <v>61</v>
      </c>
      <c r="G3" s="50" t="s">
        <v>60</v>
      </c>
      <c r="I3" s="96" t="s">
        <v>174</v>
      </c>
      <c r="J3" s="96"/>
      <c r="K3" s="47" t="s">
        <v>153</v>
      </c>
    </row>
    <row r="4" spans="1:11" x14ac:dyDescent="0.25">
      <c r="A4" s="48" t="s">
        <v>59</v>
      </c>
      <c r="B4" s="51">
        <v>100</v>
      </c>
      <c r="C4" s="20" t="s">
        <v>53</v>
      </c>
      <c r="D4" s="51">
        <v>100</v>
      </c>
      <c r="E4" s="20" t="s">
        <v>56</v>
      </c>
      <c r="F4" s="51">
        <v>150</v>
      </c>
      <c r="G4" s="65">
        <f>COUNT(B4:F4)</f>
        <v>3</v>
      </c>
      <c r="I4" s="106" t="s">
        <v>221</v>
      </c>
      <c r="J4" s="106"/>
      <c r="K4" s="106"/>
    </row>
    <row r="5" spans="1:11" x14ac:dyDescent="0.25">
      <c r="A5" s="48" t="s">
        <v>58</v>
      </c>
      <c r="B5" s="51">
        <v>120</v>
      </c>
      <c r="C5" s="51">
        <v>100</v>
      </c>
      <c r="D5" s="20" t="s">
        <v>53</v>
      </c>
      <c r="E5" s="51">
        <v>100</v>
      </c>
      <c r="F5" s="51">
        <v>100</v>
      </c>
      <c r="G5" s="65">
        <f t="shared" ref="G5:G7" si="0">COUNT(B5:F5)</f>
        <v>4</v>
      </c>
    </row>
    <row r="6" spans="1:11" x14ac:dyDescent="0.25">
      <c r="A6" s="48" t="s">
        <v>57</v>
      </c>
      <c r="B6" s="51">
        <v>150</v>
      </c>
      <c r="C6" s="20" t="s">
        <v>54</v>
      </c>
      <c r="D6" s="51">
        <v>150</v>
      </c>
      <c r="E6" s="51">
        <v>120</v>
      </c>
      <c r="F6" s="20" t="s">
        <v>56</v>
      </c>
      <c r="G6" s="65">
        <f t="shared" si="0"/>
        <v>3</v>
      </c>
    </row>
    <row r="7" spans="1:11" x14ac:dyDescent="0.25">
      <c r="A7" s="48" t="s">
        <v>55</v>
      </c>
      <c r="B7" s="20" t="s">
        <v>54</v>
      </c>
      <c r="C7" s="51">
        <v>100</v>
      </c>
      <c r="D7" s="51">
        <v>150</v>
      </c>
      <c r="E7" s="51">
        <v>150</v>
      </c>
      <c r="F7" s="51">
        <v>150</v>
      </c>
      <c r="G7" s="65">
        <f t="shared" si="0"/>
        <v>4</v>
      </c>
    </row>
    <row r="8" spans="1:11" x14ac:dyDescent="0.25">
      <c r="G8" s="3"/>
    </row>
    <row r="11" spans="1:11" x14ac:dyDescent="0.25">
      <c r="G11" t="s">
        <v>219</v>
      </c>
    </row>
  </sheetData>
  <mergeCells count="4">
    <mergeCell ref="A1:G1"/>
    <mergeCell ref="A2:G2"/>
    <mergeCell ref="I3:J3"/>
    <mergeCell ref="I4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I19"/>
  <sheetViews>
    <sheetView showGridLines="0" topLeftCell="A10" zoomScale="115" zoomScaleNormal="115" workbookViewId="0">
      <selection activeCell="D11" sqref="D11"/>
    </sheetView>
  </sheetViews>
  <sheetFormatPr defaultRowHeight="15" x14ac:dyDescent="0.25"/>
  <cols>
    <col min="1" max="1" width="9.85546875" bestFit="1" customWidth="1"/>
    <col min="2" max="2" width="14" bestFit="1" customWidth="1"/>
    <col min="3" max="3" width="5.7109375" customWidth="1"/>
    <col min="4" max="4" width="20.7109375" customWidth="1"/>
    <col min="5" max="5" width="25.42578125" customWidth="1"/>
    <col min="6" max="6" width="2.28515625" customWidth="1"/>
  </cols>
  <sheetData>
    <row r="1" spans="1:9" ht="15.75" x14ac:dyDescent="0.25">
      <c r="A1" s="88" t="s">
        <v>81</v>
      </c>
      <c r="B1" s="88"/>
    </row>
    <row r="2" spans="1:9" ht="5.0999999999999996" customHeight="1" x14ac:dyDescent="0.25">
      <c r="A2" s="89"/>
      <c r="B2" s="89"/>
    </row>
    <row r="3" spans="1:9" ht="15.75" x14ac:dyDescent="0.25">
      <c r="A3" s="30" t="s">
        <v>80</v>
      </c>
      <c r="B3" s="30" t="s">
        <v>79</v>
      </c>
      <c r="D3" s="102" t="s">
        <v>35</v>
      </c>
      <c r="E3" s="102"/>
      <c r="G3" s="96" t="s">
        <v>175</v>
      </c>
      <c r="H3" s="96"/>
      <c r="I3" s="47" t="s">
        <v>156</v>
      </c>
    </row>
    <row r="4" spans="1:9" x14ac:dyDescent="0.25">
      <c r="A4" s="16">
        <v>1</v>
      </c>
      <c r="B4" s="16" t="s">
        <v>155</v>
      </c>
      <c r="D4" s="73" t="s">
        <v>77</v>
      </c>
      <c r="E4" s="65">
        <f>COUNTA(B4:B18)</f>
        <v>10</v>
      </c>
    </row>
    <row r="5" spans="1:9" x14ac:dyDescent="0.25">
      <c r="A5" s="16">
        <v>2</v>
      </c>
      <c r="B5" s="16" t="s">
        <v>76</v>
      </c>
    </row>
    <row r="6" spans="1:9" x14ac:dyDescent="0.25">
      <c r="A6" s="16">
        <v>3</v>
      </c>
      <c r="B6" s="16" t="s">
        <v>75</v>
      </c>
      <c r="E6" s="84" t="s">
        <v>220</v>
      </c>
    </row>
    <row r="7" spans="1:9" x14ac:dyDescent="0.25">
      <c r="A7" s="16">
        <v>4</v>
      </c>
      <c r="B7" s="16" t="s">
        <v>74</v>
      </c>
    </row>
    <row r="8" spans="1:9" x14ac:dyDescent="0.25">
      <c r="A8" s="16">
        <v>5</v>
      </c>
      <c r="B8" s="16" t="s">
        <v>73</v>
      </c>
    </row>
    <row r="9" spans="1:9" x14ac:dyDescent="0.25">
      <c r="A9" s="16">
        <v>6</v>
      </c>
      <c r="B9" s="16" t="s">
        <v>154</v>
      </c>
    </row>
    <row r="10" spans="1:9" x14ac:dyDescent="0.25">
      <c r="A10" s="16">
        <v>7</v>
      </c>
      <c r="B10" s="16" t="s">
        <v>71</v>
      </c>
    </row>
    <row r="11" spans="1:9" x14ac:dyDescent="0.25">
      <c r="A11" s="16">
        <v>8</v>
      </c>
      <c r="B11" s="16" t="s">
        <v>70</v>
      </c>
    </row>
    <row r="12" spans="1:9" x14ac:dyDescent="0.25">
      <c r="A12" s="16">
        <v>9</v>
      </c>
      <c r="B12" s="16" t="s">
        <v>69</v>
      </c>
    </row>
    <row r="13" spans="1:9" x14ac:dyDescent="0.25">
      <c r="A13" s="16">
        <v>10</v>
      </c>
      <c r="B13" s="16" t="s">
        <v>68</v>
      </c>
    </row>
    <row r="14" spans="1:9" x14ac:dyDescent="0.25">
      <c r="A14" s="16">
        <v>11</v>
      </c>
      <c r="B14" s="16"/>
    </row>
    <row r="15" spans="1:9" x14ac:dyDescent="0.25">
      <c r="A15" s="16">
        <v>12</v>
      </c>
      <c r="B15" s="16"/>
    </row>
    <row r="16" spans="1:9" x14ac:dyDescent="0.25">
      <c r="A16" s="16">
        <v>13</v>
      </c>
      <c r="B16" s="16"/>
    </row>
    <row r="17" spans="1:2" x14ac:dyDescent="0.25">
      <c r="A17" s="16">
        <v>14</v>
      </c>
      <c r="B17" s="16"/>
    </row>
    <row r="18" spans="1:2" x14ac:dyDescent="0.25">
      <c r="A18" s="16">
        <v>15</v>
      </c>
      <c r="B18" s="16"/>
    </row>
    <row r="19" spans="1:2" ht="34.5" customHeight="1" x14ac:dyDescent="0.25"/>
  </sheetData>
  <mergeCells count="4">
    <mergeCell ref="A1:B1"/>
    <mergeCell ref="A2:B2"/>
    <mergeCell ref="D3:E3"/>
    <mergeCell ref="G3:H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I22"/>
  <sheetViews>
    <sheetView showGridLines="0" zoomScale="190" zoomScaleNormal="190" workbookViewId="0">
      <selection activeCell="D7" sqref="D7"/>
    </sheetView>
  </sheetViews>
  <sheetFormatPr defaultRowHeight="15" x14ac:dyDescent="0.25"/>
  <cols>
    <col min="1" max="1" width="10.42578125" bestFit="1" customWidth="1"/>
    <col min="2" max="2" width="15.140625" bestFit="1" customWidth="1"/>
    <col min="3" max="3" width="5.7109375" customWidth="1"/>
    <col min="4" max="4" width="15.85546875" bestFit="1" customWidth="1"/>
    <col min="5" max="5" width="22.28515625" customWidth="1"/>
    <col min="6" max="6" width="2.28515625" customWidth="1"/>
    <col min="7" max="7" width="7.140625" bestFit="1" customWidth="1"/>
  </cols>
  <sheetData>
    <row r="1" spans="1:9" ht="15.75" x14ac:dyDescent="0.25">
      <c r="A1" s="88" t="s">
        <v>81</v>
      </c>
      <c r="B1" s="88"/>
    </row>
    <row r="2" spans="1:9" ht="5.0999999999999996" customHeight="1" x14ac:dyDescent="0.25">
      <c r="A2" s="89"/>
      <c r="B2" s="89"/>
    </row>
    <row r="3" spans="1:9" ht="15.75" x14ac:dyDescent="0.25">
      <c r="A3" s="30" t="s">
        <v>80</v>
      </c>
      <c r="B3" s="30" t="s">
        <v>79</v>
      </c>
      <c r="D3" s="102" t="s">
        <v>35</v>
      </c>
      <c r="E3" s="102"/>
      <c r="G3" s="96" t="s">
        <v>176</v>
      </c>
      <c r="H3" s="96"/>
      <c r="I3" s="47" t="s">
        <v>157</v>
      </c>
    </row>
    <row r="4" spans="1:9" x14ac:dyDescent="0.25">
      <c r="A4" s="16">
        <v>1</v>
      </c>
      <c r="B4" s="16" t="s">
        <v>78</v>
      </c>
      <c r="D4" s="49" t="s">
        <v>82</v>
      </c>
      <c r="E4" s="65">
        <f>COUNTBLANK(B4:B18)</f>
        <v>5</v>
      </c>
    </row>
    <row r="5" spans="1:9" x14ac:dyDescent="0.25">
      <c r="A5" s="16">
        <v>2</v>
      </c>
      <c r="B5" s="16" t="s">
        <v>76</v>
      </c>
    </row>
    <row r="6" spans="1:9" x14ac:dyDescent="0.25">
      <c r="A6" s="16">
        <v>3</v>
      </c>
      <c r="B6" s="16" t="s">
        <v>75</v>
      </c>
      <c r="E6" s="84" t="s">
        <v>222</v>
      </c>
    </row>
    <row r="7" spans="1:9" x14ac:dyDescent="0.25">
      <c r="A7" s="16">
        <v>4</v>
      </c>
      <c r="B7" s="16" t="s">
        <v>74</v>
      </c>
    </row>
    <row r="8" spans="1:9" x14ac:dyDescent="0.25">
      <c r="A8" s="16">
        <v>5</v>
      </c>
      <c r="B8" s="16" t="s">
        <v>73</v>
      </c>
    </row>
    <row r="9" spans="1:9" x14ac:dyDescent="0.25">
      <c r="A9" s="16">
        <v>6</v>
      </c>
      <c r="B9" s="16" t="s">
        <v>72</v>
      </c>
    </row>
    <row r="10" spans="1:9" x14ac:dyDescent="0.25">
      <c r="A10" s="16">
        <v>7</v>
      </c>
      <c r="B10" s="16" t="s">
        <v>71</v>
      </c>
    </row>
    <row r="11" spans="1:9" x14ac:dyDescent="0.25">
      <c r="A11" s="16">
        <v>8</v>
      </c>
      <c r="B11" s="16" t="s">
        <v>70</v>
      </c>
    </row>
    <row r="12" spans="1:9" x14ac:dyDescent="0.25">
      <c r="A12" s="16">
        <v>9</v>
      </c>
      <c r="B12" s="16" t="s">
        <v>69</v>
      </c>
    </row>
    <row r="13" spans="1:9" x14ac:dyDescent="0.25">
      <c r="A13" s="16">
        <v>10</v>
      </c>
      <c r="B13" s="16" t="s">
        <v>68</v>
      </c>
    </row>
    <row r="14" spans="1:9" x14ac:dyDescent="0.25">
      <c r="A14" s="16">
        <v>11</v>
      </c>
      <c r="B14" s="16"/>
    </row>
    <row r="15" spans="1:9" x14ac:dyDescent="0.25">
      <c r="A15" s="16">
        <v>12</v>
      </c>
      <c r="B15" s="16"/>
    </row>
    <row r="16" spans="1:9" x14ac:dyDescent="0.25">
      <c r="A16" s="16">
        <v>13</v>
      </c>
      <c r="B16" s="16"/>
    </row>
    <row r="17" spans="1:2" x14ac:dyDescent="0.25">
      <c r="A17" s="16">
        <v>14</v>
      </c>
      <c r="B17" s="16"/>
    </row>
    <row r="18" spans="1:2" x14ac:dyDescent="0.25">
      <c r="A18" s="16">
        <v>15</v>
      </c>
      <c r="B18" s="16"/>
    </row>
    <row r="22" spans="1:2" ht="37.5" customHeight="1" x14ac:dyDescent="0.25"/>
  </sheetData>
  <mergeCells count="4">
    <mergeCell ref="A1:B1"/>
    <mergeCell ref="A2:B2"/>
    <mergeCell ref="D3:E3"/>
    <mergeCell ref="G3:H3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J25"/>
  <sheetViews>
    <sheetView showGridLines="0" zoomScale="145" zoomScaleNormal="145" workbookViewId="0">
      <selection activeCell="H12" sqref="H12"/>
    </sheetView>
  </sheetViews>
  <sheetFormatPr defaultRowHeight="15" x14ac:dyDescent="0.25"/>
  <cols>
    <col min="1" max="2" width="18.7109375" customWidth="1"/>
    <col min="3" max="3" width="5.7109375" customWidth="1"/>
    <col min="4" max="4" width="11" bestFit="1" customWidth="1"/>
    <col min="5" max="5" width="30.140625" customWidth="1"/>
    <col min="6" max="6" width="2" customWidth="1"/>
    <col min="7" max="7" width="7.140625" bestFit="1" customWidth="1"/>
  </cols>
  <sheetData>
    <row r="1" spans="1:10" ht="15.75" x14ac:dyDescent="0.25">
      <c r="A1" s="97" t="s">
        <v>159</v>
      </c>
      <c r="B1" s="97"/>
    </row>
    <row r="2" spans="1:10" ht="5.0999999999999996" customHeight="1" x14ac:dyDescent="0.25">
      <c r="A2" s="103"/>
      <c r="B2" s="103"/>
    </row>
    <row r="3" spans="1:10" x14ac:dyDescent="0.25">
      <c r="A3" s="15" t="s">
        <v>92</v>
      </c>
      <c r="B3" s="15" t="s">
        <v>93</v>
      </c>
      <c r="C3" s="4"/>
      <c r="D3" s="15" t="s">
        <v>92</v>
      </c>
      <c r="E3" s="34" t="s">
        <v>91</v>
      </c>
      <c r="G3" s="107" t="s">
        <v>177</v>
      </c>
      <c r="H3" s="107"/>
      <c r="I3" s="47" t="s">
        <v>158</v>
      </c>
    </row>
    <row r="4" spans="1:10" x14ac:dyDescent="0.25">
      <c r="A4" s="58" t="s">
        <v>85</v>
      </c>
      <c r="B4" s="52">
        <v>1230</v>
      </c>
      <c r="D4" s="35" t="s">
        <v>85</v>
      </c>
      <c r="E4" s="59">
        <f>SUMIF(A$4:A$25,D4,B$4:B$25)</f>
        <v>8040</v>
      </c>
    </row>
    <row r="5" spans="1:10" x14ac:dyDescent="0.25">
      <c r="A5" s="58" t="s">
        <v>84</v>
      </c>
      <c r="B5" s="52">
        <v>1590</v>
      </c>
      <c r="D5" s="35" t="s">
        <v>84</v>
      </c>
      <c r="E5" s="59">
        <f t="shared" ref="E5:E11" si="0">SUMIF(A$4:A$25,D5,B$4:B$25)</f>
        <v>7590</v>
      </c>
    </row>
    <row r="6" spans="1:10" x14ac:dyDescent="0.25">
      <c r="A6" s="58" t="s">
        <v>87</v>
      </c>
      <c r="B6" s="52">
        <v>2100</v>
      </c>
      <c r="D6" s="35" t="s">
        <v>90</v>
      </c>
      <c r="E6" s="59">
        <f t="shared" si="0"/>
        <v>3840</v>
      </c>
    </row>
    <row r="7" spans="1:10" x14ac:dyDescent="0.25">
      <c r="A7" s="58" t="s">
        <v>90</v>
      </c>
      <c r="B7" s="52">
        <v>1910</v>
      </c>
      <c r="D7" s="35" t="s">
        <v>86</v>
      </c>
      <c r="E7" s="59">
        <f t="shared" si="0"/>
        <v>3335</v>
      </c>
      <c r="G7" s="108" t="s">
        <v>223</v>
      </c>
      <c r="H7" s="108"/>
      <c r="I7" s="108"/>
      <c r="J7" s="108"/>
    </row>
    <row r="8" spans="1:10" x14ac:dyDescent="0.25">
      <c r="A8" s="58" t="s">
        <v>85</v>
      </c>
      <c r="B8" s="52">
        <v>2250</v>
      </c>
      <c r="D8" s="35" t="s">
        <v>83</v>
      </c>
      <c r="E8" s="59">
        <f t="shared" si="0"/>
        <v>5045</v>
      </c>
    </row>
    <row r="9" spans="1:10" x14ac:dyDescent="0.25">
      <c r="A9" s="58" t="s">
        <v>89</v>
      </c>
      <c r="B9" s="52">
        <v>1425</v>
      </c>
      <c r="D9" s="35" t="s">
        <v>89</v>
      </c>
      <c r="E9" s="59">
        <f t="shared" si="0"/>
        <v>3935</v>
      </c>
    </row>
    <row r="10" spans="1:10" x14ac:dyDescent="0.25">
      <c r="A10" s="58" t="s">
        <v>86</v>
      </c>
      <c r="B10" s="52">
        <v>1390</v>
      </c>
      <c r="D10" s="35" t="s">
        <v>87</v>
      </c>
      <c r="E10" s="59">
        <f t="shared" si="0"/>
        <v>7280</v>
      </c>
      <c r="G10" s="109" t="s">
        <v>224</v>
      </c>
      <c r="H10" s="109"/>
      <c r="I10" s="109"/>
      <c r="J10" s="109"/>
    </row>
    <row r="11" spans="1:10" x14ac:dyDescent="0.25">
      <c r="A11" s="58" t="s">
        <v>84</v>
      </c>
      <c r="B11" s="52">
        <v>1750</v>
      </c>
      <c r="D11" s="35" t="s">
        <v>88</v>
      </c>
      <c r="E11" s="59">
        <f t="shared" si="0"/>
        <v>4295</v>
      </c>
    </row>
    <row r="12" spans="1:10" x14ac:dyDescent="0.25">
      <c r="A12" s="58" t="s">
        <v>88</v>
      </c>
      <c r="B12" s="52">
        <v>1680</v>
      </c>
    </row>
    <row r="13" spans="1:10" x14ac:dyDescent="0.25">
      <c r="A13" s="58" t="s">
        <v>83</v>
      </c>
      <c r="B13" s="52">
        <v>2290</v>
      </c>
    </row>
    <row r="14" spans="1:10" x14ac:dyDescent="0.25">
      <c r="A14" s="58" t="s">
        <v>87</v>
      </c>
      <c r="B14" s="52">
        <v>2450</v>
      </c>
    </row>
    <row r="15" spans="1:10" x14ac:dyDescent="0.25">
      <c r="A15" s="58" t="s">
        <v>84</v>
      </c>
      <c r="B15" s="52">
        <v>3200</v>
      </c>
    </row>
    <row r="16" spans="1:10" x14ac:dyDescent="0.25">
      <c r="A16" s="58" t="s">
        <v>88</v>
      </c>
      <c r="B16" s="52">
        <v>1380</v>
      </c>
    </row>
    <row r="17" spans="1:2" x14ac:dyDescent="0.25">
      <c r="A17" s="58" t="s">
        <v>90</v>
      </c>
      <c r="B17" s="52">
        <v>1930</v>
      </c>
    </row>
    <row r="18" spans="1:2" x14ac:dyDescent="0.25">
      <c r="A18" s="58" t="s">
        <v>89</v>
      </c>
      <c r="B18" s="52">
        <v>2510</v>
      </c>
    </row>
    <row r="19" spans="1:2" x14ac:dyDescent="0.25">
      <c r="A19" s="58" t="s">
        <v>85</v>
      </c>
      <c r="B19" s="52">
        <v>2940</v>
      </c>
    </row>
    <row r="20" spans="1:2" x14ac:dyDescent="0.25">
      <c r="A20" s="58" t="s">
        <v>88</v>
      </c>
      <c r="B20" s="52">
        <v>1235</v>
      </c>
    </row>
    <row r="21" spans="1:2" x14ac:dyDescent="0.25">
      <c r="A21" s="58" t="s">
        <v>87</v>
      </c>
      <c r="B21" s="52">
        <v>2730</v>
      </c>
    </row>
    <row r="22" spans="1:2" x14ac:dyDescent="0.25">
      <c r="A22" s="58" t="s">
        <v>86</v>
      </c>
      <c r="B22" s="52">
        <v>1945</v>
      </c>
    </row>
    <row r="23" spans="1:2" x14ac:dyDescent="0.25">
      <c r="A23" s="58" t="s">
        <v>85</v>
      </c>
      <c r="B23" s="52">
        <v>1620</v>
      </c>
    </row>
    <row r="24" spans="1:2" x14ac:dyDescent="0.25">
      <c r="A24" s="58" t="s">
        <v>84</v>
      </c>
      <c r="B24" s="52">
        <v>1050</v>
      </c>
    </row>
    <row r="25" spans="1:2" x14ac:dyDescent="0.25">
      <c r="A25" s="58" t="s">
        <v>83</v>
      </c>
      <c r="B25" s="52">
        <v>2755</v>
      </c>
    </row>
  </sheetData>
  <mergeCells count="5">
    <mergeCell ref="A1:B1"/>
    <mergeCell ref="A2:B2"/>
    <mergeCell ref="G3:H3"/>
    <mergeCell ref="G7:J7"/>
    <mergeCell ref="G10:J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J25"/>
  <sheetViews>
    <sheetView showGridLines="0" topLeftCell="D1" zoomScaleNormal="100" workbookViewId="0">
      <selection activeCell="E5" sqref="E5:E11"/>
    </sheetView>
  </sheetViews>
  <sheetFormatPr defaultRowHeight="15" x14ac:dyDescent="0.25"/>
  <cols>
    <col min="1" max="2" width="18.7109375" customWidth="1"/>
    <col min="3" max="3" width="5.7109375" customWidth="1"/>
    <col min="4" max="4" width="11" bestFit="1" customWidth="1"/>
    <col min="5" max="5" width="31.7109375" customWidth="1"/>
    <col min="6" max="6" width="2.28515625" customWidth="1"/>
    <col min="7" max="7" width="7.140625" bestFit="1" customWidth="1"/>
  </cols>
  <sheetData>
    <row r="1" spans="1:10" ht="15.75" x14ac:dyDescent="0.25">
      <c r="A1" s="97" t="s">
        <v>183</v>
      </c>
      <c r="B1" s="97"/>
    </row>
    <row r="2" spans="1:10" ht="5.0999999999999996" customHeight="1" x14ac:dyDescent="0.25">
      <c r="A2" s="103"/>
      <c r="B2" s="103"/>
    </row>
    <row r="3" spans="1:10" x14ac:dyDescent="0.25">
      <c r="A3" s="15" t="s">
        <v>92</v>
      </c>
      <c r="B3" s="15" t="s">
        <v>93</v>
      </c>
      <c r="C3" s="4"/>
      <c r="D3" s="15" t="s">
        <v>92</v>
      </c>
      <c r="E3" s="34" t="s">
        <v>94</v>
      </c>
      <c r="G3" s="96" t="s">
        <v>178</v>
      </c>
      <c r="H3" s="96"/>
      <c r="I3" s="47" t="s">
        <v>160</v>
      </c>
    </row>
    <row r="4" spans="1:10" x14ac:dyDescent="0.25">
      <c r="A4" s="58" t="s">
        <v>85</v>
      </c>
      <c r="B4" s="52">
        <v>1230</v>
      </c>
      <c r="D4" s="35" t="s">
        <v>85</v>
      </c>
      <c r="E4" s="59">
        <f>AVERAGEIF(A$4:A$25,D4,B$4:B$25)</f>
        <v>2010</v>
      </c>
    </row>
    <row r="5" spans="1:10" x14ac:dyDescent="0.25">
      <c r="A5" s="58" t="s">
        <v>84</v>
      </c>
      <c r="B5" s="52">
        <v>1590</v>
      </c>
      <c r="D5" s="35" t="s">
        <v>84</v>
      </c>
      <c r="E5" s="59">
        <f>AVERAGEIF(A$4:A$25,D5,B$4:B$25)</f>
        <v>1897.5</v>
      </c>
    </row>
    <row r="6" spans="1:10" x14ac:dyDescent="0.25">
      <c r="A6" s="58" t="s">
        <v>87</v>
      </c>
      <c r="B6" s="52">
        <v>2100</v>
      </c>
      <c r="D6" s="35" t="s">
        <v>90</v>
      </c>
      <c r="E6" s="59">
        <f t="shared" ref="E6:E11" si="0">AVERAGEIF(A$4:A$25,D6,B$4:B$25)</f>
        <v>1920</v>
      </c>
      <c r="G6" s="108" t="s">
        <v>225</v>
      </c>
      <c r="H6" s="108"/>
      <c r="I6" s="108"/>
      <c r="J6" s="108"/>
    </row>
    <row r="7" spans="1:10" x14ac:dyDescent="0.25">
      <c r="A7" s="58" t="s">
        <v>90</v>
      </c>
      <c r="B7" s="52">
        <v>1910</v>
      </c>
      <c r="D7" s="35" t="s">
        <v>86</v>
      </c>
      <c r="E7" s="59">
        <f t="shared" si="0"/>
        <v>1667.5</v>
      </c>
      <c r="G7" s="85"/>
      <c r="H7" s="85"/>
      <c r="I7" s="85"/>
      <c r="J7" s="85"/>
    </row>
    <row r="8" spans="1:10" x14ac:dyDescent="0.25">
      <c r="A8" s="58" t="s">
        <v>85</v>
      </c>
      <c r="B8" s="52">
        <v>2250</v>
      </c>
      <c r="D8" s="35" t="s">
        <v>83</v>
      </c>
      <c r="E8" s="59">
        <f t="shared" si="0"/>
        <v>2522.5</v>
      </c>
      <c r="G8" s="85"/>
      <c r="H8" s="85"/>
      <c r="I8" s="85"/>
      <c r="J8" s="85"/>
    </row>
    <row r="9" spans="1:10" x14ac:dyDescent="0.25">
      <c r="A9" s="58" t="s">
        <v>89</v>
      </c>
      <c r="B9" s="52">
        <v>1425</v>
      </c>
      <c r="D9" s="35" t="s">
        <v>89</v>
      </c>
      <c r="E9" s="59">
        <f t="shared" si="0"/>
        <v>1967.5</v>
      </c>
      <c r="G9" s="108" t="s">
        <v>224</v>
      </c>
      <c r="H9" s="108"/>
      <c r="I9" s="108"/>
      <c r="J9" s="108"/>
    </row>
    <row r="10" spans="1:10" x14ac:dyDescent="0.25">
      <c r="A10" s="58" t="s">
        <v>86</v>
      </c>
      <c r="B10" s="52">
        <v>1390</v>
      </c>
      <c r="D10" s="35" t="s">
        <v>87</v>
      </c>
      <c r="E10" s="59">
        <f t="shared" si="0"/>
        <v>2426.6666666666665</v>
      </c>
      <c r="G10" s="85"/>
      <c r="H10" s="85"/>
      <c r="I10" s="85"/>
      <c r="J10" s="85"/>
    </row>
    <row r="11" spans="1:10" x14ac:dyDescent="0.25">
      <c r="A11" s="58" t="s">
        <v>84</v>
      </c>
      <c r="B11" s="52">
        <v>1750</v>
      </c>
      <c r="D11" s="35" t="s">
        <v>88</v>
      </c>
      <c r="E11" s="59">
        <f t="shared" si="0"/>
        <v>1431.6666666666667</v>
      </c>
    </row>
    <row r="12" spans="1:10" x14ac:dyDescent="0.25">
      <c r="A12" s="58" t="s">
        <v>88</v>
      </c>
      <c r="B12" s="52">
        <v>1680</v>
      </c>
    </row>
    <row r="13" spans="1:10" x14ac:dyDescent="0.25">
      <c r="A13" s="58" t="s">
        <v>83</v>
      </c>
      <c r="B13" s="52">
        <v>2290</v>
      </c>
    </row>
    <row r="14" spans="1:10" x14ac:dyDescent="0.25">
      <c r="A14" s="58" t="s">
        <v>87</v>
      </c>
      <c r="B14" s="52">
        <v>2450</v>
      </c>
    </row>
    <row r="15" spans="1:10" x14ac:dyDescent="0.25">
      <c r="A15" s="58" t="s">
        <v>84</v>
      </c>
      <c r="B15" s="52">
        <v>3200</v>
      </c>
    </row>
    <row r="16" spans="1:10" x14ac:dyDescent="0.25">
      <c r="A16" s="58" t="s">
        <v>88</v>
      </c>
      <c r="B16" s="52">
        <v>1380</v>
      </c>
    </row>
    <row r="17" spans="1:2" x14ac:dyDescent="0.25">
      <c r="A17" s="58" t="s">
        <v>90</v>
      </c>
      <c r="B17" s="52">
        <v>1930</v>
      </c>
    </row>
    <row r="18" spans="1:2" x14ac:dyDescent="0.25">
      <c r="A18" s="58" t="s">
        <v>89</v>
      </c>
      <c r="B18" s="52">
        <v>2510</v>
      </c>
    </row>
    <row r="19" spans="1:2" x14ac:dyDescent="0.25">
      <c r="A19" s="58" t="s">
        <v>85</v>
      </c>
      <c r="B19" s="52">
        <v>2940</v>
      </c>
    </row>
    <row r="20" spans="1:2" x14ac:dyDescent="0.25">
      <c r="A20" s="58" t="s">
        <v>88</v>
      </c>
      <c r="B20" s="52">
        <v>1235</v>
      </c>
    </row>
    <row r="21" spans="1:2" x14ac:dyDescent="0.25">
      <c r="A21" s="58" t="s">
        <v>87</v>
      </c>
      <c r="B21" s="52">
        <v>2730</v>
      </c>
    </row>
    <row r="22" spans="1:2" x14ac:dyDescent="0.25">
      <c r="A22" s="58" t="s">
        <v>86</v>
      </c>
      <c r="B22" s="52">
        <v>1945</v>
      </c>
    </row>
    <row r="23" spans="1:2" x14ac:dyDescent="0.25">
      <c r="A23" s="58" t="s">
        <v>85</v>
      </c>
      <c r="B23" s="52">
        <v>1620</v>
      </c>
    </row>
    <row r="24" spans="1:2" x14ac:dyDescent="0.25">
      <c r="A24" s="58" t="s">
        <v>84</v>
      </c>
      <c r="B24" s="52">
        <v>1050</v>
      </c>
    </row>
    <row r="25" spans="1:2" x14ac:dyDescent="0.25">
      <c r="A25" s="58" t="s">
        <v>83</v>
      </c>
      <c r="B25" s="52">
        <v>2755</v>
      </c>
    </row>
  </sheetData>
  <mergeCells count="5">
    <mergeCell ref="A1:B1"/>
    <mergeCell ref="A2:B2"/>
    <mergeCell ref="G3:H3"/>
    <mergeCell ref="G6:J6"/>
    <mergeCell ref="G9:J9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H12"/>
  <sheetViews>
    <sheetView showGridLines="0" zoomScale="142" zoomScaleNormal="142" workbookViewId="0">
      <selection activeCell="E10" sqref="E10"/>
    </sheetView>
  </sheetViews>
  <sheetFormatPr defaultRowHeight="15" x14ac:dyDescent="0.25"/>
  <cols>
    <col min="1" max="1" width="15.5703125" bestFit="1" customWidth="1"/>
    <col min="2" max="2" width="11.42578125" bestFit="1" customWidth="1"/>
    <col min="3" max="3" width="34.7109375" customWidth="1"/>
    <col min="4" max="4" width="2.28515625" customWidth="1"/>
    <col min="5" max="5" width="7.140625" bestFit="1" customWidth="1"/>
  </cols>
  <sheetData>
    <row r="1" spans="1:8" ht="15.75" x14ac:dyDescent="0.25">
      <c r="A1" s="88" t="s">
        <v>145</v>
      </c>
      <c r="B1" s="88"/>
      <c r="C1" s="88"/>
      <c r="E1" s="49" t="s">
        <v>179</v>
      </c>
      <c r="F1" s="47" t="s">
        <v>161</v>
      </c>
    </row>
    <row r="2" spans="1:8" ht="5.0999999999999996" customHeight="1" x14ac:dyDescent="0.25">
      <c r="A2" s="103"/>
      <c r="B2" s="103"/>
      <c r="C2" s="103"/>
    </row>
    <row r="3" spans="1:8" x14ac:dyDescent="0.25">
      <c r="A3" s="15" t="s">
        <v>95</v>
      </c>
      <c r="B3" s="15" t="s">
        <v>10</v>
      </c>
      <c r="C3" s="15" t="s">
        <v>50</v>
      </c>
    </row>
    <row r="4" spans="1:8" x14ac:dyDescent="0.25">
      <c r="A4" s="72" t="s">
        <v>57</v>
      </c>
      <c r="B4" s="16">
        <v>90</v>
      </c>
      <c r="C4" s="55" t="str">
        <f>IF(B4&lt;50,"Reprovado","Aprovado")</f>
        <v>Aprovado</v>
      </c>
      <c r="D4" s="5"/>
      <c r="E4" s="111" t="s">
        <v>226</v>
      </c>
      <c r="F4" s="112"/>
      <c r="G4" s="112"/>
      <c r="H4" s="113"/>
    </row>
    <row r="5" spans="1:8" x14ac:dyDescent="0.25">
      <c r="A5" s="72" t="s">
        <v>86</v>
      </c>
      <c r="B5" s="16">
        <v>75</v>
      </c>
      <c r="C5" s="55" t="str">
        <f>IF(B5&lt;50,"Reprovado","Aprovado")</f>
        <v>Aprovado</v>
      </c>
    </row>
    <row r="6" spans="1:8" x14ac:dyDescent="0.25">
      <c r="A6" s="72" t="s">
        <v>196</v>
      </c>
      <c r="B6" s="16">
        <v>40</v>
      </c>
      <c r="C6" s="86" t="str">
        <f>IF(B6&lt;50,"Reprovado","Aprovado")</f>
        <v>Reprovado</v>
      </c>
    </row>
    <row r="7" spans="1:8" x14ac:dyDescent="0.25">
      <c r="A7" s="72" t="s">
        <v>90</v>
      </c>
      <c r="B7" s="16">
        <v>60</v>
      </c>
      <c r="C7" s="55" t="str">
        <f t="shared" ref="C7:C10" si="0">IF(B7&lt;50,"Reprovado","Aprovado")</f>
        <v>Aprovado</v>
      </c>
      <c r="E7" s="109" t="s">
        <v>227</v>
      </c>
      <c r="F7" s="109"/>
      <c r="G7" s="109"/>
      <c r="H7" s="109"/>
    </row>
    <row r="8" spans="1:8" x14ac:dyDescent="0.25">
      <c r="A8" s="72" t="s">
        <v>87</v>
      </c>
      <c r="B8" s="16">
        <v>100</v>
      </c>
      <c r="C8" s="55" t="str">
        <f t="shared" si="0"/>
        <v>Aprovado</v>
      </c>
    </row>
    <row r="9" spans="1:8" x14ac:dyDescent="0.25">
      <c r="A9" s="72" t="s">
        <v>70</v>
      </c>
      <c r="B9" s="16">
        <v>85</v>
      </c>
      <c r="C9" s="55" t="str">
        <f t="shared" si="0"/>
        <v>Aprovado</v>
      </c>
    </row>
    <row r="10" spans="1:8" x14ac:dyDescent="0.25">
      <c r="A10" s="72" t="s">
        <v>73</v>
      </c>
      <c r="B10" s="16">
        <v>30</v>
      </c>
      <c r="C10" s="86" t="str">
        <f t="shared" si="0"/>
        <v>Reprovado</v>
      </c>
    </row>
    <row r="12" spans="1:8" ht="33" customHeight="1" x14ac:dyDescent="0.25">
      <c r="A12" s="110" t="s">
        <v>144</v>
      </c>
      <c r="B12" s="110"/>
      <c r="C12" s="110"/>
    </row>
  </sheetData>
  <mergeCells count="5">
    <mergeCell ref="A1:C1"/>
    <mergeCell ref="A2:C2"/>
    <mergeCell ref="A12:C12"/>
    <mergeCell ref="E4:H4"/>
    <mergeCell ref="E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B1:P22"/>
  <sheetViews>
    <sheetView showGridLines="0" topLeftCell="A16" zoomScale="145" zoomScaleNormal="145" workbookViewId="0">
      <selection activeCell="F18" sqref="F18"/>
    </sheetView>
  </sheetViews>
  <sheetFormatPr defaultColWidth="9.140625" defaultRowHeight="15.75" x14ac:dyDescent="0.25"/>
  <cols>
    <col min="1" max="1" width="3.28515625" style="9" customWidth="1"/>
    <col min="2" max="2" width="16.140625" style="9" bestFit="1" customWidth="1"/>
    <col min="3" max="5" width="15.7109375" style="9" customWidth="1"/>
    <col min="6" max="6" width="60.7109375" style="9" customWidth="1"/>
    <col min="7" max="7" width="1.85546875" style="9" customWidth="1"/>
    <col min="8" max="8" width="7.140625" style="9" bestFit="1" customWidth="1"/>
    <col min="9" max="16384" width="9.140625" style="9"/>
  </cols>
  <sheetData>
    <row r="1" spans="2:7" customFormat="1" ht="15" x14ac:dyDescent="0.25">
      <c r="B1" s="3"/>
      <c r="C1" s="3"/>
      <c r="D1" s="3"/>
      <c r="E1" s="3"/>
    </row>
    <row r="2" spans="2:7" customFormat="1" ht="15" x14ac:dyDescent="0.25">
      <c r="B2" s="3"/>
      <c r="C2" s="53" t="s">
        <v>190</v>
      </c>
      <c r="D2" s="96" t="s">
        <v>102</v>
      </c>
      <c r="E2" s="96"/>
    </row>
    <row r="3" spans="2:7" customFormat="1" x14ac:dyDescent="0.25">
      <c r="B3" s="54" t="s">
        <v>191</v>
      </c>
      <c r="C3" s="55" t="b">
        <f>AND(2&lt;3,7&gt;5,10&gt;8)</f>
        <v>1</v>
      </c>
      <c r="D3" s="9"/>
      <c r="E3" s="9"/>
    </row>
    <row r="4" spans="2:7" customFormat="1" ht="15" x14ac:dyDescent="0.25">
      <c r="B4" s="54" t="s">
        <v>192</v>
      </c>
      <c r="C4" s="55" t="b">
        <f>AND(2&gt;3,5&gt;4,15&gt;9)</f>
        <v>0</v>
      </c>
      <c r="D4" s="3"/>
      <c r="E4" s="47" t="s">
        <v>163</v>
      </c>
    </row>
    <row r="5" spans="2:7" customFormat="1" ht="15" x14ac:dyDescent="0.25">
      <c r="D5" s="3"/>
      <c r="E5" s="3"/>
    </row>
    <row r="7" spans="2:7" x14ac:dyDescent="0.25">
      <c r="B7" s="46" t="s">
        <v>101</v>
      </c>
      <c r="C7" s="46" t="s">
        <v>100</v>
      </c>
      <c r="D7" s="46" t="s">
        <v>99</v>
      </c>
      <c r="E7" s="46" t="s">
        <v>98</v>
      </c>
      <c r="F7" s="46" t="s">
        <v>50</v>
      </c>
    </row>
    <row r="8" spans="2:7" x14ac:dyDescent="0.25">
      <c r="B8" s="38">
        <v>59060</v>
      </c>
      <c r="C8" s="29" t="s">
        <v>97</v>
      </c>
      <c r="D8" s="29" t="s">
        <v>97</v>
      </c>
      <c r="E8" s="29" t="s">
        <v>97</v>
      </c>
      <c r="F8" s="62" t="b">
        <f>AND(C8="Sim",D8="Sim",E8="Sim")</f>
        <v>1</v>
      </c>
      <c r="G8" s="14"/>
    </row>
    <row r="9" spans="2:7" x14ac:dyDescent="0.25">
      <c r="B9" s="38">
        <v>59061</v>
      </c>
      <c r="C9" s="29" t="s">
        <v>96</v>
      </c>
      <c r="D9" s="29" t="s">
        <v>97</v>
      </c>
      <c r="E9" s="29" t="s">
        <v>97</v>
      </c>
      <c r="F9" s="62" t="b">
        <f t="shared" ref="F9:F11" si="0">AND(C9="Sim",D9="Sim",E9="Sim")</f>
        <v>0</v>
      </c>
    </row>
    <row r="10" spans="2:7" x14ac:dyDescent="0.25">
      <c r="B10" s="38">
        <v>59062</v>
      </c>
      <c r="C10" s="29" t="s">
        <v>97</v>
      </c>
      <c r="D10" s="29" t="s">
        <v>97</v>
      </c>
      <c r="E10" s="29" t="s">
        <v>97</v>
      </c>
      <c r="F10" s="62" t="b">
        <f t="shared" si="0"/>
        <v>1</v>
      </c>
    </row>
    <row r="11" spans="2:7" x14ac:dyDescent="0.25">
      <c r="B11" s="38">
        <v>59063</v>
      </c>
      <c r="C11" s="29" t="s">
        <v>96</v>
      </c>
      <c r="D11" s="29" t="s">
        <v>96</v>
      </c>
      <c r="E11" s="29" t="s">
        <v>96</v>
      </c>
      <c r="F11" s="62" t="b">
        <f t="shared" si="0"/>
        <v>0</v>
      </c>
    </row>
    <row r="12" spans="2:7" ht="9.9499999999999993" customHeight="1" x14ac:dyDescent="0.25">
      <c r="F12"/>
    </row>
    <row r="13" spans="2:7" x14ac:dyDescent="0.25">
      <c r="D13" s="7"/>
      <c r="F13" s="57" t="s">
        <v>197</v>
      </c>
    </row>
    <row r="14" spans="2:7" x14ac:dyDescent="0.25">
      <c r="D14" s="7"/>
      <c r="E14" s="37"/>
      <c r="F14" s="37"/>
    </row>
    <row r="15" spans="2:7" x14ac:dyDescent="0.25">
      <c r="D15" s="7"/>
      <c r="E15" s="37"/>
      <c r="F15" s="37"/>
    </row>
    <row r="16" spans="2:7" x14ac:dyDescent="0.25">
      <c r="B16" s="46" t="s">
        <v>101</v>
      </c>
      <c r="C16" s="46" t="s">
        <v>100</v>
      </c>
      <c r="D16" s="46" t="s">
        <v>99</v>
      </c>
      <c r="E16" s="46" t="s">
        <v>98</v>
      </c>
      <c r="F16" s="46" t="s">
        <v>50</v>
      </c>
    </row>
    <row r="17" spans="2:16" x14ac:dyDescent="0.25">
      <c r="B17" s="38">
        <v>59060</v>
      </c>
      <c r="C17" s="29" t="s">
        <v>97</v>
      </c>
      <c r="D17" s="29" t="s">
        <v>97</v>
      </c>
      <c r="E17" s="29" t="s">
        <v>97</v>
      </c>
      <c r="F17" s="62" t="str">
        <f>IF(AND(C17="Sim",D17="Sim",E17="Sim"),"Liberado","Retido")</f>
        <v>Liberado</v>
      </c>
      <c r="G17" s="14"/>
    </row>
    <row r="18" spans="2:16" x14ac:dyDescent="0.25">
      <c r="B18" s="38">
        <v>59061</v>
      </c>
      <c r="C18" s="29" t="s">
        <v>96</v>
      </c>
      <c r="D18" s="29" t="s">
        <v>97</v>
      </c>
      <c r="E18" s="29" t="s">
        <v>97</v>
      </c>
      <c r="F18" s="62" t="str">
        <f t="shared" ref="F18:F20" si="1">IF(AND(C18="Sim",D18="Sim",E18="Sim"),"Liberado","Retido")</f>
        <v>Retido</v>
      </c>
      <c r="P18" s="61"/>
    </row>
    <row r="19" spans="2:16" x14ac:dyDescent="0.25">
      <c r="B19" s="38">
        <v>59062</v>
      </c>
      <c r="C19" s="29" t="s">
        <v>97</v>
      </c>
      <c r="D19" s="29" t="s">
        <v>97</v>
      </c>
      <c r="E19" s="29" t="s">
        <v>97</v>
      </c>
      <c r="F19" s="62" t="str">
        <f t="shared" si="1"/>
        <v>Liberado</v>
      </c>
    </row>
    <row r="20" spans="2:16" x14ac:dyDescent="0.25">
      <c r="B20" s="38">
        <v>59063</v>
      </c>
      <c r="C20" s="29" t="s">
        <v>96</v>
      </c>
      <c r="D20" s="29" t="s">
        <v>96</v>
      </c>
      <c r="E20" s="29" t="s">
        <v>96</v>
      </c>
      <c r="F20" s="62" t="str">
        <f t="shared" si="1"/>
        <v>Retido</v>
      </c>
    </row>
    <row r="21" spans="2:16" ht="9.9499999999999993" customHeight="1" x14ac:dyDescent="0.25"/>
    <row r="22" spans="2:16" x14ac:dyDescent="0.25">
      <c r="E22" s="56"/>
      <c r="F22" s="57" t="s">
        <v>162</v>
      </c>
    </row>
  </sheetData>
  <mergeCells count="1"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B1:I17"/>
  <sheetViews>
    <sheetView showGridLines="0" zoomScale="160" zoomScaleNormal="160" workbookViewId="0">
      <selection activeCell="C3" sqref="C3"/>
    </sheetView>
  </sheetViews>
  <sheetFormatPr defaultRowHeight="15" x14ac:dyDescent="0.25"/>
  <cols>
    <col min="1" max="1" width="2.5703125" customWidth="1"/>
    <col min="2" max="2" width="18.7109375" customWidth="1"/>
    <col min="3" max="3" width="16.7109375" customWidth="1"/>
    <col min="4" max="4" width="10.85546875" bestFit="1" customWidth="1"/>
    <col min="5" max="5" width="11" bestFit="1" customWidth="1"/>
    <col min="6" max="6" width="35" customWidth="1"/>
    <col min="7" max="7" width="2.28515625" customWidth="1"/>
    <col min="8" max="8" width="7.140625" bestFit="1" customWidth="1"/>
  </cols>
  <sheetData>
    <row r="1" spans="2:9" x14ac:dyDescent="0.25">
      <c r="B1" s="3"/>
      <c r="C1" s="3"/>
      <c r="D1" s="3"/>
      <c r="E1" s="3"/>
    </row>
    <row r="2" spans="2:9" x14ac:dyDescent="0.25">
      <c r="B2" s="3"/>
      <c r="C2" s="53" t="s">
        <v>190</v>
      </c>
      <c r="D2" s="96" t="s">
        <v>104</v>
      </c>
      <c r="E2" s="96"/>
    </row>
    <row r="3" spans="2:9" ht="15.75" x14ac:dyDescent="0.25">
      <c r="B3" s="54" t="s">
        <v>193</v>
      </c>
      <c r="C3" s="55" t="b">
        <f>OR(10&lt;8,4&gt;5,2&gt;1)</f>
        <v>1</v>
      </c>
      <c r="D3" s="9"/>
    </row>
    <row r="4" spans="2:9" x14ac:dyDescent="0.25">
      <c r="B4" s="54" t="s">
        <v>194</v>
      </c>
      <c r="C4" s="55" t="b">
        <f>OR(2&gt;3,5&lt;4,9&gt;9)</f>
        <v>0</v>
      </c>
      <c r="D4" s="3"/>
      <c r="E4" s="47" t="s">
        <v>164</v>
      </c>
    </row>
    <row r="7" spans="2:9" x14ac:dyDescent="0.25">
      <c r="B7" s="36" t="s">
        <v>25</v>
      </c>
      <c r="C7" s="36" t="s">
        <v>111</v>
      </c>
      <c r="D7" s="36" t="s">
        <v>184</v>
      </c>
      <c r="E7" s="36" t="s">
        <v>185</v>
      </c>
      <c r="F7" s="36" t="s">
        <v>195</v>
      </c>
    </row>
    <row r="8" spans="2:9" x14ac:dyDescent="0.25">
      <c r="B8" s="16" t="s">
        <v>110</v>
      </c>
      <c r="C8" s="16">
        <v>12</v>
      </c>
      <c r="D8" s="20">
        <v>35</v>
      </c>
      <c r="E8" s="20">
        <v>420</v>
      </c>
      <c r="F8" s="87">
        <f>IF(OR(C8&gt;=C$15,E8&gt;=C$16),C$17*E8,0)</f>
        <v>42</v>
      </c>
      <c r="G8" s="5"/>
    </row>
    <row r="9" spans="2:9" x14ac:dyDescent="0.25">
      <c r="B9" s="16" t="s">
        <v>109</v>
      </c>
      <c r="C9" s="16">
        <v>5</v>
      </c>
      <c r="D9" s="20">
        <v>65</v>
      </c>
      <c r="E9" s="20">
        <v>325</v>
      </c>
      <c r="F9" s="87">
        <f t="shared" ref="F9:F12" si="0">IF(OR(C9&gt;=C$15,E9&gt;=C$16),C$17*E9,0)</f>
        <v>0</v>
      </c>
    </row>
    <row r="10" spans="2:9" x14ac:dyDescent="0.25">
      <c r="B10" s="16" t="s">
        <v>108</v>
      </c>
      <c r="C10" s="16">
        <v>16</v>
      </c>
      <c r="D10" s="20">
        <v>8</v>
      </c>
      <c r="E10" s="20">
        <v>128</v>
      </c>
      <c r="F10" s="87">
        <f t="shared" si="0"/>
        <v>12.8</v>
      </c>
    </row>
    <row r="11" spans="2:9" x14ac:dyDescent="0.25">
      <c r="B11" s="16" t="s">
        <v>107</v>
      </c>
      <c r="C11" s="16">
        <v>3</v>
      </c>
      <c r="D11" s="20">
        <v>16</v>
      </c>
      <c r="E11" s="20">
        <v>48</v>
      </c>
      <c r="F11" s="87">
        <f t="shared" si="0"/>
        <v>0</v>
      </c>
    </row>
    <row r="12" spans="2:9" x14ac:dyDescent="0.25">
      <c r="B12" s="16" t="s">
        <v>106</v>
      </c>
      <c r="C12" s="16">
        <v>2</v>
      </c>
      <c r="D12" s="20">
        <v>450</v>
      </c>
      <c r="E12" s="20">
        <v>900</v>
      </c>
      <c r="F12" s="87">
        <f t="shared" si="0"/>
        <v>90</v>
      </c>
    </row>
    <row r="14" spans="2:9" ht="15" customHeight="1" x14ac:dyDescent="0.25">
      <c r="B14" s="99" t="s">
        <v>105</v>
      </c>
      <c r="C14" s="99"/>
      <c r="D14" s="114" t="s">
        <v>198</v>
      </c>
      <c r="E14" s="114"/>
      <c r="F14" s="114"/>
      <c r="G14" s="114"/>
      <c r="H14" s="114"/>
      <c r="I14" s="114"/>
    </row>
    <row r="15" spans="2:9" x14ac:dyDescent="0.25">
      <c r="B15" s="39" t="s">
        <v>143</v>
      </c>
      <c r="C15" s="67">
        <v>11</v>
      </c>
      <c r="D15" s="114"/>
      <c r="E15" s="114"/>
      <c r="F15" s="114"/>
      <c r="G15" s="114"/>
      <c r="H15" s="114"/>
      <c r="I15" s="114"/>
    </row>
    <row r="16" spans="2:9" ht="15" customHeight="1" x14ac:dyDescent="0.25">
      <c r="B16" s="39" t="s">
        <v>135</v>
      </c>
      <c r="C16" s="68">
        <v>600</v>
      </c>
      <c r="D16" s="114"/>
      <c r="E16" s="114"/>
      <c r="F16" s="114"/>
      <c r="G16" s="114"/>
      <c r="H16" s="114"/>
      <c r="I16" s="114"/>
    </row>
    <row r="17" spans="2:3" x14ac:dyDescent="0.25">
      <c r="B17" s="39" t="s">
        <v>103</v>
      </c>
      <c r="C17" s="69">
        <v>0.1</v>
      </c>
    </row>
  </sheetData>
  <mergeCells count="3">
    <mergeCell ref="D14:I16"/>
    <mergeCell ref="B14:C14"/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F18"/>
  <sheetViews>
    <sheetView showGridLines="0" zoomScale="115" zoomScaleNormal="115" workbookViewId="0">
      <selection activeCell="C8" sqref="C8:C11"/>
    </sheetView>
  </sheetViews>
  <sheetFormatPr defaultRowHeight="15" x14ac:dyDescent="0.25"/>
  <cols>
    <col min="1" max="1" width="19.7109375" bestFit="1" customWidth="1"/>
    <col min="2" max="2" width="14.42578125" bestFit="1" customWidth="1"/>
    <col min="3" max="3" width="30.7109375" customWidth="1"/>
    <col min="4" max="4" width="2.28515625" customWidth="1"/>
    <col min="5" max="5" width="11.140625" customWidth="1"/>
  </cols>
  <sheetData>
    <row r="1" spans="1:6" ht="15.75" x14ac:dyDescent="0.25">
      <c r="A1" s="88" t="s">
        <v>122</v>
      </c>
      <c r="B1" s="88"/>
      <c r="C1" s="88"/>
    </row>
    <row r="2" spans="1:6" ht="5.0999999999999996" customHeight="1" x14ac:dyDescent="0.25">
      <c r="A2" s="115"/>
      <c r="B2" s="116"/>
      <c r="C2" s="117"/>
    </row>
    <row r="3" spans="1:6" ht="31.5" customHeight="1" x14ac:dyDescent="0.25">
      <c r="A3" s="18" t="s">
        <v>121</v>
      </c>
      <c r="B3" s="17" t="s">
        <v>199</v>
      </c>
      <c r="C3" s="17" t="s">
        <v>124</v>
      </c>
    </row>
    <row r="4" spans="1:6" x14ac:dyDescent="0.25">
      <c r="A4" s="70" t="s">
        <v>114</v>
      </c>
      <c r="B4" s="40">
        <v>180</v>
      </c>
      <c r="C4" s="66">
        <f>VLOOKUP(B4,A$15:B$18,2,1)</f>
        <v>0.1</v>
      </c>
      <c r="D4" s="5"/>
      <c r="E4" s="49" t="s">
        <v>180</v>
      </c>
      <c r="F4" s="47" t="s">
        <v>165</v>
      </c>
    </row>
    <row r="5" spans="1:6" x14ac:dyDescent="0.25">
      <c r="A5" s="70" t="s">
        <v>113</v>
      </c>
      <c r="B5" s="40">
        <v>630</v>
      </c>
      <c r="C5" s="66">
        <f>VLOOKUP(B5,A$15:B$18,2,1)</f>
        <v>0.4</v>
      </c>
    </row>
    <row r="6" spans="1:6" x14ac:dyDescent="0.25">
      <c r="A6" s="70" t="s">
        <v>115</v>
      </c>
      <c r="B6" s="40">
        <v>517</v>
      </c>
      <c r="C6" s="66">
        <f>VLOOKUP(B6,A$15:B$18,2,1)</f>
        <v>0.3</v>
      </c>
    </row>
    <row r="7" spans="1:6" x14ac:dyDescent="0.25">
      <c r="A7" s="70" t="s">
        <v>116</v>
      </c>
      <c r="B7" s="40">
        <v>349</v>
      </c>
      <c r="C7" s="66">
        <f>VLOOKUP(B7,A$15:B$18,2,1)</f>
        <v>0.2</v>
      </c>
    </row>
    <row r="8" spans="1:6" x14ac:dyDescent="0.25">
      <c r="A8" s="70" t="s">
        <v>117</v>
      </c>
      <c r="B8" s="40">
        <v>725</v>
      </c>
      <c r="C8" s="66">
        <f>VLOOKUP(B8,A$15:B$18,2,1)</f>
        <v>0.4</v>
      </c>
      <c r="D8" s="6"/>
    </row>
    <row r="9" spans="1:6" x14ac:dyDescent="0.25">
      <c r="A9" s="70" t="s">
        <v>120</v>
      </c>
      <c r="B9" s="40">
        <v>233</v>
      </c>
      <c r="C9" s="66">
        <f t="shared" ref="C9:C11" si="0">VLOOKUP(B9,A$15:B$18,2,1)</f>
        <v>0.2</v>
      </c>
    </row>
    <row r="10" spans="1:6" x14ac:dyDescent="0.25">
      <c r="A10" s="70" t="s">
        <v>118</v>
      </c>
      <c r="B10" s="40">
        <v>190</v>
      </c>
      <c r="C10" s="66">
        <f t="shared" si="0"/>
        <v>0.1</v>
      </c>
    </row>
    <row r="11" spans="1:6" x14ac:dyDescent="0.25">
      <c r="A11" s="70" t="s">
        <v>119</v>
      </c>
      <c r="B11" s="40">
        <v>450</v>
      </c>
      <c r="C11" s="66">
        <f t="shared" si="0"/>
        <v>0.3</v>
      </c>
    </row>
    <row r="13" spans="1:6" ht="15.75" x14ac:dyDescent="0.25">
      <c r="A13" s="88" t="s">
        <v>112</v>
      </c>
      <c r="B13" s="88"/>
    </row>
    <row r="14" spans="1:6" x14ac:dyDescent="0.25">
      <c r="A14" s="41" t="s">
        <v>134</v>
      </c>
      <c r="B14" s="41" t="s">
        <v>123</v>
      </c>
    </row>
    <row r="15" spans="1:6" x14ac:dyDescent="0.25">
      <c r="A15" s="43">
        <v>0</v>
      </c>
      <c r="B15" s="42">
        <v>0.1</v>
      </c>
    </row>
    <row r="16" spans="1:6" x14ac:dyDescent="0.25">
      <c r="A16" s="43">
        <v>200</v>
      </c>
      <c r="B16" s="42">
        <v>0.2</v>
      </c>
    </row>
    <row r="17" spans="1:2" x14ac:dyDescent="0.25">
      <c r="A17" s="43">
        <v>400</v>
      </c>
      <c r="B17" s="42">
        <v>0.3</v>
      </c>
    </row>
    <row r="18" spans="1:2" x14ac:dyDescent="0.25">
      <c r="A18" s="43">
        <v>600</v>
      </c>
      <c r="B18" s="42">
        <v>0.4</v>
      </c>
    </row>
  </sheetData>
  <sortState xmlns:xlrd2="http://schemas.microsoft.com/office/spreadsheetml/2017/richdata2" ref="A4:C11">
    <sortCondition ref="A7"/>
  </sortState>
  <mergeCells count="3">
    <mergeCell ref="A1:C1"/>
    <mergeCell ref="A13:B13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F15"/>
  <sheetViews>
    <sheetView showGridLines="0" zoomScale="130" zoomScaleNormal="130" workbookViewId="0">
      <selection activeCell="C6" sqref="C6:C11"/>
    </sheetView>
  </sheetViews>
  <sheetFormatPr defaultRowHeight="15" x14ac:dyDescent="0.25"/>
  <cols>
    <col min="1" max="1" width="19.7109375" bestFit="1" customWidth="1"/>
    <col min="2" max="2" width="14" bestFit="1" customWidth="1"/>
    <col min="3" max="3" width="30.7109375" customWidth="1"/>
    <col min="4" max="5" width="10.5703125" bestFit="1" customWidth="1"/>
  </cols>
  <sheetData>
    <row r="1" spans="1:6" ht="15.75" x14ac:dyDescent="0.25">
      <c r="A1" s="88" t="s">
        <v>122</v>
      </c>
      <c r="B1" s="88"/>
      <c r="C1" s="88"/>
    </row>
    <row r="2" spans="1:6" ht="5.0999999999999996" customHeight="1" x14ac:dyDescent="0.25">
      <c r="A2" s="118"/>
      <c r="B2" s="119"/>
      <c r="C2" s="120"/>
    </row>
    <row r="3" spans="1:6" ht="30" x14ac:dyDescent="0.25">
      <c r="A3" s="18" t="s">
        <v>121</v>
      </c>
      <c r="B3" s="17" t="s">
        <v>199</v>
      </c>
      <c r="C3" s="17" t="s">
        <v>124</v>
      </c>
    </row>
    <row r="4" spans="1:6" x14ac:dyDescent="0.25">
      <c r="A4" s="72" t="s">
        <v>120</v>
      </c>
      <c r="B4" s="71">
        <v>233</v>
      </c>
      <c r="C4" s="66">
        <f>HLOOKUP(B4,B$14:E$15,2,1)</f>
        <v>0.2</v>
      </c>
      <c r="D4" s="5"/>
      <c r="E4" s="49" t="s">
        <v>181</v>
      </c>
      <c r="F4" s="47" t="s">
        <v>166</v>
      </c>
    </row>
    <row r="5" spans="1:6" x14ac:dyDescent="0.25">
      <c r="A5" s="72" t="s">
        <v>119</v>
      </c>
      <c r="B5" s="71">
        <v>450</v>
      </c>
      <c r="C5" s="66">
        <f>HLOOKUP(B5,B$14:E$15,2,1)</f>
        <v>0.3</v>
      </c>
    </row>
    <row r="6" spans="1:6" x14ac:dyDescent="0.25">
      <c r="A6" s="72" t="s">
        <v>118</v>
      </c>
      <c r="B6" s="71">
        <v>190</v>
      </c>
      <c r="C6" s="66">
        <f>HLOOKUP(B6,B$14:E$15,2,1)</f>
        <v>0.1</v>
      </c>
      <c r="D6" s="6"/>
    </row>
    <row r="7" spans="1:6" x14ac:dyDescent="0.25">
      <c r="A7" s="72" t="s">
        <v>117</v>
      </c>
      <c r="B7" s="71">
        <v>725</v>
      </c>
      <c r="C7" s="66">
        <f t="shared" ref="C7:C11" si="0">HLOOKUP(B7,B$14:E$15,2,1)</f>
        <v>0.4</v>
      </c>
    </row>
    <row r="8" spans="1:6" x14ac:dyDescent="0.25">
      <c r="A8" s="72" t="s">
        <v>116</v>
      </c>
      <c r="B8" s="71">
        <v>349</v>
      </c>
      <c r="C8" s="66">
        <f t="shared" si="0"/>
        <v>0.2</v>
      </c>
    </row>
    <row r="9" spans="1:6" x14ac:dyDescent="0.25">
      <c r="A9" s="72" t="s">
        <v>115</v>
      </c>
      <c r="B9" s="71">
        <v>517</v>
      </c>
      <c r="C9" s="66">
        <f t="shared" si="0"/>
        <v>0.3</v>
      </c>
    </row>
    <row r="10" spans="1:6" x14ac:dyDescent="0.25">
      <c r="A10" s="72" t="s">
        <v>114</v>
      </c>
      <c r="B10" s="71">
        <v>180</v>
      </c>
      <c r="C10" s="66">
        <f t="shared" si="0"/>
        <v>0.1</v>
      </c>
    </row>
    <row r="11" spans="1:6" x14ac:dyDescent="0.25">
      <c r="A11" s="72" t="s">
        <v>113</v>
      </c>
      <c r="B11" s="71">
        <v>630</v>
      </c>
      <c r="C11" s="66">
        <f t="shared" si="0"/>
        <v>0.4</v>
      </c>
    </row>
    <row r="13" spans="1:6" ht="15.75" x14ac:dyDescent="0.25">
      <c r="A13" s="88" t="s">
        <v>112</v>
      </c>
      <c r="B13" s="88"/>
      <c r="C13" s="88"/>
      <c r="D13" s="88"/>
      <c r="E13" s="88"/>
    </row>
    <row r="14" spans="1:6" x14ac:dyDescent="0.25">
      <c r="A14" s="18" t="s">
        <v>134</v>
      </c>
      <c r="B14" s="44">
        <v>0</v>
      </c>
      <c r="C14" s="44">
        <v>200</v>
      </c>
      <c r="D14" s="44">
        <v>400</v>
      </c>
      <c r="E14" s="44">
        <v>600</v>
      </c>
    </row>
    <row r="15" spans="1:6" x14ac:dyDescent="0.25">
      <c r="A15" s="18" t="s">
        <v>123</v>
      </c>
      <c r="B15" s="45">
        <v>0.1</v>
      </c>
      <c r="C15" s="45">
        <v>0.2</v>
      </c>
      <c r="D15" s="45">
        <v>0.3</v>
      </c>
      <c r="E15" s="45">
        <v>0.4</v>
      </c>
    </row>
  </sheetData>
  <mergeCells count="3">
    <mergeCell ref="A13:E13"/>
    <mergeCell ref="A1:C1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B1:R11"/>
  <sheetViews>
    <sheetView showGridLines="0" tabSelected="1" zoomScale="40" zoomScaleNormal="40" workbookViewId="0">
      <selection activeCell="AD40" sqref="AD40"/>
    </sheetView>
  </sheetViews>
  <sheetFormatPr defaultRowHeight="15" x14ac:dyDescent="0.25"/>
  <cols>
    <col min="1" max="1" width="3.42578125" customWidth="1"/>
    <col min="2" max="3" width="15.7109375" customWidth="1"/>
    <col min="4" max="4" width="2.28515625" customWidth="1"/>
    <col min="5" max="5" width="9.85546875" bestFit="1" customWidth="1"/>
  </cols>
  <sheetData>
    <row r="1" spans="2:18" x14ac:dyDescent="0.25">
      <c r="O1" t="s">
        <v>228</v>
      </c>
      <c r="R1" t="s">
        <v>229</v>
      </c>
    </row>
    <row r="2" spans="2:18" ht="15.75" x14ac:dyDescent="0.25">
      <c r="B2" s="88" t="s">
        <v>126</v>
      </c>
      <c r="C2" s="88"/>
      <c r="E2" s="49" t="s">
        <v>182</v>
      </c>
      <c r="F2" s="47" t="s">
        <v>167</v>
      </c>
    </row>
    <row r="3" spans="2:18" x14ac:dyDescent="0.25">
      <c r="B3" s="18" t="s">
        <v>127</v>
      </c>
      <c r="C3" s="18" t="s">
        <v>128</v>
      </c>
    </row>
    <row r="4" spans="2:18" x14ac:dyDescent="0.25">
      <c r="B4" s="16" t="s">
        <v>131</v>
      </c>
      <c r="C4" s="45">
        <v>0.1</v>
      </c>
    </row>
    <row r="5" spans="2:18" x14ac:dyDescent="0.25">
      <c r="B5" s="16" t="s">
        <v>133</v>
      </c>
      <c r="C5" s="45">
        <v>0.2</v>
      </c>
    </row>
    <row r="6" spans="2:18" x14ac:dyDescent="0.25">
      <c r="B6" s="16" t="s">
        <v>132</v>
      </c>
      <c r="C6" s="45">
        <v>0.05</v>
      </c>
    </row>
    <row r="7" spans="2:18" x14ac:dyDescent="0.25">
      <c r="B7" s="16" t="s">
        <v>130</v>
      </c>
      <c r="C7" s="45">
        <v>0.4</v>
      </c>
    </row>
    <row r="8" spans="2:18" x14ac:dyDescent="0.25">
      <c r="B8" s="16" t="s">
        <v>129</v>
      </c>
      <c r="C8" s="45">
        <v>0.25</v>
      </c>
    </row>
    <row r="9" spans="2:18" x14ac:dyDescent="0.25">
      <c r="B9" s="3"/>
      <c r="C9" s="8"/>
    </row>
    <row r="10" spans="2:18" x14ac:dyDescent="0.25">
      <c r="B10" s="3"/>
      <c r="C10" s="8"/>
    </row>
    <row r="11" spans="2:18" x14ac:dyDescent="0.25">
      <c r="B11" s="3"/>
      <c r="C11" s="8"/>
    </row>
  </sheetData>
  <sortState xmlns:xlrd2="http://schemas.microsoft.com/office/spreadsheetml/2017/richdata2" ref="B3:C8">
    <sortCondition ref="B17"/>
  </sortState>
  <mergeCells count="1">
    <mergeCell ref="B2:C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Preench. Relâmpago</vt:lpstr>
      <vt:lpstr>Reajuste</vt:lpstr>
      <vt:lpstr>Desconto</vt:lpstr>
      <vt:lpstr>SOMA</vt:lpstr>
      <vt:lpstr>MÉDIA</vt:lpstr>
      <vt:lpstr>MÁXIMO</vt:lpstr>
      <vt:lpstr>MÍNIMO</vt:lpstr>
      <vt:lpstr>MAIOR</vt:lpstr>
      <vt:lpstr>MENOR</vt:lpstr>
      <vt:lpstr>Cont.SE</vt:lpstr>
      <vt:lpstr>Cont.Núm</vt:lpstr>
      <vt:lpstr>Cont.Valores</vt:lpstr>
      <vt:lpstr>Contar.Vazio</vt:lpstr>
      <vt:lpstr>SomaSE</vt:lpstr>
      <vt:lpstr>MédiaSE</vt:lpstr>
      <vt:lpstr>SE</vt:lpstr>
      <vt:lpstr>Função E</vt:lpstr>
      <vt:lpstr>Função OU</vt:lpstr>
      <vt:lpstr>PROCV</vt:lpstr>
      <vt:lpstr>PROCH</vt:lpstr>
      <vt:lpstr>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BAZOOKA</cp:lastModifiedBy>
  <dcterms:created xsi:type="dcterms:W3CDTF">2015-09-11T21:53:22Z</dcterms:created>
  <dcterms:modified xsi:type="dcterms:W3CDTF">2022-10-08T20:11:42Z</dcterms:modified>
</cp:coreProperties>
</file>