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ários\BAZOOKA\Documentos\Curso\1 - EXCEL_BÁSICO_ALUNO a\"/>
    </mc:Choice>
  </mc:AlternateContent>
  <xr:revisionPtr revIDLastSave="0" documentId="13_ncr:1_{F59841DD-4319-46CE-B798-6EE9D329F21A}" xr6:coauthVersionLast="47" xr6:coauthVersionMax="47" xr10:uidLastSave="{00000000-0000-0000-0000-000000000000}"/>
  <bookViews>
    <workbookView xWindow="-120" yWindow="420" windowWidth="20730" windowHeight="10125" tabRatio="891" firstSheet="1" activeTab="4" xr2:uid="{00000000-000D-0000-FFFF-FFFF00000000}"/>
  </bookViews>
  <sheets>
    <sheet name="FUNÇÃO SE COMPOSTA (1)" sheetId="21" r:id="rId1"/>
    <sheet name="FUNÇÃO SE COMPOSTA (2)" sheetId="22" r:id="rId2"/>
    <sheet name="FUNÇÃO SE COMPOSTA (3)" sheetId="23" r:id="rId3"/>
    <sheet name="FUNÇÃO SE COMPOSTA (4)" sheetId="24" r:id="rId4"/>
    <sheet name="FUNÇÃO SE COMPOSTA (5)" sheetId="25" r:id="rId5"/>
    <sheet name="FUNÇÃO SE COMPOSTA (6)" sheetId="26" r:id="rId6"/>
  </sheets>
  <definedNames>
    <definedName name="a" localSheetId="2" hidden="1">{"azul",#N/A,FALSE,"geral";"verde",#N/A,FALSE,"geral";"vermelho",#N/A,FALSE,"geral"}</definedName>
    <definedName name="a" localSheetId="3" hidden="1">{"azul",#N/A,FALSE,"geral";"verde",#N/A,FALSE,"geral";"vermelho",#N/A,FALSE,"geral"}</definedName>
    <definedName name="a" localSheetId="4" hidden="1">{"azul",#N/A,FALSE,"geral";"verde",#N/A,FALSE,"geral";"vermelho",#N/A,FALSE,"geral"}</definedName>
    <definedName name="a" localSheetId="5" hidden="1">{"azul",#N/A,FALSE,"geral";"verde",#N/A,FALSE,"geral";"vermelho",#N/A,FALSE,"geral"}</definedName>
    <definedName name="a" hidden="1">{"azul",#N/A,FALSE,"geral";"verde",#N/A,FALSE,"geral";"vermelho",#N/A,FALSE,"geral"}</definedName>
    <definedName name="anscount" hidden="1">5</definedName>
    <definedName name="b" localSheetId="2" hidden="1">{"azul",#N/A,FALSE,"geral";"verde",#N/A,FALSE,"geral";"vermelho",#N/A,FALSE,"geral"}</definedName>
    <definedName name="b" localSheetId="3" hidden="1">{"azul",#N/A,FALSE,"geral";"verde",#N/A,FALSE,"geral";"vermelho",#N/A,FALSE,"geral"}</definedName>
    <definedName name="b" localSheetId="4" hidden="1">{"azul",#N/A,FALSE,"geral";"verde",#N/A,FALSE,"geral";"vermelho",#N/A,FALSE,"geral"}</definedName>
    <definedName name="b" localSheetId="5" hidden="1">{"azul",#N/A,FALSE,"geral";"verde",#N/A,FALSE,"geral";"vermelho",#N/A,FALSE,"geral"}</definedName>
    <definedName name="b" hidden="1">{"azul",#N/A,FALSE,"geral";"verde",#N/A,FALSE,"geral";"vermelho",#N/A,FALSE,"geral"}</definedName>
    <definedName name="conf" localSheetId="2" hidden="1">{"azul",#N/A,FALSE,"geral";"verde",#N/A,FALSE,"geral";"vermelho",#N/A,FALSE,"geral"}</definedName>
    <definedName name="conf" localSheetId="3" hidden="1">{"azul",#N/A,FALSE,"geral";"verde",#N/A,FALSE,"geral";"vermelho",#N/A,FALSE,"geral"}</definedName>
    <definedName name="conf" localSheetId="4" hidden="1">{"azul",#N/A,FALSE,"geral";"verde",#N/A,FALSE,"geral";"vermelho",#N/A,FALSE,"geral"}</definedName>
    <definedName name="conf" localSheetId="5" hidden="1">{"azul",#N/A,FALSE,"geral";"verde",#N/A,FALSE,"geral";"vermelho",#N/A,FALSE,"geral"}</definedName>
    <definedName name="conf" hidden="1">{"azul",#N/A,FALSE,"geral";"verde",#N/A,FALSE,"geral";"vermelho",#N/A,FALSE,"geral"}</definedName>
    <definedName name="d" localSheetId="2" hidden="1">{"azul",#N/A,FALSE,"geral";"verde",#N/A,FALSE,"geral";"vermelho",#N/A,FALSE,"geral"}</definedName>
    <definedName name="d" localSheetId="3" hidden="1">{"azul",#N/A,FALSE,"geral";"verde",#N/A,FALSE,"geral";"vermelho",#N/A,FALSE,"geral"}</definedName>
    <definedName name="d" localSheetId="4" hidden="1">{"azul",#N/A,FALSE,"geral";"verde",#N/A,FALSE,"geral";"vermelho",#N/A,FALSE,"geral"}</definedName>
    <definedName name="d" localSheetId="5" hidden="1">{"azul",#N/A,FALSE,"geral";"verde",#N/A,FALSE,"geral";"vermelho",#N/A,FALSE,"geral"}</definedName>
    <definedName name="d" hidden="1">{"azul",#N/A,FALSE,"geral";"verde",#N/A,FALSE,"geral";"vermelho",#N/A,FALSE,"geral"}</definedName>
    <definedName name="e" localSheetId="2" hidden="1">{"azul",#N/A,FALSE,"geral";"verde",#N/A,FALSE,"geral";"vermelho",#N/A,FALSE,"geral"}</definedName>
    <definedName name="e" localSheetId="3" hidden="1">{"azul",#N/A,FALSE,"geral";"verde",#N/A,FALSE,"geral";"vermelho",#N/A,FALSE,"geral"}</definedName>
    <definedName name="e" localSheetId="4" hidden="1">{"azul",#N/A,FALSE,"geral";"verde",#N/A,FALSE,"geral";"vermelho",#N/A,FALSE,"geral"}</definedName>
    <definedName name="e" localSheetId="5" hidden="1">{"azul",#N/A,FALSE,"geral";"verde",#N/A,FALSE,"geral";"vermelho",#N/A,FALSE,"geral"}</definedName>
    <definedName name="e" hidden="1">{"azul",#N/A,FALSE,"geral";"verde",#N/A,FALSE,"geral";"vermelho",#N/A,FALSE,"geral"}</definedName>
    <definedName name="HTML_CodePage" hidden="1">1252</definedName>
    <definedName name="HTML_Control" localSheetId="1" hidden="1">{"'Plan1'!$A$1:$F$27"}</definedName>
    <definedName name="HTML_Control" localSheetId="2" hidden="1">{"'Plan1'!$A$1:$F$27"}</definedName>
    <definedName name="HTML_Control" localSheetId="3" hidden="1">{"'Plan1'!$A$1:$F$27"}</definedName>
    <definedName name="HTML_Control" localSheetId="4" hidden="1">{"'Plan1'!$A$1:$F$27"}</definedName>
    <definedName name="HTML_Control" localSheetId="5" hidden="1">{"'Plan1'!$A$1:$F$27"}</definedName>
    <definedName name="HTML_Control" hidden="1">{"'Plan1'!$A$1:$F$27"}</definedName>
    <definedName name="HTML_Description" hidden="1">""</definedName>
    <definedName name="HTML_Email" hidden="1">""</definedName>
    <definedName name="HTML_Header" hidden="1">"Plan1"</definedName>
    <definedName name="HTML_LastUpdate" hidden="1">"17/10/1999"</definedName>
    <definedName name="HTML_LineAfter" hidden="1">FALSE</definedName>
    <definedName name="HTML_LineBefore" hidden="1">FALSE</definedName>
    <definedName name="HTML_Name" hidden="1">"AV Treinamento em Informática"</definedName>
    <definedName name="HTML_OBDlg2" hidden="1">TRUE</definedName>
    <definedName name="HTML_OBDlg4" hidden="1">TRUE</definedName>
    <definedName name="HTML_OS" hidden="1">0</definedName>
    <definedName name="HTML_PathFile" hidden="1">"C:\AV Treinamento\Aulas\Excel\Básico Office 2000\MeuHTML.htm"</definedName>
    <definedName name="HTML_Title" hidden="1">"Tab em Excel"</definedName>
    <definedName name="limcount" hidden="1">1</definedName>
    <definedName name="o" localSheetId="3" hidden="1">{"'Plan1'!$A$1:$F$27"}</definedName>
    <definedName name="o" localSheetId="4" hidden="1">{"'Plan1'!$A$1:$F$27"}</definedName>
    <definedName name="o" localSheetId="5" hidden="1">{"'Plan1'!$A$1:$F$27"}</definedName>
    <definedName name="o" hidden="1">{"'Plan1'!$A$1:$F$27"}</definedName>
    <definedName name="ok" localSheetId="4" hidden="1">{"'Plan1'!$A$1:$F$27"}</definedName>
    <definedName name="ok" localSheetId="5" hidden="1">{"'Plan1'!$A$1:$F$27"}</definedName>
    <definedName name="ok" hidden="1">{"'Plan1'!$A$1:$F$27"}</definedName>
    <definedName name="Proch2" localSheetId="1" hidden="1">{"'Plan1'!$A$1:$F$27"}</definedName>
    <definedName name="Proch2" localSheetId="2" hidden="1">{"'Plan1'!$A$1:$F$27"}</definedName>
    <definedName name="Proch2" localSheetId="3" hidden="1">{"'Plan1'!$A$1:$F$27"}</definedName>
    <definedName name="Proch2" localSheetId="4" hidden="1">{"'Plan1'!$A$1:$F$27"}</definedName>
    <definedName name="Proch2" localSheetId="5" hidden="1">{"'Plan1'!$A$1:$F$27"}</definedName>
    <definedName name="Proch2" hidden="1">{"'Plan1'!$A$1:$F$27"}</definedName>
    <definedName name="Resumo" localSheetId="2" hidden="1">{"azul",#N/A,FALSE,"geral";"verde",#N/A,FALSE,"geral";"vermelho",#N/A,FALSE,"geral"}</definedName>
    <definedName name="Resumo" localSheetId="3" hidden="1">{"azul",#N/A,FALSE,"geral";"verde",#N/A,FALSE,"geral";"vermelho",#N/A,FALSE,"geral"}</definedName>
    <definedName name="Resumo" localSheetId="4" hidden="1">{"azul",#N/A,FALSE,"geral";"verde",#N/A,FALSE,"geral";"vermelho",#N/A,FALSE,"geral"}</definedName>
    <definedName name="Resumo" localSheetId="5" hidden="1">{"azul",#N/A,FALSE,"geral";"verde",#N/A,FALSE,"geral";"vermelho",#N/A,FALSE,"geral"}</definedName>
    <definedName name="Resumo" hidden="1">{"azul",#N/A,FALSE,"geral";"verde",#N/A,FALSE,"geral";"vermelho",#N/A,FALSE,"geral"}</definedName>
    <definedName name="sencount" hidden="1">1</definedName>
    <definedName name="seta" localSheetId="5" hidden="1">{"azul",#N/A,FALSE,"geral";"verde",#N/A,FALSE,"geral";"vermelho",#N/A,FALSE,"geral"}</definedName>
    <definedName name="seta" hidden="1">{"azul",#N/A,FALSE,"geral";"verde",#N/A,FALSE,"geral";"vermelho",#N/A,FALSE,"geral"}</definedName>
    <definedName name="Vendas" localSheetId="2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3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4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5" hidden="1">{"Normal","receita baixa",TRUE,"CENÁRIO ATUAL";"Linhas de Totais","despesa alta",TRUE,"CENÁRIO ATUAL";"Primeiros Meses","despesa baixa",TRUE,"CENÁRIO ATUAL";"Últimos Meses","receita alta",TRUE,"CENÁRIO ATUAL"}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rn.aula." localSheetId="2" hidden="1">{"azul",#N/A,FALSE,"geral";"verde",#N/A,FALSE,"geral";"vermelho",#N/A,FALSE,"geral"}</definedName>
    <definedName name="wrn.aula." localSheetId="3" hidden="1">{"azul",#N/A,FALSE,"geral";"verde",#N/A,FALSE,"geral";"vermelho",#N/A,FALSE,"geral"}</definedName>
    <definedName name="wrn.aula." localSheetId="4" hidden="1">{"azul",#N/A,FALSE,"geral";"verde",#N/A,FALSE,"geral";"vermelho",#N/A,FALSE,"geral"}</definedName>
    <definedName name="wrn.aula." localSheetId="5" hidden="1">{"azul",#N/A,FALSE,"geral";"verde",#N/A,FALSE,"geral";"vermelho",#N/A,FALSE,"geral"}</definedName>
    <definedName name="wrn.aula." hidden="1">{"azul",#N/A,FALSE,"geral";"verde",#N/A,FALSE,"geral";"vermelho",#N/A,FALSE,"geral"}</definedName>
    <definedName name="wrn.aulaa" localSheetId="5" hidden="1">{"azul",#N/A,FALSE,"geral";"verde",#N/A,FALSE,"geral";"vermelho",#N/A,FALSE,"geral"}</definedName>
    <definedName name="wrn.aulaa" hidden="1">{"azul",#N/A,FALSE,"geral";"verde",#N/A,FALSE,"geral";"vermelho",#N/A,FALSE,"geral"}</definedName>
    <definedName name="wrn.Relat." localSheetId="2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3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4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5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localSheetId="2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3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4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5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6" l="1"/>
  <c r="F5" i="26"/>
  <c r="F6" i="26"/>
  <c r="F7" i="26"/>
  <c r="F8" i="26"/>
  <c r="F9" i="26"/>
  <c r="F10" i="26"/>
  <c r="F11" i="26"/>
  <c r="F12" i="26"/>
  <c r="F13" i="26"/>
  <c r="F14" i="26"/>
  <c r="F3" i="26"/>
  <c r="E4" i="26"/>
  <c r="E5" i="26"/>
  <c r="E6" i="26"/>
  <c r="E7" i="26"/>
  <c r="E8" i="26"/>
  <c r="E9" i="26"/>
  <c r="E10" i="26"/>
  <c r="E11" i="26"/>
  <c r="E12" i="26"/>
  <c r="E13" i="26"/>
  <c r="E14" i="26"/>
  <c r="E3" i="26"/>
  <c r="H5" i="25"/>
  <c r="H6" i="25"/>
  <c r="H7" i="25"/>
  <c r="H8" i="25"/>
  <c r="H9" i="25"/>
  <c r="H4" i="25"/>
  <c r="G5" i="25"/>
  <c r="G6" i="25"/>
  <c r="G7" i="25"/>
  <c r="G8" i="25"/>
  <c r="G9" i="25"/>
  <c r="G4" i="25"/>
  <c r="F5" i="25"/>
  <c r="F6" i="25"/>
  <c r="F7" i="25"/>
  <c r="F8" i="25"/>
  <c r="F9" i="25"/>
  <c r="F4" i="25"/>
  <c r="E5" i="25"/>
  <c r="E6" i="25"/>
  <c r="E7" i="25"/>
  <c r="E8" i="25"/>
  <c r="E9" i="25"/>
  <c r="E4" i="25"/>
  <c r="F6" i="24"/>
  <c r="F7" i="24"/>
  <c r="F8" i="24"/>
  <c r="F9" i="24"/>
  <c r="F10" i="24"/>
  <c r="F11" i="24"/>
  <c r="F12" i="24"/>
  <c r="F13" i="24"/>
  <c r="F14" i="24"/>
  <c r="F5" i="24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3" i="22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3" i="23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3" i="22"/>
  <c r="H7" i="21"/>
  <c r="H8" i="21"/>
  <c r="H9" i="21"/>
  <c r="H10" i="21"/>
  <c r="H11" i="21"/>
  <c r="H12" i="21"/>
  <c r="H6" i="21"/>
  <c r="H5" i="21"/>
  <c r="E14" i="24"/>
  <c r="E13" i="24"/>
  <c r="E12" i="24"/>
  <c r="E11" i="24"/>
  <c r="E10" i="24"/>
  <c r="E9" i="24"/>
  <c r="E8" i="24"/>
  <c r="E7" i="24"/>
  <c r="E6" i="24"/>
  <c r="E5" i="24"/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</calcChain>
</file>

<file path=xl/sharedStrings.xml><?xml version="1.0" encoding="utf-8"?>
<sst xmlns="http://schemas.openxmlformats.org/spreadsheetml/2006/main" count="105" uniqueCount="85">
  <si>
    <t>Resultado</t>
  </si>
  <si>
    <t>Torneio de Futebol</t>
  </si>
  <si>
    <t>Casa</t>
  </si>
  <si>
    <t>Visitante</t>
  </si>
  <si>
    <t>PAF C</t>
  </si>
  <si>
    <t>X</t>
  </si>
  <si>
    <t>Clube A</t>
  </si>
  <si>
    <t>Clube B</t>
  </si>
  <si>
    <t>Clube C</t>
  </si>
  <si>
    <t>Clube D</t>
  </si>
  <si>
    <t>Clube E</t>
  </si>
  <si>
    <t>Clube F</t>
  </si>
  <si>
    <t>Clube G</t>
  </si>
  <si>
    <t>Clube H</t>
  </si>
  <si>
    <t>Resultado:</t>
  </si>
  <si>
    <t>Função SE composta (aninhada)</t>
  </si>
  <si>
    <r>
      <rPr>
        <b/>
        <sz val="11"/>
        <color theme="1"/>
        <rFont val="Calibri"/>
        <family val="2"/>
        <scheme val="minor"/>
      </rPr>
      <t>Exemplo:</t>
    </r>
    <r>
      <rPr>
        <sz val="11"/>
        <color theme="1"/>
        <rFont val="Calibri"/>
        <family val="2"/>
        <scheme val="minor"/>
      </rPr>
      <t xml:space="preserve">
O exemplo a seguir mostra uma instrução SE aninhada relativamente padrão para a conversão da pontuação dos testes dos alunos em resultados equivalente utilizando letras.</t>
    </r>
  </si>
  <si>
    <r>
      <rPr>
        <b/>
        <sz val="11"/>
        <color theme="1"/>
        <rFont val="Calibri"/>
        <family val="2"/>
        <scheme val="minor"/>
      </rPr>
      <t xml:space="preserve"> =SE(D2&gt;89;"A";SE(D2&gt;79;"B";SE(D2&gt;69;"C";SE(D2&gt;59;"D";"F"))))</t>
    </r>
    <r>
      <rPr>
        <sz val="11"/>
        <color theme="1"/>
        <rFont val="Calibri"/>
        <family val="2"/>
        <scheme val="minor"/>
      </rPr>
      <t xml:space="preserve">
Essa instrução SE aninhada complexa segue uma lógica simples:
1 - Se a Pontuação do teste (na célula D2) for maior que 89, o aluno receberá um A
2 - Se a Pontuação do teste for maior que 79, o aluno receberá um B
3 - Se a Pontuação do teste for maior que 69, o aluno receberá um C
4 - Se a Pontuação do teste for maior que 59, o aluno receberá um D
5 - Nos outros casos, o aluno receberá um F</t>
    </r>
  </si>
  <si>
    <t>Total = Salário + Gratificação</t>
  </si>
  <si>
    <t>Gratificação</t>
  </si>
  <si>
    <t>Salário</t>
  </si>
  <si>
    <t>Prêmio</t>
  </si>
  <si>
    <t>Crescimento (%)</t>
  </si>
  <si>
    <t>Salário Atual</t>
  </si>
  <si>
    <t>Salário Anterior</t>
  </si>
  <si>
    <t>Cálculo de IMC - Indice de Massa Corporal</t>
  </si>
  <si>
    <t>Nomes</t>
  </si>
  <si>
    <t>Peso Kg</t>
  </si>
  <si>
    <t>Altura mts</t>
  </si>
  <si>
    <t>IMC</t>
  </si>
  <si>
    <t>Situação</t>
  </si>
  <si>
    <t>Valor de IMC</t>
  </si>
  <si>
    <t>Observação</t>
  </si>
  <si>
    <t>Leandro</t>
  </si>
  <si>
    <t>Menos que 18,5</t>
  </si>
  <si>
    <t>Abaixo do Peso</t>
  </si>
  <si>
    <t>Daiane</t>
  </si>
  <si>
    <t>Entre 18,5 e 24,9</t>
  </si>
  <si>
    <t>Peso Ideal</t>
  </si>
  <si>
    <t>Maria</t>
  </si>
  <si>
    <t>Entre 25,0 e 29,9</t>
  </si>
  <si>
    <t>Acima do peso</t>
  </si>
  <si>
    <t>Paulo</t>
  </si>
  <si>
    <t>Mais que 30,0</t>
  </si>
  <si>
    <t>Obeso</t>
  </si>
  <si>
    <t>Débora</t>
  </si>
  <si>
    <t>Cristiane</t>
  </si>
  <si>
    <t>João</t>
  </si>
  <si>
    <t>Valdir</t>
  </si>
  <si>
    <t>Ana</t>
  </si>
  <si>
    <t>Airton</t>
  </si>
  <si>
    <t>Isadora</t>
  </si>
  <si>
    <t>Marcio</t>
  </si>
  <si>
    <t>Jairo</t>
  </si>
  <si>
    <t>Sandra</t>
  </si>
  <si>
    <t>Denise</t>
  </si>
  <si>
    <t>Salário Líquido</t>
  </si>
  <si>
    <t>I.R.R.F.</t>
  </si>
  <si>
    <t>Adicional do tempo de Seviço</t>
  </si>
  <si>
    <t>Salário Bruto</t>
  </si>
  <si>
    <t>Total de Horas</t>
  </si>
  <si>
    <t>Tempo de Serviço (Anos)</t>
  </si>
  <si>
    <t>Funcionário</t>
  </si>
  <si>
    <t>Folha de Pagamento</t>
  </si>
  <si>
    <t>Região</t>
  </si>
  <si>
    <t>Qtde</t>
  </si>
  <si>
    <t>Total (R$)</t>
  </si>
  <si>
    <t>Comissão (%)</t>
  </si>
  <si>
    <t>Centro Oeste</t>
  </si>
  <si>
    <t>Norte</t>
  </si>
  <si>
    <t>Sul</t>
  </si>
  <si>
    <t>Nordeste</t>
  </si>
  <si>
    <t>Sudeste</t>
  </si>
  <si>
    <r>
      <t>Se a quantidade de gols da casa</t>
    </r>
    <r>
      <rPr>
        <b/>
        <sz val="11"/>
        <color rgb="FFFF0000"/>
        <rFont val="Calibri"/>
        <family val="2"/>
        <scheme val="minor"/>
      </rPr>
      <t xml:space="preserve"> for maior</t>
    </r>
    <r>
      <rPr>
        <b/>
        <sz val="11"/>
        <color theme="1"/>
        <rFont val="Calibri"/>
        <family val="2"/>
        <scheme val="minor"/>
      </rPr>
      <t xml:space="preserve"> que a </t>
    </r>
    <r>
      <rPr>
        <b/>
        <sz val="11"/>
        <color rgb="FFFF0000"/>
        <rFont val="Calibri"/>
        <family val="2"/>
        <scheme val="minor"/>
      </rPr>
      <t>quantidade de gols do visitante</t>
    </r>
    <r>
      <rPr>
        <b/>
        <sz val="11"/>
        <color theme="1"/>
        <rFont val="Calibri"/>
        <family val="2"/>
        <scheme val="minor"/>
      </rPr>
      <t>:----------&gt; Vitória</t>
    </r>
  </si>
  <si>
    <r>
      <t>Se a quantidade de gols da casa</t>
    </r>
    <r>
      <rPr>
        <b/>
        <sz val="11"/>
        <color rgb="FFFF0000"/>
        <rFont val="Calibri"/>
        <family val="2"/>
        <scheme val="minor"/>
      </rPr>
      <t xml:space="preserve"> for igual</t>
    </r>
    <r>
      <rPr>
        <b/>
        <sz val="11"/>
        <color theme="1"/>
        <rFont val="Calibri"/>
        <family val="2"/>
        <scheme val="minor"/>
      </rPr>
      <t xml:space="preserve"> a </t>
    </r>
    <r>
      <rPr>
        <b/>
        <sz val="11"/>
        <color rgb="FFFF0000"/>
        <rFont val="Calibri"/>
        <family val="2"/>
        <scheme val="minor"/>
      </rPr>
      <t>quantidade de gols do visitante</t>
    </r>
    <r>
      <rPr>
        <b/>
        <sz val="11"/>
        <color theme="1"/>
        <rFont val="Calibri"/>
        <family val="2"/>
        <scheme val="minor"/>
      </rPr>
      <t>:-----------------&gt; Empate</t>
    </r>
  </si>
  <si>
    <r>
      <t xml:space="preserve">Se a quantidade de gols da casa </t>
    </r>
    <r>
      <rPr>
        <b/>
        <sz val="11"/>
        <color rgb="FFFF0000"/>
        <rFont val="Calibri"/>
        <family val="2"/>
        <scheme val="minor"/>
      </rPr>
      <t>for menor</t>
    </r>
    <r>
      <rPr>
        <b/>
        <sz val="11"/>
        <color theme="1"/>
        <rFont val="Calibri"/>
        <family val="2"/>
        <scheme val="minor"/>
      </rPr>
      <t xml:space="preserve"> que a</t>
    </r>
    <r>
      <rPr>
        <b/>
        <sz val="11"/>
        <color rgb="FFFF0000"/>
        <rFont val="Calibri"/>
        <family val="2"/>
        <scheme val="minor"/>
      </rPr>
      <t xml:space="preserve"> quantidade de gols do visitante</t>
    </r>
    <r>
      <rPr>
        <b/>
        <sz val="11"/>
        <color theme="1"/>
        <rFont val="Calibri"/>
        <family val="2"/>
        <scheme val="minor"/>
      </rPr>
      <t>:---------&gt; Derrota</t>
    </r>
  </si>
  <si>
    <t>Valor Unitário (R$)</t>
  </si>
  <si>
    <r>
      <t xml:space="preserve">Se a Região for igual a </t>
    </r>
    <r>
      <rPr>
        <b/>
        <sz val="11"/>
        <color theme="1"/>
        <rFont val="Calibri"/>
        <family val="2"/>
        <scheme val="minor"/>
      </rPr>
      <t>Norte</t>
    </r>
    <r>
      <rPr>
        <sz val="11"/>
        <color theme="1"/>
        <rFont val="Calibri"/>
        <family val="2"/>
        <scheme val="minor"/>
      </rPr>
      <t>, calcular 7% do valor total.</t>
    </r>
  </si>
  <si>
    <r>
      <t xml:space="preserve">Se a Região for igual a </t>
    </r>
    <r>
      <rPr>
        <b/>
        <sz val="11"/>
        <color theme="1"/>
        <rFont val="Calibri"/>
        <family val="2"/>
        <scheme val="minor"/>
      </rPr>
      <t>Nordeste</t>
    </r>
    <r>
      <rPr>
        <sz val="11"/>
        <color theme="1"/>
        <rFont val="Calibri"/>
        <family val="2"/>
        <scheme val="minor"/>
      </rPr>
      <t>, calcular 6% do valor total.</t>
    </r>
  </si>
  <si>
    <r>
      <t xml:space="preserve">Se a Região for igual a </t>
    </r>
    <r>
      <rPr>
        <b/>
        <sz val="11"/>
        <color theme="1"/>
        <rFont val="Calibri"/>
        <family val="2"/>
        <scheme val="minor"/>
      </rPr>
      <t>Centro Oeste</t>
    </r>
    <r>
      <rPr>
        <sz val="11"/>
        <color theme="1"/>
        <rFont val="Calibri"/>
        <family val="2"/>
        <scheme val="minor"/>
      </rPr>
      <t>, calcular 5% do valor total.</t>
    </r>
  </si>
  <si>
    <r>
      <t xml:space="preserve">Se a Região for igual a </t>
    </r>
    <r>
      <rPr>
        <b/>
        <sz val="11"/>
        <color theme="1"/>
        <rFont val="Calibri"/>
        <family val="2"/>
        <scheme val="minor"/>
      </rPr>
      <t>Sudeste</t>
    </r>
    <r>
      <rPr>
        <sz val="11"/>
        <color theme="1"/>
        <rFont val="Calibri"/>
        <family val="2"/>
        <scheme val="minor"/>
      </rPr>
      <t>, calcular 4% do valor total.</t>
    </r>
  </si>
  <si>
    <r>
      <t xml:space="preserve">Se a Região for igual a </t>
    </r>
    <r>
      <rPr>
        <b/>
        <sz val="11"/>
        <color theme="1"/>
        <rFont val="Calibri"/>
        <family val="2"/>
        <scheme val="minor"/>
      </rPr>
      <t>Sul</t>
    </r>
    <r>
      <rPr>
        <sz val="11"/>
        <color theme="1"/>
        <rFont val="Calibri"/>
        <family val="2"/>
        <scheme val="minor"/>
      </rPr>
      <t>, calcular 3% do valor total.</t>
    </r>
  </si>
  <si>
    <t>Comissão (R$)</t>
  </si>
  <si>
    <r>
      <t>Caso contrário informe "</t>
    </r>
    <r>
      <rPr>
        <b/>
        <sz val="11"/>
        <color theme="1"/>
        <rFont val="Calibri"/>
        <family val="2"/>
        <scheme val="minor"/>
      </rPr>
      <t>Região não Cadastrada".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</si>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</sst>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&quot;R$&quot;* #,##0.00_);_(&quot;R$&quot;* \(#,##0.00\);_(&quot;R$&quot;* &quot;-&quot;??_);_(@_)"/>
    <numFmt numFmtId="166" formatCode="0.0%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/>
    <xf numFmtId="0" fontId="0" fillId="0" borderId="6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" fillId="0" borderId="0" xfId="1"/>
    <xf numFmtId="44" fontId="5" fillId="7" borderId="6" xfId="1" applyNumberFormat="1" applyFont="1" applyFill="1" applyBorder="1"/>
    <xf numFmtId="44" fontId="5" fillId="7" borderId="6" xfId="14" applyFont="1" applyFill="1" applyBorder="1" applyAlignment="1">
      <alignment horizontal="center" vertical="center"/>
    </xf>
    <xf numFmtId="44" fontId="5" fillId="0" borderId="6" xfId="14" applyFont="1" applyFill="1" applyBorder="1"/>
    <xf numFmtId="0" fontId="1" fillId="0" borderId="0" xfId="1" applyFill="1"/>
    <xf numFmtId="166" fontId="5" fillId="0" borderId="6" xfId="15" applyNumberFormat="1" applyFont="1" applyFill="1" applyBorder="1" applyAlignment="1">
      <alignment horizontal="center" vertical="center"/>
    </xf>
    <xf numFmtId="44" fontId="5" fillId="0" borderId="6" xfId="14" applyFont="1" applyFill="1" applyBorder="1" applyAlignment="1">
      <alignment horizontal="center" vertical="center"/>
    </xf>
    <xf numFmtId="0" fontId="6" fillId="0" borderId="0" xfId="16"/>
    <xf numFmtId="10" fontId="1" fillId="0" borderId="0" xfId="1" applyNumberFormat="1"/>
    <xf numFmtId="9" fontId="0" fillId="0" borderId="0" xfId="7" applyFont="1"/>
    <xf numFmtId="0" fontId="2" fillId="8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67" fontId="0" fillId="0" borderId="6" xfId="0" applyNumberFormat="1" applyFont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4" fillId="0" borderId="0" xfId="0" applyFont="1"/>
    <xf numFmtId="0" fontId="0" fillId="0" borderId="0" xfId="0" applyFill="1" applyBorder="1" applyAlignment="1">
      <alignment horizontal="center" vertical="center"/>
    </xf>
    <xf numFmtId="1" fontId="0" fillId="0" borderId="0" xfId="0" applyNumberFormat="1"/>
    <xf numFmtId="44" fontId="0" fillId="7" borderId="6" xfId="0" applyNumberFormat="1" applyFill="1" applyBorder="1" applyAlignment="1">
      <alignment horizontal="center" vertical="center"/>
    </xf>
    <xf numFmtId="44" fontId="0" fillId="7" borderId="6" xfId="17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6" xfId="17" applyFont="1" applyBorder="1" applyAlignment="1">
      <alignment horizontal="center" vertical="center"/>
    </xf>
    <xf numFmtId="0" fontId="7" fillId="9" borderId="6" xfId="1" applyFont="1" applyFill="1" applyBorder="1" applyAlignment="1">
      <alignment horizontal="center"/>
    </xf>
    <xf numFmtId="0" fontId="7" fillId="9" borderId="6" xfId="1" applyFont="1" applyFill="1" applyBorder="1" applyAlignment="1">
      <alignment horizontal="center" vertical="center"/>
    </xf>
    <xf numFmtId="0" fontId="8" fillId="7" borderId="7" xfId="0" applyFont="1" applyFill="1" applyBorder="1" applyAlignment="1">
      <alignment vertical="top"/>
    </xf>
    <xf numFmtId="0" fontId="2" fillId="7" borderId="8" xfId="0" applyFont="1" applyFill="1" applyBorder="1" applyAlignment="1">
      <alignment vertical="top"/>
    </xf>
    <xf numFmtId="0" fontId="0" fillId="7" borderId="8" xfId="0" applyFont="1" applyFill="1" applyBorder="1" applyAlignment="1">
      <alignment vertical="top"/>
    </xf>
    <xf numFmtId="0" fontId="0" fillId="7" borderId="9" xfId="0" applyFont="1" applyFill="1" applyBorder="1" applyAlignment="1">
      <alignment vertical="top"/>
    </xf>
    <xf numFmtId="0" fontId="2" fillId="7" borderId="5" xfId="0" applyFont="1" applyFill="1" applyBorder="1" applyAlignment="1">
      <alignment vertical="top"/>
    </xf>
    <xf numFmtId="0" fontId="2" fillId="7" borderId="0" xfId="0" applyFont="1" applyFill="1" applyBorder="1" applyAlignment="1">
      <alignment vertical="top"/>
    </xf>
    <xf numFmtId="0" fontId="0" fillId="7" borderId="0" xfId="0" applyFont="1" applyFill="1" applyBorder="1" applyAlignment="1">
      <alignment vertical="top"/>
    </xf>
    <xf numFmtId="0" fontId="0" fillId="7" borderId="4" xfId="0" applyFont="1" applyFill="1" applyBorder="1" applyAlignment="1">
      <alignment vertical="top"/>
    </xf>
    <xf numFmtId="0" fontId="2" fillId="7" borderId="10" xfId="0" applyFont="1" applyFill="1" applyBorder="1" applyAlignment="1">
      <alignment vertical="top"/>
    </xf>
    <xf numFmtId="0" fontId="2" fillId="7" borderId="2" xfId="0" applyFont="1" applyFill="1" applyBorder="1" applyAlignment="1">
      <alignment vertical="top"/>
    </xf>
    <xf numFmtId="0" fontId="0" fillId="7" borderId="2" xfId="0" applyFont="1" applyFill="1" applyBorder="1" applyAlignment="1">
      <alignment vertical="top"/>
    </xf>
    <xf numFmtId="0" fontId="0" fillId="7" borderId="11" xfId="0" applyFont="1" applyFill="1" applyBorder="1" applyAlignment="1">
      <alignment vertical="top"/>
    </xf>
    <xf numFmtId="0" fontId="2" fillId="6" borderId="6" xfId="0" applyFont="1" applyFill="1" applyBorder="1" applyAlignment="1">
      <alignment horizontal="center" vertical="center"/>
    </xf>
    <xf numFmtId="0" fontId="0" fillId="12" borderId="6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left" wrapText="1"/>
    </xf>
    <xf numFmtId="0" fontId="0" fillId="6" borderId="8" xfId="0" applyFill="1" applyBorder="1" applyAlignment="1">
      <alignment horizontal="left" wrapText="1"/>
    </xf>
    <xf numFmtId="0" fontId="0" fillId="6" borderId="9" xfId="0" applyFill="1" applyBorder="1" applyAlignment="1">
      <alignment horizontal="left" wrapText="1"/>
    </xf>
    <xf numFmtId="0" fontId="0" fillId="6" borderId="5" xfId="0" applyFill="1" applyBorder="1" applyAlignment="1">
      <alignment horizontal="left" wrapText="1"/>
    </xf>
    <xf numFmtId="0" fontId="0" fillId="6" borderId="0" xfId="0" applyFill="1" applyBorder="1" applyAlignment="1">
      <alignment horizontal="left" wrapText="1"/>
    </xf>
    <xf numFmtId="0" fontId="0" fillId="6" borderId="4" xfId="0" applyFill="1" applyBorder="1" applyAlignment="1">
      <alignment horizontal="left" wrapText="1"/>
    </xf>
    <xf numFmtId="0" fontId="0" fillId="6" borderId="10" xfId="0" applyFill="1" applyBorder="1" applyAlignment="1">
      <alignment horizontal="left" wrapText="1"/>
    </xf>
    <xf numFmtId="0" fontId="0" fillId="6" borderId="2" xfId="0" applyFill="1" applyBorder="1" applyAlignment="1">
      <alignment horizontal="left" wrapText="1"/>
    </xf>
    <xf numFmtId="0" fontId="0" fillId="6" borderId="11" xfId="0" applyFill="1" applyBorder="1" applyAlignment="1">
      <alignment horizontal="left" wrapText="1"/>
    </xf>
    <xf numFmtId="0" fontId="0" fillId="6" borderId="7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0" fillId="6" borderId="9" xfId="0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6" borderId="0" xfId="0" applyFill="1" applyBorder="1" applyAlignment="1">
      <alignment horizontal="left" vertical="top" wrapText="1"/>
    </xf>
    <xf numFmtId="0" fontId="0" fillId="6" borderId="4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 wrapText="1"/>
    </xf>
    <xf numFmtId="0" fontId="0" fillId="6" borderId="11" xfId="0" applyFill="1" applyBorder="1" applyAlignment="1">
      <alignment horizontal="left" vertical="top" wrapText="1"/>
    </xf>
    <xf numFmtId="0" fontId="2" fillId="9" borderId="1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4" fillId="10" borderId="6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</cellXfs>
  <cellStyles count="18">
    <cellStyle name="Moeda" xfId="17" builtinId="4"/>
    <cellStyle name="Moeda 2" xfId="4" xr:uid="{00000000-0005-0000-0000-000001000000}"/>
    <cellStyle name="Moeda 2 2" xfId="12" xr:uid="{00000000-0005-0000-0000-000002000000}"/>
    <cellStyle name="Moeda 2 3" xfId="9" xr:uid="{00000000-0005-0000-0000-000003000000}"/>
    <cellStyle name="Moeda 2 4" xfId="14" xr:uid="{00000000-0005-0000-0000-000004000000}"/>
    <cellStyle name="Moeda 3" xfId="13" xr:uid="{00000000-0005-0000-0000-000005000000}"/>
    <cellStyle name="Moeda 4" xfId="10" xr:uid="{00000000-0005-0000-0000-000006000000}"/>
    <cellStyle name="Normal" xfId="0" builtinId="0"/>
    <cellStyle name="Normal 2" xfId="1" xr:uid="{00000000-0005-0000-0000-000008000000}"/>
    <cellStyle name="Normal 2 2" xfId="6" xr:uid="{00000000-0005-0000-0000-000009000000}"/>
    <cellStyle name="Normal 3" xfId="3" xr:uid="{00000000-0005-0000-0000-00000A000000}"/>
    <cellStyle name="Normal 4" xfId="16" xr:uid="{00000000-0005-0000-0000-00000B000000}"/>
    <cellStyle name="Porcentagem 2" xfId="5" xr:uid="{00000000-0005-0000-0000-00000D000000}"/>
    <cellStyle name="Porcentagem 2 2" xfId="7" xr:uid="{00000000-0005-0000-0000-00000E000000}"/>
    <cellStyle name="Porcentagem 3" xfId="15" xr:uid="{00000000-0005-0000-0000-00000F000000}"/>
    <cellStyle name="Vírgula 2" xfId="2" xr:uid="{00000000-0005-0000-0000-000010000000}"/>
    <cellStyle name="Vírgula 2 2" xfId="11" xr:uid="{00000000-0005-0000-0000-000011000000}"/>
    <cellStyle name="Vírgula 2 3" xfId="8" xr:uid="{00000000-0005-0000-0000-000012000000}"/>
  </cellStyles>
  <dxfs count="0"/>
  <tableStyles count="0" defaultTableStyle="TableStyleMedium9" defaultPivotStyle="PivotStyleLight16"/>
  <colors>
    <mruColors>
      <color rgb="FFFFFFCC"/>
      <color rgb="FF00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9526</xdr:colOff>
      <xdr:row>6</xdr:row>
      <xdr:rowOff>28576</xdr:rowOff>
    </xdr:from>
    <xdr:ext cx="4400550" cy="1952686"/>
    <xdr:pic>
      <xdr:nvPicPr>
        <xdr:cNvPr id="3" name="Imagem 2" descr="InstruÃ§Ã£o SE aninhada complexa â A fÃ³rmula em E2 Ã© =SE(B2&gt;97;&quot;A+&quot;;SE(B2&gt;93;&quot;A&quot;;SE(B2&gt;89;&quot;A-&quot;;SE(B2&gt;87;&quot;B+&quot;;SE(B2&gt;83;&quot;B&quot;;SE(B2&gt;79;&quot;B-&quot;;SE(B2&gt;77;&quot;C+&quot;;SE(B2&gt;73;&quot;C&quot;;SE(B2&gt;69;&quot;C-&quot;;SE(B2&gt;57;&quot;D+&quot;;SE(B2&gt;53;&quot;D&quot;;SE(B2&gt;49;&quot;D-&quot;;&quot;F&quot;))))))))))))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1026" y="1095376"/>
          <a:ext cx="4400550" cy="1952686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608358</xdr:colOff>
      <xdr:row>1</xdr:row>
      <xdr:rowOff>16565</xdr:rowOff>
    </xdr:from>
    <xdr:ext cx="5438775" cy="78124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A24A6BA-8002-493A-B4DE-530BB3AC1065}"/>
            </a:ext>
          </a:extLst>
        </xdr:cNvPr>
        <xdr:cNvSpPr txBox="1"/>
      </xdr:nvSpPr>
      <xdr:spPr>
        <a:xfrm>
          <a:off x="6647208" y="207065"/>
          <a:ext cx="5438775" cy="781240"/>
        </a:xfrm>
        <a:prstGeom prst="rect">
          <a:avLst/>
        </a:prstGeom>
        <a:solidFill>
          <a:srgbClr val="FFFFCC"/>
        </a:solidFill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pt-BR" sz="1100" b="1"/>
            <a:t>Gratificação</a:t>
          </a:r>
        </a:p>
        <a:p>
          <a:pPr algn="l"/>
          <a:endParaRPr lang="pt-BR" sz="1100" b="1"/>
        </a:p>
        <a:p>
          <a:r>
            <a:rPr lang="pt-BR" sz="1100" b="1">
              <a:solidFill>
                <a:srgbClr val="FF0000"/>
              </a:solidFill>
            </a:rPr>
            <a:t>Caso Salário &lt; 1500, então 20% * Salário</a:t>
          </a:r>
          <a:r>
            <a:rPr lang="pt-BR" sz="1100" b="1"/>
            <a:t>, Caso Salário &lt; 2000, então 15% * Salário, Caso Salário &lt; 3000; então 10% * Salário, </a:t>
          </a:r>
          <a:r>
            <a:rPr lang="pt-BR" sz="1100" b="1">
              <a:solidFill>
                <a:srgbClr val="FF0000"/>
              </a:solidFill>
            </a:rPr>
            <a:t>caso contrário coloque</a:t>
          </a:r>
          <a:r>
            <a:rPr lang="pt-BR" sz="1100" b="1" baseline="0">
              <a:solidFill>
                <a:srgbClr val="FF0000"/>
              </a:solidFill>
            </a:rPr>
            <a:t> zero.</a:t>
          </a:r>
          <a:endParaRPr lang="pt-BR" sz="1100" b="1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4722494" cy="78124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C511459D-EFA1-4790-8003-041DB84E8C19}"/>
            </a:ext>
          </a:extLst>
        </xdr:cNvPr>
        <xdr:cNvSpPr txBox="1"/>
      </xdr:nvSpPr>
      <xdr:spPr>
        <a:xfrm>
          <a:off x="7191375" y="190500"/>
          <a:ext cx="4722494" cy="781240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/>
            <a:t>PRÊMIO</a:t>
          </a:r>
        </a:p>
        <a:p>
          <a:endParaRPr lang="pt-BR" sz="1100"/>
        </a:p>
        <a:p>
          <a:r>
            <a:rPr lang="pt-BR" sz="1100" b="1"/>
            <a:t>Caso Crescimento &gt; 12%, então 30% * Salário atual.</a:t>
          </a:r>
        </a:p>
        <a:p>
          <a:r>
            <a:rPr lang="pt-BR" sz="1100" b="1"/>
            <a:t>Caso Crescimento &gt; 6%, então 20% * Salário atual</a:t>
          </a:r>
          <a:r>
            <a:rPr lang="pt-BR" sz="1100" b="1" baseline="0"/>
            <a:t> </a:t>
          </a:r>
          <a:r>
            <a:rPr lang="pt-BR" sz="1100" b="1"/>
            <a:t>senão 10% * Salário</a:t>
          </a:r>
          <a:r>
            <a:rPr lang="pt-BR" sz="1100" b="1" baseline="0"/>
            <a:t> atual.</a:t>
          </a:r>
          <a:endParaRPr lang="pt-BR" sz="1100" b="1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171449</xdr:colOff>
      <xdr:row>14</xdr:row>
      <xdr:rowOff>140391</xdr:rowOff>
    </xdr:from>
    <xdr:ext cx="10277475" cy="609013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07EEB38-3D59-4553-AD38-06C5033C59C1}"/>
            </a:ext>
          </a:extLst>
        </xdr:cNvPr>
        <xdr:cNvSpPr txBox="1"/>
      </xdr:nvSpPr>
      <xdr:spPr>
        <a:xfrm>
          <a:off x="171449" y="2626416"/>
          <a:ext cx="10277475" cy="609013"/>
        </a:xfrm>
        <a:prstGeom prst="rect">
          <a:avLst/>
        </a:prstGeom>
        <a:solidFill>
          <a:srgbClr val="FFFFCC"/>
        </a:solidFill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pt-BR" sz="1100" b="0"/>
            <a:t>IMC = Peso / Altura²</a:t>
          </a:r>
        </a:p>
        <a:p>
          <a:pPr algn="l"/>
          <a:endParaRPr lang="pt-BR" sz="1100" b="0"/>
        </a:p>
        <a:p>
          <a:r>
            <a:rPr lang="pt-BR" sz="1100" b="0">
              <a:solidFill>
                <a:sysClr val="windowText" lastClr="000000"/>
              </a:solidFill>
            </a:rPr>
            <a:t>Se o IMC for MENOR do que 18,5</a:t>
          </a:r>
          <a:r>
            <a:rPr lang="pt-BR" sz="1100" b="1">
              <a:solidFill>
                <a:sysClr val="windowText" lastClr="000000"/>
              </a:solidFill>
            </a:rPr>
            <a:t>, "Abaixo do Peso", </a:t>
          </a:r>
          <a:r>
            <a:rPr lang="pt-BR" sz="1100" b="0">
              <a:solidFill>
                <a:sysClr val="windowText" lastClr="000000"/>
              </a:solidFill>
            </a:rPr>
            <a:t>Se o IMC for MENOR do que 25, </a:t>
          </a:r>
          <a:r>
            <a:rPr lang="pt-BR" sz="1100" b="1">
              <a:solidFill>
                <a:sysClr val="windowText" lastClr="000000"/>
              </a:solidFill>
            </a:rPr>
            <a:t>"Peso Ideal",</a:t>
          </a:r>
          <a:r>
            <a:rPr lang="pt-BR" sz="1100" b="0">
              <a:solidFill>
                <a:sysClr val="windowText" lastClr="000000"/>
              </a:solidFill>
            </a:rPr>
            <a:t>Se o IMC for MENOR do que 30, </a:t>
          </a:r>
          <a:r>
            <a:rPr lang="pt-BR" sz="1100" b="1">
              <a:solidFill>
                <a:sysClr val="windowText" lastClr="000000"/>
              </a:solidFill>
            </a:rPr>
            <a:t>"Acima do Peso", </a:t>
          </a:r>
          <a:r>
            <a:rPr lang="pt-BR" sz="1100" b="0">
              <a:solidFill>
                <a:sysClr val="windowText" lastClr="000000"/>
              </a:solidFill>
            </a:rPr>
            <a:t>caso contrário, </a:t>
          </a:r>
          <a:r>
            <a:rPr lang="pt-BR" sz="1100" b="1">
              <a:solidFill>
                <a:sysClr val="windowText" lastClr="000000"/>
              </a:solidFill>
            </a:rPr>
            <a:t>"Obeso".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9</xdr:row>
      <xdr:rowOff>66675</xdr:rowOff>
    </xdr:from>
    <xdr:to>
      <xdr:col>5</xdr:col>
      <xdr:colOff>923925</xdr:colOff>
      <xdr:row>22</xdr:row>
      <xdr:rowOff>114300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4EF926F-F278-4238-ADFF-8D1DC8D7F364}"/>
            </a:ext>
          </a:extLst>
        </xdr:cNvPr>
        <xdr:cNvSpPr txBox="1"/>
      </xdr:nvSpPr>
      <xdr:spPr>
        <a:xfrm>
          <a:off x="173355" y="1933575"/>
          <a:ext cx="4189095" cy="2524125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1 - Salário Bruto: R$ 20,00 * Total de Horas</a:t>
          </a:r>
        </a:p>
        <a:p>
          <a:endParaRPr lang="pt-BR" sz="1100" b="1"/>
        </a:p>
        <a:p>
          <a:r>
            <a:rPr lang="pt-BR" sz="1100" b="1"/>
            <a:t>2 - Calule o adicional do tempo de serviço: </a:t>
          </a:r>
          <a:r>
            <a:rPr lang="pt-BR" sz="1100" b="1">
              <a:solidFill>
                <a:srgbClr val="FF0000"/>
              </a:solidFill>
            </a:rPr>
            <a:t>(Função SE Composta)</a:t>
          </a:r>
        </a:p>
        <a:p>
          <a:r>
            <a:rPr lang="pt-BR" sz="1100" b="1" baseline="0"/>
            <a:t>    Tempo de serviço  &gt;=15  --- 10% do salário bruto.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Tempo de serviço  &gt;=10  --- 5% do salário bruto.</a:t>
          </a:r>
          <a:endParaRPr lang="pt-BR" sz="11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Tempo de serviço    &lt;10  --- 3% do salário bruto.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3 - Calcule o I.R.R.F. </a:t>
          </a:r>
          <a:r>
            <a:rPr lang="pt-BR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(Função SE)</a:t>
          </a:r>
          <a:endParaRPr lang="pt-BR" sz="1100" b="1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Se o salário bruto for  &gt; R$ 2.800,00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8% do salário bruto.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Senão 5% do salário bruto.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4 - Calcule o Salário Líquido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Salário Bruto + Adicional do tempo de serviço - I.R.R.F.</a:t>
          </a:r>
          <a:endParaRPr lang="pt-BR" sz="11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effectLst/>
          </a:endParaRPr>
        </a:p>
        <a:p>
          <a:endParaRPr lang="pt-BR" sz="1100" b="1"/>
        </a:p>
        <a:p>
          <a:endParaRPr lang="pt-BR" sz="11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6296</xdr:rowOff>
    </xdr:from>
    <xdr:to>
      <xdr:col>5</xdr:col>
      <xdr:colOff>160551</xdr:colOff>
      <xdr:row>24</xdr:row>
      <xdr:rowOff>29196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3289A589-310F-48FB-9AD9-7A588F1B10D1}"/>
            </a:ext>
          </a:extLst>
        </xdr:cNvPr>
        <xdr:cNvSpPr/>
      </xdr:nvSpPr>
      <xdr:spPr>
        <a:xfrm>
          <a:off x="0" y="3368621"/>
          <a:ext cx="3799101" cy="1165900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</xdr:colOff>
      <xdr:row>14</xdr:row>
      <xdr:rowOff>118113</xdr:rowOff>
    </xdr:from>
    <xdr:to>
      <xdr:col>3</xdr:col>
      <xdr:colOff>762001</xdr:colOff>
      <xdr:row>16</xdr:row>
      <xdr:rowOff>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C0517784-27DC-4197-839B-388C6F60D3A6}"/>
            </a:ext>
          </a:extLst>
        </xdr:cNvPr>
        <xdr:cNvSpPr txBox="1"/>
      </xdr:nvSpPr>
      <xdr:spPr>
        <a:xfrm>
          <a:off x="133351" y="2775588"/>
          <a:ext cx="2038350" cy="262887"/>
        </a:xfrm>
        <a:prstGeom prst="rect">
          <a:avLst/>
        </a:prstGeom>
        <a:solidFill>
          <a:srgbClr val="FFFFCC"/>
        </a:solidFill>
        <a:ln w="3175"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(R$):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Qtde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Valor Unitário</a:t>
          </a:r>
          <a:endParaRPr lang="pt-BR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2:P47"/>
  <sheetViews>
    <sheetView showGridLines="0" zoomScale="85" zoomScaleNormal="85" workbookViewId="0">
      <selection activeCell="H6" sqref="H6:H12"/>
    </sheetView>
  </sheetViews>
  <sheetFormatPr defaultRowHeight="15" x14ac:dyDescent="0.25"/>
  <cols>
    <col min="1" max="1" width="3.5703125" customWidth="1"/>
    <col min="2" max="2" width="8.7109375" customWidth="1"/>
    <col min="3" max="5" width="4.7109375" customWidth="1"/>
    <col min="6" max="6" width="8.7109375" customWidth="1"/>
    <col min="7" max="7" width="3.140625" customWidth="1"/>
    <col min="8" max="8" width="70.7109375" customWidth="1"/>
    <col min="9" max="9" width="13.85546875" customWidth="1"/>
    <col min="16" max="16" width="27.42578125" customWidth="1"/>
  </cols>
  <sheetData>
    <row r="2" spans="2:16" x14ac:dyDescent="0.25">
      <c r="B2" s="75" t="s">
        <v>1</v>
      </c>
      <c r="C2" s="75"/>
      <c r="D2" s="75"/>
      <c r="E2" s="75"/>
      <c r="F2" s="75"/>
      <c r="G2" s="75"/>
      <c r="H2" s="75"/>
      <c r="J2" s="72" t="s">
        <v>15</v>
      </c>
      <c r="K2" s="73"/>
      <c r="L2" s="73"/>
      <c r="M2" s="74"/>
      <c r="N2" s="3"/>
      <c r="O2" s="3"/>
      <c r="P2" s="3"/>
    </row>
    <row r="3" spans="2:16" ht="9" customHeight="1" x14ac:dyDescent="0.25">
      <c r="B3" s="76"/>
      <c r="C3" s="77"/>
      <c r="D3" s="77"/>
      <c r="E3" s="77"/>
      <c r="F3" s="77"/>
      <c r="G3" s="77"/>
      <c r="H3" s="78"/>
      <c r="I3" s="1"/>
      <c r="J3" s="3"/>
      <c r="K3" s="3"/>
      <c r="L3" s="3"/>
      <c r="M3" s="3"/>
      <c r="N3" s="3"/>
      <c r="O3" s="3"/>
      <c r="P3" s="3"/>
    </row>
    <row r="4" spans="2:16" x14ac:dyDescent="0.25">
      <c r="B4" s="79" t="s">
        <v>2</v>
      </c>
      <c r="C4" s="79"/>
      <c r="D4" s="7"/>
      <c r="E4" s="80" t="s">
        <v>3</v>
      </c>
      <c r="F4" s="80"/>
      <c r="G4" s="1"/>
      <c r="H4" s="8" t="s">
        <v>0</v>
      </c>
      <c r="J4" s="54" t="s">
        <v>16</v>
      </c>
      <c r="K4" s="55"/>
      <c r="L4" s="55"/>
      <c r="M4" s="55"/>
      <c r="N4" s="55"/>
      <c r="O4" s="55"/>
      <c r="P4" s="56"/>
    </row>
    <row r="5" spans="2:16" x14ac:dyDescent="0.25">
      <c r="B5" s="4" t="s">
        <v>4</v>
      </c>
      <c r="C5" s="5">
        <v>2</v>
      </c>
      <c r="D5" s="4" t="s">
        <v>5</v>
      </c>
      <c r="E5" s="6">
        <v>2</v>
      </c>
      <c r="F5" s="4" t="s">
        <v>6</v>
      </c>
      <c r="G5" s="2"/>
      <c r="H5" s="9" t="str">
        <f>IF(C5&gt;E5,"Vitória",IF(C5=E5,"Empate",IF(C5&lt;E5,"Derrota :(")))</f>
        <v>Empate</v>
      </c>
      <c r="J5" s="57"/>
      <c r="K5" s="58"/>
      <c r="L5" s="58"/>
      <c r="M5" s="58"/>
      <c r="N5" s="58"/>
      <c r="O5" s="58"/>
      <c r="P5" s="59"/>
    </row>
    <row r="6" spans="2:16" x14ac:dyDescent="0.25">
      <c r="B6" s="4" t="s">
        <v>4</v>
      </c>
      <c r="C6" s="5">
        <v>6</v>
      </c>
      <c r="D6" s="4" t="s">
        <v>5</v>
      </c>
      <c r="E6" s="6">
        <v>0</v>
      </c>
      <c r="F6" s="4" t="s">
        <v>7</v>
      </c>
      <c r="G6" s="2"/>
      <c r="H6" s="9" t="str">
        <f>IF(C6&gt;E6,"Vitória",IF(C6=E6,"Empate",IF(C6&lt;E6,"Derrota")))</f>
        <v>Vitória</v>
      </c>
      <c r="J6" s="60"/>
      <c r="K6" s="61"/>
      <c r="L6" s="61"/>
      <c r="M6" s="61"/>
      <c r="N6" s="61"/>
      <c r="O6" s="61"/>
      <c r="P6" s="62"/>
    </row>
    <row r="7" spans="2:16" x14ac:dyDescent="0.25">
      <c r="B7" s="4" t="s">
        <v>4</v>
      </c>
      <c r="C7" s="5">
        <v>1</v>
      </c>
      <c r="D7" s="4" t="s">
        <v>5</v>
      </c>
      <c r="E7" s="6">
        <v>1</v>
      </c>
      <c r="F7" s="4" t="s">
        <v>8</v>
      </c>
      <c r="G7" s="2"/>
      <c r="H7" s="9" t="str">
        <f t="shared" ref="H7:H12" si="0">IF(C7&gt;E7,"Vitória",IF(C7=E7,"Empate",IF(C7&lt;E7,"Derrota")))</f>
        <v>Empate</v>
      </c>
      <c r="J7" s="3"/>
      <c r="K7" s="3"/>
      <c r="L7" s="3"/>
      <c r="M7" s="3"/>
      <c r="N7" s="3"/>
      <c r="O7" s="3"/>
      <c r="P7" s="3"/>
    </row>
    <row r="8" spans="2:16" x14ac:dyDescent="0.25">
      <c r="B8" s="4" t="s">
        <v>4</v>
      </c>
      <c r="C8" s="5">
        <v>4</v>
      </c>
      <c r="D8" s="4" t="s">
        <v>5</v>
      </c>
      <c r="E8" s="6">
        <v>0</v>
      </c>
      <c r="F8" s="4" t="s">
        <v>9</v>
      </c>
      <c r="G8" s="2"/>
      <c r="H8" s="9" t="str">
        <f t="shared" si="0"/>
        <v>Vitória</v>
      </c>
      <c r="J8" s="3"/>
      <c r="K8" s="3"/>
      <c r="L8" s="3"/>
      <c r="M8" s="3"/>
      <c r="N8" s="3"/>
      <c r="O8" s="3"/>
      <c r="P8" s="3"/>
    </row>
    <row r="9" spans="2:16" x14ac:dyDescent="0.25">
      <c r="B9" s="4" t="s">
        <v>4</v>
      </c>
      <c r="C9" s="5">
        <v>5</v>
      </c>
      <c r="D9" s="4" t="s">
        <v>5</v>
      </c>
      <c r="E9" s="6">
        <v>0</v>
      </c>
      <c r="F9" s="4" t="s">
        <v>10</v>
      </c>
      <c r="G9" s="2"/>
      <c r="H9" s="9" t="str">
        <f t="shared" si="0"/>
        <v>Vitória</v>
      </c>
      <c r="J9" s="3"/>
      <c r="K9" s="3"/>
      <c r="L9" s="3"/>
      <c r="M9" s="3"/>
      <c r="N9" s="3"/>
      <c r="O9" s="3"/>
      <c r="P9" s="3"/>
    </row>
    <row r="10" spans="2:16" x14ac:dyDescent="0.25">
      <c r="B10" s="4" t="s">
        <v>4</v>
      </c>
      <c r="C10" s="5">
        <v>1</v>
      </c>
      <c r="D10" s="4" t="s">
        <v>5</v>
      </c>
      <c r="E10" s="6">
        <v>2</v>
      </c>
      <c r="F10" s="4" t="s">
        <v>11</v>
      </c>
      <c r="G10" s="2"/>
      <c r="H10" s="9" t="str">
        <f t="shared" si="0"/>
        <v>Derrota</v>
      </c>
      <c r="J10" s="3"/>
      <c r="K10" s="3"/>
      <c r="L10" s="3"/>
      <c r="M10" s="3"/>
      <c r="N10" s="3"/>
      <c r="O10" s="3"/>
      <c r="P10" s="3"/>
    </row>
    <row r="11" spans="2:16" x14ac:dyDescent="0.25">
      <c r="B11" s="4" t="s">
        <v>4</v>
      </c>
      <c r="C11" s="5">
        <v>2</v>
      </c>
      <c r="D11" s="4" t="s">
        <v>5</v>
      </c>
      <c r="E11" s="6">
        <v>1</v>
      </c>
      <c r="F11" s="4" t="s">
        <v>12</v>
      </c>
      <c r="G11" s="2"/>
      <c r="H11" s="9" t="str">
        <f t="shared" si="0"/>
        <v>Vitória</v>
      </c>
      <c r="J11" s="3"/>
      <c r="K11" s="3"/>
      <c r="L11" s="3"/>
      <c r="M11" s="3"/>
      <c r="N11" s="3"/>
      <c r="O11" s="3"/>
      <c r="P11" s="3"/>
    </row>
    <row r="12" spans="2:16" x14ac:dyDescent="0.25">
      <c r="B12" s="4" t="s">
        <v>4</v>
      </c>
      <c r="C12" s="5">
        <v>0</v>
      </c>
      <c r="D12" s="4" t="s">
        <v>5</v>
      </c>
      <c r="E12" s="6">
        <v>2</v>
      </c>
      <c r="F12" s="4" t="s">
        <v>13</v>
      </c>
      <c r="G12" s="2"/>
      <c r="H12" s="9" t="str">
        <f t="shared" si="0"/>
        <v>Derrota</v>
      </c>
      <c r="J12" s="3"/>
      <c r="K12" s="3"/>
      <c r="L12" s="3"/>
      <c r="M12" s="3"/>
      <c r="N12" s="3"/>
      <c r="O12" s="3"/>
      <c r="P12" s="3"/>
    </row>
    <row r="13" spans="2:16" ht="7.5" customHeight="1" x14ac:dyDescent="0.25">
      <c r="J13" s="3"/>
      <c r="K13" s="3"/>
      <c r="L13" s="3"/>
      <c r="M13" s="3"/>
      <c r="N13" s="3"/>
      <c r="O13" s="3"/>
      <c r="P13" s="3"/>
    </row>
    <row r="14" spans="2:16" x14ac:dyDescent="0.25">
      <c r="B14" s="37" t="s">
        <v>14</v>
      </c>
      <c r="C14" s="38"/>
      <c r="D14" s="39"/>
      <c r="E14" s="39"/>
      <c r="F14" s="39"/>
      <c r="G14" s="39"/>
      <c r="H14" s="40"/>
      <c r="J14" s="3"/>
      <c r="K14" s="3"/>
      <c r="L14" s="3"/>
      <c r="M14" s="3"/>
      <c r="N14" s="3"/>
      <c r="O14" s="3"/>
      <c r="P14" s="3"/>
    </row>
    <row r="15" spans="2:16" x14ac:dyDescent="0.25">
      <c r="B15" s="41" t="s">
        <v>73</v>
      </c>
      <c r="C15" s="42"/>
      <c r="D15" s="43"/>
      <c r="E15" s="43"/>
      <c r="F15" s="43"/>
      <c r="G15" s="43"/>
      <c r="H15" s="44"/>
      <c r="J15" s="3"/>
      <c r="K15" s="3"/>
      <c r="L15" s="3"/>
      <c r="M15" s="3"/>
      <c r="N15" s="3"/>
      <c r="O15" s="3"/>
      <c r="P15" s="3"/>
    </row>
    <row r="16" spans="2:16" s="3" customFormat="1" x14ac:dyDescent="0.25">
      <c r="B16" s="41" t="s">
        <v>74</v>
      </c>
      <c r="C16" s="42"/>
      <c r="D16" s="43"/>
      <c r="E16" s="43"/>
      <c r="F16" s="43"/>
      <c r="G16" s="43"/>
      <c r="H16" s="44"/>
    </row>
    <row r="17" spans="2:16" s="3" customFormat="1" x14ac:dyDescent="0.25">
      <c r="B17" s="45" t="s">
        <v>75</v>
      </c>
      <c r="C17" s="46"/>
      <c r="D17" s="47"/>
      <c r="E17" s="47"/>
      <c r="F17" s="47"/>
      <c r="G17" s="47"/>
      <c r="H17" s="48"/>
    </row>
    <row r="18" spans="2:16" ht="15" customHeight="1" x14ac:dyDescent="0.25">
      <c r="J18" s="63" t="s">
        <v>17</v>
      </c>
      <c r="K18" s="64"/>
      <c r="L18" s="64"/>
      <c r="M18" s="64"/>
      <c r="N18" s="64"/>
      <c r="O18" s="64"/>
      <c r="P18" s="65"/>
    </row>
    <row r="19" spans="2:16" s="3" customFormat="1" x14ac:dyDescent="0.25">
      <c r="B19"/>
      <c r="C19"/>
      <c r="D19"/>
      <c r="E19"/>
      <c r="F19"/>
      <c r="G19"/>
      <c r="H19"/>
      <c r="J19" s="66"/>
      <c r="K19" s="67"/>
      <c r="L19" s="67"/>
      <c r="M19" s="67"/>
      <c r="N19" s="67"/>
      <c r="O19" s="67"/>
      <c r="P19" s="68"/>
    </row>
    <row r="20" spans="2:16" s="3" customFormat="1" x14ac:dyDescent="0.25">
      <c r="B20"/>
      <c r="C20"/>
      <c r="D20"/>
      <c r="E20"/>
      <c r="F20"/>
      <c r="G20"/>
      <c r="H20"/>
      <c r="J20" s="66"/>
      <c r="K20" s="67"/>
      <c r="L20" s="67"/>
      <c r="M20" s="67"/>
      <c r="N20" s="67"/>
      <c r="O20" s="67"/>
      <c r="P20" s="68"/>
    </row>
    <row r="21" spans="2:16" s="3" customFormat="1" ht="15" customHeight="1" x14ac:dyDescent="0.25">
      <c r="B21"/>
      <c r="C21"/>
      <c r="D21"/>
      <c r="E21"/>
      <c r="F21"/>
      <c r="G21"/>
      <c r="H21"/>
      <c r="J21" s="66"/>
      <c r="K21" s="67"/>
      <c r="L21" s="67"/>
      <c r="M21" s="67"/>
      <c r="N21" s="67"/>
      <c r="O21" s="67"/>
      <c r="P21" s="68"/>
    </row>
    <row r="22" spans="2:16" s="3" customFormat="1" x14ac:dyDescent="0.25">
      <c r="B22"/>
      <c r="C22"/>
      <c r="D22"/>
      <c r="E22"/>
      <c r="F22"/>
      <c r="G22"/>
      <c r="H22"/>
      <c r="J22" s="66"/>
      <c r="K22" s="67"/>
      <c r="L22" s="67"/>
      <c r="M22" s="67"/>
      <c r="N22" s="67"/>
      <c r="O22" s="67"/>
      <c r="P22" s="68"/>
    </row>
    <row r="23" spans="2:16" s="3" customFormat="1" x14ac:dyDescent="0.25">
      <c r="B23"/>
      <c r="C23"/>
      <c r="D23"/>
      <c r="E23"/>
      <c r="F23"/>
      <c r="G23"/>
      <c r="H23"/>
      <c r="J23" s="66"/>
      <c r="K23" s="67"/>
      <c r="L23" s="67"/>
      <c r="M23" s="67"/>
      <c r="N23" s="67"/>
      <c r="O23" s="67"/>
      <c r="P23" s="68"/>
    </row>
    <row r="24" spans="2:16" s="3" customFormat="1" x14ac:dyDescent="0.25">
      <c r="B24"/>
      <c r="C24"/>
      <c r="D24"/>
      <c r="E24"/>
      <c r="F24"/>
      <c r="G24"/>
      <c r="H24"/>
      <c r="J24" s="66"/>
      <c r="K24" s="67"/>
      <c r="L24" s="67"/>
      <c r="M24" s="67"/>
      <c r="N24" s="67"/>
      <c r="O24" s="67"/>
      <c r="P24" s="68"/>
    </row>
    <row r="25" spans="2:16" s="3" customFormat="1" x14ac:dyDescent="0.25">
      <c r="B25"/>
      <c r="C25"/>
      <c r="D25"/>
      <c r="E25"/>
      <c r="F25"/>
      <c r="G25"/>
      <c r="H25"/>
      <c r="J25" s="66"/>
      <c r="K25" s="67"/>
      <c r="L25" s="67"/>
      <c r="M25" s="67"/>
      <c r="N25" s="67"/>
      <c r="O25" s="67"/>
      <c r="P25" s="68"/>
    </row>
    <row r="26" spans="2:16" s="3" customFormat="1" x14ac:dyDescent="0.25">
      <c r="B26"/>
      <c r="C26"/>
      <c r="D26"/>
      <c r="E26"/>
      <c r="F26"/>
      <c r="G26"/>
      <c r="H26"/>
      <c r="J26" s="66"/>
      <c r="K26" s="67"/>
      <c r="L26" s="67"/>
      <c r="M26" s="67"/>
      <c r="N26" s="67"/>
      <c r="O26" s="67"/>
      <c r="P26" s="68"/>
    </row>
    <row r="27" spans="2:16" s="3" customFormat="1" x14ac:dyDescent="0.25">
      <c r="B27"/>
      <c r="C27"/>
      <c r="D27"/>
      <c r="E27"/>
      <c r="F27"/>
      <c r="G27"/>
      <c r="H27"/>
      <c r="J27" s="66"/>
      <c r="K27" s="67"/>
      <c r="L27" s="67"/>
      <c r="M27" s="67"/>
      <c r="N27" s="67"/>
      <c r="O27" s="67"/>
      <c r="P27" s="68"/>
    </row>
    <row r="28" spans="2:16" s="3" customFormat="1" x14ac:dyDescent="0.25">
      <c r="B28"/>
      <c r="C28"/>
      <c r="D28"/>
      <c r="E28"/>
      <c r="F28"/>
      <c r="G28"/>
      <c r="H28"/>
      <c r="J28" s="66"/>
      <c r="K28" s="67"/>
      <c r="L28" s="67"/>
      <c r="M28" s="67"/>
      <c r="N28" s="67"/>
      <c r="O28" s="67"/>
      <c r="P28" s="68"/>
    </row>
    <row r="29" spans="2:16" s="3" customFormat="1" x14ac:dyDescent="0.25">
      <c r="B29"/>
      <c r="C29"/>
      <c r="D29"/>
      <c r="E29"/>
      <c r="F29"/>
      <c r="G29"/>
      <c r="H29"/>
      <c r="J29" s="66"/>
      <c r="K29" s="67"/>
      <c r="L29" s="67"/>
      <c r="M29" s="67"/>
      <c r="N29" s="67"/>
      <c r="O29" s="67"/>
      <c r="P29" s="68"/>
    </row>
    <row r="30" spans="2:16" s="3" customFormat="1" x14ac:dyDescent="0.25">
      <c r="B30"/>
      <c r="C30"/>
      <c r="D30"/>
      <c r="E30"/>
      <c r="F30"/>
      <c r="G30"/>
      <c r="H30"/>
      <c r="J30" s="69"/>
      <c r="K30" s="70"/>
      <c r="L30" s="70"/>
      <c r="M30" s="70"/>
      <c r="N30" s="70"/>
      <c r="O30" s="70"/>
      <c r="P30" s="71"/>
    </row>
    <row r="31" spans="2:16" s="3" customFormat="1" x14ac:dyDescent="0.25">
      <c r="B31"/>
      <c r="C31"/>
      <c r="D31"/>
      <c r="E31"/>
      <c r="F31"/>
      <c r="G31"/>
      <c r="H31"/>
    </row>
    <row r="32" spans="2:16" s="3" customFormat="1" x14ac:dyDescent="0.25">
      <c r="B32"/>
      <c r="C32"/>
      <c r="D32"/>
      <c r="E32"/>
      <c r="F32"/>
      <c r="G32"/>
      <c r="H32"/>
    </row>
    <row r="33" spans="2:8" s="3" customFormat="1" x14ac:dyDescent="0.25">
      <c r="B33"/>
      <c r="C33"/>
      <c r="D33"/>
      <c r="E33"/>
      <c r="F33"/>
      <c r="G33"/>
      <c r="H33"/>
    </row>
    <row r="34" spans="2:8" s="3" customFormat="1" x14ac:dyDescent="0.25">
      <c r="B34"/>
      <c r="C34"/>
      <c r="D34"/>
      <c r="E34"/>
      <c r="F34"/>
      <c r="G34"/>
      <c r="H34"/>
    </row>
    <row r="35" spans="2:8" s="3" customFormat="1" ht="15" customHeight="1" x14ac:dyDescent="0.25">
      <c r="B35"/>
      <c r="C35"/>
      <c r="D35"/>
      <c r="E35"/>
      <c r="F35"/>
      <c r="G35"/>
      <c r="H35"/>
    </row>
    <row r="36" spans="2:8" s="3" customFormat="1" x14ac:dyDescent="0.25">
      <c r="B36"/>
      <c r="C36"/>
      <c r="D36"/>
      <c r="E36"/>
      <c r="F36"/>
      <c r="G36"/>
      <c r="H36"/>
    </row>
    <row r="37" spans="2:8" s="3" customFormat="1" x14ac:dyDescent="0.25">
      <c r="B37"/>
      <c r="C37"/>
      <c r="D37"/>
      <c r="E37"/>
      <c r="F37"/>
      <c r="G37"/>
      <c r="H37"/>
    </row>
    <row r="38" spans="2:8" s="3" customFormat="1" x14ac:dyDescent="0.25">
      <c r="B38"/>
      <c r="C38"/>
      <c r="D38"/>
      <c r="E38"/>
      <c r="F38"/>
      <c r="G38"/>
      <c r="H38"/>
    </row>
    <row r="39" spans="2:8" s="3" customFormat="1" x14ac:dyDescent="0.25">
      <c r="B39"/>
      <c r="C39"/>
      <c r="D39"/>
      <c r="E39"/>
      <c r="F39"/>
      <c r="G39"/>
      <c r="H39"/>
    </row>
    <row r="40" spans="2:8" s="3" customFormat="1" x14ac:dyDescent="0.25">
      <c r="B40"/>
      <c r="C40"/>
      <c r="D40"/>
      <c r="E40"/>
      <c r="F40"/>
      <c r="G40"/>
      <c r="H40"/>
    </row>
    <row r="41" spans="2:8" s="3" customFormat="1" x14ac:dyDescent="0.25">
      <c r="B41"/>
      <c r="C41"/>
      <c r="D41"/>
      <c r="E41"/>
      <c r="F41"/>
      <c r="G41"/>
      <c r="H41"/>
    </row>
    <row r="42" spans="2:8" s="3" customFormat="1" x14ac:dyDescent="0.25">
      <c r="B42"/>
      <c r="C42"/>
      <c r="D42"/>
      <c r="E42"/>
      <c r="F42"/>
      <c r="G42"/>
      <c r="H42"/>
    </row>
    <row r="43" spans="2:8" s="3" customFormat="1" x14ac:dyDescent="0.25">
      <c r="B43"/>
      <c r="C43"/>
      <c r="D43"/>
      <c r="E43"/>
      <c r="F43"/>
      <c r="G43"/>
      <c r="H43"/>
    </row>
    <row r="44" spans="2:8" s="3" customFormat="1" x14ac:dyDescent="0.25">
      <c r="B44"/>
      <c r="C44"/>
      <c r="D44"/>
      <c r="E44"/>
      <c r="F44"/>
      <c r="G44"/>
      <c r="H44"/>
    </row>
    <row r="45" spans="2:8" s="3" customFormat="1" x14ac:dyDescent="0.25">
      <c r="B45"/>
      <c r="C45"/>
      <c r="D45"/>
      <c r="E45"/>
      <c r="F45"/>
      <c r="G45"/>
      <c r="H45"/>
    </row>
    <row r="46" spans="2:8" s="3" customFormat="1" x14ac:dyDescent="0.25">
      <c r="B46"/>
      <c r="C46"/>
      <c r="D46"/>
      <c r="E46"/>
      <c r="F46"/>
      <c r="G46"/>
      <c r="H46"/>
    </row>
    <row r="47" spans="2:8" s="3" customFormat="1" x14ac:dyDescent="0.25">
      <c r="B47"/>
      <c r="C47"/>
      <c r="D47"/>
      <c r="E47"/>
      <c r="F47"/>
      <c r="G47"/>
      <c r="H47"/>
    </row>
  </sheetData>
  <mergeCells count="7">
    <mergeCell ref="J4:P6"/>
    <mergeCell ref="J18:P30"/>
    <mergeCell ref="J2:M2"/>
    <mergeCell ref="B2:H2"/>
    <mergeCell ref="B3:H3"/>
    <mergeCell ref="B4:C4"/>
    <mergeCell ref="E4:F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2:H25"/>
  <sheetViews>
    <sheetView showGridLines="0" zoomScaleNormal="100" workbookViewId="0">
      <selection activeCell="C3" sqref="C3"/>
    </sheetView>
  </sheetViews>
  <sheetFormatPr defaultColWidth="9.140625" defaultRowHeight="15" x14ac:dyDescent="0.25"/>
  <cols>
    <col min="1" max="1" width="3.5703125" style="10" customWidth="1"/>
    <col min="2" max="2" width="12.85546875" style="10" bestFit="1" customWidth="1"/>
    <col min="3" max="3" width="62.7109375" style="10" customWidth="1"/>
    <col min="4" max="4" width="12.140625" style="10" bestFit="1" customWidth="1"/>
    <col min="5" max="5" width="9.140625" style="10" customWidth="1"/>
    <col min="6" max="7" width="9.140625" style="10"/>
    <col min="8" max="8" width="13.140625" style="10" customWidth="1"/>
    <col min="9" max="16384" width="9.140625" style="10"/>
  </cols>
  <sheetData>
    <row r="2" spans="2:8" x14ac:dyDescent="0.25">
      <c r="B2" s="36" t="s">
        <v>20</v>
      </c>
      <c r="C2" s="36" t="s">
        <v>19</v>
      </c>
      <c r="D2" s="36" t="s">
        <v>66</v>
      </c>
    </row>
    <row r="3" spans="2:8" x14ac:dyDescent="0.25">
      <c r="B3" s="13">
        <v>3400</v>
      </c>
      <c r="C3" s="12">
        <f>IF(B3&lt;1500,20%*B3,IF(B3&lt;2000,15%*B3,IF(B3&lt;3000,10%*B3,0)))</f>
        <v>0</v>
      </c>
      <c r="D3" s="11">
        <f>B3+C3</f>
        <v>3400</v>
      </c>
    </row>
    <row r="4" spans="2:8" x14ac:dyDescent="0.25">
      <c r="B4" s="13">
        <v>860</v>
      </c>
      <c r="C4" s="12">
        <f t="shared" ref="C4:C25" si="0">IF(B4&lt;1500,20%*B4,IF(B4&lt;2000,15%*B4,IF(B4&lt;3000,10%*B4,0)))</f>
        <v>172</v>
      </c>
      <c r="D4" s="11">
        <f t="shared" ref="D4:D25" si="1">B4+C4</f>
        <v>1032</v>
      </c>
    </row>
    <row r="5" spans="2:8" x14ac:dyDescent="0.25">
      <c r="B5" s="13">
        <v>545</v>
      </c>
      <c r="C5" s="12">
        <f t="shared" si="0"/>
        <v>109</v>
      </c>
      <c r="D5" s="11">
        <f t="shared" si="1"/>
        <v>654</v>
      </c>
    </row>
    <row r="6" spans="2:8" x14ac:dyDescent="0.25">
      <c r="B6" s="13">
        <v>1890</v>
      </c>
      <c r="C6" s="12">
        <f t="shared" si="0"/>
        <v>283.5</v>
      </c>
      <c r="D6" s="11">
        <f t="shared" si="1"/>
        <v>2173.5</v>
      </c>
    </row>
    <row r="7" spans="2:8" x14ac:dyDescent="0.25">
      <c r="B7" s="13">
        <v>2200</v>
      </c>
      <c r="C7" s="12">
        <f t="shared" si="0"/>
        <v>220</v>
      </c>
      <c r="D7" s="11">
        <f t="shared" si="1"/>
        <v>2420</v>
      </c>
    </row>
    <row r="8" spans="2:8" ht="15.75" x14ac:dyDescent="0.25">
      <c r="B8" s="13">
        <v>2100</v>
      </c>
      <c r="C8" s="12">
        <f t="shared" si="0"/>
        <v>210</v>
      </c>
      <c r="D8" s="11">
        <f t="shared" si="1"/>
        <v>2310</v>
      </c>
      <c r="F8" s="81" t="s">
        <v>18</v>
      </c>
      <c r="G8" s="81"/>
      <c r="H8" s="81"/>
    </row>
    <row r="9" spans="2:8" x14ac:dyDescent="0.25">
      <c r="B9" s="13">
        <v>2300</v>
      </c>
      <c r="C9" s="12">
        <f t="shared" si="0"/>
        <v>230</v>
      </c>
      <c r="D9" s="11">
        <f t="shared" si="1"/>
        <v>2530</v>
      </c>
    </row>
    <row r="10" spans="2:8" x14ac:dyDescent="0.25">
      <c r="B10" s="13">
        <v>2400</v>
      </c>
      <c r="C10" s="12">
        <f t="shared" si="0"/>
        <v>240</v>
      </c>
      <c r="D10" s="11">
        <f t="shared" si="1"/>
        <v>2640</v>
      </c>
    </row>
    <row r="11" spans="2:8" x14ac:dyDescent="0.25">
      <c r="B11" s="13">
        <v>4100</v>
      </c>
      <c r="C11" s="12">
        <f t="shared" si="0"/>
        <v>0</v>
      </c>
      <c r="D11" s="11">
        <f t="shared" si="1"/>
        <v>4100</v>
      </c>
    </row>
    <row r="12" spans="2:8" x14ac:dyDescent="0.25">
      <c r="B12" s="13">
        <v>4500</v>
      </c>
      <c r="C12" s="12">
        <f t="shared" si="0"/>
        <v>0</v>
      </c>
      <c r="D12" s="11">
        <f t="shared" si="1"/>
        <v>4500</v>
      </c>
    </row>
    <row r="13" spans="2:8" x14ac:dyDescent="0.25">
      <c r="B13" s="13">
        <v>3000</v>
      </c>
      <c r="C13" s="12">
        <f t="shared" si="0"/>
        <v>0</v>
      </c>
      <c r="D13" s="11">
        <f t="shared" si="1"/>
        <v>3000</v>
      </c>
    </row>
    <row r="14" spans="2:8" x14ac:dyDescent="0.25">
      <c r="B14" s="13">
        <v>3110</v>
      </c>
      <c r="C14" s="12">
        <f t="shared" si="0"/>
        <v>0</v>
      </c>
      <c r="D14" s="11">
        <f t="shared" si="1"/>
        <v>3110</v>
      </c>
    </row>
    <row r="15" spans="2:8" x14ac:dyDescent="0.25">
      <c r="B15" s="13">
        <v>3500</v>
      </c>
      <c r="C15" s="12">
        <f t="shared" si="0"/>
        <v>0</v>
      </c>
      <c r="D15" s="11">
        <f t="shared" si="1"/>
        <v>3500</v>
      </c>
    </row>
    <row r="16" spans="2:8" x14ac:dyDescent="0.25">
      <c r="B16" s="13">
        <v>1200</v>
      </c>
      <c r="C16" s="12">
        <f t="shared" si="0"/>
        <v>240</v>
      </c>
      <c r="D16" s="11">
        <f t="shared" si="1"/>
        <v>1440</v>
      </c>
    </row>
    <row r="17" spans="2:4" x14ac:dyDescent="0.25">
      <c r="B17" s="13">
        <v>1500</v>
      </c>
      <c r="C17" s="12">
        <f t="shared" si="0"/>
        <v>225</v>
      </c>
      <c r="D17" s="11">
        <f t="shared" si="1"/>
        <v>1725</v>
      </c>
    </row>
    <row r="18" spans="2:4" x14ac:dyDescent="0.25">
      <c r="B18" s="13">
        <v>1800</v>
      </c>
      <c r="C18" s="12">
        <f t="shared" si="0"/>
        <v>270</v>
      </c>
      <c r="D18" s="11">
        <f t="shared" si="1"/>
        <v>2070</v>
      </c>
    </row>
    <row r="19" spans="2:4" x14ac:dyDescent="0.25">
      <c r="B19" s="13">
        <v>1900</v>
      </c>
      <c r="C19" s="12">
        <f t="shared" si="0"/>
        <v>285</v>
      </c>
      <c r="D19" s="11">
        <f t="shared" si="1"/>
        <v>2185</v>
      </c>
    </row>
    <row r="20" spans="2:4" x14ac:dyDescent="0.25">
      <c r="B20" s="13">
        <v>4000</v>
      </c>
      <c r="C20" s="12">
        <f t="shared" si="0"/>
        <v>0</v>
      </c>
      <c r="D20" s="11">
        <f t="shared" si="1"/>
        <v>4000</v>
      </c>
    </row>
    <row r="21" spans="2:4" x14ac:dyDescent="0.25">
      <c r="B21" s="13">
        <v>5000</v>
      </c>
      <c r="C21" s="12">
        <f t="shared" si="0"/>
        <v>0</v>
      </c>
      <c r="D21" s="11">
        <f t="shared" si="1"/>
        <v>5000</v>
      </c>
    </row>
    <row r="22" spans="2:4" x14ac:dyDescent="0.25">
      <c r="B22" s="13">
        <v>2800</v>
      </c>
      <c r="C22" s="12">
        <f t="shared" si="0"/>
        <v>280</v>
      </c>
      <c r="D22" s="11">
        <f t="shared" si="1"/>
        <v>3080</v>
      </c>
    </row>
    <row r="23" spans="2:4" x14ac:dyDescent="0.25">
      <c r="B23" s="13">
        <v>750</v>
      </c>
      <c r="C23" s="12">
        <f t="shared" si="0"/>
        <v>150</v>
      </c>
      <c r="D23" s="11">
        <f t="shared" si="1"/>
        <v>900</v>
      </c>
    </row>
    <row r="24" spans="2:4" x14ac:dyDescent="0.25">
      <c r="B24" s="13">
        <v>1860</v>
      </c>
      <c r="C24" s="12">
        <f t="shared" si="0"/>
        <v>279</v>
      </c>
      <c r="D24" s="11">
        <f t="shared" si="1"/>
        <v>2139</v>
      </c>
    </row>
    <row r="25" spans="2:4" x14ac:dyDescent="0.25">
      <c r="B25" s="13">
        <v>1300</v>
      </c>
      <c r="C25" s="12">
        <f t="shared" si="0"/>
        <v>260</v>
      </c>
      <c r="D25" s="11">
        <f t="shared" si="1"/>
        <v>1560</v>
      </c>
    </row>
  </sheetData>
  <mergeCells count="1">
    <mergeCell ref="F8:H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2:L26"/>
  <sheetViews>
    <sheetView showGridLines="0" zoomScaleNormal="100" workbookViewId="0">
      <selection activeCell="E3" sqref="E3:E25"/>
    </sheetView>
  </sheetViews>
  <sheetFormatPr defaultColWidth="9.140625" defaultRowHeight="15" x14ac:dyDescent="0.25"/>
  <cols>
    <col min="1" max="1" width="3.42578125" style="10" customWidth="1"/>
    <col min="2" max="2" width="15" style="10" bestFit="1" customWidth="1"/>
    <col min="3" max="3" width="12.140625" style="10" bestFit="1" customWidth="1"/>
    <col min="4" max="4" width="15.7109375" style="10" bestFit="1" customWidth="1"/>
    <col min="5" max="5" width="55.7109375" style="10" customWidth="1"/>
    <col min="6" max="6" width="9.28515625" style="10" bestFit="1" customWidth="1"/>
    <col min="7" max="7" width="9.140625" style="10"/>
    <col min="8" max="8" width="10.140625" style="10" bestFit="1" customWidth="1"/>
    <col min="9" max="16384" width="9.140625" style="10"/>
  </cols>
  <sheetData>
    <row r="2" spans="2:12" x14ac:dyDescent="0.25">
      <c r="B2" s="35" t="s">
        <v>24</v>
      </c>
      <c r="C2" s="35" t="s">
        <v>23</v>
      </c>
      <c r="D2" s="35" t="s">
        <v>22</v>
      </c>
      <c r="E2" s="35" t="s">
        <v>21</v>
      </c>
    </row>
    <row r="3" spans="2:12" x14ac:dyDescent="0.25">
      <c r="B3" s="16">
        <v>2000</v>
      </c>
      <c r="C3" s="16">
        <v>2200</v>
      </c>
      <c r="D3" s="15">
        <f t="shared" ref="D3:D25" si="0">C3/B3-1</f>
        <v>0.10000000000000009</v>
      </c>
      <c r="E3" s="12">
        <f>IF(D3&gt;12%,30%*C3,IF(D3&gt;6%,20%*C3,10%*C3))</f>
        <v>440</v>
      </c>
      <c r="F3" s="19"/>
      <c r="G3" s="18"/>
      <c r="H3" s="18"/>
    </row>
    <row r="4" spans="2:12" x14ac:dyDescent="0.25">
      <c r="B4" s="16">
        <v>1700</v>
      </c>
      <c r="C4" s="16">
        <v>1800</v>
      </c>
      <c r="D4" s="15">
        <f t="shared" si="0"/>
        <v>5.8823529411764719E-2</v>
      </c>
      <c r="E4" s="12">
        <f t="shared" ref="E4:E25" si="1">IF(D4&gt;12%,30%*C4,IF(D4&gt;6%,20%*C4,10%*C4))</f>
        <v>180</v>
      </c>
    </row>
    <row r="5" spans="2:12" x14ac:dyDescent="0.25">
      <c r="B5" s="16">
        <v>1300</v>
      </c>
      <c r="C5" s="16">
        <v>1700</v>
      </c>
      <c r="D5" s="15">
        <f t="shared" si="0"/>
        <v>0.30769230769230771</v>
      </c>
      <c r="E5" s="12">
        <f t="shared" si="1"/>
        <v>510</v>
      </c>
    </row>
    <row r="6" spans="2:12" x14ac:dyDescent="0.25">
      <c r="B6" s="16">
        <v>1600</v>
      </c>
      <c r="C6" s="16">
        <v>1650</v>
      </c>
      <c r="D6" s="15">
        <f t="shared" si="0"/>
        <v>3.125E-2</v>
      </c>
      <c r="E6" s="12">
        <f t="shared" si="1"/>
        <v>165</v>
      </c>
    </row>
    <row r="7" spans="2:12" x14ac:dyDescent="0.25">
      <c r="B7" s="16">
        <v>1750</v>
      </c>
      <c r="C7" s="16">
        <v>1900</v>
      </c>
      <c r="D7" s="15">
        <f t="shared" si="0"/>
        <v>8.5714285714285632E-2</v>
      </c>
      <c r="E7" s="12">
        <f t="shared" si="1"/>
        <v>380</v>
      </c>
    </row>
    <row r="8" spans="2:12" x14ac:dyDescent="0.25">
      <c r="B8" s="16">
        <v>2800</v>
      </c>
      <c r="C8" s="16">
        <v>3000</v>
      </c>
      <c r="D8" s="15">
        <f t="shared" si="0"/>
        <v>7.1428571428571397E-2</v>
      </c>
      <c r="E8" s="12">
        <f t="shared" si="1"/>
        <v>600</v>
      </c>
    </row>
    <row r="9" spans="2:12" x14ac:dyDescent="0.25">
      <c r="B9" s="16">
        <v>2000</v>
      </c>
      <c r="C9" s="16">
        <v>2200</v>
      </c>
      <c r="D9" s="15">
        <f t="shared" si="0"/>
        <v>0.10000000000000009</v>
      </c>
      <c r="E9" s="12">
        <f t="shared" si="1"/>
        <v>440</v>
      </c>
    </row>
    <row r="10" spans="2:12" x14ac:dyDescent="0.25">
      <c r="B10" s="16">
        <v>2800</v>
      </c>
      <c r="C10" s="16">
        <v>3000</v>
      </c>
      <c r="D10" s="15">
        <f t="shared" si="0"/>
        <v>7.1428571428571397E-2</v>
      </c>
      <c r="E10" s="12">
        <f t="shared" si="1"/>
        <v>600</v>
      </c>
    </row>
    <row r="11" spans="2:12" x14ac:dyDescent="0.25">
      <c r="B11" s="16">
        <v>3200</v>
      </c>
      <c r="C11" s="16">
        <v>3500</v>
      </c>
      <c r="D11" s="15">
        <f t="shared" si="0"/>
        <v>9.375E-2</v>
      </c>
      <c r="E11" s="12">
        <f t="shared" si="1"/>
        <v>700</v>
      </c>
    </row>
    <row r="12" spans="2:12" x14ac:dyDescent="0.25">
      <c r="B12" s="16">
        <v>1200</v>
      </c>
      <c r="C12" s="16">
        <v>1500</v>
      </c>
      <c r="D12" s="15">
        <f t="shared" si="0"/>
        <v>0.25</v>
      </c>
      <c r="E12" s="12">
        <f t="shared" si="1"/>
        <v>450</v>
      </c>
      <c r="G12" s="17"/>
      <c r="H12" s="17"/>
      <c r="I12" s="17"/>
      <c r="J12" s="17"/>
      <c r="K12" s="17"/>
      <c r="L12" s="17"/>
    </row>
    <row r="13" spans="2:12" x14ac:dyDescent="0.25">
      <c r="B13" s="16">
        <v>1500</v>
      </c>
      <c r="C13" s="16">
        <v>1850</v>
      </c>
      <c r="D13" s="15">
        <f t="shared" si="0"/>
        <v>0.23333333333333339</v>
      </c>
      <c r="E13" s="12">
        <f t="shared" si="1"/>
        <v>555</v>
      </c>
    </row>
    <row r="14" spans="2:12" x14ac:dyDescent="0.25">
      <c r="B14" s="16">
        <v>2100</v>
      </c>
      <c r="C14" s="16">
        <v>2350</v>
      </c>
      <c r="D14" s="15">
        <f t="shared" si="0"/>
        <v>0.11904761904761907</v>
      </c>
      <c r="E14" s="12">
        <f t="shared" si="1"/>
        <v>470</v>
      </c>
    </row>
    <row r="15" spans="2:12" x14ac:dyDescent="0.25">
      <c r="B15" s="16">
        <v>2200</v>
      </c>
      <c r="C15" s="16">
        <v>2515</v>
      </c>
      <c r="D15" s="15">
        <f t="shared" si="0"/>
        <v>0.14318181818181808</v>
      </c>
      <c r="E15" s="12">
        <f t="shared" si="1"/>
        <v>754.5</v>
      </c>
    </row>
    <row r="16" spans="2:12" x14ac:dyDescent="0.25">
      <c r="B16" s="16">
        <v>1850</v>
      </c>
      <c r="C16" s="16">
        <v>2100</v>
      </c>
      <c r="D16" s="15">
        <f t="shared" si="0"/>
        <v>0.13513513513513509</v>
      </c>
      <c r="E16" s="12">
        <f t="shared" si="1"/>
        <v>630</v>
      </c>
    </row>
    <row r="17" spans="2:5" x14ac:dyDescent="0.25">
      <c r="B17" s="16">
        <v>2000</v>
      </c>
      <c r="C17" s="16">
        <v>2000</v>
      </c>
      <c r="D17" s="15">
        <f t="shared" si="0"/>
        <v>0</v>
      </c>
      <c r="E17" s="12">
        <f t="shared" si="1"/>
        <v>200</v>
      </c>
    </row>
    <row r="18" spans="2:5" x14ac:dyDescent="0.25">
      <c r="B18" s="16">
        <v>1900</v>
      </c>
      <c r="C18" s="16">
        <v>1940</v>
      </c>
      <c r="D18" s="15">
        <f t="shared" si="0"/>
        <v>2.1052631578947434E-2</v>
      </c>
      <c r="E18" s="12">
        <f t="shared" si="1"/>
        <v>194</v>
      </c>
    </row>
    <row r="19" spans="2:5" x14ac:dyDescent="0.25">
      <c r="B19" s="16">
        <v>3000</v>
      </c>
      <c r="C19" s="16">
        <v>3200</v>
      </c>
      <c r="D19" s="15">
        <f t="shared" si="0"/>
        <v>6.6666666666666652E-2</v>
      </c>
      <c r="E19" s="12">
        <f t="shared" si="1"/>
        <v>640</v>
      </c>
    </row>
    <row r="20" spans="2:5" x14ac:dyDescent="0.25">
      <c r="B20" s="16">
        <v>1200</v>
      </c>
      <c r="C20" s="16">
        <v>1650</v>
      </c>
      <c r="D20" s="15">
        <f t="shared" si="0"/>
        <v>0.375</v>
      </c>
      <c r="E20" s="12">
        <f t="shared" si="1"/>
        <v>495</v>
      </c>
    </row>
    <row r="21" spans="2:5" x14ac:dyDescent="0.25">
      <c r="B21" s="16">
        <v>1600</v>
      </c>
      <c r="C21" s="16">
        <v>1840</v>
      </c>
      <c r="D21" s="15">
        <f t="shared" si="0"/>
        <v>0.14999999999999991</v>
      </c>
      <c r="E21" s="12">
        <f t="shared" si="1"/>
        <v>552</v>
      </c>
    </row>
    <row r="22" spans="2:5" x14ac:dyDescent="0.25">
      <c r="B22" s="16">
        <v>1650</v>
      </c>
      <c r="C22" s="16">
        <v>1860</v>
      </c>
      <c r="D22" s="15">
        <f t="shared" si="0"/>
        <v>0.1272727272727272</v>
      </c>
      <c r="E22" s="12">
        <f t="shared" si="1"/>
        <v>558</v>
      </c>
    </row>
    <row r="23" spans="2:5" x14ac:dyDescent="0.25">
      <c r="B23" s="16">
        <v>1700</v>
      </c>
      <c r="C23" s="16">
        <v>1980</v>
      </c>
      <c r="D23" s="15">
        <f t="shared" si="0"/>
        <v>0.16470588235294126</v>
      </c>
      <c r="E23" s="12">
        <f t="shared" si="1"/>
        <v>594</v>
      </c>
    </row>
    <row r="24" spans="2:5" x14ac:dyDescent="0.25">
      <c r="B24" s="16">
        <v>2540</v>
      </c>
      <c r="C24" s="16">
        <v>2640</v>
      </c>
      <c r="D24" s="15">
        <f t="shared" si="0"/>
        <v>3.937007874015741E-2</v>
      </c>
      <c r="E24" s="12">
        <f t="shared" si="1"/>
        <v>264</v>
      </c>
    </row>
    <row r="25" spans="2:5" x14ac:dyDescent="0.25">
      <c r="B25" s="16">
        <v>2320</v>
      </c>
      <c r="C25" s="16">
        <v>3100</v>
      </c>
      <c r="D25" s="15">
        <f t="shared" si="0"/>
        <v>0.3362068965517242</v>
      </c>
      <c r="E25" s="12">
        <f t="shared" si="1"/>
        <v>930</v>
      </c>
    </row>
    <row r="26" spans="2:5" x14ac:dyDescent="0.25">
      <c r="D26" s="1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I19"/>
  <sheetViews>
    <sheetView showGridLines="0" zoomScale="115" zoomScaleNormal="115" workbookViewId="0">
      <selection activeCell="E5" sqref="E5"/>
    </sheetView>
  </sheetViews>
  <sheetFormatPr defaultColWidth="9.140625" defaultRowHeight="15" x14ac:dyDescent="0.25"/>
  <cols>
    <col min="1" max="1" width="2.5703125" style="3" customWidth="1"/>
    <col min="2" max="5" width="10.7109375" style="3" customWidth="1"/>
    <col min="6" max="6" width="90.7109375" style="3" customWidth="1"/>
    <col min="7" max="7" width="9.7109375" style="3" customWidth="1"/>
    <col min="8" max="9" width="20.7109375" style="3" customWidth="1"/>
    <col min="10" max="16384" width="9.140625" style="3"/>
  </cols>
  <sheetData>
    <row r="1" spans="2:9" ht="11.25" customHeight="1" x14ac:dyDescent="0.25"/>
    <row r="2" spans="2:9" x14ac:dyDescent="0.25">
      <c r="B2" s="72" t="s">
        <v>25</v>
      </c>
      <c r="C2" s="73"/>
      <c r="D2" s="73"/>
      <c r="E2" s="74"/>
      <c r="F2"/>
    </row>
    <row r="3" spans="2:9" ht="5.0999999999999996" customHeight="1" x14ac:dyDescent="0.25"/>
    <row r="4" spans="2:9" x14ac:dyDescent="0.25">
      <c r="B4" s="32" t="s">
        <v>26</v>
      </c>
      <c r="C4" s="32" t="s">
        <v>27</v>
      </c>
      <c r="D4" s="32" t="s">
        <v>28</v>
      </c>
      <c r="E4" s="32" t="s">
        <v>29</v>
      </c>
      <c r="F4" s="32" t="s">
        <v>30</v>
      </c>
      <c r="H4" s="20" t="s">
        <v>31</v>
      </c>
      <c r="I4" s="20" t="s">
        <v>32</v>
      </c>
    </row>
    <row r="5" spans="2:9" x14ac:dyDescent="0.25">
      <c r="B5" s="21" t="s">
        <v>33</v>
      </c>
      <c r="C5" s="22">
        <v>71</v>
      </c>
      <c r="D5" s="22">
        <v>1.73</v>
      </c>
      <c r="E5" s="23">
        <f>C5/D5^2</f>
        <v>23.722810651876106</v>
      </c>
      <c r="F5" s="24" t="str">
        <f>IF(E5&lt;18.5,"Abaixo do Peso",IF(E5&lt;25,"Peso Ideal",IF(E5&lt;30,"Acima do peso","Obeso")))</f>
        <v>Peso Ideal</v>
      </c>
      <c r="H5" s="25" t="s">
        <v>34</v>
      </c>
      <c r="I5" s="25" t="s">
        <v>35</v>
      </c>
    </row>
    <row r="6" spans="2:9" x14ac:dyDescent="0.25">
      <c r="B6" s="21" t="s">
        <v>36</v>
      </c>
      <c r="C6" s="22">
        <v>81</v>
      </c>
      <c r="D6" s="22">
        <v>1.68</v>
      </c>
      <c r="E6" s="23">
        <f t="shared" ref="E6:E14" si="0">C6/D6^2</f>
        <v>28.698979591836739</v>
      </c>
      <c r="F6" s="24" t="str">
        <f t="shared" ref="F6:F14" si="1">IF(E6&lt;18.5,"Abaixo do Peso",IF(E6&lt;25,"Peso Ideal",IF(E6&lt;30,"Acima do peso","Obeso")))</f>
        <v>Acima do peso</v>
      </c>
      <c r="H6" s="25" t="s">
        <v>37</v>
      </c>
      <c r="I6" s="25" t="s">
        <v>38</v>
      </c>
    </row>
    <row r="7" spans="2:9" x14ac:dyDescent="0.25">
      <c r="B7" s="21" t="s">
        <v>39</v>
      </c>
      <c r="C7" s="22">
        <v>65</v>
      </c>
      <c r="D7" s="22">
        <v>1.65</v>
      </c>
      <c r="E7" s="23">
        <f t="shared" si="0"/>
        <v>23.875114784205696</v>
      </c>
      <c r="F7" s="24" t="str">
        <f t="shared" si="1"/>
        <v>Peso Ideal</v>
      </c>
      <c r="H7" s="25" t="s">
        <v>40</v>
      </c>
      <c r="I7" s="25" t="s">
        <v>41</v>
      </c>
    </row>
    <row r="8" spans="2:9" x14ac:dyDescent="0.25">
      <c r="B8" s="21" t="s">
        <v>42</v>
      </c>
      <c r="C8" s="22">
        <v>60</v>
      </c>
      <c r="D8" s="22">
        <v>1.81</v>
      </c>
      <c r="E8" s="23">
        <f t="shared" si="0"/>
        <v>18.314459265590184</v>
      </c>
      <c r="F8" s="24" t="str">
        <f t="shared" si="1"/>
        <v>Abaixo do Peso</v>
      </c>
      <c r="H8" s="25" t="s">
        <v>43</v>
      </c>
      <c r="I8" s="25" t="s">
        <v>44</v>
      </c>
    </row>
    <row r="9" spans="2:9" x14ac:dyDescent="0.25">
      <c r="B9" s="21" t="s">
        <v>45</v>
      </c>
      <c r="C9" s="22">
        <v>53</v>
      </c>
      <c r="D9" s="22">
        <v>1.55</v>
      </c>
      <c r="E9" s="23">
        <f t="shared" si="0"/>
        <v>22.060353798126947</v>
      </c>
      <c r="F9" s="24" t="str">
        <f t="shared" si="1"/>
        <v>Peso Ideal</v>
      </c>
    </row>
    <row r="10" spans="2:9" x14ac:dyDescent="0.25">
      <c r="B10" s="21" t="s">
        <v>46</v>
      </c>
      <c r="C10" s="22">
        <v>46</v>
      </c>
      <c r="D10" s="22">
        <v>1.59</v>
      </c>
      <c r="E10" s="23">
        <f t="shared" si="0"/>
        <v>18.195482773624459</v>
      </c>
      <c r="F10" s="24" t="str">
        <f t="shared" si="1"/>
        <v>Abaixo do Peso</v>
      </c>
    </row>
    <row r="11" spans="2:9" x14ac:dyDescent="0.25">
      <c r="B11" s="21" t="s">
        <v>47</v>
      </c>
      <c r="C11" s="22">
        <v>93</v>
      </c>
      <c r="D11" s="22">
        <v>1.72</v>
      </c>
      <c r="E11" s="23">
        <f t="shared" si="0"/>
        <v>31.435911303407252</v>
      </c>
      <c r="F11" s="24" t="str">
        <f t="shared" si="1"/>
        <v>Obeso</v>
      </c>
    </row>
    <row r="12" spans="2:9" x14ac:dyDescent="0.25">
      <c r="B12" s="21" t="s">
        <v>48</v>
      </c>
      <c r="C12" s="22">
        <v>75</v>
      </c>
      <c r="D12" s="22">
        <v>1.77</v>
      </c>
      <c r="E12" s="23">
        <f t="shared" si="0"/>
        <v>23.93948099205209</v>
      </c>
      <c r="F12" s="24" t="str">
        <f t="shared" si="1"/>
        <v>Peso Ideal</v>
      </c>
    </row>
    <row r="13" spans="2:9" x14ac:dyDescent="0.25">
      <c r="B13" s="21" t="s">
        <v>49</v>
      </c>
      <c r="C13" s="22">
        <v>68</v>
      </c>
      <c r="D13" s="22">
        <v>1.64</v>
      </c>
      <c r="E13" s="23">
        <f t="shared" si="0"/>
        <v>25.282569898869724</v>
      </c>
      <c r="F13" s="24" t="str">
        <f t="shared" si="1"/>
        <v>Acima do peso</v>
      </c>
    </row>
    <row r="14" spans="2:9" x14ac:dyDescent="0.25">
      <c r="B14" s="21" t="s">
        <v>50</v>
      </c>
      <c r="C14" s="22">
        <v>112</v>
      </c>
      <c r="D14" s="22">
        <v>1.81</v>
      </c>
      <c r="E14" s="23">
        <f t="shared" si="0"/>
        <v>34.186990629101679</v>
      </c>
      <c r="F14" s="24" t="str">
        <f t="shared" si="1"/>
        <v>Obeso</v>
      </c>
    </row>
    <row r="17" spans="2:9" ht="15.75" x14ac:dyDescent="0.25">
      <c r="B17" s="26"/>
    </row>
    <row r="18" spans="2:9" ht="15.75" x14ac:dyDescent="0.25">
      <c r="B18" s="26"/>
    </row>
    <row r="19" spans="2:9" ht="15.75" x14ac:dyDescent="0.25">
      <c r="B19" s="82"/>
      <c r="C19" s="82"/>
      <c r="D19" s="82"/>
      <c r="E19" s="82"/>
      <c r="F19" s="82"/>
      <c r="G19" s="82"/>
      <c r="H19" s="82"/>
      <c r="I19" s="82"/>
    </row>
  </sheetData>
  <mergeCells count="2">
    <mergeCell ref="B19:I19"/>
    <mergeCell ref="B2:E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1:J11"/>
  <sheetViews>
    <sheetView showGridLines="0" tabSelected="1" topLeftCell="B1" zoomScale="115" zoomScaleNormal="115" workbookViewId="0">
      <selection activeCell="F4" sqref="F4"/>
    </sheetView>
  </sheetViews>
  <sheetFormatPr defaultColWidth="9.140625" defaultRowHeight="15" x14ac:dyDescent="0.25"/>
  <cols>
    <col min="1" max="1" width="2.5703125" style="3" customWidth="1"/>
    <col min="2" max="2" width="10.85546875" style="3" bestFit="1" customWidth="1"/>
    <col min="3" max="3" width="13.85546875" style="3" bestFit="1" customWidth="1"/>
    <col min="4" max="4" width="8.140625" style="3" bestFit="1" customWidth="1"/>
    <col min="5" max="5" width="16.140625" style="3" customWidth="1"/>
    <col min="6" max="6" width="48.7109375" style="3" customWidth="1"/>
    <col min="7" max="7" width="25.7109375" style="3" customWidth="1"/>
    <col min="8" max="8" width="13.42578125" style="3" bestFit="1" customWidth="1"/>
    <col min="9" max="9" width="16.140625" style="3" customWidth="1"/>
    <col min="10" max="10" width="13.85546875" style="3" customWidth="1"/>
    <col min="11" max="16384" width="9.140625" style="3"/>
  </cols>
  <sheetData>
    <row r="1" spans="2:10" ht="11.45" customHeight="1" x14ac:dyDescent="0.25"/>
    <row r="2" spans="2:10" ht="15.75" x14ac:dyDescent="0.25">
      <c r="B2" s="83" t="s">
        <v>63</v>
      </c>
      <c r="C2" s="83"/>
      <c r="D2" s="83"/>
      <c r="E2" s="83"/>
      <c r="F2" s="83"/>
      <c r="G2" s="83"/>
      <c r="H2" s="83"/>
    </row>
    <row r="3" spans="2:10" ht="30" x14ac:dyDescent="0.25">
      <c r="B3" s="52" t="s">
        <v>62</v>
      </c>
      <c r="C3" s="53" t="s">
        <v>61</v>
      </c>
      <c r="D3" s="53" t="s">
        <v>60</v>
      </c>
      <c r="E3" s="52" t="s">
        <v>59</v>
      </c>
      <c r="F3" s="52" t="s">
        <v>58</v>
      </c>
      <c r="G3" s="52" t="s">
        <v>57</v>
      </c>
      <c r="H3" s="52" t="s">
        <v>56</v>
      </c>
    </row>
    <row r="4" spans="2:10" x14ac:dyDescent="0.25">
      <c r="B4" s="4" t="s">
        <v>55</v>
      </c>
      <c r="C4" s="4">
        <v>18</v>
      </c>
      <c r="D4" s="4">
        <v>160</v>
      </c>
      <c r="E4" s="30">
        <f>20*D4</f>
        <v>3200</v>
      </c>
      <c r="F4" s="30">
        <f>IF(C4&gt;=15,10%*E4,IF(C4&gt;=10,5%*E4,IF(C4&lt;10,3%*E4)))</f>
        <v>320</v>
      </c>
      <c r="G4" s="30">
        <f>IF(E4&gt;2800,8%*E4,5%*E4)</f>
        <v>256</v>
      </c>
      <c r="H4" s="29">
        <f>E4+F4-G4</f>
        <v>3264</v>
      </c>
      <c r="J4" s="28"/>
    </row>
    <row r="5" spans="2:10" ht="15" customHeight="1" x14ac:dyDescent="0.25">
      <c r="B5" s="4" t="s">
        <v>54</v>
      </c>
      <c r="C5" s="4">
        <v>15</v>
      </c>
      <c r="D5" s="4">
        <v>120</v>
      </c>
      <c r="E5" s="30">
        <f t="shared" ref="E5:E9" si="0">20*D5</f>
        <v>2400</v>
      </c>
      <c r="F5" s="30">
        <f t="shared" ref="F5:F9" si="1">IF(C5&gt;=15,10%*E5,IF(C5&gt;=10,5%*E5,IF(C5&lt;10,3%*E5)))</f>
        <v>240</v>
      </c>
      <c r="G5" s="30">
        <f t="shared" ref="G5:G9" si="2">IF(E5&gt;2800,8%*E5,5%*E5)</f>
        <v>120</v>
      </c>
      <c r="H5" s="29">
        <f t="shared" ref="H5:H9" si="3">E5+F5-G5</f>
        <v>2520</v>
      </c>
      <c r="J5" s="28"/>
    </row>
    <row r="6" spans="2:10" ht="15" customHeight="1" x14ac:dyDescent="0.25">
      <c r="B6" s="4" t="s">
        <v>53</v>
      </c>
      <c r="C6" s="4">
        <v>12</v>
      </c>
      <c r="D6" s="4">
        <v>90</v>
      </c>
      <c r="E6" s="30">
        <f t="shared" si="0"/>
        <v>1800</v>
      </c>
      <c r="F6" s="30">
        <f t="shared" si="1"/>
        <v>90</v>
      </c>
      <c r="G6" s="30">
        <f t="shared" si="2"/>
        <v>90</v>
      </c>
      <c r="H6" s="29">
        <f t="shared" si="3"/>
        <v>1800</v>
      </c>
      <c r="J6" s="28"/>
    </row>
    <row r="7" spans="2:10" ht="15" customHeight="1" x14ac:dyDescent="0.25">
      <c r="B7" s="4" t="s">
        <v>52</v>
      </c>
      <c r="C7" s="4">
        <v>10</v>
      </c>
      <c r="D7" s="4">
        <v>80</v>
      </c>
      <c r="E7" s="30">
        <f t="shared" si="0"/>
        <v>1600</v>
      </c>
      <c r="F7" s="30">
        <f t="shared" si="1"/>
        <v>80</v>
      </c>
      <c r="G7" s="30">
        <f t="shared" si="2"/>
        <v>80</v>
      </c>
      <c r="H7" s="29">
        <f t="shared" si="3"/>
        <v>1600</v>
      </c>
      <c r="J7" s="28"/>
    </row>
    <row r="8" spans="2:10" ht="15" customHeight="1" x14ac:dyDescent="0.25">
      <c r="B8" s="4" t="s">
        <v>51</v>
      </c>
      <c r="C8" s="4">
        <v>8</v>
      </c>
      <c r="D8" s="4">
        <v>60</v>
      </c>
      <c r="E8" s="30">
        <f t="shared" si="0"/>
        <v>1200</v>
      </c>
      <c r="F8" s="30">
        <f t="shared" si="1"/>
        <v>36</v>
      </c>
      <c r="G8" s="30">
        <f t="shared" si="2"/>
        <v>60</v>
      </c>
      <c r="H8" s="29">
        <f t="shared" si="3"/>
        <v>1176</v>
      </c>
      <c r="J8" s="28"/>
    </row>
    <row r="9" spans="2:10" x14ac:dyDescent="0.25">
      <c r="B9" s="31" t="s">
        <v>42</v>
      </c>
      <c r="C9" s="25">
        <v>4</v>
      </c>
      <c r="D9" s="25">
        <v>40</v>
      </c>
      <c r="E9" s="30">
        <f t="shared" si="0"/>
        <v>800</v>
      </c>
      <c r="F9" s="30">
        <f t="shared" si="1"/>
        <v>24</v>
      </c>
      <c r="G9" s="30">
        <f t="shared" si="2"/>
        <v>40</v>
      </c>
      <c r="H9" s="29">
        <f t="shared" si="3"/>
        <v>784</v>
      </c>
      <c r="J9" s="28"/>
    </row>
    <row r="11" spans="2:10" x14ac:dyDescent="0.25">
      <c r="B11" s="27"/>
    </row>
  </sheetData>
  <mergeCells count="1">
    <mergeCell ref="B2:H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1:F26"/>
  <sheetViews>
    <sheetView showGridLines="0" zoomScale="85" zoomScaleNormal="85" workbookViewId="0">
      <selection activeCell="F3" sqref="F3"/>
    </sheetView>
  </sheetViews>
  <sheetFormatPr defaultColWidth="9.140625" defaultRowHeight="15" customHeight="1" x14ac:dyDescent="0.25"/>
  <cols>
    <col min="1" max="1" width="2" style="3" customWidth="1"/>
    <col min="2" max="2" width="13.7109375" style="33" customWidth="1"/>
    <col min="3" max="3" width="5.42578125" style="33" bestFit="1" customWidth="1"/>
    <col min="4" max="4" width="17.7109375" style="33" bestFit="1" customWidth="1"/>
    <col min="5" max="5" width="15.7109375" style="33" customWidth="1"/>
    <col min="6" max="6" width="140.7109375" style="33" customWidth="1"/>
    <col min="7" max="7" width="13.42578125" style="3" bestFit="1" customWidth="1"/>
    <col min="8" max="8" width="16.140625" style="3" customWidth="1"/>
    <col min="9" max="9" width="13.85546875" style="3" customWidth="1"/>
    <col min="10" max="16384" width="9.140625" style="3"/>
  </cols>
  <sheetData>
    <row r="1" spans="2:6" ht="9.75" customHeight="1" x14ac:dyDescent="0.25"/>
    <row r="2" spans="2:6" x14ac:dyDescent="0.25">
      <c r="B2" s="49" t="s">
        <v>64</v>
      </c>
      <c r="C2" s="49" t="s">
        <v>65</v>
      </c>
      <c r="D2" s="49" t="s">
        <v>76</v>
      </c>
      <c r="E2" s="49" t="s">
        <v>66</v>
      </c>
      <c r="F2" s="49" t="s">
        <v>82</v>
      </c>
    </row>
    <row r="3" spans="2:6" ht="15" customHeight="1" x14ac:dyDescent="0.25">
      <c r="B3" s="50" t="s">
        <v>68</v>
      </c>
      <c r="C3" s="22">
        <v>120</v>
      </c>
      <c r="D3" s="34">
        <v>9.5</v>
      </c>
      <c r="E3" s="30">
        <f>C3*D3</f>
        <v>1140</v>
      </c>
      <c r="F3" s="30">
        <f>IF(B3="Norte",7%*E3,IF(B3="Nordeste",6%*E3,IF(B3="Centro Oeste",5%*E3,IF(B3="Sudeste",4%*E3,IF(B3="Sul",3%*E3,"Região não cadastrada")))))</f>
        <v>57</v>
      </c>
    </row>
    <row r="4" spans="2:6" ht="15" customHeight="1" x14ac:dyDescent="0.25">
      <c r="B4" s="50"/>
      <c r="C4" s="22">
        <v>115</v>
      </c>
      <c r="D4" s="34">
        <v>7.25</v>
      </c>
      <c r="E4" s="30">
        <f t="shared" ref="E4:E14" si="0">C4*D4</f>
        <v>833.75</v>
      </c>
      <c r="F4" s="30" t="str">
        <f t="shared" ref="F4:F14" si="1">IF(B4="Norte",7%*E4,IF(B4="Nordeste",6%*E4,IF(B4="Centro Oeste",5%*E4,IF(B4="Sudeste",4%*E4,IF(B4="Sul",3%*E4,"Região não cadastrada")))))</f>
        <v>Região não cadastrada</v>
      </c>
    </row>
    <row r="5" spans="2:6" ht="15" customHeight="1" x14ac:dyDescent="0.25">
      <c r="B5" s="50" t="s">
        <v>69</v>
      </c>
      <c r="C5" s="22">
        <v>83</v>
      </c>
      <c r="D5" s="34">
        <v>2.5</v>
      </c>
      <c r="E5" s="30">
        <f t="shared" si="0"/>
        <v>207.5</v>
      </c>
      <c r="F5" s="30">
        <f t="shared" si="1"/>
        <v>14.525000000000002</v>
      </c>
    </row>
    <row r="6" spans="2:6" ht="15" customHeight="1" x14ac:dyDescent="0.25">
      <c r="B6" s="50" t="s">
        <v>70</v>
      </c>
      <c r="C6" s="22">
        <v>94</v>
      </c>
      <c r="D6" s="34">
        <v>7.65</v>
      </c>
      <c r="E6" s="30">
        <f t="shared" si="0"/>
        <v>719.1</v>
      </c>
      <c r="F6" s="30">
        <f t="shared" si="1"/>
        <v>21.573</v>
      </c>
    </row>
    <row r="7" spans="2:6" ht="15" customHeight="1" x14ac:dyDescent="0.25">
      <c r="B7" s="50" t="s">
        <v>68</v>
      </c>
      <c r="C7" s="22">
        <v>116</v>
      </c>
      <c r="D7" s="34">
        <v>9.23</v>
      </c>
      <c r="E7" s="30">
        <f t="shared" si="0"/>
        <v>1070.68</v>
      </c>
      <c r="F7" s="30">
        <f t="shared" si="1"/>
        <v>53.534000000000006</v>
      </c>
    </row>
    <row r="8" spans="2:6" ht="15" customHeight="1" x14ac:dyDescent="0.25">
      <c r="B8" s="50"/>
      <c r="C8" s="22">
        <v>101</v>
      </c>
      <c r="D8" s="34">
        <v>5.69</v>
      </c>
      <c r="E8" s="30">
        <f t="shared" si="0"/>
        <v>574.69000000000005</v>
      </c>
      <c r="F8" s="30" t="str">
        <f t="shared" si="1"/>
        <v>Região não cadastrada</v>
      </c>
    </row>
    <row r="9" spans="2:6" ht="15" customHeight="1" x14ac:dyDescent="0.25">
      <c r="B9" s="50" t="s">
        <v>71</v>
      </c>
      <c r="C9" s="22">
        <v>113</v>
      </c>
      <c r="D9" s="34">
        <v>5.58</v>
      </c>
      <c r="E9" s="30">
        <f t="shared" si="0"/>
        <v>630.54</v>
      </c>
      <c r="F9" s="30">
        <f t="shared" si="1"/>
        <v>37.8324</v>
      </c>
    </row>
    <row r="10" spans="2:6" ht="15" customHeight="1" x14ac:dyDescent="0.25">
      <c r="B10" s="50" t="s">
        <v>69</v>
      </c>
      <c r="C10" s="22">
        <v>148</v>
      </c>
      <c r="D10" s="34">
        <v>1.59</v>
      </c>
      <c r="E10" s="30">
        <f t="shared" si="0"/>
        <v>235.32000000000002</v>
      </c>
      <c r="F10" s="30">
        <f t="shared" si="1"/>
        <v>16.472400000000004</v>
      </c>
    </row>
    <row r="11" spans="2:6" ht="15" customHeight="1" x14ac:dyDescent="0.25">
      <c r="B11" s="50" t="s">
        <v>70</v>
      </c>
      <c r="C11" s="22">
        <v>95</v>
      </c>
      <c r="D11" s="34">
        <v>6.52</v>
      </c>
      <c r="E11" s="30">
        <f t="shared" si="0"/>
        <v>619.4</v>
      </c>
      <c r="F11" s="30">
        <f t="shared" si="1"/>
        <v>18.581999999999997</v>
      </c>
    </row>
    <row r="12" spans="2:6" ht="15" customHeight="1" x14ac:dyDescent="0.25">
      <c r="B12" s="50"/>
      <c r="C12" s="22">
        <v>150</v>
      </c>
      <c r="D12" s="34">
        <v>9.5399999999999991</v>
      </c>
      <c r="E12" s="30">
        <f t="shared" si="0"/>
        <v>1430.9999999999998</v>
      </c>
      <c r="F12" s="30" t="str">
        <f t="shared" si="1"/>
        <v>Região não cadastrada</v>
      </c>
    </row>
    <row r="13" spans="2:6" ht="15" customHeight="1" x14ac:dyDescent="0.25">
      <c r="B13" s="50" t="s">
        <v>69</v>
      </c>
      <c r="C13" s="22">
        <v>111</v>
      </c>
      <c r="D13" s="34">
        <v>2.59</v>
      </c>
      <c r="E13" s="30">
        <f t="shared" si="0"/>
        <v>287.49</v>
      </c>
      <c r="F13" s="30">
        <f t="shared" si="1"/>
        <v>20.124300000000002</v>
      </c>
    </row>
    <row r="14" spans="2:6" ht="15" customHeight="1" x14ac:dyDescent="0.25">
      <c r="B14" s="50" t="s">
        <v>72</v>
      </c>
      <c r="C14" s="22">
        <v>56</v>
      </c>
      <c r="D14" s="34">
        <v>3.57</v>
      </c>
      <c r="E14" s="30">
        <f t="shared" si="0"/>
        <v>199.92</v>
      </c>
      <c r="F14" s="30">
        <f t="shared" si="1"/>
        <v>7.9967999999999995</v>
      </c>
    </row>
    <row r="18" spans="2:6" ht="15" customHeight="1" x14ac:dyDescent="0.25">
      <c r="B18" s="51" t="s">
        <v>67</v>
      </c>
    </row>
    <row r="19" spans="2:6" ht="15" customHeight="1" x14ac:dyDescent="0.25">
      <c r="B19" s="84" t="s">
        <v>77</v>
      </c>
      <c r="C19" s="84"/>
      <c r="D19" s="84"/>
      <c r="E19" s="84"/>
      <c r="F19" s="84"/>
    </row>
    <row r="20" spans="2:6" ht="15" customHeight="1" x14ac:dyDescent="0.25">
      <c r="B20" s="84" t="s">
        <v>78</v>
      </c>
      <c r="C20" s="84"/>
      <c r="D20" s="84"/>
      <c r="E20" s="84"/>
      <c r="F20" s="84"/>
    </row>
    <row r="21" spans="2:6" ht="15" customHeight="1" x14ac:dyDescent="0.25">
      <c r="B21" s="84" t="s">
        <v>79</v>
      </c>
      <c r="C21" s="84"/>
      <c r="D21" s="84"/>
      <c r="E21" s="84"/>
      <c r="F21" s="84"/>
    </row>
    <row r="22" spans="2:6" ht="15" customHeight="1" x14ac:dyDescent="0.25">
      <c r="B22" s="84" t="s">
        <v>80</v>
      </c>
      <c r="C22" s="84"/>
      <c r="D22" s="84"/>
      <c r="E22" s="84"/>
      <c r="F22" s="84"/>
    </row>
    <row r="23" spans="2:6" ht="15" customHeight="1" x14ac:dyDescent="0.25">
      <c r="B23" s="84" t="s">
        <v>81</v>
      </c>
      <c r="C23" s="84"/>
      <c r="D23" s="84"/>
      <c r="E23" s="84"/>
      <c r="F23" s="84"/>
    </row>
    <row r="24" spans="2:6" ht="15" customHeight="1" x14ac:dyDescent="0.25">
      <c r="B24" s="84" t="s">
        <v>83</v>
      </c>
      <c r="C24" s="84"/>
      <c r="D24" s="84"/>
      <c r="E24" s="84"/>
      <c r="F24" s="84"/>
    </row>
    <row r="26" spans="2:6" ht="15" customHeight="1" x14ac:dyDescent="0.25">
      <c r="F26" s="33" t="s">
        <v>84</v>
      </c>
    </row>
  </sheetData>
  <mergeCells count="6">
    <mergeCell ref="B24:F24"/>
    <mergeCell ref="B19:F19"/>
    <mergeCell ref="B20:F20"/>
    <mergeCell ref="B21:F21"/>
    <mergeCell ref="B22:F22"/>
    <mergeCell ref="B23:F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FUNÇÃO SE COMPOSTA (1)</vt:lpstr>
      <vt:lpstr>FUNÇÃO SE COMPOSTA (2)</vt:lpstr>
      <vt:lpstr>FUNÇÃO SE COMPOSTA (3)</vt:lpstr>
      <vt:lpstr>FUNÇÃO SE COMPOSTA (4)</vt:lpstr>
      <vt:lpstr>FUNÇÃO SE COMPOSTA (5)</vt:lpstr>
      <vt:lpstr>FUNÇÃO SE COMPOSTA (6)</vt:lpstr>
    </vt:vector>
  </TitlesOfParts>
  <Company>Scipione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Lukas Santos</cp:lastModifiedBy>
  <cp:lastPrinted>2015-11-05T23:07:53Z</cp:lastPrinted>
  <dcterms:created xsi:type="dcterms:W3CDTF">2008-05-25T00:01:30Z</dcterms:created>
  <dcterms:modified xsi:type="dcterms:W3CDTF">2022-09-10T20:45:21Z</dcterms:modified>
</cp:coreProperties>
</file>