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ank-Survivors\Documentation\Balance\"/>
    </mc:Choice>
  </mc:AlternateContent>
  <xr:revisionPtr revIDLastSave="0" documentId="13_ncr:1_{C29650D5-41AC-47AC-801D-D7CA37BD8591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7" i="1" l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58" i="1"/>
  <c r="Y6" i="1"/>
  <c r="Z83" i="1"/>
  <c r="Z84" i="1"/>
  <c r="Z85" i="1"/>
  <c r="Z86" i="1"/>
  <c r="Z87" i="1"/>
  <c r="Z88" i="1"/>
  <c r="Z89" i="1"/>
  <c r="Z90" i="1"/>
  <c r="Z91" i="1"/>
  <c r="Z92" i="1"/>
  <c r="Z82" i="1"/>
  <c r="Z51" i="1"/>
  <c r="Z54" i="1"/>
  <c r="Z45" i="1"/>
  <c r="Z46" i="1"/>
  <c r="Z47" i="1"/>
  <c r="Z48" i="1"/>
  <c r="Z49" i="1"/>
  <c r="Z50" i="1"/>
  <c r="Z52" i="1"/>
  <c r="Z53" i="1"/>
  <c r="Z55" i="1"/>
  <c r="Z44" i="1"/>
  <c r="Z41" i="1"/>
  <c r="D41" i="1"/>
  <c r="Z30" i="1"/>
  <c r="Z31" i="1"/>
  <c r="Z32" i="1"/>
  <c r="Z33" i="1"/>
  <c r="Z34" i="1"/>
  <c r="Z35" i="1"/>
  <c r="Z36" i="1"/>
  <c r="Z37" i="1"/>
  <c r="Z38" i="1"/>
  <c r="Z39" i="1"/>
  <c r="Z40" i="1"/>
  <c r="Z29" i="1"/>
  <c r="W24" i="1"/>
  <c r="W20" i="1"/>
  <c r="W21" i="1"/>
  <c r="W22" i="1"/>
  <c r="W23" i="1"/>
  <c r="W25" i="1"/>
  <c r="W19" i="1"/>
  <c r="W16" i="1"/>
  <c r="C98" i="1"/>
  <c r="C105" i="1"/>
  <c r="C108" i="1" s="1"/>
  <c r="D97" i="1"/>
  <c r="D98" i="1" s="1"/>
  <c r="W17" i="1"/>
  <c r="W18" i="1"/>
  <c r="W15" i="1"/>
  <c r="Y4" i="1"/>
  <c r="Y5" i="1"/>
  <c r="Y7" i="1"/>
  <c r="Y8" i="1"/>
  <c r="Y9" i="1"/>
  <c r="Y10" i="1"/>
  <c r="Y11" i="1"/>
  <c r="Y3" i="1"/>
  <c r="C107" i="1" l="1"/>
  <c r="E97" i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E98" i="1" l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C110" i="1"/>
</calcChain>
</file>

<file path=xl/sharedStrings.xml><?xml version="1.0" encoding="utf-8"?>
<sst xmlns="http://schemas.openxmlformats.org/spreadsheetml/2006/main" count="497" uniqueCount="150">
  <si>
    <t>Здоровье</t>
  </si>
  <si>
    <t>Скорость</t>
  </si>
  <si>
    <t>Крит шанс</t>
  </si>
  <si>
    <t>Увелечине урона пушки %</t>
  </si>
  <si>
    <t>Размер проджектайла</t>
  </si>
  <si>
    <t>Дальность полёта пули</t>
  </si>
  <si>
    <t>Health</t>
  </si>
  <si>
    <t>Speed</t>
  </si>
  <si>
    <t>Pickip Radius</t>
  </si>
  <si>
    <t>Радиус подъёма опыта</t>
  </si>
  <si>
    <t>Critical Chance</t>
  </si>
  <si>
    <t>Damage Modifier</t>
  </si>
  <si>
    <t>Projectile Size</t>
  </si>
  <si>
    <t>Range modifier</t>
  </si>
  <si>
    <t xml:space="preserve">Скорость перезарядки </t>
  </si>
  <si>
    <t>Fire rate modifier</t>
  </si>
  <si>
    <t>Шанс уворота</t>
  </si>
  <si>
    <t>Evade chance</t>
  </si>
  <si>
    <t>Обычная пушка</t>
  </si>
  <si>
    <t>Урон</t>
  </si>
  <si>
    <t>Damage</t>
  </si>
  <si>
    <t>Перезарядка</t>
  </si>
  <si>
    <t>Шанс крита</t>
  </si>
  <si>
    <t>Крит урон</t>
  </si>
  <si>
    <t>Дальность атаки</t>
  </si>
  <si>
    <t>Проникновение</t>
  </si>
  <si>
    <t>Снаряд</t>
  </si>
  <si>
    <t>Размер снаряда</t>
  </si>
  <si>
    <t>Скорость снаряда</t>
  </si>
  <si>
    <t>Кол-во снарядов за выстрел</t>
  </si>
  <si>
    <t>Угол отклонения</t>
  </si>
  <si>
    <t>Скорость поворота башни</t>
  </si>
  <si>
    <t>Двойная пушка</t>
  </si>
  <si>
    <t xml:space="preserve">Урон </t>
  </si>
  <si>
    <t>Fire Rate</t>
  </si>
  <si>
    <t>Critical damage</t>
  </si>
  <si>
    <t>Fire Range</t>
  </si>
  <si>
    <t>Penetration</t>
  </si>
  <si>
    <t>Projectile</t>
  </si>
  <si>
    <t>Projectile size</t>
  </si>
  <si>
    <t>Projectile speed</t>
  </si>
  <si>
    <t>Projectiles per Shoot</t>
  </si>
  <si>
    <t>Spread Angle</t>
  </si>
  <si>
    <t>Tower Rotation</t>
  </si>
  <si>
    <t>Cannons Fire Rate Percent</t>
  </si>
  <si>
    <t>Critical Damage</t>
  </si>
  <si>
    <t>Fire range</t>
  </si>
  <si>
    <t>Projectile Speed</t>
  </si>
  <si>
    <t>Projectiles Per Shoot</t>
  </si>
  <si>
    <t>Перезарядка выстрела на доп башнях</t>
  </si>
  <si>
    <t>Миниган</t>
  </si>
  <si>
    <t>Гранатомёт</t>
  </si>
  <si>
    <t>Радиус урона</t>
  </si>
  <si>
    <t>Damage Radius</t>
  </si>
  <si>
    <t>Explosion Damage</t>
  </si>
  <si>
    <t>Урон взрыва танка</t>
  </si>
  <si>
    <t>Перезарядка взрыва</t>
  </si>
  <si>
    <t>Explosion FireRate</t>
  </si>
  <si>
    <t xml:space="preserve">Количество взрывов </t>
  </si>
  <si>
    <t>Explosion Count</t>
  </si>
  <si>
    <t>Explosion Radius</t>
  </si>
  <si>
    <t>Explosion Hit Mark Timer</t>
  </si>
  <si>
    <t>Explosion Fire time</t>
  </si>
  <si>
    <t>Время горения вокруг танка</t>
  </si>
  <si>
    <t>Радиус взрыва</t>
  </si>
  <si>
    <t>Время до взрыва</t>
  </si>
  <si>
    <t>Урон огня на земле</t>
  </si>
  <si>
    <t>Перезардка урона огня</t>
  </si>
  <si>
    <t>Время горения огня на земле</t>
  </si>
  <si>
    <t>Fire Damage</t>
  </si>
  <si>
    <t>Fire Fire Rate</t>
  </si>
  <si>
    <t>Projectile Fire time</t>
  </si>
  <si>
    <t>Рельсовая пушка</t>
  </si>
  <si>
    <t>Ray Duration</t>
  </si>
  <si>
    <t>Ray Fire rate</t>
  </si>
  <si>
    <t>Cannons Fire rate Percent</t>
  </si>
  <si>
    <t>Длительность луча</t>
  </si>
  <si>
    <t>Скорость нанесения урона от луча</t>
  </si>
  <si>
    <t>Скорость нанесения урона доп лучами</t>
  </si>
  <si>
    <t>Танк</t>
  </si>
  <si>
    <t>Lvl.0</t>
  </si>
  <si>
    <t>Lvl.1</t>
  </si>
  <si>
    <t>Lvl.2</t>
  </si>
  <si>
    <t>Lvl.3</t>
  </si>
  <si>
    <t>Lvl.4</t>
  </si>
  <si>
    <t>Lvl.5</t>
  </si>
  <si>
    <t>Lvl.6</t>
  </si>
  <si>
    <t>Lvl.7</t>
  </si>
  <si>
    <t>Lvl.8</t>
  </si>
  <si>
    <t>Lvl.9</t>
  </si>
  <si>
    <t>Lvl.10</t>
  </si>
  <si>
    <t>Lvl.11</t>
  </si>
  <si>
    <t>Lvl.12</t>
  </si>
  <si>
    <t>Lvl.13</t>
  </si>
  <si>
    <t>Lvl.14</t>
  </si>
  <si>
    <t>Lvl.15</t>
  </si>
  <si>
    <t>Lvl.16</t>
  </si>
  <si>
    <t>Lvl.17</t>
  </si>
  <si>
    <t>Lvl.18</t>
  </si>
  <si>
    <t>Lvl.19</t>
  </si>
  <si>
    <t>Lvl.20</t>
  </si>
  <si>
    <t>Максы</t>
  </si>
  <si>
    <t>Экспа</t>
  </si>
  <si>
    <t>Сколько надо для апа</t>
  </si>
  <si>
    <t>Множитель</t>
  </si>
  <si>
    <t>Время спавна врагов</t>
  </si>
  <si>
    <t>Шанс выпадения маленького опыта</t>
  </si>
  <si>
    <t>Шанс выпадения большого опыта</t>
  </si>
  <si>
    <t>Кол-во большого опыта</t>
  </si>
  <si>
    <t>Кол-во маленького опыта</t>
  </si>
  <si>
    <t>Кол-во опыта в минуту</t>
  </si>
  <si>
    <t>Кол-во видов врагов для спавна</t>
  </si>
  <si>
    <t>Кол-во экспы за 14 минут</t>
  </si>
  <si>
    <t>Кол-во экспы за n минут</t>
  </si>
  <si>
    <t>Минуты</t>
  </si>
  <si>
    <t>Lvl 0</t>
  </si>
  <si>
    <t>Lvl 1</t>
  </si>
  <si>
    <t>Lvl 2</t>
  </si>
  <si>
    <t>Lvl 3</t>
  </si>
  <si>
    <t>Lvl 4</t>
  </si>
  <si>
    <t>Lvl 5</t>
  </si>
  <si>
    <t>Lvl 6</t>
  </si>
  <si>
    <t>Lvl 7</t>
  </si>
  <si>
    <t>Lvl 8</t>
  </si>
  <si>
    <t>Lvl 9</t>
  </si>
  <si>
    <t>Lvl 10</t>
  </si>
  <si>
    <t>Lvl 11</t>
  </si>
  <si>
    <t>Lvl 12</t>
  </si>
  <si>
    <t>Lvl 13</t>
  </si>
  <si>
    <t>Lvl 14</t>
  </si>
  <si>
    <t>Lvl 15</t>
  </si>
  <si>
    <t>Lvl 16</t>
  </si>
  <si>
    <t>Lvl 17</t>
  </si>
  <si>
    <t>Lvl 18</t>
  </si>
  <si>
    <t>Lvl 19</t>
  </si>
  <si>
    <t>Lvl 20</t>
  </si>
  <si>
    <t>Lvl 21</t>
  </si>
  <si>
    <t>Lvl 22</t>
  </si>
  <si>
    <t>Lvl 23</t>
  </si>
  <si>
    <t>Lvl 24</t>
  </si>
  <si>
    <t>Lvl 25</t>
  </si>
  <si>
    <t>Lvl 26</t>
  </si>
  <si>
    <t>Lvl 27</t>
  </si>
  <si>
    <t>Lvl 28</t>
  </si>
  <si>
    <t>Lvl 29</t>
  </si>
  <si>
    <t>Lvl 30</t>
  </si>
  <si>
    <t>Общее кол-во экспы для апа 30 уровней</t>
  </si>
  <si>
    <t>Общее  кол-во экспы для достижения лвл</t>
  </si>
  <si>
    <t>среднее</t>
  </si>
  <si>
    <t>Эволюция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</si>
</sst>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0" borderId="0" xfId="0" applyFill="1" applyBorder="1"/>
    <xf numFmtId="1" fontId="0" fillId="0" borderId="0" xfId="0" applyNumberFormat="1"/>
    <xf numFmtId="0" fontId="1" fillId="0" borderId="0" xfId="0" applyFont="1"/>
    <xf numFmtId="9" fontId="0" fillId="0" borderId="0" xfId="0" applyNumberFormat="1" applyBorder="1"/>
    <xf numFmtId="9" fontId="0" fillId="0" borderId="7" xfId="0" applyNumberFormat="1" applyBorder="1"/>
    <xf numFmtId="0" fontId="1" fillId="0" borderId="5" xfId="0" applyFont="1" applyBorder="1"/>
    <xf numFmtId="0" fontId="1" fillId="0" borderId="8" xfId="0" applyFont="1" applyBorder="1"/>
    <xf numFmtId="0" fontId="0" fillId="0" borderId="3" xfId="0" applyFill="1" applyBorder="1"/>
    <xf numFmtId="0" fontId="1" fillId="0" borderId="3" xfId="0" applyFont="1" applyBorder="1"/>
    <xf numFmtId="164" fontId="0" fillId="0" borderId="7" xfId="0" applyNumberFormat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6" fillId="0" borderId="5" xfId="0" applyFont="1" applyBorder="1"/>
    <xf numFmtId="0" fontId="7" fillId="0" borderId="0" xfId="0" applyFont="1" applyBorder="1"/>
    <xf numFmtId="0" fontId="4" fillId="0" borderId="7" xfId="0" applyFont="1" applyBorder="1"/>
    <xf numFmtId="9" fontId="0" fillId="0" borderId="0" xfId="1" applyFont="1" applyFill="1" applyBorder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0"/>
  <sheetViews>
    <sheetView tabSelected="1" topLeftCell="A73" zoomScaleNormal="100" workbookViewId="0">
      <selection activeCell="J110" sqref="J110"/>
    </sheetView>
  </sheetViews>
  <sheetFormatPr defaultRowHeight="14.4" x14ac:dyDescent="0.3"/>
  <cols>
    <col min="1" max="1" width="6.77734375" customWidth="1"/>
    <col min="2" max="2" width="38" bestFit="1" customWidth="1"/>
    <col min="3" max="3" width="22.6640625" bestFit="1" customWidth="1"/>
    <col min="10" max="11" width="9.88671875" bestFit="1" customWidth="1"/>
    <col min="16" max="17" width="9.88671875" bestFit="1" customWidth="1"/>
    <col min="27" max="27" width="23.6640625" bestFit="1" customWidth="1"/>
    <col min="28" max="28" width="7.109375" customWidth="1"/>
  </cols>
  <sheetData>
    <row r="1" spans="2:26" ht="15" thickBot="1" x14ac:dyDescent="0.35"/>
    <row r="2" spans="2:26" x14ac:dyDescent="0.3">
      <c r="B2" s="2" t="s">
        <v>79</v>
      </c>
      <c r="C2" s="3"/>
      <c r="E2" s="3" t="s">
        <v>80</v>
      </c>
      <c r="F2" s="3" t="s">
        <v>81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4" t="s">
        <v>148</v>
      </c>
    </row>
    <row r="3" spans="2:26" x14ac:dyDescent="0.3">
      <c r="B3" s="5" t="s">
        <v>0</v>
      </c>
      <c r="C3" s="1" t="s">
        <v>6</v>
      </c>
      <c r="D3" s="1">
        <v>20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f>SUM(D3:X3)</f>
        <v>160</v>
      </c>
      <c r="Z3" s="6">
        <v>100</v>
      </c>
    </row>
    <row r="4" spans="2:26" x14ac:dyDescent="0.3">
      <c r="B4" s="5" t="s">
        <v>1</v>
      </c>
      <c r="C4" s="1" t="s">
        <v>7</v>
      </c>
      <c r="D4" s="1">
        <v>5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f t="shared" ref="Y4:Y11" si="0">SUM(D4:X4)</f>
        <v>10</v>
      </c>
      <c r="Z4" s="6">
        <v>10</v>
      </c>
    </row>
    <row r="5" spans="2:26" x14ac:dyDescent="0.3">
      <c r="B5" s="5" t="s">
        <v>9</v>
      </c>
      <c r="C5" s="1" t="s">
        <v>8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f t="shared" si="0"/>
        <v>3</v>
      </c>
      <c r="Z5" s="6">
        <v>3</v>
      </c>
    </row>
    <row r="6" spans="2:26" x14ac:dyDescent="0.3">
      <c r="B6" s="5" t="s">
        <v>2</v>
      </c>
      <c r="C6" s="1" t="s">
        <v>10</v>
      </c>
      <c r="D6" s="9">
        <v>0.1</v>
      </c>
      <c r="E6" s="9">
        <v>0.05</v>
      </c>
      <c r="F6" s="9">
        <v>0.05</v>
      </c>
      <c r="G6" s="9">
        <v>0.05</v>
      </c>
      <c r="H6" s="16">
        <v>0.1</v>
      </c>
      <c r="I6" s="16">
        <v>0.1</v>
      </c>
      <c r="J6" s="16">
        <v>0.1</v>
      </c>
      <c r="K6" s="16">
        <v>0.1</v>
      </c>
      <c r="L6" s="9">
        <v>0.15</v>
      </c>
      <c r="M6" s="9">
        <v>0.15</v>
      </c>
      <c r="N6" s="9">
        <v>0.15</v>
      </c>
      <c r="O6" s="9"/>
      <c r="P6" s="9"/>
      <c r="Q6" s="9"/>
      <c r="R6" s="9"/>
      <c r="S6" s="9"/>
      <c r="T6" s="9"/>
      <c r="U6" s="9"/>
      <c r="V6" s="9"/>
      <c r="W6" s="9"/>
      <c r="X6" s="9"/>
      <c r="Y6" s="9">
        <f t="shared" si="0"/>
        <v>1.0999999999999999</v>
      </c>
      <c r="Z6" s="10">
        <v>0.3</v>
      </c>
    </row>
    <row r="7" spans="2:26" x14ac:dyDescent="0.3">
      <c r="B7" s="5" t="s">
        <v>16</v>
      </c>
      <c r="C7" s="1" t="s">
        <v>17</v>
      </c>
      <c r="D7" s="9">
        <v>0</v>
      </c>
      <c r="E7" s="9">
        <v>0.05</v>
      </c>
      <c r="F7" s="9">
        <v>0.05</v>
      </c>
      <c r="G7" s="9">
        <v>0.05</v>
      </c>
      <c r="H7" s="16">
        <v>0.1</v>
      </c>
      <c r="I7" s="16">
        <v>0.1</v>
      </c>
      <c r="J7" s="16">
        <v>0.1</v>
      </c>
      <c r="K7" s="16">
        <v>0.1</v>
      </c>
      <c r="L7" s="9">
        <v>0.15</v>
      </c>
      <c r="M7" s="9">
        <v>0.15</v>
      </c>
      <c r="N7" s="9">
        <v>0.15</v>
      </c>
      <c r="O7" s="9"/>
      <c r="P7" s="9"/>
      <c r="Q7" s="9"/>
      <c r="R7" s="9"/>
      <c r="S7" s="9"/>
      <c r="T7" s="9"/>
      <c r="U7" s="9"/>
      <c r="V7" s="9"/>
      <c r="W7" s="9"/>
      <c r="X7" s="9"/>
      <c r="Y7" s="9">
        <f t="shared" si="0"/>
        <v>1</v>
      </c>
      <c r="Z7" s="10">
        <v>0.3</v>
      </c>
    </row>
    <row r="8" spans="2:26" x14ac:dyDescent="0.3">
      <c r="B8" s="5" t="s">
        <v>3</v>
      </c>
      <c r="C8" s="1" t="s">
        <v>11</v>
      </c>
      <c r="D8" s="9">
        <v>0</v>
      </c>
      <c r="E8" s="9">
        <v>0.05</v>
      </c>
      <c r="F8" s="9">
        <v>0.05</v>
      </c>
      <c r="G8" s="9">
        <v>0.05</v>
      </c>
      <c r="H8" s="16">
        <v>0.1</v>
      </c>
      <c r="I8" s="16">
        <v>0.1</v>
      </c>
      <c r="J8" s="16">
        <v>0.1</v>
      </c>
      <c r="K8" s="16">
        <v>0.1</v>
      </c>
      <c r="L8" s="9">
        <v>0.15</v>
      </c>
      <c r="M8" s="9">
        <v>0.15</v>
      </c>
      <c r="N8" s="9">
        <v>0.15</v>
      </c>
      <c r="O8" s="9"/>
      <c r="P8" s="9"/>
      <c r="Q8" s="9"/>
      <c r="R8" s="9"/>
      <c r="S8" s="9"/>
      <c r="T8" s="9"/>
      <c r="U8" s="9"/>
      <c r="V8" s="9"/>
      <c r="W8" s="9"/>
      <c r="X8" s="9"/>
      <c r="Y8" s="9">
        <f t="shared" si="0"/>
        <v>1</v>
      </c>
      <c r="Z8" s="10">
        <v>0.3</v>
      </c>
    </row>
    <row r="9" spans="2:26" x14ac:dyDescent="0.3">
      <c r="B9" s="5" t="s">
        <v>4</v>
      </c>
      <c r="C9" s="1" t="s">
        <v>12</v>
      </c>
      <c r="D9" s="9">
        <v>0</v>
      </c>
      <c r="E9" s="9">
        <v>0.05</v>
      </c>
      <c r="F9" s="9">
        <v>0.05</v>
      </c>
      <c r="G9" s="9">
        <v>0.05</v>
      </c>
      <c r="H9" s="16">
        <v>0.1</v>
      </c>
      <c r="I9" s="16">
        <v>0.1</v>
      </c>
      <c r="J9" s="16">
        <v>0.1</v>
      </c>
      <c r="K9" s="16">
        <v>0.1</v>
      </c>
      <c r="L9" s="9">
        <v>0.15</v>
      </c>
      <c r="M9" s="9">
        <v>0.15</v>
      </c>
      <c r="N9" s="9">
        <v>0.15</v>
      </c>
      <c r="O9" s="9"/>
      <c r="P9" s="9"/>
      <c r="Q9" s="9"/>
      <c r="R9" s="9"/>
      <c r="S9" s="9"/>
      <c r="T9" s="9"/>
      <c r="U9" s="9"/>
      <c r="V9" s="9"/>
      <c r="W9" s="9"/>
      <c r="X9" s="9"/>
      <c r="Y9" s="9">
        <f t="shared" si="0"/>
        <v>1</v>
      </c>
      <c r="Z9" s="10">
        <v>0.3</v>
      </c>
    </row>
    <row r="10" spans="2:26" x14ac:dyDescent="0.3">
      <c r="B10" s="5" t="s">
        <v>5</v>
      </c>
      <c r="C10" s="1" t="s">
        <v>13</v>
      </c>
      <c r="D10" s="9">
        <v>0</v>
      </c>
      <c r="E10" s="9">
        <v>0.05</v>
      </c>
      <c r="F10" s="9">
        <v>0.05</v>
      </c>
      <c r="G10" s="9">
        <v>0.05</v>
      </c>
      <c r="H10" s="16">
        <v>0.1</v>
      </c>
      <c r="I10" s="16">
        <v>0.1</v>
      </c>
      <c r="J10" s="16">
        <v>0.1</v>
      </c>
      <c r="K10" s="16">
        <v>0.1</v>
      </c>
      <c r="L10" s="9">
        <v>0.15</v>
      </c>
      <c r="M10" s="9">
        <v>0.15</v>
      </c>
      <c r="N10" s="9">
        <v>0.15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>
        <f t="shared" si="0"/>
        <v>1</v>
      </c>
      <c r="Z10" s="10">
        <v>0.3</v>
      </c>
    </row>
    <row r="11" spans="2:26" ht="15" thickBot="1" x14ac:dyDescent="0.35">
      <c r="B11" s="7" t="s">
        <v>14</v>
      </c>
      <c r="C11" s="8" t="s">
        <v>15</v>
      </c>
      <c r="D11" s="11">
        <v>0</v>
      </c>
      <c r="E11" s="11">
        <v>0.04</v>
      </c>
      <c r="F11" s="11">
        <v>0.05</v>
      </c>
      <c r="G11" s="31">
        <v>0.05</v>
      </c>
      <c r="H11" s="11">
        <v>0.06</v>
      </c>
      <c r="I11" s="17">
        <v>7.0000000000000007E-2</v>
      </c>
      <c r="J11" s="17">
        <v>7.0000000000000007E-2</v>
      </c>
      <c r="K11" s="17">
        <v>0.08</v>
      </c>
      <c r="L11" s="17">
        <v>0.08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>
        <f t="shared" si="0"/>
        <v>0.5</v>
      </c>
      <c r="Z11" s="12">
        <v>0.3</v>
      </c>
    </row>
    <row r="13" spans="2:26" ht="15" thickBot="1" x14ac:dyDescent="0.35">
      <c r="X13" s="1"/>
      <c r="Y13" s="1"/>
      <c r="Z13" s="1"/>
    </row>
    <row r="14" spans="2:26" x14ac:dyDescent="0.3">
      <c r="B14" s="2" t="s">
        <v>18</v>
      </c>
      <c r="C14" s="3"/>
      <c r="D14" s="3"/>
      <c r="E14" s="3" t="s">
        <v>80</v>
      </c>
      <c r="F14" s="3" t="s">
        <v>81</v>
      </c>
      <c r="G14" s="3" t="s">
        <v>82</v>
      </c>
      <c r="H14" s="3" t="s">
        <v>83</v>
      </c>
      <c r="I14" s="3" t="s">
        <v>84</v>
      </c>
      <c r="J14" s="3" t="s">
        <v>85</v>
      </c>
      <c r="K14" s="3" t="s">
        <v>86</v>
      </c>
      <c r="L14" s="3" t="s">
        <v>87</v>
      </c>
      <c r="M14" s="3" t="s">
        <v>88</v>
      </c>
      <c r="N14" s="3" t="s">
        <v>89</v>
      </c>
      <c r="O14" s="3" t="s">
        <v>90</v>
      </c>
      <c r="P14" s="3" t="s">
        <v>91</v>
      </c>
      <c r="Q14" s="3" t="s">
        <v>92</v>
      </c>
      <c r="R14" s="3" t="s">
        <v>93</v>
      </c>
      <c r="S14" s="3" t="s">
        <v>94</v>
      </c>
      <c r="T14" s="3" t="s">
        <v>95</v>
      </c>
      <c r="U14" s="3" t="s">
        <v>96</v>
      </c>
      <c r="V14" s="3" t="s">
        <v>97</v>
      </c>
      <c r="W14" s="20" t="s">
        <v>101</v>
      </c>
      <c r="X14" s="1"/>
      <c r="Y14" s="1"/>
      <c r="Z14" s="1"/>
    </row>
    <row r="15" spans="2:26" x14ac:dyDescent="0.3">
      <c r="B15" s="5" t="s">
        <v>19</v>
      </c>
      <c r="C15" s="1" t="s">
        <v>20</v>
      </c>
      <c r="D15" s="1">
        <v>10</v>
      </c>
      <c r="E15" s="1">
        <v>3</v>
      </c>
      <c r="F15" s="1"/>
      <c r="G15" s="1"/>
      <c r="H15" s="1">
        <v>3</v>
      </c>
      <c r="I15" s="1"/>
      <c r="J15" s="1"/>
      <c r="K15" s="13">
        <v>3</v>
      </c>
      <c r="L15" s="13">
        <v>4</v>
      </c>
      <c r="M15" s="1"/>
      <c r="N15" s="13">
        <v>4</v>
      </c>
      <c r="O15" s="13">
        <v>4</v>
      </c>
      <c r="P15" s="1"/>
      <c r="Q15" s="13">
        <v>4</v>
      </c>
      <c r="R15" s="1"/>
      <c r="S15" s="1"/>
      <c r="T15" s="13">
        <v>5</v>
      </c>
      <c r="U15" s="13">
        <v>5</v>
      </c>
      <c r="V15" s="13">
        <v>5</v>
      </c>
      <c r="W15" s="18">
        <f>SUM(D15:V15)</f>
        <v>50</v>
      </c>
      <c r="X15" s="1"/>
      <c r="Y15" s="1"/>
      <c r="Z15" s="1"/>
    </row>
    <row r="16" spans="2:26" x14ac:dyDescent="0.3">
      <c r="B16" s="5" t="s">
        <v>21</v>
      </c>
      <c r="C16" s="1" t="s">
        <v>34</v>
      </c>
      <c r="D16" s="1">
        <v>0.9</v>
      </c>
      <c r="E16" s="1">
        <v>0.05</v>
      </c>
      <c r="F16" s="1"/>
      <c r="G16" s="1"/>
      <c r="H16" s="1">
        <v>0.05</v>
      </c>
      <c r="I16" s="1"/>
      <c r="J16" s="1"/>
      <c r="K16" s="1">
        <v>0.05</v>
      </c>
      <c r="L16" s="1">
        <v>0.05</v>
      </c>
      <c r="M16" s="1"/>
      <c r="N16" s="13">
        <v>0.1</v>
      </c>
      <c r="O16" s="1">
        <v>0.05</v>
      </c>
      <c r="P16" s="1"/>
      <c r="Q16" s="1">
        <v>0.05</v>
      </c>
      <c r="R16" s="1"/>
      <c r="S16" s="1"/>
      <c r="T16" s="13">
        <v>0.1</v>
      </c>
      <c r="U16" s="13">
        <v>0.1</v>
      </c>
      <c r="V16" s="13">
        <v>0.1</v>
      </c>
      <c r="W16" s="18">
        <f>D16-SUM(E16:V16)</f>
        <v>0.20000000000000007</v>
      </c>
      <c r="X16" s="1"/>
      <c r="Y16" s="1"/>
      <c r="Z16" s="1"/>
    </row>
    <row r="17" spans="2:27" x14ac:dyDescent="0.3">
      <c r="B17" s="5" t="s">
        <v>22</v>
      </c>
      <c r="C17" s="1" t="s">
        <v>10</v>
      </c>
      <c r="D17" s="1">
        <v>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8">
        <f>SUM(D17:N17)</f>
        <v>0</v>
      </c>
      <c r="X17" s="1"/>
      <c r="Y17" s="1"/>
      <c r="Z17" s="1"/>
    </row>
    <row r="18" spans="2:27" x14ac:dyDescent="0.3">
      <c r="B18" s="5" t="s">
        <v>23</v>
      </c>
      <c r="C18" s="1" t="s">
        <v>45</v>
      </c>
      <c r="D18" s="13">
        <v>100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8">
        <f>SUM(D18:N18)</f>
        <v>100</v>
      </c>
      <c r="X18" s="1"/>
      <c r="Y18" s="1"/>
      <c r="Z18" s="1"/>
    </row>
    <row r="19" spans="2:27" x14ac:dyDescent="0.3">
      <c r="B19" s="5" t="s">
        <v>24</v>
      </c>
      <c r="C19" s="1" t="s">
        <v>46</v>
      </c>
      <c r="D19" s="1">
        <v>10</v>
      </c>
      <c r="E19" s="1"/>
      <c r="F19" s="1">
        <v>2</v>
      </c>
      <c r="G19" s="1"/>
      <c r="H19" s="1"/>
      <c r="I19" s="1">
        <v>2</v>
      </c>
      <c r="J19" s="1"/>
      <c r="K19" s="1"/>
      <c r="L19" s="1"/>
      <c r="M19" s="13">
        <v>3</v>
      </c>
      <c r="N19" s="1"/>
      <c r="O19" s="1"/>
      <c r="P19" s="1"/>
      <c r="Q19" s="1"/>
      <c r="R19" s="1"/>
      <c r="S19" s="13">
        <v>3</v>
      </c>
      <c r="T19" s="1"/>
      <c r="U19" s="1"/>
      <c r="V19" s="1"/>
      <c r="W19" s="18">
        <f>SUM(D19:V19)</f>
        <v>20</v>
      </c>
      <c r="X19" s="1"/>
      <c r="Y19" s="1"/>
      <c r="Z19" s="1"/>
    </row>
    <row r="20" spans="2:27" x14ac:dyDescent="0.3">
      <c r="B20" s="5" t="s">
        <v>25</v>
      </c>
      <c r="C20" s="1" t="s">
        <v>37</v>
      </c>
      <c r="D20" s="13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8">
        <f t="shared" ref="W20:W25" si="1">SUM(D20:V20)</f>
        <v>1</v>
      </c>
      <c r="X20" s="1"/>
      <c r="Y20" s="1"/>
      <c r="Z20" s="1"/>
    </row>
    <row r="21" spans="2:27" x14ac:dyDescent="0.3">
      <c r="B21" s="5" t="s">
        <v>27</v>
      </c>
      <c r="C21" s="1" t="s">
        <v>12</v>
      </c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8">
        <f t="shared" si="1"/>
        <v>1</v>
      </c>
      <c r="X21" s="1"/>
      <c r="Y21" s="1"/>
      <c r="Z21" s="1"/>
    </row>
    <row r="22" spans="2:27" x14ac:dyDescent="0.3">
      <c r="B22" s="5" t="s">
        <v>28</v>
      </c>
      <c r="C22" s="1" t="s">
        <v>47</v>
      </c>
      <c r="D22" s="13">
        <v>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8">
        <f t="shared" si="1"/>
        <v>5</v>
      </c>
      <c r="X22" s="1"/>
      <c r="Y22" s="1"/>
      <c r="Z22" s="1"/>
    </row>
    <row r="23" spans="2:27" x14ac:dyDescent="0.3">
      <c r="B23" s="5" t="s">
        <v>29</v>
      </c>
      <c r="C23" s="1" t="s">
        <v>48</v>
      </c>
      <c r="D23" s="13">
        <v>1</v>
      </c>
      <c r="E23" s="1"/>
      <c r="F23" s="1">
        <v>1</v>
      </c>
      <c r="G23" s="1"/>
      <c r="H23" s="1"/>
      <c r="I23" s="1">
        <v>1</v>
      </c>
      <c r="J23" s="1"/>
      <c r="K23" s="1"/>
      <c r="L23" s="1"/>
      <c r="M23" s="13">
        <v>1</v>
      </c>
      <c r="N23" s="1"/>
      <c r="O23" s="1"/>
      <c r="P23" s="1"/>
      <c r="Q23" s="1"/>
      <c r="R23" s="1"/>
      <c r="S23" s="13">
        <v>1</v>
      </c>
      <c r="T23" s="1"/>
      <c r="U23" s="1"/>
      <c r="V23" s="1"/>
      <c r="W23" s="18">
        <f t="shared" si="1"/>
        <v>5</v>
      </c>
      <c r="X23" s="1"/>
      <c r="Y23" s="1"/>
      <c r="Z23" s="1"/>
    </row>
    <row r="24" spans="2:27" x14ac:dyDescent="0.3">
      <c r="B24" s="5" t="s">
        <v>30</v>
      </c>
      <c r="C24" s="1" t="s">
        <v>42</v>
      </c>
      <c r="D24" s="13">
        <v>3</v>
      </c>
      <c r="E24" s="1"/>
      <c r="F24" s="1"/>
      <c r="G24" s="1">
        <v>4</v>
      </c>
      <c r="H24" s="1"/>
      <c r="I24" s="1"/>
      <c r="J24" s="1">
        <v>4</v>
      </c>
      <c r="K24" s="1"/>
      <c r="L24" s="1"/>
      <c r="M24" s="1"/>
      <c r="N24" s="1"/>
      <c r="O24" s="1"/>
      <c r="P24" s="13">
        <v>5</v>
      </c>
      <c r="Q24" s="1"/>
      <c r="R24" s="13">
        <v>5</v>
      </c>
      <c r="S24" s="1"/>
      <c r="T24" s="1"/>
      <c r="U24" s="1"/>
      <c r="V24" s="1"/>
      <c r="W24" s="18">
        <f>SUM(D24:V24)</f>
        <v>21</v>
      </c>
      <c r="X24" s="1"/>
      <c r="Y24" s="1"/>
      <c r="Z24" s="1"/>
    </row>
    <row r="25" spans="2:27" ht="15" thickBot="1" x14ac:dyDescent="0.35">
      <c r="B25" s="7" t="s">
        <v>31</v>
      </c>
      <c r="C25" s="8" t="s">
        <v>43</v>
      </c>
      <c r="D25" s="8">
        <v>10</v>
      </c>
      <c r="E25" s="8"/>
      <c r="F25" s="8"/>
      <c r="G25" s="8">
        <v>5</v>
      </c>
      <c r="H25" s="8"/>
      <c r="I25" s="8"/>
      <c r="J25" s="8">
        <v>5</v>
      </c>
      <c r="K25" s="8"/>
      <c r="L25" s="8"/>
      <c r="M25" s="8"/>
      <c r="N25" s="8"/>
      <c r="O25" s="8"/>
      <c r="P25" s="8">
        <v>10</v>
      </c>
      <c r="Q25" s="8"/>
      <c r="R25" s="8">
        <v>10</v>
      </c>
      <c r="S25" s="8"/>
      <c r="T25" s="8"/>
      <c r="U25" s="8"/>
      <c r="V25" s="8"/>
      <c r="W25" s="19">
        <f t="shared" si="1"/>
        <v>40</v>
      </c>
      <c r="X25" s="1"/>
      <c r="Y25" s="1"/>
      <c r="Z25" s="1"/>
    </row>
    <row r="26" spans="2:27" x14ac:dyDescent="0.3">
      <c r="X26" s="1"/>
      <c r="Y26" s="1"/>
      <c r="Z26" s="1"/>
    </row>
    <row r="27" spans="2:27" ht="15" thickBot="1" x14ac:dyDescent="0.35"/>
    <row r="28" spans="2:27" x14ac:dyDescent="0.3">
      <c r="B28" s="2" t="s">
        <v>32</v>
      </c>
      <c r="C28" s="3"/>
      <c r="D28" s="3"/>
      <c r="E28" s="3" t="s">
        <v>80</v>
      </c>
      <c r="F28" s="3" t="s">
        <v>81</v>
      </c>
      <c r="G28" s="3" t="s">
        <v>82</v>
      </c>
      <c r="H28" s="3" t="s">
        <v>83</v>
      </c>
      <c r="I28" s="3" t="s">
        <v>84</v>
      </c>
      <c r="J28" s="3" t="s">
        <v>85</v>
      </c>
      <c r="K28" s="3" t="s">
        <v>86</v>
      </c>
      <c r="L28" s="3" t="s">
        <v>87</v>
      </c>
      <c r="M28" s="3" t="s">
        <v>88</v>
      </c>
      <c r="N28" s="3" t="s">
        <v>89</v>
      </c>
      <c r="O28" s="3" t="s">
        <v>90</v>
      </c>
      <c r="P28" s="3" t="s">
        <v>91</v>
      </c>
      <c r="Q28" s="3" t="s">
        <v>92</v>
      </c>
      <c r="R28" s="3" t="s">
        <v>93</v>
      </c>
      <c r="S28" s="3" t="s">
        <v>94</v>
      </c>
      <c r="T28" s="3" t="s">
        <v>95</v>
      </c>
      <c r="U28" s="3" t="s">
        <v>96</v>
      </c>
      <c r="V28" s="3" t="s">
        <v>97</v>
      </c>
      <c r="W28" s="3" t="s">
        <v>98</v>
      </c>
      <c r="X28" s="3" t="s">
        <v>99</v>
      </c>
      <c r="Y28" s="3" t="s">
        <v>100</v>
      </c>
      <c r="Z28" s="4"/>
    </row>
    <row r="29" spans="2:27" x14ac:dyDescent="0.3">
      <c r="B29" s="5" t="s">
        <v>33</v>
      </c>
      <c r="C29" s="1" t="s">
        <v>20</v>
      </c>
      <c r="D29" s="1">
        <v>20</v>
      </c>
      <c r="E29" s="1">
        <v>3</v>
      </c>
      <c r="F29" s="1"/>
      <c r="G29" s="1">
        <v>3</v>
      </c>
      <c r="H29" s="13">
        <v>3</v>
      </c>
      <c r="I29" s="1"/>
      <c r="J29" s="1"/>
      <c r="K29" s="1" t="s">
        <v>149</v>
      </c>
      <c r="L29" s="1">
        <v>4</v>
      </c>
      <c r="M29" s="1"/>
      <c r="N29" s="1">
        <v>4</v>
      </c>
      <c r="O29" s="1"/>
      <c r="P29" s="1">
        <v>4</v>
      </c>
      <c r="Q29" s="1" t="s">
        <v>149</v>
      </c>
      <c r="R29" s="1"/>
      <c r="S29" s="1">
        <v>5</v>
      </c>
      <c r="T29" s="1"/>
      <c r="U29" s="1">
        <v>6</v>
      </c>
      <c r="V29" s="1"/>
      <c r="W29" s="1"/>
      <c r="X29" s="1"/>
      <c r="Y29" s="1">
        <v>8</v>
      </c>
      <c r="Z29" s="18">
        <f>SUM(D29:J29,L29:P29,R29:Y29)</f>
        <v>60</v>
      </c>
      <c r="AA29" s="1" t="s">
        <v>20</v>
      </c>
    </row>
    <row r="30" spans="2:27" x14ac:dyDescent="0.3">
      <c r="B30" s="5" t="s">
        <v>21</v>
      </c>
      <c r="C30" s="1" t="s">
        <v>34</v>
      </c>
      <c r="D30" s="1">
        <v>1</v>
      </c>
      <c r="E30" s="1"/>
      <c r="F30" s="1"/>
      <c r="G30" s="1"/>
      <c r="H30" s="1"/>
      <c r="I30" s="1"/>
      <c r="J30" s="1"/>
      <c r="K30" s="1" t="s">
        <v>149</v>
      </c>
      <c r="L30" s="1"/>
      <c r="M30" s="1"/>
      <c r="N30" s="1"/>
      <c r="O30" s="1">
        <v>-0.2</v>
      </c>
      <c r="P30" s="1"/>
      <c r="Q30" s="1" t="s">
        <v>149</v>
      </c>
      <c r="R30" s="1">
        <v>-0.3</v>
      </c>
      <c r="S30" s="1"/>
      <c r="T30" s="1">
        <v>-0.2</v>
      </c>
      <c r="U30" s="1"/>
      <c r="V30" s="1"/>
      <c r="W30" s="1"/>
      <c r="X30" s="1"/>
      <c r="Y30" s="1"/>
      <c r="Z30" s="18">
        <f t="shared" ref="Z30:Z40" si="2">SUM(D30:J30,L30:P30,R30:Y30)</f>
        <v>0.3</v>
      </c>
      <c r="AA30" s="1" t="s">
        <v>34</v>
      </c>
    </row>
    <row r="31" spans="2:27" x14ac:dyDescent="0.3">
      <c r="B31" s="5" t="s">
        <v>22</v>
      </c>
      <c r="C31" s="1" t="s">
        <v>10</v>
      </c>
      <c r="D31" s="1">
        <v>0</v>
      </c>
      <c r="E31" s="1">
        <v>5</v>
      </c>
      <c r="F31" s="1"/>
      <c r="G31" s="1">
        <v>5</v>
      </c>
      <c r="H31" s="13">
        <v>5</v>
      </c>
      <c r="I31" s="1"/>
      <c r="J31" s="1"/>
      <c r="K31" s="1" t="s">
        <v>149</v>
      </c>
      <c r="L31" s="1"/>
      <c r="M31" s="1"/>
      <c r="N31" s="1"/>
      <c r="O31" s="1"/>
      <c r="P31" s="1"/>
      <c r="Q31" s="1" t="s">
        <v>149</v>
      </c>
      <c r="R31" s="1">
        <v>15</v>
      </c>
      <c r="S31" s="1"/>
      <c r="T31" s="1"/>
      <c r="U31" s="1"/>
      <c r="V31" s="1"/>
      <c r="W31" s="1"/>
      <c r="X31" s="1"/>
      <c r="Y31" s="1"/>
      <c r="Z31" s="18">
        <f t="shared" si="2"/>
        <v>30</v>
      </c>
      <c r="AA31" s="1" t="s">
        <v>10</v>
      </c>
    </row>
    <row r="32" spans="2:27" x14ac:dyDescent="0.3">
      <c r="B32" s="5" t="s">
        <v>23</v>
      </c>
      <c r="C32" s="1" t="s">
        <v>35</v>
      </c>
      <c r="D32" s="1">
        <v>100</v>
      </c>
      <c r="E32" s="1"/>
      <c r="F32" s="1"/>
      <c r="G32" s="1"/>
      <c r="H32" s="1"/>
      <c r="I32" s="1"/>
      <c r="J32" s="1"/>
      <c r="K32" s="1" t="s">
        <v>149</v>
      </c>
      <c r="L32" s="1">
        <v>10</v>
      </c>
      <c r="M32" s="1">
        <v>10</v>
      </c>
      <c r="N32" s="1"/>
      <c r="O32" s="1"/>
      <c r="P32" s="1"/>
      <c r="Q32" s="1" t="s">
        <v>149</v>
      </c>
      <c r="R32" s="1"/>
      <c r="S32" s="1"/>
      <c r="T32" s="1"/>
      <c r="U32" s="1">
        <v>30</v>
      </c>
      <c r="V32" s="1"/>
      <c r="W32" s="1"/>
      <c r="X32" s="1">
        <v>50</v>
      </c>
      <c r="Y32" s="1"/>
      <c r="Z32" s="18">
        <f t="shared" si="2"/>
        <v>200</v>
      </c>
      <c r="AA32" s="1" t="s">
        <v>35</v>
      </c>
    </row>
    <row r="33" spans="2:27" x14ac:dyDescent="0.3">
      <c r="B33" s="5" t="s">
        <v>24</v>
      </c>
      <c r="C33" s="1" t="s">
        <v>36</v>
      </c>
      <c r="D33" s="1">
        <v>14</v>
      </c>
      <c r="E33" s="1"/>
      <c r="F33" s="1"/>
      <c r="G33" s="1"/>
      <c r="H33" s="1"/>
      <c r="I33" s="1"/>
      <c r="J33" s="1"/>
      <c r="K33" s="1" t="s">
        <v>149</v>
      </c>
      <c r="L33" s="1"/>
      <c r="M33" s="1"/>
      <c r="N33" s="1"/>
      <c r="O33" s="1"/>
      <c r="P33" s="1"/>
      <c r="Q33" s="1" t="s">
        <v>149</v>
      </c>
      <c r="R33" s="1"/>
      <c r="S33" s="1"/>
      <c r="T33" s="1"/>
      <c r="U33" s="1"/>
      <c r="V33" s="1">
        <v>4</v>
      </c>
      <c r="W33" s="1"/>
      <c r="X33" s="1"/>
      <c r="Y33" s="1"/>
      <c r="Z33" s="18">
        <f t="shared" si="2"/>
        <v>18</v>
      </c>
      <c r="AA33" s="1" t="s">
        <v>36</v>
      </c>
    </row>
    <row r="34" spans="2:27" x14ac:dyDescent="0.3">
      <c r="B34" s="5" t="s">
        <v>25</v>
      </c>
      <c r="C34" s="1" t="s">
        <v>37</v>
      </c>
      <c r="D34" s="1">
        <v>1</v>
      </c>
      <c r="E34" s="1"/>
      <c r="F34" s="1">
        <v>1</v>
      </c>
      <c r="G34" s="1"/>
      <c r="H34" s="1"/>
      <c r="I34" s="1">
        <v>1</v>
      </c>
      <c r="J34" s="1"/>
      <c r="K34" s="1" t="s">
        <v>149</v>
      </c>
      <c r="L34" s="1"/>
      <c r="M34" s="1"/>
      <c r="N34" s="1"/>
      <c r="O34" s="1"/>
      <c r="P34" s="1"/>
      <c r="Q34" s="1" t="s">
        <v>149</v>
      </c>
      <c r="R34" s="1"/>
      <c r="S34" s="1">
        <v>2</v>
      </c>
      <c r="T34" s="1"/>
      <c r="U34" s="1"/>
      <c r="V34" s="1"/>
      <c r="W34" s="1">
        <v>2</v>
      </c>
      <c r="X34" s="1"/>
      <c r="Y34" s="1"/>
      <c r="Z34" s="18">
        <f t="shared" si="2"/>
        <v>7</v>
      </c>
      <c r="AA34" s="1" t="s">
        <v>37</v>
      </c>
    </row>
    <row r="35" spans="2:27" x14ac:dyDescent="0.3">
      <c r="B35" s="5" t="s">
        <v>26</v>
      </c>
      <c r="C35" s="1" t="s">
        <v>38</v>
      </c>
      <c r="D35" s="1"/>
      <c r="E35" s="1"/>
      <c r="F35" s="1"/>
      <c r="G35" s="1"/>
      <c r="H35" s="1"/>
      <c r="I35" s="1"/>
      <c r="J35" s="1"/>
      <c r="K35" s="1" t="s">
        <v>149</v>
      </c>
      <c r="L35" s="1"/>
      <c r="M35" s="1"/>
      <c r="N35" s="1"/>
      <c r="O35" s="1"/>
      <c r="P35" s="1"/>
      <c r="Q35" s="1" t="s">
        <v>149</v>
      </c>
      <c r="R35" s="1"/>
      <c r="S35" s="1"/>
      <c r="T35" s="1"/>
      <c r="U35" s="1"/>
      <c r="V35" s="1"/>
      <c r="W35" s="1"/>
      <c r="X35" s="1"/>
      <c r="Y35" s="1"/>
      <c r="Z35" s="18">
        <f t="shared" si="2"/>
        <v>0</v>
      </c>
      <c r="AA35" s="1" t="s">
        <v>38</v>
      </c>
    </row>
    <row r="36" spans="2:27" x14ac:dyDescent="0.3">
      <c r="B36" s="5" t="s">
        <v>27</v>
      </c>
      <c r="C36" s="1" t="s">
        <v>39</v>
      </c>
      <c r="D36" s="1">
        <v>1</v>
      </c>
      <c r="E36" s="1"/>
      <c r="F36" s="1"/>
      <c r="G36" s="1"/>
      <c r="H36" s="1"/>
      <c r="I36" s="1"/>
      <c r="J36" s="1"/>
      <c r="K36" s="1" t="s">
        <v>149</v>
      </c>
      <c r="L36" s="1"/>
      <c r="M36" s="1"/>
      <c r="N36" s="1"/>
      <c r="O36" s="1"/>
      <c r="P36" s="1"/>
      <c r="Q36" s="1" t="s">
        <v>149</v>
      </c>
      <c r="R36" s="1"/>
      <c r="S36" s="1"/>
      <c r="T36" s="1"/>
      <c r="U36" s="1"/>
      <c r="V36" s="1"/>
      <c r="W36" s="1">
        <v>9</v>
      </c>
      <c r="X36" s="1"/>
      <c r="Y36" s="1"/>
      <c r="Z36" s="18">
        <f t="shared" si="2"/>
        <v>10</v>
      </c>
      <c r="AA36" s="1" t="s">
        <v>39</v>
      </c>
    </row>
    <row r="37" spans="2:27" x14ac:dyDescent="0.3">
      <c r="B37" s="5" t="s">
        <v>28</v>
      </c>
      <c r="C37" s="1" t="s">
        <v>40</v>
      </c>
      <c r="D37" s="1">
        <v>7</v>
      </c>
      <c r="E37" s="1"/>
      <c r="F37" s="1"/>
      <c r="G37" s="1"/>
      <c r="H37" s="1"/>
      <c r="I37" s="1">
        <v>1</v>
      </c>
      <c r="J37" s="1"/>
      <c r="K37" s="1" t="s">
        <v>149</v>
      </c>
      <c r="L37" s="1"/>
      <c r="M37" s="1">
        <v>3</v>
      </c>
      <c r="N37" s="1"/>
      <c r="O37" s="1"/>
      <c r="P37" s="1"/>
      <c r="Q37" s="1" t="s">
        <v>149</v>
      </c>
      <c r="R37" s="1"/>
      <c r="S37" s="1"/>
      <c r="T37" s="1"/>
      <c r="U37" s="1"/>
      <c r="V37" s="1">
        <v>4</v>
      </c>
      <c r="W37" s="1"/>
      <c r="X37" s="1"/>
      <c r="Y37" s="1"/>
      <c r="Z37" s="18">
        <f t="shared" si="2"/>
        <v>15</v>
      </c>
      <c r="AA37" s="1" t="s">
        <v>40</v>
      </c>
    </row>
    <row r="38" spans="2:27" x14ac:dyDescent="0.3">
      <c r="B38" s="5" t="s">
        <v>29</v>
      </c>
      <c r="C38" s="1" t="s">
        <v>41</v>
      </c>
      <c r="D38" s="1">
        <v>2</v>
      </c>
      <c r="E38" s="1"/>
      <c r="F38" s="23">
        <v>1</v>
      </c>
      <c r="G38" s="1"/>
      <c r="H38" s="1"/>
      <c r="I38" s="1"/>
      <c r="J38" s="23">
        <v>1</v>
      </c>
      <c r="K38" s="1" t="s">
        <v>149</v>
      </c>
      <c r="L38" s="1"/>
      <c r="M38" s="1"/>
      <c r="N38" s="1"/>
      <c r="O38" s="1">
        <v>2</v>
      </c>
      <c r="P38" s="1"/>
      <c r="Q38" s="1" t="s">
        <v>149</v>
      </c>
      <c r="R38" s="1"/>
      <c r="S38" s="1"/>
      <c r="T38" s="1"/>
      <c r="U38" s="1"/>
      <c r="V38" s="1"/>
      <c r="W38" s="1"/>
      <c r="X38" s="1">
        <v>3</v>
      </c>
      <c r="Y38" s="1"/>
      <c r="Z38" s="18">
        <f t="shared" si="2"/>
        <v>9</v>
      </c>
      <c r="AA38" s="1" t="s">
        <v>41</v>
      </c>
    </row>
    <row r="39" spans="2:27" x14ac:dyDescent="0.3">
      <c r="B39" s="5" t="s">
        <v>30</v>
      </c>
      <c r="C39" s="1" t="s">
        <v>42</v>
      </c>
      <c r="D39" s="1">
        <v>3</v>
      </c>
      <c r="E39" s="1"/>
      <c r="F39" s="23">
        <v>1</v>
      </c>
      <c r="G39" s="1"/>
      <c r="H39" s="1"/>
      <c r="I39" s="1"/>
      <c r="J39" s="23">
        <v>1</v>
      </c>
      <c r="K39" s="1" t="s">
        <v>149</v>
      </c>
      <c r="L39" s="1"/>
      <c r="M39" s="1"/>
      <c r="N39" s="1"/>
      <c r="O39" s="1"/>
      <c r="P39" s="1"/>
      <c r="Q39" s="1" t="s">
        <v>149</v>
      </c>
      <c r="R39" s="1"/>
      <c r="S39" s="1"/>
      <c r="T39" s="1"/>
      <c r="U39" s="1"/>
      <c r="V39" s="1"/>
      <c r="W39" s="1"/>
      <c r="X39" s="1"/>
      <c r="Y39" s="1"/>
      <c r="Z39" s="18">
        <f t="shared" si="2"/>
        <v>5</v>
      </c>
      <c r="AA39" s="1" t="s">
        <v>42</v>
      </c>
    </row>
    <row r="40" spans="2:27" x14ac:dyDescent="0.3">
      <c r="B40" s="5" t="s">
        <v>31</v>
      </c>
      <c r="C40" s="1" t="s">
        <v>43</v>
      </c>
      <c r="D40" s="13">
        <v>14</v>
      </c>
      <c r="E40" s="1"/>
      <c r="F40" s="1"/>
      <c r="G40" s="1"/>
      <c r="H40" s="1"/>
      <c r="I40" s="1"/>
      <c r="J40" s="1">
        <v>1</v>
      </c>
      <c r="K40" s="1" t="s">
        <v>149</v>
      </c>
      <c r="L40" s="1"/>
      <c r="M40" s="1"/>
      <c r="N40" s="1">
        <v>4</v>
      </c>
      <c r="O40" s="1"/>
      <c r="P40" s="1">
        <v>1</v>
      </c>
      <c r="Q40" s="1" t="s">
        <v>149</v>
      </c>
      <c r="R40" s="1"/>
      <c r="S40" s="1"/>
      <c r="T40" s="1">
        <v>4</v>
      </c>
      <c r="U40" s="1"/>
      <c r="V40" s="1"/>
      <c r="W40" s="1"/>
      <c r="X40" s="1"/>
      <c r="Y40" s="1"/>
      <c r="Z40" s="18">
        <f t="shared" si="2"/>
        <v>24</v>
      </c>
      <c r="AA40" s="1" t="s">
        <v>43</v>
      </c>
    </row>
    <row r="41" spans="2:27" ht="15" thickBot="1" x14ac:dyDescent="0.35">
      <c r="B41" s="7" t="s">
        <v>49</v>
      </c>
      <c r="C41" s="8" t="s">
        <v>44</v>
      </c>
      <c r="D41" s="22">
        <f>D30 * 125%</f>
        <v>1.25</v>
      </c>
      <c r="E41" s="8"/>
      <c r="F41" s="8"/>
      <c r="G41" s="8"/>
      <c r="H41" s="8"/>
      <c r="I41" s="8"/>
      <c r="J41" s="8"/>
      <c r="K41" s="8" t="s">
        <v>149</v>
      </c>
      <c r="L41" s="8"/>
      <c r="M41" s="8"/>
      <c r="N41" s="8"/>
      <c r="O41" s="8"/>
      <c r="P41" s="8"/>
      <c r="Q41" s="8" t="s">
        <v>149</v>
      </c>
      <c r="R41" s="8"/>
      <c r="S41" s="8"/>
      <c r="T41" s="8"/>
      <c r="U41" s="8"/>
      <c r="V41" s="8"/>
      <c r="W41" s="8"/>
      <c r="X41" s="8"/>
      <c r="Y41" s="8"/>
      <c r="Z41" s="19">
        <f>Z30*125%</f>
        <v>0.375</v>
      </c>
      <c r="AA41" s="8" t="s">
        <v>44</v>
      </c>
    </row>
    <row r="42" spans="2:27" ht="15" thickBot="1" x14ac:dyDescent="0.35"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8"/>
    </row>
    <row r="43" spans="2:27" x14ac:dyDescent="0.3">
      <c r="B43" s="2" t="s">
        <v>50</v>
      </c>
      <c r="C43" s="3"/>
      <c r="D43" s="3"/>
      <c r="E43" s="3" t="s">
        <v>80</v>
      </c>
      <c r="F43" s="3" t="s">
        <v>81</v>
      </c>
      <c r="G43" s="3" t="s">
        <v>82</v>
      </c>
      <c r="H43" s="3" t="s">
        <v>83</v>
      </c>
      <c r="I43" s="3" t="s">
        <v>84</v>
      </c>
      <c r="J43" s="3" t="s">
        <v>85</v>
      </c>
      <c r="K43" s="3" t="s">
        <v>86</v>
      </c>
      <c r="L43" s="3" t="s">
        <v>87</v>
      </c>
      <c r="M43" s="3" t="s">
        <v>88</v>
      </c>
      <c r="N43" s="3" t="s">
        <v>89</v>
      </c>
      <c r="O43" s="3" t="s">
        <v>90</v>
      </c>
      <c r="P43" s="3" t="s">
        <v>91</v>
      </c>
      <c r="Q43" s="3" t="s">
        <v>92</v>
      </c>
      <c r="R43" s="3" t="s">
        <v>93</v>
      </c>
      <c r="S43" s="3" t="s">
        <v>94</v>
      </c>
      <c r="T43" s="3" t="s">
        <v>95</v>
      </c>
      <c r="U43" s="3" t="s">
        <v>96</v>
      </c>
      <c r="V43" s="3" t="s">
        <v>97</v>
      </c>
      <c r="W43" s="3" t="s">
        <v>98</v>
      </c>
      <c r="X43" s="3" t="s">
        <v>99</v>
      </c>
      <c r="Y43" s="3" t="s">
        <v>100</v>
      </c>
      <c r="Z43" s="21"/>
    </row>
    <row r="44" spans="2:27" x14ac:dyDescent="0.3">
      <c r="B44" s="5" t="s">
        <v>19</v>
      </c>
      <c r="C44" s="1" t="s">
        <v>20</v>
      </c>
      <c r="D44" s="1">
        <v>5</v>
      </c>
      <c r="E44" s="1"/>
      <c r="F44" s="1">
        <v>1</v>
      </c>
      <c r="G44" s="1"/>
      <c r="H44" s="1"/>
      <c r="I44" s="1"/>
      <c r="J44" s="1"/>
      <c r="K44" s="1" t="s">
        <v>149</v>
      </c>
      <c r="L44" s="1"/>
      <c r="M44" s="1"/>
      <c r="N44" s="1">
        <v>2</v>
      </c>
      <c r="O44" s="1"/>
      <c r="P44" s="1"/>
      <c r="Q44" s="1" t="s">
        <v>149</v>
      </c>
      <c r="R44" s="1"/>
      <c r="S44" s="1"/>
      <c r="T44" s="1">
        <v>3</v>
      </c>
      <c r="U44" s="1"/>
      <c r="V44" s="1"/>
      <c r="W44" s="1">
        <v>3</v>
      </c>
      <c r="X44" s="1"/>
      <c r="Y44" s="1"/>
      <c r="Z44" s="18">
        <f>SUM(D44:J44,L44:P44,R44:Y44)</f>
        <v>14</v>
      </c>
      <c r="AA44" s="1" t="s">
        <v>20</v>
      </c>
    </row>
    <row r="45" spans="2:27" x14ac:dyDescent="0.3">
      <c r="B45" s="5" t="s">
        <v>21</v>
      </c>
      <c r="C45" s="1" t="s">
        <v>34</v>
      </c>
      <c r="D45" s="1">
        <v>0.2</v>
      </c>
      <c r="E45" s="1"/>
      <c r="F45" s="1"/>
      <c r="G45" s="1"/>
      <c r="H45" s="1"/>
      <c r="I45" s="1"/>
      <c r="J45" s="1"/>
      <c r="K45" s="1" t="s">
        <v>149</v>
      </c>
      <c r="L45" s="1"/>
      <c r="M45" s="1"/>
      <c r="N45" s="1"/>
      <c r="O45" s="1"/>
      <c r="P45" s="1"/>
      <c r="Q45" s="1" t="s">
        <v>149</v>
      </c>
      <c r="R45" s="1"/>
      <c r="S45" s="1"/>
      <c r="T45" s="1"/>
      <c r="U45" s="1">
        <v>-0.05</v>
      </c>
      <c r="V45" s="1"/>
      <c r="W45" s="1"/>
      <c r="X45" s="1"/>
      <c r="Y45" s="1"/>
      <c r="Z45" s="18">
        <f t="shared" ref="Z45:Z55" si="3">SUM(D45:J45,L45:P45,R45:Y45)</f>
        <v>0.15000000000000002</v>
      </c>
      <c r="AA45" s="1" t="s">
        <v>34</v>
      </c>
    </row>
    <row r="46" spans="2:27" x14ac:dyDescent="0.3">
      <c r="B46" s="5" t="s">
        <v>22</v>
      </c>
      <c r="C46" s="1" t="s">
        <v>10</v>
      </c>
      <c r="D46" s="1">
        <v>0</v>
      </c>
      <c r="E46" s="1"/>
      <c r="F46" s="1">
        <v>10</v>
      </c>
      <c r="G46" s="1"/>
      <c r="H46" s="1">
        <v>10</v>
      </c>
      <c r="I46" s="1"/>
      <c r="J46" s="1"/>
      <c r="K46" s="1" t="s">
        <v>149</v>
      </c>
      <c r="L46" s="1">
        <v>20</v>
      </c>
      <c r="M46" s="1"/>
      <c r="N46" s="1">
        <v>20</v>
      </c>
      <c r="O46" s="1"/>
      <c r="P46" s="1"/>
      <c r="Q46" s="1" t="s">
        <v>149</v>
      </c>
      <c r="R46" s="1"/>
      <c r="S46" s="1"/>
      <c r="T46" s="1">
        <v>30</v>
      </c>
      <c r="U46" s="1"/>
      <c r="V46" s="1"/>
      <c r="W46" s="1">
        <v>30</v>
      </c>
      <c r="X46" s="1"/>
      <c r="Y46" s="1"/>
      <c r="Z46" s="18">
        <f t="shared" si="3"/>
        <v>120</v>
      </c>
      <c r="AA46" s="1" t="s">
        <v>10</v>
      </c>
    </row>
    <row r="47" spans="2:27" x14ac:dyDescent="0.3">
      <c r="B47" s="5" t="s">
        <v>23</v>
      </c>
      <c r="C47" s="1" t="s">
        <v>45</v>
      </c>
      <c r="D47" s="13">
        <v>100</v>
      </c>
      <c r="E47" s="1"/>
      <c r="F47" s="1"/>
      <c r="G47" s="1"/>
      <c r="H47" s="1">
        <v>20</v>
      </c>
      <c r="I47" s="1"/>
      <c r="J47" s="1"/>
      <c r="K47" s="1" t="s">
        <v>149</v>
      </c>
      <c r="L47" s="1"/>
      <c r="M47" s="1"/>
      <c r="N47" s="1"/>
      <c r="O47" s="1"/>
      <c r="P47" s="1">
        <v>30</v>
      </c>
      <c r="Q47" s="1" t="s">
        <v>149</v>
      </c>
      <c r="R47" s="1">
        <v>40</v>
      </c>
      <c r="S47" s="1"/>
      <c r="T47" s="1"/>
      <c r="U47" s="1"/>
      <c r="V47" s="1"/>
      <c r="W47" s="1"/>
      <c r="X47" s="1">
        <v>40</v>
      </c>
      <c r="Y47" s="1"/>
      <c r="Z47" s="18">
        <f t="shared" si="3"/>
        <v>230</v>
      </c>
      <c r="AA47" s="1" t="s">
        <v>45</v>
      </c>
    </row>
    <row r="48" spans="2:27" x14ac:dyDescent="0.3">
      <c r="B48" s="5" t="s">
        <v>24</v>
      </c>
      <c r="C48" s="1" t="s">
        <v>46</v>
      </c>
      <c r="D48" s="13">
        <v>3</v>
      </c>
      <c r="E48" s="1">
        <v>1</v>
      </c>
      <c r="F48" s="1"/>
      <c r="G48" s="1">
        <v>1</v>
      </c>
      <c r="H48" s="1"/>
      <c r="I48" s="13">
        <v>1</v>
      </c>
      <c r="J48" s="1"/>
      <c r="K48" s="1" t="s">
        <v>149</v>
      </c>
      <c r="L48" s="1"/>
      <c r="M48" s="1">
        <v>2</v>
      </c>
      <c r="N48" s="1"/>
      <c r="O48" s="1">
        <v>2</v>
      </c>
      <c r="P48" s="1"/>
      <c r="Q48" s="1" t="s">
        <v>149</v>
      </c>
      <c r="R48" s="1"/>
      <c r="S48" s="1">
        <v>2</v>
      </c>
      <c r="T48" s="1"/>
      <c r="U48" s="1"/>
      <c r="V48" s="1">
        <v>2</v>
      </c>
      <c r="W48" s="1"/>
      <c r="X48" s="1"/>
      <c r="Y48" s="1"/>
      <c r="Z48" s="18">
        <f t="shared" si="3"/>
        <v>14</v>
      </c>
      <c r="AA48" s="1" t="s">
        <v>46</v>
      </c>
    </row>
    <row r="49" spans="1:27" x14ac:dyDescent="0.3">
      <c r="B49" s="5" t="s">
        <v>25</v>
      </c>
      <c r="C49" s="1" t="s">
        <v>37</v>
      </c>
      <c r="D49" s="13">
        <v>1</v>
      </c>
      <c r="E49" s="1"/>
      <c r="F49" s="1"/>
      <c r="G49" s="1"/>
      <c r="H49" s="1"/>
      <c r="I49" s="1"/>
      <c r="J49" s="1"/>
      <c r="K49" s="1" t="s">
        <v>149</v>
      </c>
      <c r="L49" s="1"/>
      <c r="M49" s="1">
        <v>1</v>
      </c>
      <c r="N49" s="1"/>
      <c r="O49" s="1"/>
      <c r="P49" s="1"/>
      <c r="Q49" s="1" t="s">
        <v>149</v>
      </c>
      <c r="R49" s="1"/>
      <c r="S49" s="1"/>
      <c r="T49" s="1"/>
      <c r="U49" s="1"/>
      <c r="V49" s="1"/>
      <c r="W49" s="1"/>
      <c r="X49" s="1"/>
      <c r="Y49" s="1"/>
      <c r="Z49" s="18">
        <f t="shared" si="3"/>
        <v>2</v>
      </c>
      <c r="AA49" s="1" t="s">
        <v>37</v>
      </c>
    </row>
    <row r="50" spans="1:27" x14ac:dyDescent="0.3">
      <c r="B50" s="5" t="s">
        <v>26</v>
      </c>
      <c r="C50" s="1" t="s">
        <v>38</v>
      </c>
      <c r="D50" s="1"/>
      <c r="E50" s="1"/>
      <c r="F50" s="1"/>
      <c r="G50" s="1"/>
      <c r="H50" s="1"/>
      <c r="I50" s="1"/>
      <c r="J50" s="1"/>
      <c r="K50" s="1" t="s">
        <v>149</v>
      </c>
      <c r="L50" s="1"/>
      <c r="M50" s="1"/>
      <c r="N50" s="1"/>
      <c r="O50" s="1"/>
      <c r="P50" s="1"/>
      <c r="Q50" s="1" t="s">
        <v>149</v>
      </c>
      <c r="R50" s="1"/>
      <c r="S50" s="1"/>
      <c r="T50" s="1"/>
      <c r="U50" s="1"/>
      <c r="V50" s="1"/>
      <c r="W50" s="1"/>
      <c r="X50" s="1"/>
      <c r="Y50" s="1"/>
      <c r="Z50" s="18">
        <f t="shared" si="3"/>
        <v>0</v>
      </c>
      <c r="AA50" s="1" t="s">
        <v>38</v>
      </c>
    </row>
    <row r="51" spans="1:27" x14ac:dyDescent="0.3">
      <c r="B51" s="5" t="s">
        <v>27</v>
      </c>
      <c r="C51" s="1" t="s">
        <v>12</v>
      </c>
      <c r="D51" s="13">
        <v>0.25</v>
      </c>
      <c r="E51" s="1"/>
      <c r="F51" s="1"/>
      <c r="G51" s="1"/>
      <c r="H51" s="1"/>
      <c r="I51" s="1"/>
      <c r="J51" s="1"/>
      <c r="K51" s="1" t="s">
        <v>149</v>
      </c>
      <c r="L51" s="1"/>
      <c r="M51" s="1"/>
      <c r="N51" s="1"/>
      <c r="O51" s="1"/>
      <c r="P51" s="1"/>
      <c r="Q51" s="1" t="s">
        <v>149</v>
      </c>
      <c r="R51" s="1"/>
      <c r="S51" s="1"/>
      <c r="T51" s="1"/>
      <c r="U51" s="1"/>
      <c r="V51" s="1"/>
      <c r="W51" s="1"/>
      <c r="X51" s="1"/>
      <c r="Y51" s="1">
        <v>0.75</v>
      </c>
      <c r="Z51" s="18">
        <f>SUM(D51:J51,L51:P51,R51:Y51)*2</f>
        <v>2</v>
      </c>
      <c r="AA51" s="1" t="s">
        <v>12</v>
      </c>
    </row>
    <row r="52" spans="1:27" x14ac:dyDescent="0.3">
      <c r="B52" s="5" t="s">
        <v>28</v>
      </c>
      <c r="C52" s="1" t="s">
        <v>47</v>
      </c>
      <c r="D52" s="13">
        <v>5</v>
      </c>
      <c r="E52" s="1">
        <v>1</v>
      </c>
      <c r="F52" s="1"/>
      <c r="G52" s="1"/>
      <c r="H52" s="1"/>
      <c r="I52" s="1">
        <v>1</v>
      </c>
      <c r="J52" s="1"/>
      <c r="K52" s="1" t="s">
        <v>149</v>
      </c>
      <c r="L52" s="1">
        <v>1</v>
      </c>
      <c r="M52" s="1"/>
      <c r="N52" s="1"/>
      <c r="O52" s="1"/>
      <c r="P52" s="1">
        <v>1</v>
      </c>
      <c r="Q52" s="1" t="s">
        <v>149</v>
      </c>
      <c r="R52" s="1"/>
      <c r="S52" s="1"/>
      <c r="T52" s="1"/>
      <c r="U52" s="1"/>
      <c r="V52" s="1">
        <v>1</v>
      </c>
      <c r="W52" s="1"/>
      <c r="X52" s="1"/>
      <c r="Y52" s="1"/>
      <c r="Z52" s="18">
        <f t="shared" si="3"/>
        <v>10</v>
      </c>
      <c r="AA52" s="1" t="s">
        <v>47</v>
      </c>
    </row>
    <row r="53" spans="1:27" x14ac:dyDescent="0.3">
      <c r="B53" s="5" t="s">
        <v>29</v>
      </c>
      <c r="C53" s="1" t="s">
        <v>48</v>
      </c>
      <c r="D53" s="13">
        <v>5</v>
      </c>
      <c r="E53" s="1"/>
      <c r="F53" s="1"/>
      <c r="G53" s="1"/>
      <c r="H53" s="1"/>
      <c r="I53" s="1"/>
      <c r="J53" s="1">
        <v>1</v>
      </c>
      <c r="K53" s="1" t="s">
        <v>149</v>
      </c>
      <c r="L53" s="1"/>
      <c r="M53" s="1"/>
      <c r="N53" s="1"/>
      <c r="O53" s="1"/>
      <c r="P53" s="1"/>
      <c r="Q53" s="1" t="s">
        <v>149</v>
      </c>
      <c r="R53" s="1"/>
      <c r="S53" s="1"/>
      <c r="T53" s="1"/>
      <c r="U53" s="1">
        <v>2</v>
      </c>
      <c r="V53" s="1"/>
      <c r="W53" s="1"/>
      <c r="X53" s="1">
        <v>2</v>
      </c>
      <c r="Y53" s="1"/>
      <c r="Z53" s="18">
        <f t="shared" si="3"/>
        <v>10</v>
      </c>
      <c r="AA53" s="1" t="s">
        <v>48</v>
      </c>
    </row>
    <row r="54" spans="1:27" x14ac:dyDescent="0.3">
      <c r="B54" s="5" t="s">
        <v>30</v>
      </c>
      <c r="C54" s="1" t="s">
        <v>42</v>
      </c>
      <c r="D54" s="13">
        <v>15</v>
      </c>
      <c r="E54" s="1"/>
      <c r="F54" s="1"/>
      <c r="G54" s="1"/>
      <c r="H54" s="1"/>
      <c r="I54" s="1"/>
      <c r="J54" s="1">
        <v>2</v>
      </c>
      <c r="K54" s="1" t="s">
        <v>149</v>
      </c>
      <c r="L54" s="1"/>
      <c r="M54" s="1"/>
      <c r="N54" s="1"/>
      <c r="O54" s="1"/>
      <c r="P54" s="1"/>
      <c r="Q54" s="1" t="s">
        <v>149</v>
      </c>
      <c r="R54" s="1">
        <v>5</v>
      </c>
      <c r="S54" s="1"/>
      <c r="T54" s="1"/>
      <c r="U54" s="1"/>
      <c r="V54" s="1"/>
      <c r="W54" s="1"/>
      <c r="X54" s="1"/>
      <c r="Y54" s="1"/>
      <c r="Z54" s="18">
        <f>SUM(D54:J54,L54:P54,R54:Y54)*1.5</f>
        <v>33</v>
      </c>
      <c r="AA54" s="1" t="s">
        <v>42</v>
      </c>
    </row>
    <row r="55" spans="1:27" ht="15" thickBot="1" x14ac:dyDescent="0.35">
      <c r="B55" s="7" t="s">
        <v>31</v>
      </c>
      <c r="C55" s="8" t="s">
        <v>43</v>
      </c>
      <c r="D55" s="8">
        <v>10</v>
      </c>
      <c r="E55" s="8"/>
      <c r="F55" s="8"/>
      <c r="G55" s="8">
        <v>2</v>
      </c>
      <c r="H55" s="8"/>
      <c r="I55" s="8"/>
      <c r="J55" s="8"/>
      <c r="K55" s="8" t="s">
        <v>149</v>
      </c>
      <c r="L55" s="8"/>
      <c r="M55" s="8"/>
      <c r="N55" s="8"/>
      <c r="O55" s="8">
        <v>3</v>
      </c>
      <c r="P55" s="8"/>
      <c r="Q55" s="8" t="s">
        <v>149</v>
      </c>
      <c r="R55" s="8"/>
      <c r="S55" s="8">
        <v>3</v>
      </c>
      <c r="T55" s="8"/>
      <c r="U55" s="8"/>
      <c r="V55" s="8"/>
      <c r="W55" s="8"/>
      <c r="X55" s="8"/>
      <c r="Y55" s="8"/>
      <c r="Z55" s="18">
        <f t="shared" si="3"/>
        <v>18</v>
      </c>
      <c r="AA55" s="8" t="s">
        <v>43</v>
      </c>
    </row>
    <row r="56" spans="1:27" ht="15" thickBot="1" x14ac:dyDescent="0.35"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8"/>
    </row>
    <row r="57" spans="1:27" x14ac:dyDescent="0.3">
      <c r="B57" s="2" t="s">
        <v>51</v>
      </c>
      <c r="C57" s="3"/>
      <c r="D57" s="3"/>
      <c r="E57" s="3" t="s">
        <v>80</v>
      </c>
      <c r="F57" s="3" t="s">
        <v>81</v>
      </c>
      <c r="G57" s="3" t="s">
        <v>82</v>
      </c>
      <c r="H57" s="3" t="s">
        <v>83</v>
      </c>
      <c r="I57" s="3" t="s">
        <v>84</v>
      </c>
      <c r="J57" s="3" t="s">
        <v>85</v>
      </c>
      <c r="K57" s="3" t="s">
        <v>86</v>
      </c>
      <c r="L57" s="3" t="s">
        <v>87</v>
      </c>
      <c r="M57" s="3" t="s">
        <v>88</v>
      </c>
      <c r="N57" s="3" t="s">
        <v>89</v>
      </c>
      <c r="O57" s="3" t="s">
        <v>90</v>
      </c>
      <c r="P57" s="3" t="s">
        <v>91</v>
      </c>
      <c r="Q57" s="3" t="s">
        <v>92</v>
      </c>
      <c r="R57" s="3" t="s">
        <v>93</v>
      </c>
      <c r="S57" s="3" t="s">
        <v>94</v>
      </c>
      <c r="T57" s="3" t="s">
        <v>95</v>
      </c>
      <c r="U57" s="3" t="s">
        <v>96</v>
      </c>
      <c r="V57" s="3" t="s">
        <v>97</v>
      </c>
      <c r="W57" s="3" t="s">
        <v>98</v>
      </c>
      <c r="X57" s="3" t="s">
        <v>99</v>
      </c>
      <c r="Y57" s="3" t="s">
        <v>100</v>
      </c>
      <c r="Z57" s="21"/>
    </row>
    <row r="58" spans="1:27" x14ac:dyDescent="0.3">
      <c r="A58">
        <v>1</v>
      </c>
      <c r="B58" s="5" t="s">
        <v>19</v>
      </c>
      <c r="C58" s="1" t="s">
        <v>20</v>
      </c>
      <c r="D58" s="13">
        <v>20</v>
      </c>
      <c r="E58" s="1">
        <v>5</v>
      </c>
      <c r="F58" s="1"/>
      <c r="G58" s="1">
        <v>5</v>
      </c>
      <c r="H58" s="1"/>
      <c r="I58" s="1"/>
      <c r="J58" s="1">
        <v>5</v>
      </c>
      <c r="K58" s="1" t="s">
        <v>149</v>
      </c>
      <c r="L58" s="1"/>
      <c r="M58" s="1"/>
      <c r="N58" s="1"/>
      <c r="O58" s="1"/>
      <c r="P58" s="1"/>
      <c r="Q58" s="1" t="s">
        <v>149</v>
      </c>
      <c r="R58" s="1"/>
      <c r="S58" s="1"/>
      <c r="T58" s="1"/>
      <c r="U58" s="1"/>
      <c r="V58" s="1"/>
      <c r="W58" s="1"/>
      <c r="X58" s="1"/>
      <c r="Y58" s="1"/>
      <c r="Z58" s="18">
        <f>SUM(D58:J58,L58:P58,R58:Y58)</f>
        <v>35</v>
      </c>
      <c r="AA58" s="1" t="s">
        <v>20</v>
      </c>
    </row>
    <row r="59" spans="1:27" x14ac:dyDescent="0.3">
      <c r="A59">
        <v>2</v>
      </c>
      <c r="B59" s="5" t="s">
        <v>21</v>
      </c>
      <c r="C59" s="1" t="s">
        <v>34</v>
      </c>
      <c r="D59" s="13">
        <v>2</v>
      </c>
      <c r="E59" s="1"/>
      <c r="F59" s="1">
        <v>-0.2</v>
      </c>
      <c r="G59" s="1"/>
      <c r="H59" s="1">
        <v>-0.2</v>
      </c>
      <c r="I59" s="13">
        <v>-0.2</v>
      </c>
      <c r="J59" s="1"/>
      <c r="K59" s="1" t="s">
        <v>149</v>
      </c>
      <c r="L59" s="1"/>
      <c r="M59" s="1"/>
      <c r="N59" s="1"/>
      <c r="O59" s="1"/>
      <c r="P59" s="1"/>
      <c r="Q59" s="1" t="s">
        <v>149</v>
      </c>
      <c r="R59" s="1"/>
      <c r="S59" s="1"/>
      <c r="T59" s="1"/>
      <c r="U59" s="1"/>
      <c r="V59" s="1"/>
      <c r="W59" s="1"/>
      <c r="X59" s="1"/>
      <c r="Y59" s="1"/>
      <c r="Z59" s="18">
        <f t="shared" ref="Z59:Z62" si="4">SUM(D59:J59,L59:P59,R59:Y59)</f>
        <v>1.4000000000000001</v>
      </c>
      <c r="AA59" s="1" t="s">
        <v>34</v>
      </c>
    </row>
    <row r="60" spans="1:27" x14ac:dyDescent="0.3">
      <c r="A60">
        <v>3</v>
      </c>
      <c r="B60" s="5" t="s">
        <v>22</v>
      </c>
      <c r="C60" s="1" t="s">
        <v>10</v>
      </c>
      <c r="D60" s="13">
        <v>0</v>
      </c>
      <c r="E60" s="1"/>
      <c r="F60" s="1"/>
      <c r="G60" s="1"/>
      <c r="H60" s="1"/>
      <c r="I60" s="1"/>
      <c r="J60" s="1">
        <v>20</v>
      </c>
      <c r="K60" s="1" t="s">
        <v>149</v>
      </c>
      <c r="L60" s="1"/>
      <c r="M60" s="1"/>
      <c r="N60" s="1"/>
      <c r="O60" s="1"/>
      <c r="P60" s="1"/>
      <c r="Q60" s="1" t="s">
        <v>149</v>
      </c>
      <c r="R60" s="1"/>
      <c r="S60" s="1"/>
      <c r="T60" s="1"/>
      <c r="U60" s="1"/>
      <c r="V60" s="1"/>
      <c r="W60" s="1"/>
      <c r="X60" s="1"/>
      <c r="Y60" s="1"/>
      <c r="Z60" s="18">
        <f t="shared" si="4"/>
        <v>20</v>
      </c>
      <c r="AA60" s="1" t="s">
        <v>10</v>
      </c>
    </row>
    <row r="61" spans="1:27" x14ac:dyDescent="0.3">
      <c r="A61">
        <v>4</v>
      </c>
      <c r="B61" s="5" t="s">
        <v>23</v>
      </c>
      <c r="C61" s="1" t="s">
        <v>45</v>
      </c>
      <c r="D61" s="13">
        <v>100</v>
      </c>
      <c r="E61" s="1"/>
      <c r="F61" s="1"/>
      <c r="G61" s="1"/>
      <c r="H61" s="1"/>
      <c r="I61" s="1"/>
      <c r="J61" s="1"/>
      <c r="K61" s="1" t="s">
        <v>149</v>
      </c>
      <c r="L61" s="1"/>
      <c r="M61" s="1"/>
      <c r="N61" s="1"/>
      <c r="O61" s="1"/>
      <c r="P61" s="1"/>
      <c r="Q61" s="1" t="s">
        <v>149</v>
      </c>
      <c r="R61" s="1"/>
      <c r="S61" s="1"/>
      <c r="T61" s="1"/>
      <c r="U61" s="1"/>
      <c r="V61" s="1"/>
      <c r="W61" s="1"/>
      <c r="X61" s="1"/>
      <c r="Y61" s="1"/>
      <c r="Z61" s="18">
        <f t="shared" si="4"/>
        <v>100</v>
      </c>
      <c r="AA61" s="1" t="s">
        <v>45</v>
      </c>
    </row>
    <row r="62" spans="1:27" x14ac:dyDescent="0.3">
      <c r="A62">
        <v>5</v>
      </c>
      <c r="B62" s="5" t="s">
        <v>24</v>
      </c>
      <c r="C62" s="1" t="s">
        <v>46</v>
      </c>
      <c r="D62" s="13">
        <v>4</v>
      </c>
      <c r="E62" s="1"/>
      <c r="F62" s="1"/>
      <c r="G62" s="1"/>
      <c r="H62" s="1"/>
      <c r="I62" s="1">
        <v>4</v>
      </c>
      <c r="J62" s="1"/>
      <c r="K62" s="1" t="s">
        <v>149</v>
      </c>
      <c r="L62" s="1"/>
      <c r="M62" s="1"/>
      <c r="N62" s="1"/>
      <c r="O62" s="1"/>
      <c r="P62" s="1"/>
      <c r="Q62" s="1" t="s">
        <v>149</v>
      </c>
      <c r="R62" s="1"/>
      <c r="S62" s="1"/>
      <c r="T62" s="1"/>
      <c r="U62" s="1"/>
      <c r="V62" s="1"/>
      <c r="W62" s="1"/>
      <c r="X62" s="1"/>
      <c r="Y62" s="1"/>
      <c r="Z62" s="18">
        <f t="shared" si="4"/>
        <v>8</v>
      </c>
      <c r="AA62" s="1" t="s">
        <v>46</v>
      </c>
    </row>
    <row r="63" spans="1:27" x14ac:dyDescent="0.3">
      <c r="A63">
        <v>6</v>
      </c>
      <c r="B63" s="5" t="s">
        <v>27</v>
      </c>
      <c r="C63" s="1" t="s">
        <v>12</v>
      </c>
      <c r="D63" s="13">
        <v>1</v>
      </c>
      <c r="E63" s="1"/>
      <c r="F63" s="1"/>
      <c r="G63" s="1"/>
      <c r="H63" s="1"/>
      <c r="I63" s="1"/>
      <c r="J63" s="1"/>
      <c r="K63" s="1" t="s">
        <v>149</v>
      </c>
      <c r="L63" s="1"/>
      <c r="M63" s="1"/>
      <c r="N63" s="1"/>
      <c r="O63" s="1"/>
      <c r="P63" s="1"/>
      <c r="Q63" s="1" t="s">
        <v>149</v>
      </c>
      <c r="R63" s="1"/>
      <c r="S63" s="1"/>
      <c r="T63" s="1"/>
      <c r="U63" s="1"/>
      <c r="V63" s="1"/>
      <c r="W63" s="1"/>
      <c r="X63" s="1"/>
      <c r="Y63" s="1"/>
      <c r="Z63" s="18">
        <f t="shared" ref="Z63:Z77" si="5">SUM(D63:J63,L63:P63,R63:Y63)</f>
        <v>1</v>
      </c>
      <c r="AA63" s="1" t="s">
        <v>12</v>
      </c>
    </row>
    <row r="64" spans="1:27" x14ac:dyDescent="0.3">
      <c r="A64">
        <v>7</v>
      </c>
      <c r="B64" s="5" t="s">
        <v>28</v>
      </c>
      <c r="C64" s="1" t="s">
        <v>47</v>
      </c>
      <c r="D64" s="13">
        <v>3</v>
      </c>
      <c r="E64" s="23">
        <v>2</v>
      </c>
      <c r="F64" s="1"/>
      <c r="G64" s="23">
        <v>2</v>
      </c>
      <c r="H64" s="1"/>
      <c r="I64" s="1"/>
      <c r="J64" s="1"/>
      <c r="K64" s="1" t="s">
        <v>149</v>
      </c>
      <c r="L64" s="1"/>
      <c r="M64" s="1"/>
      <c r="N64" s="1"/>
      <c r="O64" s="1"/>
      <c r="P64" s="1"/>
      <c r="Q64" s="1" t="s">
        <v>149</v>
      </c>
      <c r="R64" s="1"/>
      <c r="S64" s="1"/>
      <c r="T64" s="1"/>
      <c r="U64" s="1"/>
      <c r="V64" s="1"/>
      <c r="W64" s="1"/>
      <c r="X64" s="1"/>
      <c r="Y64" s="1"/>
      <c r="Z64" s="18">
        <f t="shared" si="5"/>
        <v>7</v>
      </c>
      <c r="AA64" s="1" t="s">
        <v>47</v>
      </c>
    </row>
    <row r="65" spans="1:27" x14ac:dyDescent="0.3">
      <c r="A65">
        <v>8</v>
      </c>
      <c r="B65" s="5" t="s">
        <v>29</v>
      </c>
      <c r="C65" s="1" t="s">
        <v>48</v>
      </c>
      <c r="D65" s="13">
        <v>2</v>
      </c>
      <c r="E65" s="23">
        <v>1</v>
      </c>
      <c r="F65" s="1"/>
      <c r="G65" s="23">
        <v>1</v>
      </c>
      <c r="H65" s="1"/>
      <c r="I65" s="1"/>
      <c r="J65" s="1"/>
      <c r="K65" s="1" t="s">
        <v>149</v>
      </c>
      <c r="L65" s="1"/>
      <c r="M65" s="1"/>
      <c r="N65" s="1"/>
      <c r="O65" s="1"/>
      <c r="P65" s="1"/>
      <c r="Q65" s="1" t="s">
        <v>149</v>
      </c>
      <c r="R65" s="1"/>
      <c r="S65" s="1"/>
      <c r="T65" s="1"/>
      <c r="U65" s="1"/>
      <c r="V65" s="1"/>
      <c r="W65" s="1"/>
      <c r="X65" s="1"/>
      <c r="Y65" s="1"/>
      <c r="Z65" s="18">
        <f t="shared" si="5"/>
        <v>4</v>
      </c>
      <c r="AA65" s="1" t="s">
        <v>48</v>
      </c>
    </row>
    <row r="66" spans="1:27" x14ac:dyDescent="0.3">
      <c r="A66">
        <v>9</v>
      </c>
      <c r="B66" s="5" t="s">
        <v>52</v>
      </c>
      <c r="C66" s="1" t="s">
        <v>53</v>
      </c>
      <c r="D66" s="13">
        <v>1</v>
      </c>
      <c r="E66" s="23"/>
      <c r="F66" s="29">
        <v>0.5</v>
      </c>
      <c r="G66" s="23"/>
      <c r="H66" s="29">
        <v>0.5</v>
      </c>
      <c r="I66" s="1"/>
      <c r="J66" s="1"/>
      <c r="K66" s="1" t="s">
        <v>149</v>
      </c>
      <c r="L66" s="1"/>
      <c r="M66" s="1"/>
      <c r="N66" s="1"/>
      <c r="O66" s="1"/>
      <c r="P66" s="1"/>
      <c r="Q66" s="1" t="s">
        <v>149</v>
      </c>
      <c r="R66" s="1"/>
      <c r="S66" s="1"/>
      <c r="T66" s="1"/>
      <c r="U66" s="1"/>
      <c r="V66" s="1"/>
      <c r="W66" s="1"/>
      <c r="X66" s="1"/>
      <c r="Y66" s="1"/>
      <c r="Z66" s="18">
        <f t="shared" si="5"/>
        <v>2</v>
      </c>
      <c r="AA66" s="1" t="s">
        <v>53</v>
      </c>
    </row>
    <row r="67" spans="1:27" x14ac:dyDescent="0.3">
      <c r="A67">
        <v>10</v>
      </c>
      <c r="B67" s="5" t="s">
        <v>30</v>
      </c>
      <c r="C67" s="1" t="s">
        <v>42</v>
      </c>
      <c r="D67" s="13">
        <v>15</v>
      </c>
      <c r="E67" s="23">
        <v>5</v>
      </c>
      <c r="F67" s="1"/>
      <c r="G67" s="23">
        <v>5</v>
      </c>
      <c r="H67" s="1"/>
      <c r="I67" s="1"/>
      <c r="J67" s="1"/>
      <c r="K67" s="1" t="s">
        <v>149</v>
      </c>
      <c r="L67" s="1"/>
      <c r="M67" s="1"/>
      <c r="N67" s="1"/>
      <c r="O67" s="1"/>
      <c r="P67" s="1"/>
      <c r="Q67" s="1" t="s">
        <v>149</v>
      </c>
      <c r="R67" s="1"/>
      <c r="S67" s="1"/>
      <c r="T67" s="1"/>
      <c r="U67" s="1"/>
      <c r="V67" s="1"/>
      <c r="W67" s="1"/>
      <c r="X67" s="1"/>
      <c r="Y67" s="1"/>
      <c r="Z67" s="18">
        <f t="shared" si="5"/>
        <v>25</v>
      </c>
      <c r="AA67" s="1" t="s">
        <v>42</v>
      </c>
    </row>
    <row r="68" spans="1:27" x14ac:dyDescent="0.3">
      <c r="A68">
        <v>11</v>
      </c>
      <c r="B68" s="5" t="s">
        <v>31</v>
      </c>
      <c r="C68" s="1" t="s">
        <v>43</v>
      </c>
      <c r="D68" s="13">
        <v>10</v>
      </c>
      <c r="E68" s="1"/>
      <c r="F68" s="1">
        <v>5</v>
      </c>
      <c r="G68" s="1"/>
      <c r="H68" s="1">
        <v>5</v>
      </c>
      <c r="I68" s="1"/>
      <c r="J68" s="1"/>
      <c r="K68" s="1" t="s">
        <v>149</v>
      </c>
      <c r="L68" s="1"/>
      <c r="M68" s="1"/>
      <c r="N68" s="1"/>
      <c r="O68" s="1"/>
      <c r="P68" s="1"/>
      <c r="Q68" s="1" t="s">
        <v>149</v>
      </c>
      <c r="R68" s="1"/>
      <c r="S68" s="1"/>
      <c r="T68" s="1"/>
      <c r="U68" s="1"/>
      <c r="V68" s="1"/>
      <c r="W68" s="1"/>
      <c r="X68" s="1"/>
      <c r="Y68" s="1"/>
      <c r="Z68" s="18">
        <f t="shared" si="5"/>
        <v>20</v>
      </c>
      <c r="AA68" s="1" t="s">
        <v>43</v>
      </c>
    </row>
    <row r="69" spans="1:27" x14ac:dyDescent="0.3">
      <c r="A69">
        <v>12</v>
      </c>
      <c r="B69" s="25" t="s">
        <v>55</v>
      </c>
      <c r="C69" s="26" t="s">
        <v>54</v>
      </c>
      <c r="D69" s="27">
        <v>20</v>
      </c>
      <c r="E69" s="26"/>
      <c r="F69" s="26"/>
      <c r="G69" s="26"/>
      <c r="H69" s="26"/>
      <c r="I69" s="26"/>
      <c r="J69" s="26"/>
      <c r="K69" s="26" t="s">
        <v>149</v>
      </c>
      <c r="L69" s="26">
        <v>5</v>
      </c>
      <c r="M69" s="26"/>
      <c r="N69" s="26">
        <v>5</v>
      </c>
      <c r="O69" s="26"/>
      <c r="P69" s="26">
        <v>5</v>
      </c>
      <c r="Q69" s="26" t="s">
        <v>149</v>
      </c>
      <c r="R69" s="26"/>
      <c r="S69" s="26"/>
      <c r="T69" s="26"/>
      <c r="U69" s="26"/>
      <c r="V69" s="26"/>
      <c r="W69" s="26"/>
      <c r="X69" s="26"/>
      <c r="Y69" s="26"/>
      <c r="Z69" s="28">
        <f t="shared" si="5"/>
        <v>35</v>
      </c>
      <c r="AA69" s="26" t="s">
        <v>54</v>
      </c>
    </row>
    <row r="70" spans="1:27" x14ac:dyDescent="0.3">
      <c r="A70">
        <v>13</v>
      </c>
      <c r="B70" s="25" t="s">
        <v>56</v>
      </c>
      <c r="C70" s="26" t="s">
        <v>57</v>
      </c>
      <c r="D70" s="27">
        <v>5</v>
      </c>
      <c r="E70" s="26"/>
      <c r="F70" s="26"/>
      <c r="G70" s="26"/>
      <c r="H70" s="26"/>
      <c r="I70" s="26"/>
      <c r="J70" s="26"/>
      <c r="K70" s="26" t="s">
        <v>149</v>
      </c>
      <c r="L70" s="26">
        <v>-1</v>
      </c>
      <c r="M70" s="26"/>
      <c r="N70" s="26">
        <v>-1</v>
      </c>
      <c r="O70" s="26"/>
      <c r="P70" s="26">
        <v>-1</v>
      </c>
      <c r="Q70" s="26" t="s">
        <v>149</v>
      </c>
      <c r="R70" s="26"/>
      <c r="S70" s="26"/>
      <c r="T70" s="26"/>
      <c r="U70" s="26"/>
      <c r="V70" s="26"/>
      <c r="W70" s="26"/>
      <c r="X70" s="26"/>
      <c r="Y70" s="26"/>
      <c r="Z70" s="28">
        <f t="shared" si="5"/>
        <v>2</v>
      </c>
      <c r="AA70" s="26" t="s">
        <v>57</v>
      </c>
    </row>
    <row r="71" spans="1:27" x14ac:dyDescent="0.3">
      <c r="A71">
        <v>14</v>
      </c>
      <c r="B71" s="25" t="s">
        <v>58</v>
      </c>
      <c r="C71" s="26" t="s">
        <v>59</v>
      </c>
      <c r="D71" s="27">
        <v>1</v>
      </c>
      <c r="E71" s="26"/>
      <c r="F71" s="26"/>
      <c r="G71" s="26"/>
      <c r="H71" s="26"/>
      <c r="I71" s="26"/>
      <c r="J71" s="26"/>
      <c r="K71" s="26" t="s">
        <v>149</v>
      </c>
      <c r="L71" s="26"/>
      <c r="M71" s="26">
        <v>1</v>
      </c>
      <c r="N71" s="26"/>
      <c r="O71" s="26"/>
      <c r="P71" s="26"/>
      <c r="Q71" s="26" t="s">
        <v>149</v>
      </c>
      <c r="R71" s="26"/>
      <c r="S71" s="26"/>
      <c r="T71" s="26"/>
      <c r="U71" s="26"/>
      <c r="V71" s="26"/>
      <c r="W71" s="26"/>
      <c r="X71" s="26"/>
      <c r="Y71" s="26"/>
      <c r="Z71" s="28">
        <f t="shared" si="5"/>
        <v>2</v>
      </c>
      <c r="AA71" s="26" t="s">
        <v>59</v>
      </c>
    </row>
    <row r="72" spans="1:27" x14ac:dyDescent="0.3">
      <c r="A72">
        <v>15</v>
      </c>
      <c r="B72" s="25" t="s">
        <v>64</v>
      </c>
      <c r="C72" s="26" t="s">
        <v>60</v>
      </c>
      <c r="D72" s="27">
        <v>3</v>
      </c>
      <c r="E72" s="26"/>
      <c r="F72" s="26"/>
      <c r="G72" s="26"/>
      <c r="H72" s="26"/>
      <c r="I72" s="26"/>
      <c r="J72" s="26"/>
      <c r="K72" s="26" t="s">
        <v>149</v>
      </c>
      <c r="L72" s="26"/>
      <c r="M72" s="26">
        <v>1</v>
      </c>
      <c r="N72" s="26"/>
      <c r="O72" s="26">
        <v>1</v>
      </c>
      <c r="P72" s="26"/>
      <c r="Q72" s="26" t="s">
        <v>149</v>
      </c>
      <c r="R72" s="26"/>
      <c r="S72" s="26"/>
      <c r="T72" s="26"/>
      <c r="U72" s="26"/>
      <c r="V72" s="26"/>
      <c r="W72" s="26"/>
      <c r="X72" s="26"/>
      <c r="Y72" s="26"/>
      <c r="Z72" s="28">
        <f t="shared" si="5"/>
        <v>5</v>
      </c>
      <c r="AA72" s="26" t="s">
        <v>60</v>
      </c>
    </row>
    <row r="73" spans="1:27" x14ac:dyDescent="0.3">
      <c r="A73">
        <v>16</v>
      </c>
      <c r="B73" s="25" t="s">
        <v>65</v>
      </c>
      <c r="C73" s="26" t="s">
        <v>61</v>
      </c>
      <c r="D73" s="27">
        <v>0.5</v>
      </c>
      <c r="E73" s="26"/>
      <c r="F73" s="26"/>
      <c r="G73" s="26"/>
      <c r="H73" s="26"/>
      <c r="I73" s="26"/>
      <c r="J73" s="26"/>
      <c r="K73" s="26" t="s">
        <v>149</v>
      </c>
      <c r="L73" s="26"/>
      <c r="M73" s="26"/>
      <c r="N73" s="26"/>
      <c r="O73" s="26">
        <v>-0.2</v>
      </c>
      <c r="P73" s="26"/>
      <c r="Q73" s="26" t="s">
        <v>149</v>
      </c>
      <c r="R73" s="26"/>
      <c r="S73" s="26"/>
      <c r="T73" s="26"/>
      <c r="U73" s="26"/>
      <c r="V73" s="26"/>
      <c r="W73" s="26"/>
      <c r="X73" s="26"/>
      <c r="Y73" s="26"/>
      <c r="Z73" s="28">
        <f t="shared" si="5"/>
        <v>0.3</v>
      </c>
      <c r="AA73" s="26" t="s">
        <v>61</v>
      </c>
    </row>
    <row r="74" spans="1:27" x14ac:dyDescent="0.3">
      <c r="A74">
        <v>17</v>
      </c>
      <c r="B74" s="25" t="s">
        <v>63</v>
      </c>
      <c r="C74" s="26" t="s">
        <v>62</v>
      </c>
      <c r="D74" s="27">
        <v>0</v>
      </c>
      <c r="E74" s="26"/>
      <c r="F74" s="26"/>
      <c r="G74" s="26"/>
      <c r="H74" s="26"/>
      <c r="I74" s="26"/>
      <c r="J74" s="26"/>
      <c r="K74" s="26" t="s">
        <v>149</v>
      </c>
      <c r="L74" s="26"/>
      <c r="M74" s="26"/>
      <c r="N74" s="26"/>
      <c r="O74" s="26"/>
      <c r="P74" s="26"/>
      <c r="Q74" s="26" t="s">
        <v>149</v>
      </c>
      <c r="R74" s="23">
        <v>1</v>
      </c>
      <c r="S74" s="26"/>
      <c r="T74" s="23">
        <v>1</v>
      </c>
      <c r="U74" s="26"/>
      <c r="V74" s="23">
        <v>1</v>
      </c>
      <c r="W74" s="26"/>
      <c r="X74" s="23">
        <v>1</v>
      </c>
      <c r="Y74" s="26"/>
      <c r="Z74" s="28">
        <f t="shared" si="5"/>
        <v>4</v>
      </c>
      <c r="AA74" s="26" t="s">
        <v>62</v>
      </c>
    </row>
    <row r="75" spans="1:27" x14ac:dyDescent="0.3">
      <c r="A75">
        <v>18</v>
      </c>
      <c r="B75" s="5" t="s">
        <v>66</v>
      </c>
      <c r="C75" s="1" t="s">
        <v>69</v>
      </c>
      <c r="D75" s="13">
        <v>5</v>
      </c>
      <c r="E75" s="1"/>
      <c r="F75" s="1"/>
      <c r="G75" s="1"/>
      <c r="H75" s="1"/>
      <c r="I75" s="1"/>
      <c r="J75" s="1"/>
      <c r="K75" s="1" t="s">
        <v>149</v>
      </c>
      <c r="L75" s="1"/>
      <c r="M75" s="1"/>
      <c r="N75" s="1"/>
      <c r="O75" s="1"/>
      <c r="P75" s="1"/>
      <c r="Q75" s="1" t="s">
        <v>149</v>
      </c>
      <c r="R75" s="23">
        <v>5</v>
      </c>
      <c r="S75" s="1"/>
      <c r="T75" s="23">
        <v>5</v>
      </c>
      <c r="U75" s="1"/>
      <c r="V75" s="23">
        <v>5</v>
      </c>
      <c r="W75" s="1"/>
      <c r="X75" s="23">
        <v>5</v>
      </c>
      <c r="Y75" s="1"/>
      <c r="Z75" s="18">
        <f t="shared" si="5"/>
        <v>25</v>
      </c>
      <c r="AA75" s="1" t="s">
        <v>69</v>
      </c>
    </row>
    <row r="76" spans="1:27" x14ac:dyDescent="0.3">
      <c r="A76">
        <v>19</v>
      </c>
      <c r="B76" s="5" t="s">
        <v>67</v>
      </c>
      <c r="C76" s="1" t="s">
        <v>70</v>
      </c>
      <c r="D76" s="13">
        <v>0.1</v>
      </c>
      <c r="E76" s="1"/>
      <c r="F76" s="1"/>
      <c r="G76" s="1"/>
      <c r="H76" s="1"/>
      <c r="I76" s="1"/>
      <c r="J76" s="1"/>
      <c r="K76" s="1" t="s">
        <v>149</v>
      </c>
      <c r="L76" s="1"/>
      <c r="M76" s="1"/>
      <c r="N76" s="1"/>
      <c r="O76" s="1"/>
      <c r="P76" s="1"/>
      <c r="Q76" s="1" t="s">
        <v>149</v>
      </c>
      <c r="R76" s="23"/>
      <c r="S76" s="1">
        <v>-0.01</v>
      </c>
      <c r="T76" s="23"/>
      <c r="U76" s="1">
        <v>-0.01</v>
      </c>
      <c r="V76" s="23"/>
      <c r="W76" s="1">
        <v>-0.01</v>
      </c>
      <c r="X76" s="23"/>
      <c r="Y76" s="1">
        <v>-0.02</v>
      </c>
      <c r="Z76" s="18">
        <f t="shared" si="5"/>
        <v>5.0000000000000017E-2</v>
      </c>
      <c r="AA76" s="1" t="s">
        <v>70</v>
      </c>
    </row>
    <row r="77" spans="1:27" ht="15" thickBot="1" x14ac:dyDescent="0.35">
      <c r="A77">
        <v>20</v>
      </c>
      <c r="B77" s="7" t="s">
        <v>68</v>
      </c>
      <c r="C77" s="8" t="s">
        <v>71</v>
      </c>
      <c r="D77" s="8">
        <v>2</v>
      </c>
      <c r="E77" s="8"/>
      <c r="F77" s="8"/>
      <c r="G77" s="8"/>
      <c r="H77" s="8"/>
      <c r="I77" s="8"/>
      <c r="J77" s="8"/>
      <c r="K77" s="8" t="s">
        <v>149</v>
      </c>
      <c r="L77" s="8"/>
      <c r="M77" s="8"/>
      <c r="N77" s="8"/>
      <c r="O77" s="8"/>
      <c r="P77" s="8"/>
      <c r="Q77" s="8" t="s">
        <v>149</v>
      </c>
      <c r="R77" s="30">
        <v>1</v>
      </c>
      <c r="S77" s="8"/>
      <c r="T77" s="30">
        <v>1</v>
      </c>
      <c r="U77" s="8"/>
      <c r="V77" s="30">
        <v>1</v>
      </c>
      <c r="W77" s="8"/>
      <c r="X77" s="30">
        <v>1</v>
      </c>
      <c r="Y77" s="8"/>
      <c r="Z77" s="18">
        <f t="shared" si="5"/>
        <v>6</v>
      </c>
      <c r="AA77" s="8" t="s">
        <v>71</v>
      </c>
    </row>
    <row r="80" spans="1:27" ht="15" thickBot="1" x14ac:dyDescent="0.35">
      <c r="B80" s="5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8"/>
    </row>
    <row r="81" spans="2:33" x14ac:dyDescent="0.3">
      <c r="B81" s="2" t="s">
        <v>72</v>
      </c>
      <c r="C81" s="3"/>
      <c r="D81" s="3"/>
      <c r="E81" s="3" t="s">
        <v>80</v>
      </c>
      <c r="F81" s="3" t="s">
        <v>81</v>
      </c>
      <c r="G81" s="3" t="s">
        <v>82</v>
      </c>
      <c r="H81" s="3" t="s">
        <v>83</v>
      </c>
      <c r="I81" s="3" t="s">
        <v>84</v>
      </c>
      <c r="J81" s="3" t="s">
        <v>85</v>
      </c>
      <c r="K81" s="3" t="s">
        <v>86</v>
      </c>
      <c r="L81" s="3" t="s">
        <v>87</v>
      </c>
      <c r="M81" s="3" t="s">
        <v>88</v>
      </c>
      <c r="N81" s="3" t="s">
        <v>89</v>
      </c>
      <c r="O81" s="3" t="s">
        <v>90</v>
      </c>
      <c r="P81" s="3" t="s">
        <v>91</v>
      </c>
      <c r="Q81" s="3" t="s">
        <v>92</v>
      </c>
      <c r="R81" s="3" t="s">
        <v>93</v>
      </c>
      <c r="S81" s="3" t="s">
        <v>94</v>
      </c>
      <c r="T81" s="3" t="s">
        <v>95</v>
      </c>
      <c r="U81" s="3" t="s">
        <v>96</v>
      </c>
      <c r="V81" s="3" t="s">
        <v>97</v>
      </c>
      <c r="W81" s="3" t="s">
        <v>98</v>
      </c>
      <c r="X81" s="3" t="s">
        <v>99</v>
      </c>
      <c r="Y81" s="3" t="s">
        <v>100</v>
      </c>
      <c r="Z81" s="21"/>
    </row>
    <row r="82" spans="2:33" x14ac:dyDescent="0.3">
      <c r="B82" s="5" t="s">
        <v>19</v>
      </c>
      <c r="C82" s="1" t="s">
        <v>20</v>
      </c>
      <c r="D82" s="1">
        <v>4</v>
      </c>
      <c r="E82" s="23">
        <v>2</v>
      </c>
      <c r="F82" s="1"/>
      <c r="G82" s="1"/>
      <c r="H82" s="1">
        <v>1</v>
      </c>
      <c r="I82" s="23">
        <v>2</v>
      </c>
      <c r="J82" s="13">
        <v>1</v>
      </c>
      <c r="K82" s="1" t="s">
        <v>149</v>
      </c>
      <c r="L82" s="1"/>
      <c r="M82" s="23">
        <v>3</v>
      </c>
      <c r="N82" s="1"/>
      <c r="O82" s="23">
        <v>3</v>
      </c>
      <c r="P82" s="1"/>
      <c r="Q82" s="1" t="s">
        <v>149</v>
      </c>
      <c r="R82" s="1">
        <v>3</v>
      </c>
      <c r="S82" s="23">
        <v>3</v>
      </c>
      <c r="T82" s="1"/>
      <c r="U82" s="1"/>
      <c r="V82" s="23">
        <v>4</v>
      </c>
      <c r="W82" s="1"/>
      <c r="X82" s="1">
        <v>4</v>
      </c>
      <c r="Y82" s="1">
        <v>5</v>
      </c>
      <c r="Z82" s="18">
        <f>SUM(D82:J82,L82:P82,R82:Y82)</f>
        <v>35</v>
      </c>
      <c r="AA82" s="1" t="s">
        <v>20</v>
      </c>
    </row>
    <row r="83" spans="2:33" x14ac:dyDescent="0.3">
      <c r="B83" s="5" t="s">
        <v>21</v>
      </c>
      <c r="C83" s="1" t="s">
        <v>34</v>
      </c>
      <c r="D83" s="1">
        <v>2</v>
      </c>
      <c r="E83" s="23">
        <v>0.2</v>
      </c>
      <c r="F83" s="1">
        <v>-0.1</v>
      </c>
      <c r="G83" s="1"/>
      <c r="H83" s="13">
        <v>-0.2</v>
      </c>
      <c r="I83" s="24">
        <v>0.2</v>
      </c>
      <c r="J83" s="1"/>
      <c r="K83" s="1" t="s">
        <v>149</v>
      </c>
      <c r="L83" s="1">
        <v>-0.3</v>
      </c>
      <c r="M83" s="24">
        <v>0.2</v>
      </c>
      <c r="N83" s="24">
        <v>1</v>
      </c>
      <c r="O83" s="23">
        <v>0.2</v>
      </c>
      <c r="P83" s="1"/>
      <c r="Q83" s="1" t="s">
        <v>149</v>
      </c>
      <c r="R83" s="1"/>
      <c r="S83" s="23">
        <v>0.2</v>
      </c>
      <c r="T83" s="1"/>
      <c r="U83" s="23">
        <v>1</v>
      </c>
      <c r="V83" s="23">
        <v>0.3</v>
      </c>
      <c r="W83" s="1"/>
      <c r="X83" s="1"/>
      <c r="Y83" s="1"/>
      <c r="Z83" s="18">
        <f t="shared" ref="Z83:Z92" si="6">SUM(D83:J83,L83:P83,R83:Y83)</f>
        <v>4.7</v>
      </c>
      <c r="AA83" s="1" t="s">
        <v>34</v>
      </c>
    </row>
    <row r="84" spans="2:33" x14ac:dyDescent="0.3">
      <c r="B84" s="5" t="s">
        <v>22</v>
      </c>
      <c r="C84" s="1" t="s">
        <v>10</v>
      </c>
      <c r="D84" s="1">
        <v>0</v>
      </c>
      <c r="E84" s="1"/>
      <c r="F84" s="1">
        <v>20</v>
      </c>
      <c r="G84" s="1"/>
      <c r="H84" s="1"/>
      <c r="I84" s="1"/>
      <c r="J84" s="1"/>
      <c r="K84" s="1" t="s">
        <v>149</v>
      </c>
      <c r="L84" s="1"/>
      <c r="M84" s="1"/>
      <c r="N84" s="1">
        <v>30</v>
      </c>
      <c r="O84" s="1"/>
      <c r="P84" s="1"/>
      <c r="Q84" s="1" t="s">
        <v>149</v>
      </c>
      <c r="R84" s="1"/>
      <c r="S84" s="1"/>
      <c r="T84" s="1">
        <v>50</v>
      </c>
      <c r="U84" s="1"/>
      <c r="V84" s="1"/>
      <c r="W84" s="1"/>
      <c r="X84" s="1"/>
      <c r="Y84" s="1"/>
      <c r="Z84" s="18">
        <f t="shared" si="6"/>
        <v>100</v>
      </c>
      <c r="AA84" s="1" t="s">
        <v>10</v>
      </c>
    </row>
    <row r="85" spans="2:33" x14ac:dyDescent="0.3">
      <c r="B85" s="5" t="s">
        <v>23</v>
      </c>
      <c r="C85" s="1" t="s">
        <v>45</v>
      </c>
      <c r="D85" s="13">
        <v>100</v>
      </c>
      <c r="E85" s="1"/>
      <c r="F85" s="1"/>
      <c r="G85" s="1">
        <v>20</v>
      </c>
      <c r="H85" s="1"/>
      <c r="I85" s="1"/>
      <c r="J85" s="1"/>
      <c r="K85" s="1" t="s">
        <v>149</v>
      </c>
      <c r="L85" s="1"/>
      <c r="M85" s="1"/>
      <c r="N85" s="1"/>
      <c r="O85" s="1"/>
      <c r="P85" s="1">
        <v>30</v>
      </c>
      <c r="Q85" s="1" t="s">
        <v>149</v>
      </c>
      <c r="R85" s="1"/>
      <c r="S85" s="1"/>
      <c r="T85" s="1">
        <v>50</v>
      </c>
      <c r="U85" s="1"/>
      <c r="V85" s="1"/>
      <c r="W85" s="1"/>
      <c r="X85" s="1"/>
      <c r="Y85" s="1"/>
      <c r="Z85" s="18">
        <f t="shared" si="6"/>
        <v>200</v>
      </c>
      <c r="AA85" s="1" t="s">
        <v>45</v>
      </c>
    </row>
    <row r="86" spans="2:33" x14ac:dyDescent="0.3">
      <c r="B86" s="5" t="s">
        <v>24</v>
      </c>
      <c r="C86" s="1" t="s">
        <v>46</v>
      </c>
      <c r="D86" s="13">
        <v>10</v>
      </c>
      <c r="E86" s="1"/>
      <c r="F86" s="1"/>
      <c r="G86" s="1"/>
      <c r="H86" s="1"/>
      <c r="I86" s="1"/>
      <c r="J86" s="1">
        <v>3</v>
      </c>
      <c r="K86" s="1" t="s">
        <v>149</v>
      </c>
      <c r="L86" s="1"/>
      <c r="M86" s="1"/>
      <c r="N86" s="1"/>
      <c r="O86" s="1"/>
      <c r="P86" s="1"/>
      <c r="Q86" s="1" t="s">
        <v>149</v>
      </c>
      <c r="R86" s="1">
        <v>3</v>
      </c>
      <c r="S86" s="1"/>
      <c r="T86" s="1"/>
      <c r="U86" s="1"/>
      <c r="V86" s="1"/>
      <c r="W86" s="1">
        <v>4</v>
      </c>
      <c r="X86" s="1"/>
      <c r="Y86" s="1"/>
      <c r="Z86" s="18">
        <f t="shared" si="6"/>
        <v>20</v>
      </c>
      <c r="AA86" s="1" t="s">
        <v>46</v>
      </c>
    </row>
    <row r="87" spans="2:33" x14ac:dyDescent="0.3">
      <c r="B87" s="5" t="s">
        <v>26</v>
      </c>
      <c r="C87" s="1" t="s">
        <v>38</v>
      </c>
      <c r="D87" s="1"/>
      <c r="E87" s="1"/>
      <c r="F87" s="1"/>
      <c r="G87" s="1"/>
      <c r="H87" s="1"/>
      <c r="I87" s="1"/>
      <c r="J87" s="1"/>
      <c r="K87" s="1" t="s">
        <v>149</v>
      </c>
      <c r="L87" s="1"/>
      <c r="M87" s="1"/>
      <c r="N87" s="1"/>
      <c r="O87" s="1"/>
      <c r="P87" s="1"/>
      <c r="Q87" s="1" t="s">
        <v>149</v>
      </c>
      <c r="R87" s="1"/>
      <c r="S87" s="1"/>
      <c r="T87" s="1"/>
      <c r="U87" s="1"/>
      <c r="V87" s="1"/>
      <c r="W87" s="1"/>
      <c r="X87" s="1"/>
      <c r="Y87" s="1"/>
      <c r="Z87" s="18">
        <f t="shared" si="6"/>
        <v>0</v>
      </c>
      <c r="AA87" s="1" t="s">
        <v>38</v>
      </c>
    </row>
    <row r="88" spans="2:33" x14ac:dyDescent="0.3">
      <c r="B88" s="5" t="s">
        <v>76</v>
      </c>
      <c r="C88" s="1" t="s">
        <v>73</v>
      </c>
      <c r="D88" s="13">
        <v>1</v>
      </c>
      <c r="E88" s="1"/>
      <c r="F88" s="1"/>
      <c r="G88" s="1">
        <v>0.5</v>
      </c>
      <c r="H88" s="1"/>
      <c r="I88" s="1"/>
      <c r="J88" s="1"/>
      <c r="K88" s="1" t="s">
        <v>149</v>
      </c>
      <c r="L88" s="1"/>
      <c r="M88" s="1"/>
      <c r="N88" s="23">
        <v>1</v>
      </c>
      <c r="O88" s="1"/>
      <c r="P88" s="1"/>
      <c r="Q88" s="1" t="s">
        <v>149</v>
      </c>
      <c r="R88" s="1"/>
      <c r="S88" s="1"/>
      <c r="T88" s="1"/>
      <c r="U88" s="23">
        <v>1</v>
      </c>
      <c r="V88" s="1">
        <v>1</v>
      </c>
      <c r="W88" s="1"/>
      <c r="X88" s="1"/>
      <c r="Y88" s="1"/>
      <c r="Z88" s="18">
        <f t="shared" si="6"/>
        <v>4.5</v>
      </c>
      <c r="AA88" s="1" t="s">
        <v>73</v>
      </c>
    </row>
    <row r="89" spans="2:33" x14ac:dyDescent="0.3">
      <c r="B89" s="5" t="s">
        <v>31</v>
      </c>
      <c r="C89" s="1" t="s">
        <v>43</v>
      </c>
      <c r="D89" s="13">
        <v>15</v>
      </c>
      <c r="E89" s="1"/>
      <c r="F89" s="1"/>
      <c r="G89" s="1"/>
      <c r="H89" s="1"/>
      <c r="I89" s="1"/>
      <c r="J89" s="1"/>
      <c r="K89" s="1" t="s">
        <v>149</v>
      </c>
      <c r="L89" s="1"/>
      <c r="M89" s="1"/>
      <c r="N89" s="1"/>
      <c r="O89" s="1"/>
      <c r="P89" s="1"/>
      <c r="Q89" s="1" t="s">
        <v>149</v>
      </c>
      <c r="R89" s="1"/>
      <c r="S89" s="1">
        <v>5</v>
      </c>
      <c r="T89" s="1"/>
      <c r="U89" s="1"/>
      <c r="V89" s="1"/>
      <c r="W89" s="1"/>
      <c r="X89" s="1">
        <v>5</v>
      </c>
      <c r="Y89" s="1"/>
      <c r="Z89" s="18">
        <f t="shared" si="6"/>
        <v>25</v>
      </c>
      <c r="AA89" s="1" t="s">
        <v>43</v>
      </c>
    </row>
    <row r="90" spans="2:33" x14ac:dyDescent="0.3">
      <c r="B90" s="5" t="s">
        <v>29</v>
      </c>
      <c r="C90" s="1" t="s">
        <v>48</v>
      </c>
      <c r="D90" s="13">
        <v>1</v>
      </c>
      <c r="E90" s="1"/>
      <c r="F90" s="1"/>
      <c r="G90" s="1"/>
      <c r="H90" s="1"/>
      <c r="I90" s="1"/>
      <c r="J90" s="1"/>
      <c r="K90" s="1" t="s">
        <v>149</v>
      </c>
      <c r="L90" s="1"/>
      <c r="M90" s="1"/>
      <c r="N90" s="1"/>
      <c r="O90" s="1"/>
      <c r="P90" s="1"/>
      <c r="Q90" s="1" t="s">
        <v>149</v>
      </c>
      <c r="R90" s="1"/>
      <c r="S90" s="1"/>
      <c r="T90" s="1"/>
      <c r="U90" s="1">
        <v>1</v>
      </c>
      <c r="V90" s="1"/>
      <c r="W90" s="1"/>
      <c r="X90" s="1"/>
      <c r="Y90" s="1"/>
      <c r="Z90" s="18">
        <f t="shared" si="6"/>
        <v>2</v>
      </c>
      <c r="AA90" s="1" t="s">
        <v>48</v>
      </c>
    </row>
    <row r="91" spans="2:33" x14ac:dyDescent="0.3">
      <c r="B91" s="5" t="s">
        <v>77</v>
      </c>
      <c r="C91" s="1" t="s">
        <v>74</v>
      </c>
      <c r="D91" s="13">
        <v>0.2</v>
      </c>
      <c r="E91" s="1">
        <v>-0.03</v>
      </c>
      <c r="F91" s="1"/>
      <c r="G91" s="1"/>
      <c r="H91" s="1"/>
      <c r="I91" s="1">
        <v>-0.03</v>
      </c>
      <c r="J91" s="1"/>
      <c r="K91" s="1" t="s">
        <v>149</v>
      </c>
      <c r="L91" s="1">
        <v>-0.01</v>
      </c>
      <c r="M91" s="1">
        <v>-0.01</v>
      </c>
      <c r="N91" s="1"/>
      <c r="O91" s="1">
        <v>-0.01</v>
      </c>
      <c r="P91" s="1">
        <v>-0.02</v>
      </c>
      <c r="Q91" s="1" t="s">
        <v>149</v>
      </c>
      <c r="R91" s="1"/>
      <c r="S91" s="1"/>
      <c r="T91" s="1"/>
      <c r="U91" s="1"/>
      <c r="V91" s="1"/>
      <c r="W91" s="1">
        <v>-0.04</v>
      </c>
      <c r="X91" s="1"/>
      <c r="Y91" s="1"/>
      <c r="Z91" s="18">
        <f t="shared" si="6"/>
        <v>5.000000000000001E-2</v>
      </c>
      <c r="AA91" s="1" t="s">
        <v>74</v>
      </c>
    </row>
    <row r="92" spans="2:33" ht="15" thickBot="1" x14ac:dyDescent="0.35">
      <c r="B92" s="7" t="s">
        <v>78</v>
      </c>
      <c r="C92" s="8" t="s">
        <v>75</v>
      </c>
      <c r="D92" s="8">
        <v>100</v>
      </c>
      <c r="E92" s="8"/>
      <c r="F92" s="8"/>
      <c r="G92" s="8"/>
      <c r="H92" s="8"/>
      <c r="I92" s="8"/>
      <c r="J92" s="8"/>
      <c r="K92" s="8" t="s">
        <v>149</v>
      </c>
      <c r="L92" s="8"/>
      <c r="M92" s="8"/>
      <c r="N92" s="8"/>
      <c r="O92" s="8"/>
      <c r="P92" s="8"/>
      <c r="Q92" s="8" t="s">
        <v>149</v>
      </c>
      <c r="R92" s="8"/>
      <c r="S92" s="8"/>
      <c r="T92" s="8"/>
      <c r="U92" s="8"/>
      <c r="V92" s="8"/>
      <c r="W92" s="8"/>
      <c r="X92" s="8"/>
      <c r="Y92" s="8"/>
      <c r="Z92" s="19">
        <f t="shared" si="6"/>
        <v>100</v>
      </c>
      <c r="AA92" s="8" t="s">
        <v>75</v>
      </c>
    </row>
    <row r="94" spans="2:33" x14ac:dyDescent="0.3">
      <c r="D94" s="1"/>
    </row>
    <row r="96" spans="2:33" x14ac:dyDescent="0.3">
      <c r="B96" t="s">
        <v>102</v>
      </c>
      <c r="C96" t="s">
        <v>115</v>
      </c>
      <c r="D96" t="s">
        <v>116</v>
      </c>
      <c r="E96" t="s">
        <v>117</v>
      </c>
      <c r="F96" t="s">
        <v>118</v>
      </c>
      <c r="G96" t="s">
        <v>119</v>
      </c>
      <c r="H96" t="s">
        <v>120</v>
      </c>
      <c r="I96" t="s">
        <v>121</v>
      </c>
      <c r="J96" t="s">
        <v>122</v>
      </c>
      <c r="K96" t="s">
        <v>123</v>
      </c>
      <c r="L96" t="s">
        <v>124</v>
      </c>
      <c r="M96" t="s">
        <v>125</v>
      </c>
      <c r="N96" t="s">
        <v>126</v>
      </c>
      <c r="O96" t="s">
        <v>127</v>
      </c>
      <c r="P96" t="s">
        <v>128</v>
      </c>
      <c r="Q96" t="s">
        <v>129</v>
      </c>
      <c r="R96" t="s">
        <v>130</v>
      </c>
      <c r="S96" t="s">
        <v>131</v>
      </c>
      <c r="T96" t="s">
        <v>132</v>
      </c>
      <c r="U96" t="s">
        <v>133</v>
      </c>
      <c r="V96" t="s">
        <v>134</v>
      </c>
      <c r="W96" t="s">
        <v>135</v>
      </c>
      <c r="X96" t="s">
        <v>136</v>
      </c>
      <c r="Y96" t="s">
        <v>137</v>
      </c>
      <c r="Z96" t="s">
        <v>138</v>
      </c>
      <c r="AA96" t="s">
        <v>139</v>
      </c>
      <c r="AB96" t="s">
        <v>140</v>
      </c>
      <c r="AC96" t="s">
        <v>141</v>
      </c>
      <c r="AD96" t="s">
        <v>142</v>
      </c>
      <c r="AE96" t="s">
        <v>143</v>
      </c>
      <c r="AF96" t="s">
        <v>144</v>
      </c>
      <c r="AG96" t="s">
        <v>145</v>
      </c>
    </row>
    <row r="97" spans="2:33" x14ac:dyDescent="0.3">
      <c r="B97" t="s">
        <v>103</v>
      </c>
      <c r="C97" s="14">
        <v>100</v>
      </c>
      <c r="D97" s="14">
        <f t="shared" ref="D97:AG97" si="7">C97*(1+$C$99)</f>
        <v>108</v>
      </c>
      <c r="E97" s="14">
        <f t="shared" si="7"/>
        <v>116.64000000000001</v>
      </c>
      <c r="F97" s="14">
        <f t="shared" si="7"/>
        <v>125.97120000000002</v>
      </c>
      <c r="G97" s="14">
        <f t="shared" si="7"/>
        <v>136.04889600000004</v>
      </c>
      <c r="H97" s="14">
        <f t="shared" si="7"/>
        <v>146.93280768000005</v>
      </c>
      <c r="I97" s="14">
        <f t="shared" si="7"/>
        <v>158.68743229440005</v>
      </c>
      <c r="J97" s="14">
        <f t="shared" si="7"/>
        <v>171.38242687795207</v>
      </c>
      <c r="K97" s="14">
        <f t="shared" si="7"/>
        <v>185.09302102818825</v>
      </c>
      <c r="L97" s="14">
        <f t="shared" si="7"/>
        <v>199.90046271044332</v>
      </c>
      <c r="M97" s="14">
        <f t="shared" si="7"/>
        <v>215.89249972727879</v>
      </c>
      <c r="N97" s="14">
        <f t="shared" si="7"/>
        <v>233.16389970546112</v>
      </c>
      <c r="O97" s="14">
        <f t="shared" si="7"/>
        <v>251.81701168189804</v>
      </c>
      <c r="P97" s="14">
        <f t="shared" si="7"/>
        <v>271.9623726164499</v>
      </c>
      <c r="Q97" s="14">
        <f t="shared" si="7"/>
        <v>293.71936242576589</v>
      </c>
      <c r="R97" s="14">
        <f t="shared" si="7"/>
        <v>317.21691141982717</v>
      </c>
      <c r="S97" s="14">
        <f t="shared" si="7"/>
        <v>342.59426433341338</v>
      </c>
      <c r="T97" s="14">
        <f t="shared" si="7"/>
        <v>370.00180548008649</v>
      </c>
      <c r="U97" s="14">
        <f t="shared" si="7"/>
        <v>399.60194991849346</v>
      </c>
      <c r="V97" s="14">
        <f t="shared" si="7"/>
        <v>431.57010591197297</v>
      </c>
      <c r="W97" s="14">
        <f t="shared" si="7"/>
        <v>466.09571438493083</v>
      </c>
      <c r="X97" s="14">
        <f t="shared" si="7"/>
        <v>503.3833715357253</v>
      </c>
      <c r="Y97" s="14">
        <f t="shared" si="7"/>
        <v>543.65404125858333</v>
      </c>
      <c r="Z97" s="14">
        <f t="shared" si="7"/>
        <v>587.14636455927007</v>
      </c>
      <c r="AA97" s="14">
        <f t="shared" si="7"/>
        <v>634.11807372401177</v>
      </c>
      <c r="AB97" s="14">
        <f t="shared" si="7"/>
        <v>684.84751962193275</v>
      </c>
      <c r="AC97" s="14">
        <f t="shared" si="7"/>
        <v>739.63532119168747</v>
      </c>
      <c r="AD97" s="14">
        <f t="shared" si="7"/>
        <v>798.80614688702246</v>
      </c>
      <c r="AE97" s="14">
        <f t="shared" si="7"/>
        <v>862.71063863798429</v>
      </c>
      <c r="AF97" s="14">
        <f t="shared" si="7"/>
        <v>931.72748972902309</v>
      </c>
      <c r="AG97" s="14">
        <f t="shared" si="7"/>
        <v>1006.265688907345</v>
      </c>
    </row>
    <row r="98" spans="2:33" x14ac:dyDescent="0.3">
      <c r="B98" t="s">
        <v>147</v>
      </c>
      <c r="C98" s="14">
        <f>C97</f>
        <v>100</v>
      </c>
      <c r="D98" s="14">
        <f>C98+D97</f>
        <v>208</v>
      </c>
      <c r="E98" s="14">
        <f>D98+E97</f>
        <v>324.64</v>
      </c>
      <c r="F98" s="14">
        <f t="shared" ref="F98:AG98" si="8">E98+F97</f>
        <v>450.6112</v>
      </c>
      <c r="G98" s="14">
        <f t="shared" si="8"/>
        <v>586.66009600000007</v>
      </c>
      <c r="H98" s="14">
        <f t="shared" si="8"/>
        <v>733.59290368000006</v>
      </c>
      <c r="I98" s="14">
        <f t="shared" si="8"/>
        <v>892.28033597440015</v>
      </c>
      <c r="J98" s="14">
        <f t="shared" si="8"/>
        <v>1063.6627628523522</v>
      </c>
      <c r="K98" s="14">
        <f t="shared" si="8"/>
        <v>1248.7557838805405</v>
      </c>
      <c r="L98" s="14">
        <f t="shared" si="8"/>
        <v>1448.6562465909838</v>
      </c>
      <c r="M98" s="14">
        <f t="shared" si="8"/>
        <v>1664.5487463182626</v>
      </c>
      <c r="N98" s="14">
        <f t="shared" si="8"/>
        <v>1897.7126460237237</v>
      </c>
      <c r="O98" s="14">
        <f t="shared" si="8"/>
        <v>2149.5296577056215</v>
      </c>
      <c r="P98" s="14">
        <f t="shared" si="8"/>
        <v>2421.4920303220715</v>
      </c>
      <c r="Q98" s="14">
        <f t="shared" si="8"/>
        <v>2715.2113927478376</v>
      </c>
      <c r="R98" s="14">
        <f t="shared" si="8"/>
        <v>3032.4283041676649</v>
      </c>
      <c r="S98" s="14">
        <f t="shared" si="8"/>
        <v>3375.0225685010782</v>
      </c>
      <c r="T98" s="14">
        <f t="shared" si="8"/>
        <v>3745.0243739811649</v>
      </c>
      <c r="U98" s="14">
        <f t="shared" si="8"/>
        <v>4144.626323899658</v>
      </c>
      <c r="V98" s="14">
        <f t="shared" si="8"/>
        <v>4576.1964298116309</v>
      </c>
      <c r="W98" s="14">
        <f t="shared" si="8"/>
        <v>5042.2921441965618</v>
      </c>
      <c r="X98" s="14">
        <f t="shared" si="8"/>
        <v>5545.6755157322868</v>
      </c>
      <c r="Y98" s="14">
        <f t="shared" si="8"/>
        <v>6089.3295569908705</v>
      </c>
      <c r="Z98" s="14">
        <f t="shared" si="8"/>
        <v>6676.4759215501408</v>
      </c>
      <c r="AA98" s="14">
        <f t="shared" si="8"/>
        <v>7310.5939952741528</v>
      </c>
      <c r="AB98" s="14">
        <f t="shared" si="8"/>
        <v>7995.4415148960852</v>
      </c>
      <c r="AC98" s="14">
        <f t="shared" si="8"/>
        <v>8735.0768360877719</v>
      </c>
      <c r="AD98" s="14">
        <f t="shared" si="8"/>
        <v>9533.8829829747938</v>
      </c>
      <c r="AE98" s="14">
        <f t="shared" si="8"/>
        <v>10396.593621612777</v>
      </c>
      <c r="AF98" s="14">
        <f t="shared" si="8"/>
        <v>11328.3211113418</v>
      </c>
      <c r="AG98" s="14">
        <f t="shared" si="8"/>
        <v>12334.586800249144</v>
      </c>
    </row>
    <row r="99" spans="2:33" x14ac:dyDescent="0.3">
      <c r="B99" t="s">
        <v>104</v>
      </c>
      <c r="C99">
        <v>0.08</v>
      </c>
    </row>
    <row r="100" spans="2:33" x14ac:dyDescent="0.3">
      <c r="B100" t="s">
        <v>105</v>
      </c>
      <c r="C100" s="32">
        <v>2.2999999999999998</v>
      </c>
    </row>
    <row r="101" spans="2:33" x14ac:dyDescent="0.3">
      <c r="B101" t="s">
        <v>106</v>
      </c>
      <c r="C101">
        <v>0.5</v>
      </c>
    </row>
    <row r="102" spans="2:33" x14ac:dyDescent="0.3">
      <c r="B102" t="s">
        <v>107</v>
      </c>
      <c r="C102">
        <v>0.5</v>
      </c>
    </row>
    <row r="103" spans="2:33" x14ac:dyDescent="0.3">
      <c r="B103" t="s">
        <v>108</v>
      </c>
      <c r="C103">
        <v>40</v>
      </c>
    </row>
    <row r="104" spans="2:33" x14ac:dyDescent="0.3">
      <c r="B104" t="s">
        <v>109</v>
      </c>
      <c r="C104">
        <v>20</v>
      </c>
    </row>
    <row r="105" spans="2:33" x14ac:dyDescent="0.3">
      <c r="B105" s="15" t="s">
        <v>110</v>
      </c>
      <c r="C105" s="15">
        <f>$C$106*(60/$C$100)*($C$103+$C$104)/2</f>
        <v>2347.826086956522</v>
      </c>
    </row>
    <row r="106" spans="2:33" x14ac:dyDescent="0.3">
      <c r="B106" t="s">
        <v>111</v>
      </c>
      <c r="C106">
        <v>3</v>
      </c>
    </row>
    <row r="107" spans="2:33" x14ac:dyDescent="0.3">
      <c r="B107" s="15" t="s">
        <v>112</v>
      </c>
      <c r="C107" s="15">
        <f>14*C105</f>
        <v>32869.565217391311</v>
      </c>
    </row>
    <row r="108" spans="2:33" x14ac:dyDescent="0.3">
      <c r="B108" t="s">
        <v>113</v>
      </c>
      <c r="C108">
        <f>C109*C105</f>
        <v>11739.13043478261</v>
      </c>
    </row>
    <row r="109" spans="2:33" x14ac:dyDescent="0.3">
      <c r="B109" s="15" t="s">
        <v>114</v>
      </c>
      <c r="C109">
        <v>5</v>
      </c>
    </row>
    <row r="110" spans="2:33" x14ac:dyDescent="0.3">
      <c r="B110" t="s">
        <v>146</v>
      </c>
      <c r="C110" s="14">
        <f>SUM(C97:AF97)</f>
        <v>11328.3211113418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Davidovich</dc:creator>
  <cp:lastModifiedBy>Ilia Davidovich</cp:lastModifiedBy>
  <dcterms:created xsi:type="dcterms:W3CDTF">2015-06-05T18:19:34Z</dcterms:created>
  <dcterms:modified xsi:type="dcterms:W3CDTF">2024-06-25T16:21:40Z</dcterms:modified>
</cp:coreProperties>
</file>