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<sst xmlns="http://schemas.openxmlformats.org/spreadsheetml/2006/main" count="17" uniqueCount="17">
  <si>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r>
      <rPr>
        <b/>
        <sz val="12"/>
        <color theme="1"/>
        <rFont val="宋体"/>
        <charset val="134"/>
      </rPr>
      <t>序号</t>
    </r>
  </si>
  <si>
    <r>
      <rPr>
        <b/>
        <sz val="12"/>
        <color theme="1"/>
        <rFont val="宋体"/>
        <charset val="134"/>
      </rPr>
      <t>井段</t>
    </r>
    <r>
      <rPr>
        <b/>
        <sz val="12"/>
        <color theme="1"/>
        <rFont val="Times New Roman"/>
        <charset val="134"/>
      </rPr>
      <t>(m)</t>
    </r>
  </si>
  <si>
    <r>
      <rPr>
        <b/>
        <sz val="12"/>
        <color theme="1"/>
        <rFont val="宋体"/>
        <charset val="134"/>
      </rPr>
      <t>变形长度（</t>
    </r>
    <r>
      <rPr>
        <b/>
        <sz val="12"/>
        <color theme="1"/>
        <rFont val="Times New Roman"/>
        <charset val="134"/>
      </rPr>
      <t>m</t>
    </r>
    <r>
      <rPr>
        <b/>
        <sz val="12"/>
        <color theme="1"/>
        <rFont val="宋体"/>
        <charset val="134"/>
      </rPr>
      <t>）</t>
    </r>
  </si>
  <si>
    <r>
      <rPr>
        <b/>
        <sz val="12"/>
        <color theme="1"/>
        <rFont val="宋体"/>
        <charset val="134"/>
      </rPr>
      <t>最大变形点深度（</t>
    </r>
    <r>
      <rPr>
        <b/>
        <sz val="12"/>
        <color theme="1"/>
        <rFont val="Times New Roman"/>
        <charset val="134"/>
      </rPr>
      <t>m</t>
    </r>
    <r>
      <rPr>
        <b/>
        <sz val="12"/>
        <color theme="1"/>
        <rFont val="宋体"/>
        <charset val="134"/>
      </rPr>
      <t>）</t>
    </r>
  </si>
  <si>
    <r>
      <rPr>
        <b/>
        <sz val="12"/>
        <color theme="1"/>
        <rFont val="宋体"/>
        <charset val="134"/>
      </rPr>
      <t>最小内径</t>
    </r>
    <r>
      <rPr>
        <b/>
        <sz val="12"/>
        <color theme="1"/>
        <rFont val="Times New Roman"/>
        <charset val="134"/>
      </rPr>
      <t>(mm)</t>
    </r>
  </si>
  <si>
    <r>
      <rPr>
        <b/>
        <sz val="12"/>
        <color theme="1"/>
        <rFont val="宋体"/>
        <charset val="134"/>
      </rPr>
      <t>平均内径</t>
    </r>
    <r>
      <rPr>
        <b/>
        <sz val="12"/>
        <color theme="1"/>
        <rFont val="Times New Roman"/>
        <charset val="134"/>
      </rPr>
      <t>(mm)</t>
    </r>
  </si>
  <si>
    <r>
      <rPr>
        <b/>
        <sz val="12"/>
        <color theme="1"/>
        <rFont val="宋体"/>
        <charset val="134"/>
      </rPr>
      <t>最大内径</t>
    </r>
    <r>
      <rPr>
        <b/>
        <sz val="12"/>
        <color theme="1"/>
        <rFont val="Times New Roman"/>
        <charset val="134"/>
      </rPr>
      <t>(mm)</t>
    </r>
  </si>
  <si>
    <r>
      <rPr>
        <b/>
        <sz val="12"/>
        <color theme="1"/>
        <rFont val="宋体"/>
        <charset val="134"/>
      </rPr>
      <t>最大变形量</t>
    </r>
    <r>
      <rPr>
        <b/>
        <sz val="12"/>
        <color theme="1"/>
        <rFont val="Times New Roman"/>
        <charset val="134"/>
      </rPr>
      <t>(mm)</t>
    </r>
  </si>
  <si>
    <r>
      <rPr>
        <b/>
        <sz val="12"/>
        <color theme="1"/>
        <rFont val="宋体"/>
        <charset val="134"/>
      </rPr>
      <t>变形程度</t>
    </r>
  </si>
  <si>
    <r>
      <rPr>
        <b/>
        <sz val="12"/>
        <color theme="1"/>
        <rFont val="宋体"/>
        <charset val="134"/>
      </rPr>
      <t>变形等级</t>
    </r>
  </si>
  <si>
    <r>
      <rPr>
        <b/>
        <sz val="12"/>
        <color theme="1"/>
        <rFont val="宋体"/>
        <charset val="134"/>
      </rPr>
      <t>见附图</t>
    </r>
  </si>
  <si>
    <r>
      <rPr>
        <b/>
        <sz val="12"/>
        <color theme="1"/>
        <rFont val="宋体"/>
        <charset val="134"/>
      </rPr>
      <t>起始深度（</t>
    </r>
    <r>
      <rPr>
        <b/>
        <sz val="12"/>
        <color theme="1"/>
        <rFont val="Times New Roman"/>
        <charset val="134"/>
      </rPr>
      <t>m</t>
    </r>
    <r>
      <rPr>
        <b/>
        <sz val="12"/>
        <color theme="1"/>
        <rFont val="宋体"/>
        <charset val="134"/>
      </rPr>
      <t>）</t>
    </r>
  </si>
  <si>
    <r>
      <rPr>
        <b/>
        <sz val="12"/>
        <color theme="1"/>
        <rFont val="宋体"/>
        <charset val="134"/>
      </rPr>
      <t>结束深度</t>
    </r>
    <r>
      <rPr>
        <b/>
        <sz val="12"/>
        <color theme="1"/>
        <rFont val="Times New Roman"/>
        <charset val="134"/>
      </rPr>
      <t>(mm)</t>
    </r>
  </si>
  <si>
    <r>
      <rPr>
        <b/>
        <sz val="12"/>
        <color theme="1"/>
        <rFont val="宋体"/>
        <charset val="134"/>
      </rPr>
      <t>套管外径</t>
    </r>
    <r>
      <rPr>
        <b/>
        <sz val="12"/>
        <color theme="1"/>
        <rFont val="Times New Roman"/>
        <charset val="134"/>
      </rPr>
      <t>(mm)</t>
    </r>
  </si>
  <si>
    <r>
      <rPr>
        <b/>
        <sz val="12"/>
        <color theme="1"/>
        <rFont val="宋体"/>
        <charset val="134"/>
      </rPr>
      <t>套管内径</t>
    </r>
    <r>
      <rPr>
        <b/>
        <sz val="12"/>
        <color theme="1"/>
        <rFont val="Times New Roman"/>
        <charset val="134"/>
      </rPr>
      <t>(mm)</t>
    </r>
  </si>
  <si>
    <r>
      <rPr>
        <b/>
        <sz val="12"/>
        <color theme="1"/>
        <rFont val="宋体"/>
        <charset val="134"/>
      </rPr>
      <t>套管壁厚</t>
    </r>
    <r>
      <rPr>
        <b/>
        <sz val="12"/>
        <color theme="1"/>
        <rFont val="Times New Roman"/>
        <charset val="134"/>
      </rPr>
      <t>(mm)</t>
    </r>
  </si>
  <si>
    <t>备注：仅需要填写红框中的内容。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</si>
</sst>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b/>
      <sz val="12"/>
      <color rgb="FF000000"/>
      <name val="Times New Roman"/>
      <charset val="134"/>
    </font>
    <font>
      <b/>
      <sz val="12"/>
      <color theme="1"/>
      <name val="宋体"/>
      <charset val="134"/>
    </font>
    <font>
      <sz val="11"/>
      <color theme="1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FF0000"/>
      </top>
      <bottom style="medium">
        <color rgb="FF00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000000"/>
      </bottom>
      <diagonal/>
    </border>
    <border>
      <left style="medium">
        <color rgb="FFFF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0000"/>
      </right>
      <top/>
      <bottom style="medium">
        <color rgb="FF000000"/>
      </bottom>
      <diagonal/>
    </border>
    <border>
      <left style="medium">
        <color rgb="FFFF0000"/>
      </left>
      <right style="medium">
        <color rgb="FF000000"/>
      </right>
      <top/>
      <bottom style="medium">
        <color rgb="FFFF0000"/>
      </bottom>
      <diagonal/>
    </border>
    <border>
      <left/>
      <right style="medium">
        <color rgb="FF00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000000"/>
      </bottom>
      <diagonal/>
    </border>
    <border>
      <left style="medium">
        <color rgb="FF000000"/>
      </left>
      <right style="medium">
        <color rgb="FFFF0000"/>
      </right>
      <top style="medium">
        <color rgb="FFFF0000"/>
      </top>
      <bottom style="medium">
        <color rgb="FF000000"/>
      </bottom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0000"/>
      </right>
      <top/>
      <bottom style="medium">
        <color rgb="FF00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rgb="FF00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1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" borderId="26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18" borderId="31" applyNumberFormat="0" applyAlignment="0" applyProtection="0">
      <alignment vertical="center"/>
    </xf>
    <xf numFmtId="0" fontId="19" fillId="18" borderId="29" applyNumberFormat="0" applyAlignment="0" applyProtection="0">
      <alignment vertical="center"/>
    </xf>
    <xf numFmtId="0" fontId="15" fillId="9" borderId="2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10" fontId="2" fillId="0" borderId="5" xfId="0" applyNumberFormat="1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zoomScale="70" zoomScaleNormal="70" workbookViewId="0">
      <selection activeCell="B13" sqref="B13"/>
    </sheetView>
  </sheetViews>
  <sheetFormatPr defaultColWidth="8.89166666666667" defaultRowHeight="13.5"/>
  <cols>
    <col min="2" max="3" width="13.5583333333333" customWidth="1"/>
    <col min="4" max="4" width="9.44166666666667"/>
    <col min="6" max="6" width="9.44166666666667"/>
  </cols>
  <sheetData>
    <row r="1" ht="32.85" customHeight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19" t="s">
        <v>11</v>
      </c>
      <c r="N1" s="20" t="s">
        <v>12</v>
      </c>
      <c r="P1" s="19" t="s">
        <v>13</v>
      </c>
      <c r="Q1" s="20" t="s">
        <v>14</v>
      </c>
      <c r="R1" s="20" t="s">
        <v>15</v>
      </c>
    </row>
    <row r="2" ht="14.25" spans="1:18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1"/>
      <c r="N2" s="2"/>
      <c r="P2" s="1"/>
      <c r="Q2" s="2"/>
      <c r="R2" s="2"/>
    </row>
    <row r="3" spans="1:18">
      <c r="A3" s="1"/>
      <c r="B3" s="2"/>
      <c r="C3" s="2"/>
      <c r="D3" s="3"/>
      <c r="E3" s="3"/>
      <c r="F3" s="3"/>
      <c r="G3" s="3"/>
      <c r="H3" s="2"/>
      <c r="I3" s="2"/>
      <c r="J3" s="2"/>
      <c r="K3" s="3"/>
      <c r="M3" s="21"/>
      <c r="N3" s="3"/>
      <c r="P3" s="21"/>
      <c r="Q3" s="3"/>
      <c r="R3" s="3"/>
    </row>
    <row r="4" ht="16.5" spans="1:18">
      <c r="A4" s="4">
        <v>1</v>
      </c>
      <c r="B4" s="5" t="str">
        <f>CONCATENATE(M4,"~",N4)</f>
        <v>3986~3991</v>
      </c>
      <c r="C4" s="6">
        <f>N4-M4</f>
        <v>5</v>
      </c>
      <c r="D4" s="7">
        <v>3988.62</v>
      </c>
      <c r="E4" s="8">
        <v>96.59</v>
      </c>
      <c r="F4" s="8">
        <v>110.72</v>
      </c>
      <c r="G4" s="9">
        <v>125.12</v>
      </c>
      <c r="H4" s="5">
        <f>MAX(Q4-E4,G4-Q4)</f>
        <v>17.71</v>
      </c>
      <c r="I4" s="22">
        <f>H4/Q4</f>
        <v>0.154943132108486</v>
      </c>
      <c r="J4" s="6" t="str">
        <f>IF(C4&lt;=10,IF(AND(1&lt;C4,C4&lt;=10,I4&lt;=5%),"一级变形",IF(AND(1&lt;C4,C4&lt;=10,5%&lt;I4,I4&lt;=10%),"一级变形",IF(AND(1&lt;C4,C4&lt;=10,10%&lt;I4,I4&lt;=20%),"二级变形",IF(AND(1&lt;C4,C4&lt;=10,20%&lt;I4,I4&lt;=40%),"三级变形",IF(AND(1&lt;C4,C4&lt;=10,40%&lt;I4,I4&lt;=60%),"四级变形","五级变形"))))),IF(AND(10&lt;C4,I4&lt;=5%),"一级变形",IF(AND(10&lt;C4,5%&lt;I4,I4&lt;=10%),"二级变形",IF(AND(10&lt;C4,10%&lt;I4,I4&lt;=20%),"三级变形",IF(AND(10&lt;C4,20%&lt;I4,I4&lt;=40%),"四级变形",IF(AND(10&lt;C4,40%&lt;I4,I4&lt;=60%),"五级变形","五级变形"))))))</f>
        <v>二级变形</v>
      </c>
      <c r="K4" s="23">
        <v>1</v>
      </c>
      <c r="M4" s="7">
        <v>3986</v>
      </c>
      <c r="N4" s="24">
        <v>3991</v>
      </c>
      <c r="P4" s="25">
        <v>144.7</v>
      </c>
      <c r="Q4" s="32">
        <v>114.3</v>
      </c>
      <c r="R4" s="33">
        <f>(P4-Q4)/2</f>
        <v>15.2</v>
      </c>
    </row>
    <row r="5" ht="16.5" spans="1:18">
      <c r="A5" s="4">
        <v>2</v>
      </c>
      <c r="B5" s="5" t="str">
        <f t="shared" ref="B5:B10" si="0">CONCATENATE(M5,"~",N5)</f>
        <v>3798~3802</v>
      </c>
      <c r="C5" s="6">
        <f t="shared" ref="C5:C10" si="1">N5-M5</f>
        <v>4</v>
      </c>
      <c r="D5" s="10">
        <v>3799.98</v>
      </c>
      <c r="E5" s="5">
        <v>100.96</v>
      </c>
      <c r="F5" s="5">
        <v>111.63</v>
      </c>
      <c r="G5" s="11">
        <v>124.62</v>
      </c>
      <c r="H5" s="5">
        <f t="shared" ref="H5:H10" si="2">MAX(Q5-E5,G5-Q5)</f>
        <v>13.34</v>
      </c>
      <c r="I5" s="22">
        <f t="shared" ref="I5:I10" si="3">H5/Q5</f>
        <v>0.1167104111986</v>
      </c>
      <c r="J5" s="6" t="str">
        <f t="shared" ref="J5:J10" si="4">IF(C5&lt;=10,IF(AND(1&lt;C5,C5&lt;=10,I5&lt;=5%),"一级变形",IF(AND(1&lt;C5,C5&lt;=10,5%&lt;I5,I5&lt;=10%),"一级变形",IF(AND(1&lt;C5,C5&lt;=10,10%&lt;I5,I5&lt;=20%),"二级变形",IF(AND(1&lt;C5,C5&lt;=10,20%&lt;I5,I5&lt;=40%),"三级变形",IF(AND(1&lt;C5,C5&lt;=10,40%&lt;I5,I5&lt;=85%),"四级变形","五级变形"))))),IF(AND(10&lt;C5,I5&lt;=5%),"一级变形",IF(AND(10&lt;C5,5%&lt;I5,I5&lt;=10%),"二级变形",IF(AND(10&lt;C5,10%&lt;I5,I5&lt;=20%),"三级变形",IF(AND(10&lt;C5,20%&lt;I5,I5&lt;=40%),"四级变形",IF(AND(10&lt;C5,40%&lt;I5,I5&lt;=60%),"五级变形","五级变形"))))))</f>
        <v>二级变形</v>
      </c>
      <c r="K5" s="26">
        <v>2</v>
      </c>
      <c r="M5" s="10">
        <v>3798</v>
      </c>
      <c r="N5" s="27">
        <v>3802</v>
      </c>
      <c r="P5" s="4">
        <f t="shared" ref="P5:P10" si="5">P4</f>
        <v>144.7</v>
      </c>
      <c r="Q5" s="4">
        <f t="shared" ref="Q5:Q10" si="6">Q4</f>
        <v>114.3</v>
      </c>
      <c r="R5" s="4">
        <f t="shared" ref="R5:R10" si="7">(P5-Q5)/2</f>
        <v>15.2</v>
      </c>
    </row>
    <row r="6" ht="16.5" spans="1:18">
      <c r="A6" s="4">
        <v>3</v>
      </c>
      <c r="B6" s="5" t="str">
        <f t="shared" si="0"/>
        <v>3786~3789</v>
      </c>
      <c r="C6" s="6">
        <f t="shared" si="1"/>
        <v>3</v>
      </c>
      <c r="D6" s="10">
        <v>3787.28</v>
      </c>
      <c r="E6" s="5">
        <v>93.55</v>
      </c>
      <c r="F6" s="5">
        <v>111.17</v>
      </c>
      <c r="G6" s="11">
        <v>129.2</v>
      </c>
      <c r="H6" s="5">
        <f t="shared" si="2"/>
        <v>20.75</v>
      </c>
      <c r="I6" s="22">
        <f t="shared" si="3"/>
        <v>0.181539807524059</v>
      </c>
      <c r="J6" s="6" t="str">
        <f t="shared" si="4"/>
        <v>二级变形</v>
      </c>
      <c r="K6" s="26">
        <v>2</v>
      </c>
      <c r="M6" s="10">
        <v>3786</v>
      </c>
      <c r="N6" s="27">
        <v>3789</v>
      </c>
      <c r="P6" s="4">
        <f t="shared" si="5"/>
        <v>144.7</v>
      </c>
      <c r="Q6" s="4">
        <f t="shared" si="6"/>
        <v>114.3</v>
      </c>
      <c r="R6" s="4">
        <f t="shared" si="7"/>
        <v>15.2</v>
      </c>
    </row>
    <row r="7" ht="16.5" spans="1:18">
      <c r="A7" s="4">
        <v>4</v>
      </c>
      <c r="B7" s="5" t="str">
        <f t="shared" si="0"/>
        <v>3657~3676</v>
      </c>
      <c r="C7" s="6">
        <f t="shared" si="1"/>
        <v>19</v>
      </c>
      <c r="D7" s="12">
        <v>3671.63</v>
      </c>
      <c r="E7" s="13">
        <v>93.97</v>
      </c>
      <c r="F7" s="14">
        <v>110.51</v>
      </c>
      <c r="G7" s="15">
        <v>127.47</v>
      </c>
      <c r="H7" s="5">
        <f t="shared" si="2"/>
        <v>20.33</v>
      </c>
      <c r="I7" s="22">
        <f t="shared" si="3"/>
        <v>0.177865266841645</v>
      </c>
      <c r="J7" s="6" t="str">
        <f t="shared" si="4"/>
        <v>三级变形</v>
      </c>
      <c r="K7" s="26">
        <v>3</v>
      </c>
      <c r="M7" s="10">
        <v>3657</v>
      </c>
      <c r="N7" s="27">
        <v>3676</v>
      </c>
      <c r="P7" s="4">
        <f t="shared" si="5"/>
        <v>144.7</v>
      </c>
      <c r="Q7" s="4">
        <f t="shared" si="6"/>
        <v>114.3</v>
      </c>
      <c r="R7" s="4">
        <f t="shared" si="7"/>
        <v>15.2</v>
      </c>
    </row>
    <row r="8" ht="16.5" spans="1:18">
      <c r="A8" s="4">
        <v>5</v>
      </c>
      <c r="B8" s="5" t="str">
        <f t="shared" si="0"/>
        <v>3556~3573</v>
      </c>
      <c r="C8" s="6">
        <f t="shared" si="1"/>
        <v>17</v>
      </c>
      <c r="D8" s="12">
        <v>3570.07</v>
      </c>
      <c r="E8" s="13">
        <v>97.07</v>
      </c>
      <c r="F8" s="14">
        <v>110.68</v>
      </c>
      <c r="G8" s="15">
        <v>125.45</v>
      </c>
      <c r="H8" s="5">
        <f t="shared" si="2"/>
        <v>17.23</v>
      </c>
      <c r="I8" s="22">
        <f t="shared" si="3"/>
        <v>0.15074365704287</v>
      </c>
      <c r="J8" s="6" t="str">
        <f t="shared" si="4"/>
        <v>三级变形</v>
      </c>
      <c r="K8" s="28">
        <v>4</v>
      </c>
      <c r="M8" s="10">
        <v>3556</v>
      </c>
      <c r="N8" s="27">
        <v>3573</v>
      </c>
      <c r="P8" s="4">
        <f t="shared" si="5"/>
        <v>144.7</v>
      </c>
      <c r="Q8" s="4">
        <f t="shared" si="6"/>
        <v>114.3</v>
      </c>
      <c r="R8" s="4">
        <f t="shared" si="7"/>
        <v>15.2</v>
      </c>
    </row>
    <row r="9" ht="16.5" spans="1:18">
      <c r="A9" s="4">
        <v>6</v>
      </c>
      <c r="B9" s="5" t="str">
        <f t="shared" si="0"/>
        <v>3483~3489</v>
      </c>
      <c r="C9" s="6">
        <f t="shared" si="1"/>
        <v>6</v>
      </c>
      <c r="D9" s="12">
        <v>3485.35</v>
      </c>
      <c r="E9" s="14">
        <v>102.92</v>
      </c>
      <c r="F9" s="14">
        <v>113.07</v>
      </c>
      <c r="G9" s="15">
        <v>124.5</v>
      </c>
      <c r="H9" s="5">
        <f t="shared" si="2"/>
        <v>11.38</v>
      </c>
      <c r="I9" s="22">
        <f t="shared" si="3"/>
        <v>0.0995625546806649</v>
      </c>
      <c r="J9" s="6" t="str">
        <f t="shared" si="4"/>
        <v>一级变形</v>
      </c>
      <c r="K9" s="28">
        <v>5</v>
      </c>
      <c r="M9" s="10">
        <v>3483</v>
      </c>
      <c r="N9" s="27">
        <v>3489</v>
      </c>
      <c r="P9" s="4">
        <f t="shared" si="5"/>
        <v>144.7</v>
      </c>
      <c r="Q9" s="4">
        <f t="shared" si="6"/>
        <v>114.3</v>
      </c>
      <c r="R9" s="4">
        <f t="shared" si="7"/>
        <v>15.2</v>
      </c>
    </row>
    <row r="10" ht="16.5" spans="1:18">
      <c r="A10" s="4">
        <v>7</v>
      </c>
      <c r="B10" s="5" t="str">
        <f t="shared" si="0"/>
        <v>3255~3260</v>
      </c>
      <c r="C10" s="6">
        <f t="shared" si="1"/>
        <v>5</v>
      </c>
      <c r="D10" s="16">
        <v>3257.44</v>
      </c>
      <c r="E10" s="17">
        <v>103.01</v>
      </c>
      <c r="F10" s="17">
        <v>112.52</v>
      </c>
      <c r="G10" s="18">
        <v>122.88</v>
      </c>
      <c r="H10" s="5">
        <f t="shared" si="2"/>
        <v>11.29</v>
      </c>
      <c r="I10" s="22">
        <f t="shared" si="3"/>
        <v>0.0987751531058617</v>
      </c>
      <c r="J10" s="6" t="str">
        <f t="shared" si="4"/>
        <v>一级变形</v>
      </c>
      <c r="K10" s="29">
        <v>6</v>
      </c>
      <c r="M10" s="30">
        <v>3255</v>
      </c>
      <c r="N10" s="31">
        <v>3260</v>
      </c>
      <c r="P10" s="4">
        <f t="shared" si="5"/>
        <v>144.7</v>
      </c>
      <c r="Q10" s="4">
        <f t="shared" si="6"/>
        <v>114.3</v>
      </c>
      <c r="R10" s="4">
        <f t="shared" si="7"/>
        <v>15.2</v>
      </c>
    </row>
    <row r="15" spans="1:1">
      <c r="A15" t="s">
        <v>16</v>
      </c>
    </row>
  </sheetData>
  <mergeCells count="16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M1:M3"/>
    <mergeCell ref="N1:N3"/>
    <mergeCell ref="P1:P3"/>
    <mergeCell ref="Q1:Q3"/>
    <mergeCell ref="R1:R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2019-08-20T04:54:00Z</dcterms:created>
  <dcterms:modified xsi:type="dcterms:W3CDTF">2019-08-23T01:30:50Z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