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_tec/Git/CircuitDesign/Lab07-series_resonance/"/>
    </mc:Choice>
  </mc:AlternateContent>
  <xr:revisionPtr revIDLastSave="0" documentId="13_ncr:1_{0881F0C2-011E-634A-AE2F-544D8D48BB8E}" xr6:coauthVersionLast="47" xr6:coauthVersionMax="47" xr10:uidLastSave="{00000000-0000-0000-0000-000000000000}"/>
  <bookViews>
    <workbookView xWindow="4420" yWindow="1040" windowWidth="32280" windowHeight="23840" xr2:uid="{127C26D3-BB75-3F47-9D83-6B7AE89B4662}"/>
  </bookViews>
  <sheets>
    <sheet name="Simulation" sheetId="6" r:id="rId1"/>
    <sheet name="Templ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6" l="1"/>
  <c r="D41" i="6" s="1"/>
  <c r="D24" i="6"/>
  <c r="D25" i="6" s="1"/>
  <c r="D23" i="6"/>
  <c r="D21" i="6"/>
  <c r="E15" i="1"/>
  <c r="E19" i="1"/>
  <c r="E20" i="1" s="1"/>
  <c r="E13" i="1"/>
  <c r="D39" i="6" l="1"/>
  <c r="D42" i="6" s="1"/>
  <c r="D40" i="6"/>
  <c r="D22" i="6"/>
  <c r="E33" i="1"/>
  <c r="E34" i="1" s="1"/>
  <c r="E38" i="1" s="1"/>
  <c r="E47" i="1"/>
  <c r="E48" i="1" s="1"/>
  <c r="E52" i="1" s="1"/>
  <c r="E24" i="1"/>
  <c r="E22" i="1"/>
  <c r="E21" i="1"/>
  <c r="E23" i="1" s="1"/>
  <c r="E36" i="1" l="1"/>
  <c r="E35" i="1"/>
  <c r="E37" i="1" s="1"/>
  <c r="E49" i="1"/>
  <c r="E51" i="1" s="1"/>
  <c r="E50" i="1"/>
</calcChain>
</file>

<file path=xl/sharedStrings.xml><?xml version="1.0" encoding="utf-8"?>
<sst xmlns="http://schemas.openxmlformats.org/spreadsheetml/2006/main" count="246" uniqueCount="109">
  <si>
    <t>V(Net-_L1-Pad1_) (gain)</t>
  </si>
  <si>
    <t>797Hz</t>
  </si>
  <si>
    <t>-3dB</t>
  </si>
  <si>
    <t>V(Net-_L1-Pad1_) (phase)</t>
  </si>
  <si>
    <t>44.956°</t>
  </si>
  <si>
    <t>Cursor</t>
  </si>
  <si>
    <t>Signal</t>
  </si>
  <si>
    <t>Frequency</t>
  </si>
  <si>
    <t>Value</t>
  </si>
  <si>
    <t>a</t>
  </si>
  <si>
    <t>b</t>
  </si>
  <si>
    <r>
      <t>R = X</t>
    </r>
    <r>
      <rPr>
        <vertAlign val="subscript"/>
        <sz val="12"/>
        <color theme="1"/>
        <rFont val="Aptos Narrow (Body)"/>
      </rPr>
      <t>L</t>
    </r>
  </si>
  <si>
    <t>f =</t>
  </si>
  <si>
    <t>R =</t>
  </si>
  <si>
    <t>L =</t>
  </si>
  <si>
    <t>Ω</t>
  </si>
  <si>
    <t>mH</t>
  </si>
  <si>
    <t>R = 2πfL</t>
  </si>
  <si>
    <t>f = R/(2πL)</t>
  </si>
  <si>
    <t>Hz</t>
  </si>
  <si>
    <t>sim f =</t>
  </si>
  <si>
    <t>avvik =</t>
  </si>
  <si>
    <t>c</t>
  </si>
  <si>
    <t>bruker simulert frekvens</t>
  </si>
  <si>
    <t>T = 1/f</t>
  </si>
  <si>
    <t>T =</t>
  </si>
  <si>
    <t>ms</t>
  </si>
  <si>
    <t>µs</t>
  </si>
  <si>
    <r>
      <t>SimT</t>
    </r>
    <r>
      <rPr>
        <sz val="12"/>
        <color theme="1"/>
        <rFont val="Aptos Narrow (Body)"/>
      </rPr>
      <t xml:space="preserve"> </t>
    </r>
    <r>
      <rPr>
        <sz val="12"/>
        <color theme="1"/>
        <rFont val="Aptos Narrow"/>
        <family val="2"/>
        <scheme val="minor"/>
      </rPr>
      <t>= 2T</t>
    </r>
  </si>
  <si>
    <r>
      <t>SimT</t>
    </r>
    <r>
      <rPr>
        <sz val="12"/>
        <color theme="1"/>
        <rFont val="Aptos Narrow (Body)"/>
      </rPr>
      <t xml:space="preserve"> =</t>
    </r>
  </si>
  <si>
    <t>TStep =</t>
  </si>
  <si>
    <t>TStep = T/100</t>
  </si>
  <si>
    <t>FinalT = SimT + T</t>
  </si>
  <si>
    <t>FinalT =</t>
  </si>
  <si>
    <t>InitialT =  T</t>
  </si>
  <si>
    <t>InitialT =</t>
  </si>
  <si>
    <t>V(Net-_L1-Pad1_)</t>
  </si>
  <si>
    <t>2.66ms</t>
  </si>
  <si>
    <t>1.41V</t>
  </si>
  <si>
    <t>V(Net-_R1-Pad2_)</t>
  </si>
  <si>
    <t>2.82ms</t>
  </si>
  <si>
    <t>2.00V</t>
  </si>
  <si>
    <t>Diff</t>
  </si>
  <si>
    <t>V(Net-_R1-Pad2_) - V(Net-_L1-Pad1_)</t>
  </si>
  <si>
    <t>157us</t>
  </si>
  <si>
    <t>585mV</t>
  </si>
  <si>
    <t>Time(ms)</t>
  </si>
  <si>
    <t>Voltage(V)</t>
  </si>
  <si>
    <t>d</t>
  </si>
  <si>
    <t>frekvens en decade lavere</t>
  </si>
  <si>
    <t>25.3ms</t>
  </si>
  <si>
    <t>199mV</t>
  </si>
  <si>
    <t>28.3ms</t>
  </si>
  <si>
    <t>2.95ms</t>
  </si>
  <si>
    <t>1.80V</t>
  </si>
  <si>
    <t>e</t>
  </si>
  <si>
    <t>f</t>
  </si>
  <si>
    <t>Highpass filter</t>
  </si>
  <si>
    <t>280us</t>
  </si>
  <si>
    <t>1.94V</t>
  </si>
  <si>
    <t>282us</t>
  </si>
  <si>
    <t>1.65us</t>
  </si>
  <si>
    <t>59.1mV</t>
  </si>
  <si>
    <t>kHz</t>
  </si>
  <si>
    <t>V(Net-_C1-Pad2_) (gain)</t>
  </si>
  <si>
    <t>V(Net-_C1-Pad2_) (phase)</t>
  </si>
  <si>
    <t>V(Net-_C1-Pad2_)</t>
  </si>
  <si>
    <t>us</t>
  </si>
  <si>
    <t>tables for document</t>
  </si>
  <si>
    <t>Gain</t>
  </si>
  <si>
    <t>Phase</t>
  </si>
  <si>
    <t>Degree symbol ° added later in LaTeX with fn key insert</t>
  </si>
  <si>
    <t>Calculated</t>
  </si>
  <si>
    <t>Simulated</t>
  </si>
  <si>
    <t>795,8Hz</t>
  </si>
  <si>
    <t>Difference</t>
  </si>
  <si>
    <t>fra teoretisk</t>
  </si>
  <si>
    <t>Deviation</t>
  </si>
  <si>
    <t>Generator</t>
  </si>
  <si>
    <t>Output</t>
  </si>
  <si>
    <t>2,00V</t>
  </si>
  <si>
    <t>1,41V</t>
  </si>
  <si>
    <t>1,80V</t>
  </si>
  <si>
    <t>1,94V</t>
  </si>
  <si>
    <t>59,1mV</t>
  </si>
  <si>
    <t>5.04KHz</t>
  </si>
  <si>
    <t>-187udB</t>
  </si>
  <si>
    <t>-0.357°</t>
  </si>
  <si>
    <t>5,04KHz</t>
  </si>
  <si>
    <t>-0.357</t>
  </si>
  <si>
    <t>4.67KHz</t>
  </si>
  <si>
    <t>44.929°</t>
  </si>
  <si>
    <r>
      <rPr>
        <sz val="12"/>
        <color theme="1"/>
        <rFont val="Aptos Narrow (Body)"/>
      </rPr>
      <t>f</t>
    </r>
    <r>
      <rPr>
        <vertAlign val="subscript"/>
        <sz val="12"/>
        <color theme="1"/>
        <rFont val="Aptos Narrow (Body)"/>
      </rPr>
      <t>s</t>
    </r>
  </si>
  <si>
    <r>
      <rPr>
        <sz val="12"/>
        <color theme="1"/>
        <rFont val="Aptos Narrow (Body)"/>
      </rPr>
      <t>f</t>
    </r>
    <r>
      <rPr>
        <vertAlign val="subscript"/>
        <sz val="12"/>
        <color theme="1"/>
        <rFont val="Aptos Narrow (Body)"/>
      </rPr>
      <t>1</t>
    </r>
  </si>
  <si>
    <r>
      <t>f</t>
    </r>
    <r>
      <rPr>
        <vertAlign val="subscript"/>
        <sz val="12"/>
        <color theme="1"/>
        <rFont val="Aptos Narrow (Body)"/>
      </rPr>
      <t>2</t>
    </r>
  </si>
  <si>
    <t>5.42KHz</t>
  </si>
  <si>
    <t>-44.942°</t>
  </si>
  <si>
    <t>sim T = 2T</t>
  </si>
  <si>
    <t>start T = 10T</t>
  </si>
  <si>
    <t>end T = start T + simT</t>
  </si>
  <si>
    <t>step = T/100</t>
  </si>
  <si>
    <t>2.23ms</t>
  </si>
  <si>
    <t>994mV</t>
  </si>
  <si>
    <t>4.82KHz</t>
  </si>
  <si>
    <t>-4.15dB</t>
  </si>
  <si>
    <t>-0.351°</t>
  </si>
  <si>
    <r>
      <t>f</t>
    </r>
    <r>
      <rPr>
        <vertAlign val="subscript"/>
        <sz val="12"/>
        <color theme="1"/>
        <rFont val="Aptos Narrow (Body)"/>
      </rPr>
      <t>s</t>
    </r>
    <r>
      <rPr>
        <sz val="12"/>
        <color theme="1"/>
        <rFont val="Aptos Narrow (Body)"/>
      </rPr>
      <t xml:space="preserve"> - not ideal</t>
    </r>
  </si>
  <si>
    <t>2.31ms</t>
  </si>
  <si>
    <t>619mV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</si>
</sst>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%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vertAlign val="subscript"/>
      <sz val="12"/>
      <color theme="1"/>
      <name val="Aptos Narrow (Body)"/>
    </font>
    <font>
      <sz val="12"/>
      <color theme="1"/>
      <name val="Aptos Narrow (Body)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979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165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6" fontId="0" fillId="0" borderId="0" xfId="1" applyNumberFormat="1" applyFont="1"/>
    <xf numFmtId="0" fontId="4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9795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BDDA-72A9-4548-9909-16D378E44B62}">
  <dimension ref="B4:M46"/>
  <sheetViews>
    <sheetView tabSelected="1" topLeftCell="A23" zoomScale="187" zoomScaleNormal="100" workbookViewId="0">
      <selection activeCell="F41" sqref="F41"/>
    </sheetView>
  </sheetViews>
  <sheetFormatPr baseColWidth="10" defaultRowHeight="16" x14ac:dyDescent="0.2"/>
  <cols>
    <col min="2" max="2" width="6.6640625" bestFit="1" customWidth="1"/>
    <col min="3" max="3" width="22.6640625" bestFit="1" customWidth="1"/>
    <col min="4" max="4" width="9.6640625" bestFit="1" customWidth="1"/>
    <col min="5" max="5" width="9.5" bestFit="1" customWidth="1"/>
    <col min="9" max="9" width="9.6640625" bestFit="1" customWidth="1"/>
  </cols>
  <sheetData>
    <row r="4" spans="2:13" ht="18" x14ac:dyDescent="0.25">
      <c r="B4" s="15" t="s">
        <v>92</v>
      </c>
      <c r="C4" s="14"/>
      <c r="D4" s="14"/>
      <c r="E4" s="14"/>
      <c r="I4" s="12" t="s">
        <v>68</v>
      </c>
      <c r="J4" s="12"/>
    </row>
    <row r="5" spans="2:13" x14ac:dyDescent="0.2">
      <c r="B5" t="s">
        <v>5</v>
      </c>
      <c r="C5" t="s">
        <v>6</v>
      </c>
      <c r="D5" t="s">
        <v>7</v>
      </c>
      <c r="E5" t="s">
        <v>8</v>
      </c>
    </row>
    <row r="6" spans="2:13" x14ac:dyDescent="0.2">
      <c r="B6">
        <v>1</v>
      </c>
      <c r="C6" t="s">
        <v>64</v>
      </c>
      <c r="D6" t="s">
        <v>85</v>
      </c>
      <c r="E6" t="s">
        <v>86</v>
      </c>
      <c r="I6" s="5" t="s">
        <v>7</v>
      </c>
      <c r="J6" s="5" t="s">
        <v>69</v>
      </c>
      <c r="K6" s="5" t="s">
        <v>70</v>
      </c>
    </row>
    <row r="7" spans="2:13" x14ac:dyDescent="0.2">
      <c r="B7">
        <v>2</v>
      </c>
      <c r="C7" t="s">
        <v>65</v>
      </c>
      <c r="D7" t="s">
        <v>85</v>
      </c>
      <c r="E7" t="s">
        <v>87</v>
      </c>
      <c r="I7" s="5" t="s">
        <v>88</v>
      </c>
      <c r="J7" s="13" t="s">
        <v>86</v>
      </c>
      <c r="K7" s="13" t="s">
        <v>89</v>
      </c>
      <c r="M7" s="6" t="s">
        <v>71</v>
      </c>
    </row>
    <row r="9" spans="2:13" ht="18" x14ac:dyDescent="0.25">
      <c r="B9" s="15" t="s">
        <v>93</v>
      </c>
      <c r="C9" s="14"/>
      <c r="D9" s="14"/>
      <c r="E9" s="14"/>
    </row>
    <row r="10" spans="2:13" x14ac:dyDescent="0.2">
      <c r="B10" t="s">
        <v>5</v>
      </c>
      <c r="C10" t="s">
        <v>6</v>
      </c>
      <c r="D10" t="s">
        <v>7</v>
      </c>
      <c r="E10" t="s">
        <v>8</v>
      </c>
    </row>
    <row r="11" spans="2:13" x14ac:dyDescent="0.2">
      <c r="B11">
        <v>1</v>
      </c>
      <c r="C11" t="s">
        <v>64</v>
      </c>
      <c r="D11" t="s">
        <v>90</v>
      </c>
      <c r="E11" t="s">
        <v>2</v>
      </c>
    </row>
    <row r="12" spans="2:13" x14ac:dyDescent="0.2">
      <c r="B12">
        <v>2</v>
      </c>
      <c r="C12" t="s">
        <v>65</v>
      </c>
      <c r="D12" t="s">
        <v>90</v>
      </c>
      <c r="E12" t="s">
        <v>91</v>
      </c>
    </row>
    <row r="14" spans="2:13" ht="18" x14ac:dyDescent="0.25">
      <c r="B14" s="14" t="s">
        <v>94</v>
      </c>
      <c r="C14" s="14"/>
      <c r="D14" s="14"/>
      <c r="E14" s="14"/>
    </row>
    <row r="15" spans="2:13" x14ac:dyDescent="0.2">
      <c r="B15" t="s">
        <v>5</v>
      </c>
      <c r="C15" t="s">
        <v>6</v>
      </c>
      <c r="D15" t="s">
        <v>7</v>
      </c>
      <c r="E15" t="s">
        <v>8</v>
      </c>
    </row>
    <row r="16" spans="2:13" x14ac:dyDescent="0.2">
      <c r="B16">
        <v>1</v>
      </c>
      <c r="C16" t="s">
        <v>64</v>
      </c>
      <c r="D16" t="s">
        <v>95</v>
      </c>
      <c r="E16" t="s">
        <v>2</v>
      </c>
    </row>
    <row r="17" spans="2:5" x14ac:dyDescent="0.2">
      <c r="B17">
        <v>2</v>
      </c>
      <c r="C17" t="s">
        <v>65</v>
      </c>
      <c r="D17" t="s">
        <v>95</v>
      </c>
      <c r="E17" t="s">
        <v>96</v>
      </c>
    </row>
    <row r="20" spans="2:5" x14ac:dyDescent="0.2">
      <c r="C20" t="s">
        <v>56</v>
      </c>
      <c r="D20">
        <v>5.04</v>
      </c>
      <c r="E20" t="s">
        <v>63</v>
      </c>
    </row>
    <row r="21" spans="2:5" x14ac:dyDescent="0.2">
      <c r="C21" t="s">
        <v>24</v>
      </c>
      <c r="D21" s="2">
        <f>(1/D20)*10^3</f>
        <v>198.4126984126984</v>
      </c>
      <c r="E21" t="s">
        <v>67</v>
      </c>
    </row>
    <row r="22" spans="2:5" x14ac:dyDescent="0.2">
      <c r="C22" t="s">
        <v>97</v>
      </c>
      <c r="D22" s="2">
        <f>2*D21</f>
        <v>396.82539682539681</v>
      </c>
      <c r="E22" t="s">
        <v>67</v>
      </c>
    </row>
    <row r="23" spans="2:5" x14ac:dyDescent="0.2">
      <c r="C23" t="s">
        <v>100</v>
      </c>
      <c r="D23" s="1">
        <f>D21/100</f>
        <v>1.984126984126984</v>
      </c>
      <c r="E23" t="s">
        <v>67</v>
      </c>
    </row>
    <row r="24" spans="2:5" x14ac:dyDescent="0.2">
      <c r="C24" t="s">
        <v>98</v>
      </c>
      <c r="D24" s="1">
        <f>10*D21*10^-3</f>
        <v>1.9841269841269842</v>
      </c>
      <c r="E24" t="s">
        <v>26</v>
      </c>
    </row>
    <row r="25" spans="2:5" x14ac:dyDescent="0.2">
      <c r="C25" t="s">
        <v>99</v>
      </c>
      <c r="D25" s="1">
        <f>D24+D22*10^-3</f>
        <v>2.3809523809523809</v>
      </c>
      <c r="E25" t="s">
        <v>26</v>
      </c>
    </row>
    <row r="28" spans="2:5" x14ac:dyDescent="0.2">
      <c r="B28" t="s">
        <v>5</v>
      </c>
      <c r="C28" t="s">
        <v>6</v>
      </c>
      <c r="D28" t="s">
        <v>46</v>
      </c>
      <c r="E28" t="s">
        <v>47</v>
      </c>
    </row>
    <row r="29" spans="2:5" x14ac:dyDescent="0.2">
      <c r="B29">
        <v>1</v>
      </c>
      <c r="C29" t="s">
        <v>66</v>
      </c>
      <c r="D29" t="s">
        <v>101</v>
      </c>
      <c r="E29" t="s">
        <v>102</v>
      </c>
    </row>
    <row r="31" spans="2:5" ht="18" x14ac:dyDescent="0.25">
      <c r="B31" s="15" t="s">
        <v>106</v>
      </c>
      <c r="C31" s="14"/>
      <c r="D31" s="14"/>
      <c r="E31" s="14"/>
    </row>
    <row r="32" spans="2:5" x14ac:dyDescent="0.2">
      <c r="B32" t="s">
        <v>5</v>
      </c>
      <c r="C32" t="s">
        <v>6</v>
      </c>
      <c r="D32" t="s">
        <v>7</v>
      </c>
      <c r="E32" t="s">
        <v>8</v>
      </c>
    </row>
    <row r="33" spans="2:5" x14ac:dyDescent="0.2">
      <c r="B33">
        <v>1</v>
      </c>
      <c r="C33" t="s">
        <v>64</v>
      </c>
      <c r="D33" t="s">
        <v>103</v>
      </c>
      <c r="E33" t="s">
        <v>104</v>
      </c>
    </row>
    <row r="34" spans="2:5" x14ac:dyDescent="0.2">
      <c r="B34">
        <v>2</v>
      </c>
      <c r="C34" t="s">
        <v>65</v>
      </c>
      <c r="D34" t="s">
        <v>103</v>
      </c>
      <c r="E34" t="s">
        <v>105</v>
      </c>
    </row>
    <row r="37" spans="2:5" x14ac:dyDescent="0.2">
      <c r="C37" t="s">
        <v>56</v>
      </c>
      <c r="D37">
        <v>4.8730000000000002</v>
      </c>
      <c r="E37" t="s">
        <v>63</v>
      </c>
    </row>
    <row r="38" spans="2:5" x14ac:dyDescent="0.2">
      <c r="C38" t="s">
        <v>24</v>
      </c>
      <c r="D38" s="2">
        <f>(1/D37)*10^3</f>
        <v>205.21239482864763</v>
      </c>
      <c r="E38" t="s">
        <v>67</v>
      </c>
    </row>
    <row r="39" spans="2:5" x14ac:dyDescent="0.2">
      <c r="C39" t="s">
        <v>97</v>
      </c>
      <c r="D39" s="2">
        <f>2*D38</f>
        <v>410.42478965729526</v>
      </c>
      <c r="E39" t="s">
        <v>67</v>
      </c>
    </row>
    <row r="40" spans="2:5" x14ac:dyDescent="0.2">
      <c r="C40" t="s">
        <v>100</v>
      </c>
      <c r="D40" s="1">
        <f>D38/100</f>
        <v>2.0521239482864764</v>
      </c>
      <c r="E40" t="s">
        <v>67</v>
      </c>
    </row>
    <row r="41" spans="2:5" x14ac:dyDescent="0.2">
      <c r="C41" t="s">
        <v>98</v>
      </c>
      <c r="D41" s="1">
        <f>10*D38*10^-3</f>
        <v>2.0521239482864764</v>
      </c>
      <c r="E41" t="s">
        <v>26</v>
      </c>
    </row>
    <row r="42" spans="2:5" x14ac:dyDescent="0.2">
      <c r="C42" t="s">
        <v>99</v>
      </c>
      <c r="D42" s="1">
        <f>D41+D39*10^-3</f>
        <v>2.4625487379437718</v>
      </c>
      <c r="E42" t="s">
        <v>26</v>
      </c>
    </row>
    <row r="45" spans="2:5" x14ac:dyDescent="0.2">
      <c r="B45" t="s">
        <v>5</v>
      </c>
      <c r="C45" t="s">
        <v>6</v>
      </c>
      <c r="D45" t="s">
        <v>46</v>
      </c>
      <c r="E45" t="s">
        <v>47</v>
      </c>
    </row>
    <row r="46" spans="2:5" x14ac:dyDescent="0.2">
      <c r="B46">
        <v>1</v>
      </c>
      <c r="C46" t="s">
        <v>66</v>
      </c>
      <c r="D46" t="s">
        <v>107</v>
      </c>
      <c r="E46" t="s">
        <v>108</v>
      </c>
    </row>
  </sheetData>
  <mergeCells count="5">
    <mergeCell ref="I4:J4"/>
    <mergeCell ref="B4:E4"/>
    <mergeCell ref="B9:E9"/>
    <mergeCell ref="B14:E14"/>
    <mergeCell ref="B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EA5A-D1F4-4046-AE71-99F4DED31528}">
  <dimension ref="B4:M61"/>
  <sheetViews>
    <sheetView topLeftCell="A2" zoomScale="171" zoomScaleNormal="171" workbookViewId="0">
      <selection activeCell="B26" sqref="B26:E26"/>
    </sheetView>
  </sheetViews>
  <sheetFormatPr baseColWidth="10" defaultRowHeight="16" x14ac:dyDescent="0.2"/>
  <cols>
    <col min="2" max="2" width="6.6640625" bestFit="1" customWidth="1"/>
    <col min="3" max="3" width="31.83203125" bestFit="1" customWidth="1"/>
    <col min="4" max="4" width="9.6640625" bestFit="1" customWidth="1"/>
    <col min="5" max="5" width="9.5" bestFit="1" customWidth="1"/>
    <col min="6" max="6" width="10.5" bestFit="1" customWidth="1"/>
  </cols>
  <sheetData>
    <row r="4" spans="2:13" x14ac:dyDescent="0.2">
      <c r="B4">
        <v>1</v>
      </c>
      <c r="C4" t="s">
        <v>9</v>
      </c>
      <c r="I4" s="12" t="s">
        <v>68</v>
      </c>
      <c r="J4" s="12"/>
    </row>
    <row r="5" spans="2:13" x14ac:dyDescent="0.2">
      <c r="B5" t="s">
        <v>5</v>
      </c>
      <c r="C5" t="s">
        <v>6</v>
      </c>
      <c r="D5" t="s">
        <v>7</v>
      </c>
      <c r="E5" t="s">
        <v>8</v>
      </c>
    </row>
    <row r="6" spans="2:13" x14ac:dyDescent="0.2">
      <c r="B6">
        <v>1</v>
      </c>
      <c r="C6" t="s">
        <v>0</v>
      </c>
      <c r="D6" t="s">
        <v>1</v>
      </c>
      <c r="E6" t="s">
        <v>2</v>
      </c>
      <c r="I6" s="5" t="s">
        <v>7</v>
      </c>
      <c r="J6" s="5" t="s">
        <v>69</v>
      </c>
      <c r="K6" s="5" t="s">
        <v>70</v>
      </c>
    </row>
    <row r="7" spans="2:13" x14ac:dyDescent="0.2">
      <c r="B7">
        <v>2</v>
      </c>
      <c r="C7" t="s">
        <v>3</v>
      </c>
      <c r="D7" t="s">
        <v>1</v>
      </c>
      <c r="E7" t="s">
        <v>4</v>
      </c>
      <c r="I7" s="5" t="s">
        <v>1</v>
      </c>
      <c r="J7" s="5" t="s">
        <v>2</v>
      </c>
      <c r="K7" s="5">
        <v>44.956000000000003</v>
      </c>
      <c r="M7" s="6" t="s">
        <v>71</v>
      </c>
    </row>
    <row r="10" spans="2:13" x14ac:dyDescent="0.2">
      <c r="B10">
        <v>1</v>
      </c>
      <c r="C10" t="s">
        <v>10</v>
      </c>
    </row>
    <row r="11" spans="2:13" ht="18" x14ac:dyDescent="0.25">
      <c r="B11" s="12" t="s">
        <v>11</v>
      </c>
      <c r="C11" s="12"/>
      <c r="D11" t="s">
        <v>13</v>
      </c>
      <c r="E11">
        <v>500</v>
      </c>
      <c r="F11" t="s">
        <v>15</v>
      </c>
    </row>
    <row r="12" spans="2:13" x14ac:dyDescent="0.2">
      <c r="B12" s="12" t="s">
        <v>17</v>
      </c>
      <c r="C12" s="12"/>
      <c r="D12" t="s">
        <v>14</v>
      </c>
      <c r="E12">
        <v>100</v>
      </c>
      <c r="F12" t="s">
        <v>16</v>
      </c>
    </row>
    <row r="13" spans="2:13" x14ac:dyDescent="0.2">
      <c r="B13" s="12" t="s">
        <v>18</v>
      </c>
      <c r="C13" s="12"/>
      <c r="D13" t="s">
        <v>12</v>
      </c>
      <c r="E13" s="3">
        <f>E11/(2*PI()*E12*10^-3)</f>
        <v>795.77471545947674</v>
      </c>
      <c r="F13" t="s">
        <v>19</v>
      </c>
      <c r="I13" s="5" t="s">
        <v>72</v>
      </c>
      <c r="J13" s="5" t="s">
        <v>73</v>
      </c>
      <c r="K13" s="5" t="s">
        <v>77</v>
      </c>
    </row>
    <row r="14" spans="2:13" x14ac:dyDescent="0.2">
      <c r="D14" t="s">
        <v>20</v>
      </c>
      <c r="E14">
        <v>797</v>
      </c>
      <c r="F14" t="s">
        <v>19</v>
      </c>
      <c r="I14" s="7" t="s">
        <v>74</v>
      </c>
      <c r="J14" s="5" t="s">
        <v>1</v>
      </c>
      <c r="K14" s="8">
        <v>1.5E-3</v>
      </c>
    </row>
    <row r="15" spans="2:13" x14ac:dyDescent="0.2">
      <c r="D15" t="s">
        <v>21</v>
      </c>
      <c r="E15" s="4">
        <f>(E14-E13)/E13</f>
        <v>1.53973796442601E-3</v>
      </c>
      <c r="F15" t="s">
        <v>76</v>
      </c>
      <c r="J15" s="4"/>
    </row>
    <row r="17" spans="2:11" x14ac:dyDescent="0.2">
      <c r="I17" s="9"/>
    </row>
    <row r="18" spans="2:11" x14ac:dyDescent="0.2">
      <c r="B18">
        <v>1</v>
      </c>
      <c r="C18" t="s">
        <v>22</v>
      </c>
    </row>
    <row r="19" spans="2:11" x14ac:dyDescent="0.2">
      <c r="B19" s="12" t="s">
        <v>23</v>
      </c>
      <c r="C19" s="12"/>
      <c r="D19" t="s">
        <v>12</v>
      </c>
      <c r="E19">
        <f>E14</f>
        <v>797</v>
      </c>
      <c r="F19" t="s">
        <v>19</v>
      </c>
    </row>
    <row r="20" spans="2:11" x14ac:dyDescent="0.2">
      <c r="B20" s="12" t="s">
        <v>24</v>
      </c>
      <c r="C20" s="12"/>
      <c r="D20" t="s">
        <v>25</v>
      </c>
      <c r="E20" s="2">
        <f>(1/E19)*10^3</f>
        <v>1.2547051442910915</v>
      </c>
      <c r="F20" t="s">
        <v>26</v>
      </c>
    </row>
    <row r="21" spans="2:11" x14ac:dyDescent="0.2">
      <c r="B21" s="12" t="s">
        <v>28</v>
      </c>
      <c r="C21" s="12"/>
      <c r="D21" t="s">
        <v>29</v>
      </c>
      <c r="E21" s="2">
        <f>2*E20</f>
        <v>2.509410288582183</v>
      </c>
      <c r="F21" t="s">
        <v>26</v>
      </c>
    </row>
    <row r="22" spans="2:11" x14ac:dyDescent="0.2">
      <c r="B22" s="12" t="s">
        <v>31</v>
      </c>
      <c r="C22" s="12"/>
      <c r="D22" t="s">
        <v>30</v>
      </c>
      <c r="E22" s="2">
        <f>(E20/100)*10^3</f>
        <v>12.547051442910915</v>
      </c>
      <c r="F22" t="s">
        <v>27</v>
      </c>
    </row>
    <row r="23" spans="2:11" x14ac:dyDescent="0.2">
      <c r="B23" s="12" t="s">
        <v>32</v>
      </c>
      <c r="C23" s="12"/>
      <c r="D23" t="s">
        <v>33</v>
      </c>
      <c r="E23" s="2">
        <f>E21+E20</f>
        <v>3.7641154328732744</v>
      </c>
      <c r="F23" t="s">
        <v>26</v>
      </c>
    </row>
    <row r="24" spans="2:11" x14ac:dyDescent="0.2">
      <c r="B24" s="12" t="s">
        <v>34</v>
      </c>
      <c r="C24" s="12"/>
      <c r="D24" t="s">
        <v>35</v>
      </c>
      <c r="E24" s="2">
        <f>E20</f>
        <v>1.2547051442910915</v>
      </c>
      <c r="F24" t="s">
        <v>26</v>
      </c>
    </row>
    <row r="26" spans="2:11" x14ac:dyDescent="0.2">
      <c r="B26" t="s">
        <v>5</v>
      </c>
      <c r="C26" t="s">
        <v>6</v>
      </c>
      <c r="D26" t="s">
        <v>46</v>
      </c>
      <c r="E26" t="s">
        <v>47</v>
      </c>
      <c r="I26" s="10" t="s">
        <v>78</v>
      </c>
      <c r="J26" s="11" t="s">
        <v>79</v>
      </c>
      <c r="K26" s="5" t="s">
        <v>75</v>
      </c>
    </row>
    <row r="27" spans="2:11" x14ac:dyDescent="0.2">
      <c r="B27">
        <v>1</v>
      </c>
      <c r="C27" t="s">
        <v>36</v>
      </c>
      <c r="D27" t="s">
        <v>37</v>
      </c>
      <c r="E27" t="s">
        <v>38</v>
      </c>
      <c r="I27" s="10" t="s">
        <v>80</v>
      </c>
      <c r="J27" s="11" t="s">
        <v>81</v>
      </c>
      <c r="K27" s="5" t="s">
        <v>45</v>
      </c>
    </row>
    <row r="28" spans="2:11" x14ac:dyDescent="0.2">
      <c r="B28">
        <v>2</v>
      </c>
      <c r="C28" t="s">
        <v>39</v>
      </c>
      <c r="D28" t="s">
        <v>40</v>
      </c>
      <c r="E28" t="s">
        <v>41</v>
      </c>
    </row>
    <row r="29" spans="2:11" x14ac:dyDescent="0.2">
      <c r="B29" t="s">
        <v>42</v>
      </c>
      <c r="C29" t="s">
        <v>43</v>
      </c>
      <c r="D29" t="s">
        <v>44</v>
      </c>
      <c r="E29" t="s">
        <v>45</v>
      </c>
    </row>
    <row r="32" spans="2:11" x14ac:dyDescent="0.2">
      <c r="B32">
        <v>1</v>
      </c>
      <c r="C32" t="s">
        <v>48</v>
      </c>
    </row>
    <row r="33" spans="2:11" x14ac:dyDescent="0.2">
      <c r="B33" s="12" t="s">
        <v>49</v>
      </c>
      <c r="C33" s="12"/>
      <c r="D33" t="s">
        <v>12</v>
      </c>
      <c r="E33">
        <f>E19/10</f>
        <v>79.7</v>
      </c>
      <c r="F33" t="s">
        <v>19</v>
      </c>
    </row>
    <row r="34" spans="2:11" x14ac:dyDescent="0.2">
      <c r="B34" s="12" t="s">
        <v>24</v>
      </c>
      <c r="C34" s="12"/>
      <c r="D34" t="s">
        <v>25</v>
      </c>
      <c r="E34" s="3">
        <f>(1/E33)*10^3</f>
        <v>12.547051442910917</v>
      </c>
      <c r="F34" t="s">
        <v>26</v>
      </c>
    </row>
    <row r="35" spans="2:11" x14ac:dyDescent="0.2">
      <c r="B35" s="12" t="s">
        <v>28</v>
      </c>
      <c r="C35" s="12"/>
      <c r="D35" t="s">
        <v>29</v>
      </c>
      <c r="E35" s="3">
        <f>2*E34</f>
        <v>25.094102885821833</v>
      </c>
      <c r="F35" t="s">
        <v>26</v>
      </c>
    </row>
    <row r="36" spans="2:11" x14ac:dyDescent="0.2">
      <c r="B36" s="12" t="s">
        <v>31</v>
      </c>
      <c r="C36" s="12"/>
      <c r="D36" t="s">
        <v>30</v>
      </c>
      <c r="E36" s="3">
        <f>(E34/100)*10^3</f>
        <v>125.47051442910917</v>
      </c>
      <c r="F36" t="s">
        <v>27</v>
      </c>
    </row>
    <row r="37" spans="2:11" x14ac:dyDescent="0.2">
      <c r="B37" s="12" t="s">
        <v>32</v>
      </c>
      <c r="C37" s="12"/>
      <c r="D37" t="s">
        <v>33</v>
      </c>
      <c r="E37" s="3">
        <f>E35+E34</f>
        <v>37.641154328732753</v>
      </c>
      <c r="F37" t="s">
        <v>26</v>
      </c>
    </row>
    <row r="38" spans="2:11" x14ac:dyDescent="0.2">
      <c r="B38" s="12" t="s">
        <v>34</v>
      </c>
      <c r="C38" s="12"/>
      <c r="D38" t="s">
        <v>35</v>
      </c>
      <c r="E38" s="3">
        <f>E34</f>
        <v>12.547051442910917</v>
      </c>
      <c r="F38" t="s">
        <v>26</v>
      </c>
    </row>
    <row r="40" spans="2:11" x14ac:dyDescent="0.2">
      <c r="B40" t="s">
        <v>5</v>
      </c>
      <c r="C40" t="s">
        <v>6</v>
      </c>
      <c r="D40" t="s">
        <v>46</v>
      </c>
      <c r="E40" t="s">
        <v>47</v>
      </c>
      <c r="I40" s="10" t="s">
        <v>78</v>
      </c>
      <c r="J40" s="11" t="s">
        <v>79</v>
      </c>
      <c r="K40" s="5" t="s">
        <v>75</v>
      </c>
    </row>
    <row r="41" spans="2:11" x14ac:dyDescent="0.2">
      <c r="B41">
        <v>1</v>
      </c>
      <c r="C41" t="s">
        <v>36</v>
      </c>
      <c r="D41" t="s">
        <v>50</v>
      </c>
      <c r="E41" t="s">
        <v>51</v>
      </c>
      <c r="I41" s="10" t="s">
        <v>80</v>
      </c>
      <c r="J41" s="11" t="s">
        <v>51</v>
      </c>
      <c r="K41" s="5" t="s">
        <v>82</v>
      </c>
    </row>
    <row r="42" spans="2:11" x14ac:dyDescent="0.2">
      <c r="B42">
        <v>2</v>
      </c>
      <c r="C42" t="s">
        <v>39</v>
      </c>
      <c r="D42" t="s">
        <v>52</v>
      </c>
      <c r="E42" t="s">
        <v>41</v>
      </c>
    </row>
    <row r="43" spans="2:11" x14ac:dyDescent="0.2">
      <c r="B43" t="s">
        <v>42</v>
      </c>
      <c r="C43" t="s">
        <v>43</v>
      </c>
      <c r="D43" t="s">
        <v>53</v>
      </c>
      <c r="E43" t="s">
        <v>54</v>
      </c>
    </row>
    <row r="46" spans="2:11" x14ac:dyDescent="0.2">
      <c r="B46">
        <v>1</v>
      </c>
      <c r="C46" t="s">
        <v>55</v>
      </c>
    </row>
    <row r="47" spans="2:11" x14ac:dyDescent="0.2">
      <c r="B47" s="12" t="s">
        <v>49</v>
      </c>
      <c r="C47" s="12"/>
      <c r="D47" t="s">
        <v>12</v>
      </c>
      <c r="E47">
        <f>E19*10</f>
        <v>7970</v>
      </c>
      <c r="F47" t="s">
        <v>19</v>
      </c>
    </row>
    <row r="48" spans="2:11" x14ac:dyDescent="0.2">
      <c r="B48" s="12" t="s">
        <v>24</v>
      </c>
      <c r="C48" s="12"/>
      <c r="D48" t="s">
        <v>25</v>
      </c>
      <c r="E48" s="1">
        <f>(1/E47)*10^3</f>
        <v>0.12547051442910914</v>
      </c>
      <c r="F48" t="s">
        <v>26</v>
      </c>
    </row>
    <row r="49" spans="2:11" x14ac:dyDescent="0.2">
      <c r="B49" s="12" t="s">
        <v>28</v>
      </c>
      <c r="C49" s="12"/>
      <c r="D49" t="s">
        <v>29</v>
      </c>
      <c r="E49" s="1">
        <f>2*E48</f>
        <v>0.25094102885821828</v>
      </c>
      <c r="F49" t="s">
        <v>26</v>
      </c>
    </row>
    <row r="50" spans="2:11" x14ac:dyDescent="0.2">
      <c r="B50" s="12" t="s">
        <v>31</v>
      </c>
      <c r="C50" s="12"/>
      <c r="D50" t="s">
        <v>30</v>
      </c>
      <c r="E50" s="1">
        <f>(E48/100)*10^3</f>
        <v>1.2547051442910915</v>
      </c>
      <c r="F50" t="s">
        <v>27</v>
      </c>
    </row>
    <row r="51" spans="2:11" x14ac:dyDescent="0.2">
      <c r="B51" s="12" t="s">
        <v>32</v>
      </c>
      <c r="C51" s="12"/>
      <c r="D51" t="s">
        <v>33</v>
      </c>
      <c r="E51" s="1">
        <f>E49+E48</f>
        <v>0.3764115432873274</v>
      </c>
      <c r="F51" t="s">
        <v>26</v>
      </c>
    </row>
    <row r="52" spans="2:11" x14ac:dyDescent="0.2">
      <c r="B52" s="12" t="s">
        <v>34</v>
      </c>
      <c r="C52" s="12"/>
      <c r="D52" t="s">
        <v>35</v>
      </c>
      <c r="E52" s="1">
        <f>E48</f>
        <v>0.12547051442910914</v>
      </c>
      <c r="F52" t="s">
        <v>26</v>
      </c>
    </row>
    <row r="54" spans="2:11" x14ac:dyDescent="0.2">
      <c r="B54" t="s">
        <v>5</v>
      </c>
      <c r="C54" t="s">
        <v>6</v>
      </c>
      <c r="D54" t="s">
        <v>46</v>
      </c>
      <c r="E54" t="s">
        <v>47</v>
      </c>
      <c r="I54" s="10" t="s">
        <v>78</v>
      </c>
      <c r="J54" s="11" t="s">
        <v>79</v>
      </c>
      <c r="K54" s="5" t="s">
        <v>75</v>
      </c>
    </row>
    <row r="55" spans="2:11" x14ac:dyDescent="0.2">
      <c r="B55">
        <v>1</v>
      </c>
      <c r="C55" t="s">
        <v>36</v>
      </c>
      <c r="D55" t="s">
        <v>58</v>
      </c>
      <c r="E55" t="s">
        <v>59</v>
      </c>
      <c r="I55" s="10" t="s">
        <v>80</v>
      </c>
      <c r="J55" s="11" t="s">
        <v>83</v>
      </c>
      <c r="K55" s="5" t="s">
        <v>84</v>
      </c>
    </row>
    <row r="56" spans="2:11" x14ac:dyDescent="0.2">
      <c r="B56">
        <v>2</v>
      </c>
      <c r="C56" t="s">
        <v>39</v>
      </c>
      <c r="D56" t="s">
        <v>60</v>
      </c>
      <c r="E56" t="s">
        <v>41</v>
      </c>
    </row>
    <row r="57" spans="2:11" x14ac:dyDescent="0.2">
      <c r="B57" t="s">
        <v>42</v>
      </c>
      <c r="C57" t="s">
        <v>43</v>
      </c>
      <c r="D57" t="s">
        <v>61</v>
      </c>
      <c r="E57" t="s">
        <v>62</v>
      </c>
    </row>
    <row r="60" spans="2:11" x14ac:dyDescent="0.2">
      <c r="B60">
        <v>1</v>
      </c>
      <c r="C60" t="s">
        <v>56</v>
      </c>
    </row>
    <row r="61" spans="2:11" x14ac:dyDescent="0.2">
      <c r="B61" s="12" t="s">
        <v>57</v>
      </c>
      <c r="C61" s="12"/>
    </row>
  </sheetData>
  <mergeCells count="23">
    <mergeCell ref="B49:C49"/>
    <mergeCell ref="B50:C50"/>
    <mergeCell ref="B51:C51"/>
    <mergeCell ref="B52:C52"/>
    <mergeCell ref="B61:C61"/>
    <mergeCell ref="B36:C36"/>
    <mergeCell ref="B37:C37"/>
    <mergeCell ref="B38:C38"/>
    <mergeCell ref="B47:C47"/>
    <mergeCell ref="B48:C48"/>
    <mergeCell ref="I4:J4"/>
    <mergeCell ref="B35:C35"/>
    <mergeCell ref="B11:C11"/>
    <mergeCell ref="B12:C12"/>
    <mergeCell ref="B13:C13"/>
    <mergeCell ref="B19:C19"/>
    <mergeCell ref="B20:C20"/>
    <mergeCell ref="B21:C21"/>
    <mergeCell ref="B22:C22"/>
    <mergeCell ref="B23:C23"/>
    <mergeCell ref="B24:C24"/>
    <mergeCell ref="B33:C33"/>
    <mergeCell ref="B34:C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Sølve Ravn Kjelseth</dc:creator>
  <cp:lastModifiedBy>Sølve Ravn Kjelseth</cp:lastModifiedBy>
  <dcterms:created xsi:type="dcterms:W3CDTF">2025-03-06T10:06:36Z</dcterms:created>
  <dcterms:modified xsi:type="dcterms:W3CDTF">2025-03-20T11:48:03Z</dcterms:modified>
</cp:coreProperties>
</file>