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_tec/Git/EEK_lab/Lab01/Data/"/>
    </mc:Choice>
  </mc:AlternateContent>
  <xr:revisionPtr revIDLastSave="0" documentId="8_{B7B00AF4-F90C-FF4F-9A6C-57C6BCD0DDA9}" xr6:coauthVersionLast="47" xr6:coauthVersionMax="47" xr10:uidLastSave="{00000000-0000-0000-0000-000000000000}"/>
  <bookViews>
    <workbookView xWindow="4420" yWindow="1040" windowWidth="32280" windowHeight="23840" xr2:uid="{00C3E6E0-FDE1-5E4E-B06B-728306766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1" i="1"/>
  <c r="C45" i="1"/>
  <c r="D45" i="1"/>
  <c r="E45" i="1"/>
  <c r="F45" i="1"/>
  <c r="G45" i="1"/>
  <c r="H45" i="1"/>
  <c r="I45" i="1"/>
  <c r="J45" i="1"/>
  <c r="K45" i="1"/>
  <c r="L45" i="1"/>
  <c r="M45" i="1"/>
  <c r="N45" i="1"/>
  <c r="B45" i="1"/>
  <c r="B39" i="1"/>
  <c r="K39" i="1" s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Q36" i="1"/>
  <c r="L36" i="1"/>
  <c r="M36" i="1"/>
  <c r="N36" i="1"/>
  <c r="O36" i="1"/>
  <c r="P36" i="1"/>
  <c r="K36" i="1"/>
  <c r="H31" i="1"/>
  <c r="H30" i="1"/>
  <c r="H29" i="1"/>
  <c r="F30" i="1"/>
  <c r="F29" i="1"/>
  <c r="F22" i="1"/>
  <c r="F21" i="1"/>
  <c r="F23" i="1"/>
  <c r="F20" i="1"/>
  <c r="D17" i="1"/>
  <c r="E17" i="1"/>
  <c r="F17" i="1"/>
  <c r="G17" i="1"/>
  <c r="H17" i="1"/>
  <c r="J17" i="1"/>
  <c r="B16" i="1"/>
  <c r="B17" i="1" s="1"/>
  <c r="B52" i="1"/>
  <c r="B54" i="1" s="1"/>
  <c r="F39" i="1"/>
  <c r="O39" i="1" s="1"/>
  <c r="G39" i="1"/>
  <c r="P39" i="1" s="1"/>
  <c r="H39" i="1"/>
  <c r="Q39" i="1" s="1"/>
  <c r="C39" i="1"/>
  <c r="L39" i="1" s="1"/>
  <c r="D39" i="1"/>
  <c r="M39" i="1" s="1"/>
  <c r="E39" i="1"/>
  <c r="N39" i="1" s="1"/>
  <c r="B34" i="1"/>
  <c r="B30" i="1"/>
  <c r="F31" i="1" s="1"/>
  <c r="B23" i="1"/>
  <c r="B24" i="1" s="1"/>
  <c r="F25" i="1" s="1"/>
  <c r="L16" i="1"/>
  <c r="L17" i="1" s="1"/>
  <c r="M16" i="1"/>
  <c r="M17" i="1" s="1"/>
  <c r="N16" i="1"/>
  <c r="N17" i="1" s="1"/>
  <c r="O16" i="1"/>
  <c r="O17" i="1" s="1"/>
  <c r="I16" i="1"/>
  <c r="I17" i="1" s="1"/>
  <c r="J16" i="1"/>
  <c r="K16" i="1"/>
  <c r="K17" i="1" s="1"/>
  <c r="D16" i="1"/>
  <c r="E16" i="1"/>
  <c r="F16" i="1"/>
  <c r="G16" i="1"/>
  <c r="H16" i="1"/>
  <c r="C16" i="1"/>
  <c r="C17" i="1" s="1"/>
  <c r="F24" i="1" l="1"/>
</calcChain>
</file>

<file path=xl/sharedStrings.xml><?xml version="1.0" encoding="utf-8"?>
<sst xmlns="http://schemas.openxmlformats.org/spreadsheetml/2006/main" count="110" uniqueCount="71">
  <si>
    <t>VR</t>
  </si>
  <si>
    <t>VD</t>
  </si>
  <si>
    <t>ID</t>
  </si>
  <si>
    <t>R 1k</t>
  </si>
  <si>
    <t>R 1M</t>
  </si>
  <si>
    <t>OL</t>
  </si>
  <si>
    <t>Part 2:</t>
  </si>
  <si>
    <t>Measured components:</t>
  </si>
  <si>
    <t>Part 1:</t>
  </si>
  <si>
    <t>Part 3:</t>
  </si>
  <si>
    <t>VE</t>
  </si>
  <si>
    <t>RM</t>
  </si>
  <si>
    <t>omh</t>
  </si>
  <si>
    <t>V</t>
  </si>
  <si>
    <t>ohm</t>
  </si>
  <si>
    <t>VR (V)</t>
  </si>
  <si>
    <t>VD (V)</t>
  </si>
  <si>
    <t>ID (A)</t>
  </si>
  <si>
    <t>IS</t>
  </si>
  <si>
    <t>A</t>
  </si>
  <si>
    <t>RDC</t>
  </si>
  <si>
    <t>R 100</t>
  </si>
  <si>
    <t>Part 4:</t>
  </si>
  <si>
    <t>First light:</t>
  </si>
  <si>
    <t>Good brightness:</t>
  </si>
  <si>
    <t>E (V)</t>
  </si>
  <si>
    <t>Table:</t>
  </si>
  <si>
    <t>Part 5:</t>
  </si>
  <si>
    <t>VZ (V)</t>
  </si>
  <si>
    <t>R 2k2</t>
  </si>
  <si>
    <t>Part 6:</t>
  </si>
  <si>
    <t>8,3-8,4</t>
  </si>
  <si>
    <t>Vpp</t>
  </si>
  <si>
    <t>F</t>
  </si>
  <si>
    <t>999-1010</t>
  </si>
  <si>
    <t>Hz</t>
  </si>
  <si>
    <t>VP</t>
  </si>
  <si>
    <t>VDC</t>
  </si>
  <si>
    <t>V DC</t>
  </si>
  <si>
    <t>V p</t>
  </si>
  <si>
    <t>V DC measured</t>
  </si>
  <si>
    <t>Difference</t>
  </si>
  <si>
    <t>% lower measured than calculated</t>
  </si>
  <si>
    <t>Voltage forward</t>
  </si>
  <si>
    <t>Voltage reverse</t>
  </si>
  <si>
    <t>Resistance forward</t>
  </si>
  <si>
    <t>Resistance reverse</t>
  </si>
  <si>
    <t>ID (mA)</t>
  </si>
  <si>
    <r>
      <t>V</t>
    </r>
    <r>
      <rPr>
        <vertAlign val="subscript"/>
        <sz val="12"/>
        <color theme="1"/>
        <rFont val="Aptos Narrow (Body)"/>
      </rPr>
      <t>R</t>
    </r>
  </si>
  <si>
    <r>
      <t>R</t>
    </r>
    <r>
      <rPr>
        <vertAlign val="subscript"/>
        <sz val="12"/>
        <color theme="1"/>
        <rFont val="Aptos Narrow (Body)"/>
      </rPr>
      <t>M</t>
    </r>
    <r>
      <rPr>
        <sz val="12"/>
        <color theme="1"/>
        <rFont val="Aptos Narrow (Body)"/>
      </rPr>
      <t xml:space="preserve"> (Assumed)</t>
    </r>
  </si>
  <si>
    <t>R (Measured)</t>
  </si>
  <si>
    <t>E (Measured)</t>
  </si>
  <si>
    <r>
      <t>V</t>
    </r>
    <r>
      <rPr>
        <vertAlign val="subscript"/>
        <sz val="12"/>
        <color theme="1"/>
        <rFont val="Aptos Narrow (Body)"/>
      </rPr>
      <t>R</t>
    </r>
    <r>
      <rPr>
        <sz val="12"/>
        <color theme="1"/>
        <rFont val="Aptos Narrow (Body)"/>
      </rPr>
      <t xml:space="preserve"> (Measured)</t>
    </r>
  </si>
  <si>
    <r>
      <t>I</t>
    </r>
    <r>
      <rPr>
        <vertAlign val="subscript"/>
        <sz val="12"/>
        <color theme="1"/>
        <rFont val="Aptos Narrow (Body)"/>
      </rPr>
      <t>S</t>
    </r>
    <r>
      <rPr>
        <sz val="12"/>
        <color theme="1"/>
        <rFont val="Aptos Narrow (Body)"/>
      </rPr>
      <t xml:space="preserve"> (Calculated)</t>
    </r>
  </si>
  <si>
    <r>
      <t>R</t>
    </r>
    <r>
      <rPr>
        <vertAlign val="subscript"/>
        <sz val="12"/>
        <color theme="1"/>
        <rFont val="Aptos Narrow (Body)"/>
      </rPr>
      <t>DC</t>
    </r>
    <r>
      <rPr>
        <sz val="12"/>
        <color theme="1"/>
        <rFont val="Aptos Narrow (Body)"/>
      </rPr>
      <t xml:space="preserve"> (Calculated)</t>
    </r>
  </si>
  <si>
    <t>mV</t>
  </si>
  <si>
    <t>kohm</t>
  </si>
  <si>
    <t>nA</t>
  </si>
  <si>
    <t>Mohm</t>
  </si>
  <si>
    <t>First light</t>
  </si>
  <si>
    <t>Bright</t>
  </si>
  <si>
    <r>
      <t>V</t>
    </r>
    <r>
      <rPr>
        <vertAlign val="subscript"/>
        <sz val="12"/>
        <color theme="1"/>
        <rFont val="Aptos Narrow (Body)"/>
      </rPr>
      <t>D</t>
    </r>
  </si>
  <si>
    <r>
      <t>I</t>
    </r>
    <r>
      <rPr>
        <vertAlign val="subscript"/>
        <sz val="12"/>
        <color theme="1"/>
        <rFont val="Aptos Narrow (Body)"/>
      </rPr>
      <t>D</t>
    </r>
    <r>
      <rPr>
        <sz val="12"/>
        <color theme="1"/>
        <rFont val="Aptos Narrow (Body)"/>
      </rPr>
      <t xml:space="preserve"> (Calculated)</t>
    </r>
  </si>
  <si>
    <t>mA</t>
  </si>
  <si>
    <t>uA</t>
  </si>
  <si>
    <t>Measurments</t>
  </si>
  <si>
    <t>IZ (mA)</t>
  </si>
  <si>
    <t>Vpeak (Measured)</t>
  </si>
  <si>
    <t>VDC (Calculated)</t>
  </si>
  <si>
    <t>VDC (Measured)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</si>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</sst>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3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2" fontId="0" fillId="0" borderId="8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053B-81B2-6744-A76F-320A46712756}">
  <dimension ref="A2:Q54"/>
  <sheetViews>
    <sheetView tabSelected="1" topLeftCell="A31" zoomScale="150" workbookViewId="0">
      <selection activeCell="F51" sqref="F51:H54"/>
    </sheetView>
  </sheetViews>
  <sheetFormatPr baseColWidth="10" defaultRowHeight="16" x14ac:dyDescent="0.2"/>
  <cols>
    <col min="1" max="1" width="14.33203125" customWidth="1"/>
    <col min="2" max="2" width="10.6640625" customWidth="1"/>
    <col min="4" max="4" width="17.33203125" customWidth="1"/>
    <col min="5" max="5" width="14.5" customWidth="1"/>
    <col min="6" max="7" width="16" customWidth="1"/>
  </cols>
  <sheetData>
    <row r="2" spans="1:15" x14ac:dyDescent="0.2">
      <c r="A2" t="s">
        <v>7</v>
      </c>
    </row>
    <row r="3" spans="1:15" x14ac:dyDescent="0.2">
      <c r="A3" t="s">
        <v>21</v>
      </c>
      <c r="B3">
        <v>98.9</v>
      </c>
      <c r="C3" t="s">
        <v>14</v>
      </c>
    </row>
    <row r="4" spans="1:15" x14ac:dyDescent="0.2">
      <c r="A4" t="s">
        <v>3</v>
      </c>
      <c r="B4">
        <v>988.3</v>
      </c>
      <c r="C4" t="s">
        <v>12</v>
      </c>
    </row>
    <row r="5" spans="1:15" x14ac:dyDescent="0.2">
      <c r="A5" t="s">
        <v>29</v>
      </c>
      <c r="B5">
        <v>2214.3000000000002</v>
      </c>
      <c r="C5" t="s">
        <v>14</v>
      </c>
    </row>
    <row r="6" spans="1:15" x14ac:dyDescent="0.2">
      <c r="A6" t="s">
        <v>4</v>
      </c>
      <c r="B6">
        <v>1002500</v>
      </c>
      <c r="C6" t="s">
        <v>12</v>
      </c>
    </row>
    <row r="8" spans="1:15" x14ac:dyDescent="0.2">
      <c r="A8" t="s">
        <v>8</v>
      </c>
    </row>
    <row r="9" spans="1:15" x14ac:dyDescent="0.2">
      <c r="A9" s="8" t="s">
        <v>43</v>
      </c>
      <c r="B9" s="8">
        <v>0.59299999999999997</v>
      </c>
      <c r="C9" s="10" t="s">
        <v>13</v>
      </c>
      <c r="D9" s="9" t="s">
        <v>45</v>
      </c>
      <c r="E9" s="8">
        <v>225400</v>
      </c>
      <c r="F9" s="10" t="s">
        <v>14</v>
      </c>
    </row>
    <row r="10" spans="1:15" x14ac:dyDescent="0.2">
      <c r="A10" s="5" t="s">
        <v>44</v>
      </c>
      <c r="B10" s="5" t="s">
        <v>5</v>
      </c>
      <c r="C10" s="7"/>
      <c r="D10" s="6" t="s">
        <v>46</v>
      </c>
      <c r="E10" s="5" t="s">
        <v>5</v>
      </c>
      <c r="F10" s="7"/>
    </row>
    <row r="13" spans="1:15" x14ac:dyDescent="0.2">
      <c r="A13" t="s">
        <v>6</v>
      </c>
    </row>
    <row r="14" spans="1:15" x14ac:dyDescent="0.2">
      <c r="A14" t="s">
        <v>15</v>
      </c>
      <c r="B14">
        <v>0.1061</v>
      </c>
      <c r="C14">
        <v>0.2069</v>
      </c>
      <c r="D14">
        <v>0.30109999999999998</v>
      </c>
      <c r="E14">
        <v>0.39900000000000002</v>
      </c>
      <c r="F14">
        <v>0.504</v>
      </c>
      <c r="G14">
        <v>0.60699999999999998</v>
      </c>
      <c r="H14">
        <v>0.69899999999999995</v>
      </c>
      <c r="I14">
        <v>0.80100000000000005</v>
      </c>
      <c r="J14">
        <v>0.90500000000000003</v>
      </c>
      <c r="K14">
        <v>1.006</v>
      </c>
      <c r="L14">
        <v>1.9990000000000001</v>
      </c>
      <c r="M14">
        <v>3.0059999999999998</v>
      </c>
      <c r="N14">
        <v>4.0010000000000003</v>
      </c>
      <c r="O14" s="1">
        <v>5</v>
      </c>
    </row>
    <row r="15" spans="1:15" x14ac:dyDescent="0.2">
      <c r="A15" t="s">
        <v>16</v>
      </c>
      <c r="B15">
        <v>0.50700000000000001</v>
      </c>
      <c r="C15">
        <v>0.53800000000000003</v>
      </c>
      <c r="D15">
        <v>0.55600000000000005</v>
      </c>
      <c r="E15">
        <v>0.56999999999999995</v>
      </c>
      <c r="F15">
        <v>0.57999999999999996</v>
      </c>
      <c r="G15">
        <v>0.58899999999999997</v>
      </c>
      <c r="H15">
        <v>0.59599999999999997</v>
      </c>
      <c r="I15">
        <v>0.60199999999999998</v>
      </c>
      <c r="J15">
        <v>0.60699999999999998</v>
      </c>
      <c r="K15">
        <v>0.61199999999999999</v>
      </c>
      <c r="L15">
        <v>0.64500000000000002</v>
      </c>
      <c r="M15">
        <v>0.66500000000000004</v>
      </c>
      <c r="N15">
        <v>0.67800000000000005</v>
      </c>
      <c r="O15">
        <v>0.68899999999999995</v>
      </c>
    </row>
    <row r="16" spans="1:15" x14ac:dyDescent="0.2">
      <c r="A16" t="s">
        <v>17</v>
      </c>
      <c r="B16">
        <f t="shared" ref="B16:O16" si="0">B14/$B4</f>
        <v>1.0735606597187089E-4</v>
      </c>
      <c r="C16">
        <f t="shared" si="0"/>
        <v>2.0934938783770111E-4</v>
      </c>
      <c r="D16">
        <f t="shared" si="0"/>
        <v>3.046645755337448E-4</v>
      </c>
      <c r="E16">
        <f t="shared" si="0"/>
        <v>4.0372356571891132E-4</v>
      </c>
      <c r="F16">
        <f t="shared" si="0"/>
        <v>5.0996660932915109E-4</v>
      </c>
      <c r="G16">
        <f t="shared" si="0"/>
        <v>6.1418597591824341E-4</v>
      </c>
      <c r="H16">
        <f t="shared" si="0"/>
        <v>7.07275118891025E-4</v>
      </c>
      <c r="I16">
        <f t="shared" si="0"/>
        <v>8.1048264696954376E-4</v>
      </c>
      <c r="J16">
        <f t="shared" si="0"/>
        <v>9.1571385206920986E-4</v>
      </c>
      <c r="K16">
        <f t="shared" si="0"/>
        <v>1.0179095416371548E-3</v>
      </c>
      <c r="L16">
        <f t="shared" si="0"/>
        <v>2.0226651826368513E-3</v>
      </c>
      <c r="M16">
        <f t="shared" si="0"/>
        <v>3.0415865627845796E-3</v>
      </c>
      <c r="N16">
        <f t="shared" si="0"/>
        <v>4.0483658808054242E-3</v>
      </c>
      <c r="O16">
        <f t="shared" si="0"/>
        <v>5.0591925528685622E-3</v>
      </c>
    </row>
    <row r="17" spans="1:15" x14ac:dyDescent="0.2">
      <c r="A17" t="s">
        <v>47</v>
      </c>
      <c r="B17">
        <f>B16*1000</f>
        <v>0.10735606597187089</v>
      </c>
      <c r="C17">
        <f t="shared" ref="C17:O17" si="1">C16*1000</f>
        <v>0.2093493878377011</v>
      </c>
      <c r="D17">
        <f t="shared" si="1"/>
        <v>0.30466457553374482</v>
      </c>
      <c r="E17">
        <f t="shared" si="1"/>
        <v>0.40372356571891133</v>
      </c>
      <c r="F17">
        <f t="shared" si="1"/>
        <v>0.50996660932915105</v>
      </c>
      <c r="G17">
        <f t="shared" si="1"/>
        <v>0.61418597591824342</v>
      </c>
      <c r="H17">
        <f t="shared" si="1"/>
        <v>0.70727511889102501</v>
      </c>
      <c r="I17">
        <f t="shared" si="1"/>
        <v>0.81048264696954375</v>
      </c>
      <c r="J17">
        <f t="shared" si="1"/>
        <v>0.91571385206920985</v>
      </c>
      <c r="K17">
        <f t="shared" si="1"/>
        <v>1.0179095416371549</v>
      </c>
      <c r="L17">
        <f t="shared" si="1"/>
        <v>2.0226651826368514</v>
      </c>
      <c r="M17">
        <f t="shared" si="1"/>
        <v>3.0415865627845795</v>
      </c>
      <c r="N17">
        <f t="shared" si="1"/>
        <v>4.0483658808054246</v>
      </c>
      <c r="O17">
        <f t="shared" si="1"/>
        <v>5.059192552868562</v>
      </c>
    </row>
    <row r="19" spans="1:15" x14ac:dyDescent="0.2">
      <c r="A19" t="s">
        <v>9</v>
      </c>
    </row>
    <row r="20" spans="1:15" x14ac:dyDescent="0.2">
      <c r="A20" t="s">
        <v>10</v>
      </c>
      <c r="B20">
        <v>20.03</v>
      </c>
      <c r="C20" t="s">
        <v>13</v>
      </c>
      <c r="E20" s="13" t="s">
        <v>51</v>
      </c>
      <c r="F20" s="3">
        <f>B20</f>
        <v>20.03</v>
      </c>
      <c r="G20" s="4" t="s">
        <v>13</v>
      </c>
    </row>
    <row r="21" spans="1:15" ht="18" x14ac:dyDescent="0.25">
      <c r="A21" t="s">
        <v>0</v>
      </c>
      <c r="B21">
        <v>6.1999999999999998E-3</v>
      </c>
      <c r="C21" t="s">
        <v>13</v>
      </c>
      <c r="E21" s="14" t="s">
        <v>49</v>
      </c>
      <c r="F21" s="9">
        <f>B22/1000000</f>
        <v>10</v>
      </c>
      <c r="G21" s="10" t="s">
        <v>58</v>
      </c>
    </row>
    <row r="22" spans="1:15" x14ac:dyDescent="0.2">
      <c r="A22" t="s">
        <v>11</v>
      </c>
      <c r="B22">
        <v>10000000</v>
      </c>
      <c r="C22" t="s">
        <v>14</v>
      </c>
      <c r="E22" s="15" t="s">
        <v>50</v>
      </c>
      <c r="F22">
        <f>B6/1000</f>
        <v>1002.5</v>
      </c>
      <c r="G22" s="12" t="s">
        <v>56</v>
      </c>
    </row>
    <row r="23" spans="1:15" ht="18" x14ac:dyDescent="0.25">
      <c r="A23" t="s">
        <v>18</v>
      </c>
      <c r="B23" s="2">
        <f>B21/(1/((1/B6)+(1/B22)))</f>
        <v>6.8045386533665826E-9</v>
      </c>
      <c r="C23" t="s">
        <v>19</v>
      </c>
      <c r="E23" s="14" t="s">
        <v>52</v>
      </c>
      <c r="F23" s="9">
        <f>B21*1000</f>
        <v>6.2</v>
      </c>
      <c r="G23" s="10" t="s">
        <v>55</v>
      </c>
    </row>
    <row r="24" spans="1:15" ht="18" x14ac:dyDescent="0.25">
      <c r="A24" t="s">
        <v>20</v>
      </c>
      <c r="B24" s="2">
        <f>(B20-B21)/B23</f>
        <v>2942712360.0941143</v>
      </c>
      <c r="C24" t="s">
        <v>14</v>
      </c>
      <c r="E24" s="15" t="s">
        <v>53</v>
      </c>
      <c r="F24" s="18">
        <f>B23*1000000000</f>
        <v>6.804538653366583</v>
      </c>
      <c r="G24" s="12" t="s">
        <v>57</v>
      </c>
    </row>
    <row r="25" spans="1:15" ht="18" x14ac:dyDescent="0.25">
      <c r="E25" s="14" t="s">
        <v>54</v>
      </c>
      <c r="F25" s="17">
        <f>B24/1000000</f>
        <v>2942.7123600941145</v>
      </c>
      <c r="G25" s="10" t="s">
        <v>58</v>
      </c>
    </row>
    <row r="26" spans="1:15" x14ac:dyDescent="0.2">
      <c r="A26" t="s">
        <v>22</v>
      </c>
    </row>
    <row r="27" spans="1:15" x14ac:dyDescent="0.2">
      <c r="A27" t="s">
        <v>23</v>
      </c>
    </row>
    <row r="28" spans="1:15" x14ac:dyDescent="0.2">
      <c r="A28" t="s">
        <v>1</v>
      </c>
      <c r="B28">
        <v>1.7869999999999999</v>
      </c>
      <c r="C28" t="s">
        <v>13</v>
      </c>
      <c r="E28" s="14" t="s">
        <v>65</v>
      </c>
      <c r="F28" s="22" t="s">
        <v>59</v>
      </c>
      <c r="G28" s="23"/>
      <c r="H28" s="22" t="s">
        <v>60</v>
      </c>
      <c r="I28" s="23"/>
    </row>
    <row r="29" spans="1:15" ht="18" x14ac:dyDescent="0.25">
      <c r="A29" t="s">
        <v>0</v>
      </c>
      <c r="B29">
        <v>1.78E-2</v>
      </c>
      <c r="C29" t="s">
        <v>13</v>
      </c>
      <c r="E29" s="13" t="s">
        <v>61</v>
      </c>
      <c r="F29" s="11">
        <f>B28</f>
        <v>1.7869999999999999</v>
      </c>
      <c r="G29" s="12" t="s">
        <v>13</v>
      </c>
      <c r="H29" s="11">
        <f>B32</f>
        <v>2.1850000000000001</v>
      </c>
      <c r="I29" s="12" t="s">
        <v>13</v>
      </c>
    </row>
    <row r="30" spans="1:15" ht="18" x14ac:dyDescent="0.25">
      <c r="A30" t="s">
        <v>2</v>
      </c>
      <c r="B30">
        <f>B29/B3</f>
        <v>1.7997977755308391E-4</v>
      </c>
      <c r="C30" t="s">
        <v>19</v>
      </c>
      <c r="E30" s="14" t="s">
        <v>48</v>
      </c>
      <c r="F30" s="8">
        <f>B29*1000</f>
        <v>17.8</v>
      </c>
      <c r="G30" s="10" t="s">
        <v>55</v>
      </c>
      <c r="H30" s="8">
        <f>B33</f>
        <v>3.6320000000000001</v>
      </c>
      <c r="I30" s="10" t="s">
        <v>13</v>
      </c>
    </row>
    <row r="31" spans="1:15" ht="18" x14ac:dyDescent="0.25">
      <c r="A31" t="s">
        <v>24</v>
      </c>
      <c r="E31" s="16" t="s">
        <v>62</v>
      </c>
      <c r="F31" s="19">
        <f>B30*1000000</f>
        <v>179.97977755308392</v>
      </c>
      <c r="G31" s="7" t="s">
        <v>64</v>
      </c>
      <c r="H31" s="19">
        <f>B34*1000</f>
        <v>36.72396359959555</v>
      </c>
      <c r="I31" s="7" t="s">
        <v>63</v>
      </c>
    </row>
    <row r="32" spans="1:15" x14ac:dyDescent="0.2">
      <c r="A32" t="s">
        <v>1</v>
      </c>
      <c r="B32">
        <v>2.1850000000000001</v>
      </c>
      <c r="C32" t="s">
        <v>13</v>
      </c>
    </row>
    <row r="33" spans="1:17" x14ac:dyDescent="0.2">
      <c r="A33" t="s">
        <v>0</v>
      </c>
      <c r="B33">
        <v>3.6320000000000001</v>
      </c>
      <c r="C33" t="s">
        <v>13</v>
      </c>
    </row>
    <row r="34" spans="1:17" x14ac:dyDescent="0.2">
      <c r="A34" t="s">
        <v>2</v>
      </c>
      <c r="B34">
        <f>B33/B3</f>
        <v>3.6723963599595552E-2</v>
      </c>
      <c r="C34" t="s">
        <v>19</v>
      </c>
    </row>
    <row r="35" spans="1:17" x14ac:dyDescent="0.2">
      <c r="A35" t="s">
        <v>26</v>
      </c>
    </row>
    <row r="36" spans="1:17" x14ac:dyDescent="0.2">
      <c r="A36" t="s">
        <v>25</v>
      </c>
      <c r="B36">
        <v>1E-3</v>
      </c>
      <c r="C36">
        <v>1.0329999999999999</v>
      </c>
      <c r="D36">
        <v>2.008</v>
      </c>
      <c r="E36">
        <v>3.008</v>
      </c>
      <c r="F36">
        <v>4.0019999999999998</v>
      </c>
      <c r="G36">
        <v>5.01</v>
      </c>
      <c r="H36">
        <v>6.04</v>
      </c>
      <c r="J36" s="14" t="s">
        <v>25</v>
      </c>
      <c r="K36" s="20">
        <f t="shared" ref="K36:Q38" si="2">B36</f>
        <v>1E-3</v>
      </c>
      <c r="L36" s="20">
        <f t="shared" si="2"/>
        <v>1.0329999999999999</v>
      </c>
      <c r="M36" s="20">
        <f t="shared" si="2"/>
        <v>2.008</v>
      </c>
      <c r="N36" s="20">
        <f t="shared" si="2"/>
        <v>3.008</v>
      </c>
      <c r="O36" s="20">
        <f t="shared" si="2"/>
        <v>4.0019999999999998</v>
      </c>
      <c r="P36" s="20">
        <f t="shared" si="2"/>
        <v>5.01</v>
      </c>
      <c r="Q36" s="20">
        <f t="shared" si="2"/>
        <v>6.04</v>
      </c>
    </row>
    <row r="37" spans="1:17" x14ac:dyDescent="0.2">
      <c r="A37" t="s">
        <v>16</v>
      </c>
      <c r="B37">
        <v>1E-3</v>
      </c>
      <c r="C37">
        <v>1.032</v>
      </c>
      <c r="D37">
        <v>1.86</v>
      </c>
      <c r="E37">
        <v>1.9870000000000001</v>
      </c>
      <c r="F37">
        <v>2.0659999999999998</v>
      </c>
      <c r="G37">
        <v>2.1349999999999998</v>
      </c>
      <c r="H37">
        <v>2.2010000000000001</v>
      </c>
      <c r="J37" s="14" t="s">
        <v>16</v>
      </c>
      <c r="K37" s="20">
        <f t="shared" si="2"/>
        <v>1E-3</v>
      </c>
      <c r="L37" s="20">
        <f t="shared" si="2"/>
        <v>1.032</v>
      </c>
      <c r="M37" s="20">
        <f t="shared" si="2"/>
        <v>1.86</v>
      </c>
      <c r="N37" s="20">
        <f t="shared" si="2"/>
        <v>1.9870000000000001</v>
      </c>
      <c r="O37" s="20">
        <f t="shared" si="2"/>
        <v>2.0659999999999998</v>
      </c>
      <c r="P37" s="20">
        <f t="shared" si="2"/>
        <v>2.1349999999999998</v>
      </c>
      <c r="Q37" s="20">
        <f t="shared" si="2"/>
        <v>2.2010000000000001</v>
      </c>
    </row>
    <row r="38" spans="1:17" x14ac:dyDescent="0.2">
      <c r="A38" t="s">
        <v>15</v>
      </c>
      <c r="B38">
        <v>0</v>
      </c>
      <c r="C38">
        <v>0</v>
      </c>
      <c r="D38">
        <v>0.1464</v>
      </c>
      <c r="E38">
        <v>1.0189999999999999</v>
      </c>
      <c r="F38">
        <v>1.9339999999999999</v>
      </c>
      <c r="G38">
        <v>2.875</v>
      </c>
      <c r="H38">
        <v>3.84</v>
      </c>
      <c r="J38" s="14" t="s">
        <v>15</v>
      </c>
      <c r="K38" s="20">
        <f t="shared" si="2"/>
        <v>0</v>
      </c>
      <c r="L38" s="20">
        <f t="shared" si="2"/>
        <v>0</v>
      </c>
      <c r="M38" s="20">
        <f t="shared" si="2"/>
        <v>0.1464</v>
      </c>
      <c r="N38" s="20">
        <f t="shared" si="2"/>
        <v>1.0189999999999999</v>
      </c>
      <c r="O38" s="20">
        <f t="shared" si="2"/>
        <v>1.9339999999999999</v>
      </c>
      <c r="P38" s="20">
        <f t="shared" si="2"/>
        <v>2.875</v>
      </c>
      <c r="Q38" s="20">
        <f t="shared" si="2"/>
        <v>3.84</v>
      </c>
    </row>
    <row r="39" spans="1:17" x14ac:dyDescent="0.2">
      <c r="A39" t="s">
        <v>17</v>
      </c>
      <c r="B39">
        <f t="shared" ref="B39:H39" si="3">B38/$B3</f>
        <v>0</v>
      </c>
      <c r="C39">
        <f t="shared" si="3"/>
        <v>0</v>
      </c>
      <c r="D39">
        <f t="shared" si="3"/>
        <v>1.4802831142568249E-3</v>
      </c>
      <c r="E39">
        <f t="shared" si="3"/>
        <v>1.0303336703741152E-2</v>
      </c>
      <c r="F39">
        <f t="shared" si="3"/>
        <v>1.9555106167846309E-2</v>
      </c>
      <c r="G39">
        <f t="shared" si="3"/>
        <v>2.9069767441860465E-2</v>
      </c>
      <c r="H39">
        <f t="shared" si="3"/>
        <v>3.8827098078867542E-2</v>
      </c>
      <c r="J39" s="14" t="s">
        <v>47</v>
      </c>
      <c r="K39" s="20">
        <f t="shared" ref="K39:Q39" si="4">B39*1000</f>
        <v>0</v>
      </c>
      <c r="L39" s="20">
        <f t="shared" si="4"/>
        <v>0</v>
      </c>
      <c r="M39" s="20">
        <f t="shared" si="4"/>
        <v>1.4802831142568249</v>
      </c>
      <c r="N39" s="20">
        <f t="shared" si="4"/>
        <v>10.303336703741152</v>
      </c>
      <c r="O39" s="20">
        <f t="shared" si="4"/>
        <v>19.555106167846308</v>
      </c>
      <c r="P39" s="20">
        <f t="shared" si="4"/>
        <v>29.069767441860463</v>
      </c>
      <c r="Q39" s="20">
        <f t="shared" si="4"/>
        <v>38.827098078867543</v>
      </c>
    </row>
    <row r="41" spans="1:17" x14ac:dyDescent="0.2">
      <c r="A41" t="s">
        <v>27</v>
      </c>
    </row>
    <row r="42" spans="1:17" x14ac:dyDescent="0.2">
      <c r="A42" t="s">
        <v>25</v>
      </c>
      <c r="B42">
        <v>8.0000000000000004E-4</v>
      </c>
      <c r="C42">
        <v>1.004</v>
      </c>
      <c r="D42">
        <v>2.0089999999999999</v>
      </c>
      <c r="E42">
        <v>3.008</v>
      </c>
      <c r="F42">
        <v>4.04</v>
      </c>
      <c r="G42">
        <v>5.0199999999999996</v>
      </c>
      <c r="H42">
        <v>6.01</v>
      </c>
      <c r="I42" s="1">
        <v>7</v>
      </c>
      <c r="J42">
        <v>8.02</v>
      </c>
      <c r="K42">
        <v>9.06</v>
      </c>
      <c r="L42">
        <v>9.99</v>
      </c>
      <c r="M42">
        <v>11.05</v>
      </c>
      <c r="N42">
        <v>12.01</v>
      </c>
    </row>
    <row r="43" spans="1:17" x14ac:dyDescent="0.2">
      <c r="A43" t="s">
        <v>28</v>
      </c>
      <c r="B43">
        <v>5.0000000000000001E-4</v>
      </c>
      <c r="C43">
        <v>1.004</v>
      </c>
      <c r="D43">
        <v>2.008</v>
      </c>
      <c r="E43">
        <v>3.0070000000000001</v>
      </c>
      <c r="F43">
        <v>4.04</v>
      </c>
      <c r="G43">
        <v>5.0199999999999996</v>
      </c>
      <c r="H43">
        <v>6.01</v>
      </c>
      <c r="I43" s="1">
        <v>7</v>
      </c>
      <c r="J43">
        <v>8.02</v>
      </c>
      <c r="K43">
        <v>9.06</v>
      </c>
      <c r="L43">
        <v>9.94</v>
      </c>
      <c r="M43">
        <v>10.16</v>
      </c>
      <c r="N43">
        <v>10.36</v>
      </c>
    </row>
    <row r="44" spans="1:17" x14ac:dyDescent="0.2">
      <c r="A44" t="s">
        <v>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5.2600000000000001E-2</v>
      </c>
      <c r="M44">
        <v>0.88300000000000001</v>
      </c>
      <c r="N44">
        <v>1.6279999999999999</v>
      </c>
    </row>
    <row r="45" spans="1:17" x14ac:dyDescent="0.2">
      <c r="A45" t="s">
        <v>66</v>
      </c>
      <c r="B45">
        <f>B44/$B3*1000</f>
        <v>0</v>
      </c>
      <c r="C45">
        <f t="shared" ref="C45:N45" si="5">C44/$B3*1000</f>
        <v>0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0.53185035389282098</v>
      </c>
      <c r="M45">
        <f t="shared" si="5"/>
        <v>8.9282103134479271</v>
      </c>
      <c r="N45">
        <f t="shared" si="5"/>
        <v>16.461071789686549</v>
      </c>
    </row>
    <row r="47" spans="1:17" x14ac:dyDescent="0.2">
      <c r="A47" t="s">
        <v>30</v>
      </c>
    </row>
    <row r="48" spans="1:17" x14ac:dyDescent="0.2">
      <c r="A48" t="s">
        <v>10</v>
      </c>
      <c r="B48" t="s">
        <v>31</v>
      </c>
      <c r="C48" t="s">
        <v>32</v>
      </c>
    </row>
    <row r="49" spans="1:8" x14ac:dyDescent="0.2">
      <c r="A49" t="s">
        <v>33</v>
      </c>
      <c r="B49" t="s">
        <v>34</v>
      </c>
      <c r="C49" t="s">
        <v>35</v>
      </c>
    </row>
    <row r="51" spans="1:8" x14ac:dyDescent="0.2">
      <c r="A51" t="s">
        <v>36</v>
      </c>
      <c r="B51">
        <v>3.46</v>
      </c>
      <c r="C51" t="s">
        <v>39</v>
      </c>
      <c r="F51" s="8" t="s">
        <v>67</v>
      </c>
      <c r="G51" s="21">
        <f>B51</f>
        <v>3.46</v>
      </c>
      <c r="H51" s="10" t="s">
        <v>13</v>
      </c>
    </row>
    <row r="52" spans="1:8" x14ac:dyDescent="0.2">
      <c r="A52" t="s">
        <v>37</v>
      </c>
      <c r="B52">
        <f>0.318*B51</f>
        <v>1.1002799999999999</v>
      </c>
      <c r="C52" t="s">
        <v>38</v>
      </c>
      <c r="F52" s="8" t="s">
        <v>68</v>
      </c>
      <c r="G52" s="21">
        <f t="shared" ref="G52:G54" si="6">B52</f>
        <v>1.1002799999999999</v>
      </c>
      <c r="H52" s="10" t="s">
        <v>13</v>
      </c>
    </row>
    <row r="53" spans="1:8" x14ac:dyDescent="0.2">
      <c r="A53" t="s">
        <v>37</v>
      </c>
      <c r="B53">
        <v>0.97099999999999997</v>
      </c>
      <c r="C53" t="s">
        <v>40</v>
      </c>
      <c r="F53" s="8" t="s">
        <v>69</v>
      </c>
      <c r="G53" s="21">
        <f t="shared" si="6"/>
        <v>0.97099999999999997</v>
      </c>
      <c r="H53" s="10" t="s">
        <v>13</v>
      </c>
    </row>
    <row r="54" spans="1:8" x14ac:dyDescent="0.2">
      <c r="A54" t="s">
        <v>41</v>
      </c>
      <c r="B54">
        <f>((B52-B53)/B52)*100</f>
        <v>11.74973643072672</v>
      </c>
      <c r="C54" t="s">
        <v>42</v>
      </c>
      <c r="F54" s="8" t="s">
        <v>41</v>
      </c>
      <c r="G54" s="21">
        <f t="shared" si="6"/>
        <v>11.74973643072672</v>
      </c>
      <c r="H54" s="10" t="s">
        <v>70</v>
      </c>
    </row>
  </sheetData>
  <mergeCells count="2">
    <mergeCell ref="F28:G28"/>
    <mergeCell ref="H28:I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Sølve Kjelseth</dc:creator>
  <cp:lastModifiedBy>Sølve Kjelseth</cp:lastModifiedBy>
  <dcterms:created xsi:type="dcterms:W3CDTF">2025-09-04T08:50:51Z</dcterms:created>
  <dcterms:modified xsi:type="dcterms:W3CDTF">2025-09-11T08:50:35Z</dcterms:modified>
</cp:coreProperties>
</file>