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8085" yWindow="4395" windowWidth="14805" windowHeight="7410"/>
  </bookViews>
  <sheets>
    <sheet name="Sheet1" sheetId="1" r:id="rId1"/>
    <sheet name="字段说明" sheetId="2" r:id="rId2"/>
    <sheet name="Sheet2" sheetId="3" r:id="rId3"/>
  </sheets>
  <calcPr calcId="145621"/>
</workbook>
</file>

<file path=xl/calcChain.xml><?xml version="1.0" encoding="utf-8"?>
<calcChain xmlns="http://schemas.openxmlformats.org/spreadsheetml/2006/main">
  <c r="B35" i="1" l="1"/>
  <c r="B36" i="1"/>
  <c r="B37" i="1"/>
  <c r="B38" i="1"/>
  <c r="B39" i="1"/>
  <c r="B40" i="1"/>
  <c r="B41" i="1"/>
  <c r="B42" i="1"/>
  <c r="B43" i="1"/>
  <c r="B44" i="1"/>
  <c r="B45" i="1"/>
  <c r="B46" i="1"/>
  <c r="B47" i="1"/>
  <c r="B34" i="1"/>
  <c r="C36" i="1"/>
  <c r="C37" i="1"/>
  <c r="C38" i="1"/>
  <c r="C39" i="1"/>
  <c r="C40" i="1"/>
  <c r="C41" i="1"/>
  <c r="C42" i="1"/>
  <c r="C43" i="1"/>
  <c r="C44" i="1"/>
  <c r="C45" i="1"/>
  <c r="C46" i="1"/>
  <c r="C47" i="1"/>
  <c r="C35" i="1"/>
  <c r="C21" i="1" l="1"/>
  <c r="C22" i="1"/>
  <c r="C23" i="1"/>
  <c r="C24" i="1"/>
  <c r="C25" i="1"/>
  <c r="C26" i="1"/>
  <c r="C27" i="1"/>
  <c r="C28" i="1"/>
  <c r="C29" i="1"/>
  <c r="C30" i="1"/>
  <c r="C31" i="1"/>
  <c r="C32" i="1"/>
  <c r="C33" i="1"/>
  <c r="B33" i="1"/>
  <c r="B32" i="1"/>
  <c r="B31" i="1"/>
  <c r="B30" i="1"/>
  <c r="B29" i="1"/>
  <c r="B28" i="1"/>
  <c r="B27" i="1"/>
  <c r="B26" i="1"/>
  <c r="B25" i="1"/>
  <c r="B24" i="1" l="1"/>
  <c r="B23" i="1"/>
  <c r="B22" i="1"/>
  <c r="B21" i="1"/>
  <c r="B20" i="1"/>
  <c r="B19" i="1"/>
  <c r="B18" i="1"/>
  <c r="B17" i="1"/>
  <c r="B16" i="1"/>
  <c r="B15" i="1"/>
  <c r="B14" i="1"/>
  <c r="B13" i="1" l="1"/>
  <c r="B12" i="1"/>
  <c r="B11" i="1"/>
  <c r="B10" i="1"/>
  <c r="B9" i="1"/>
  <c r="B8" i="1"/>
  <c r="B7" i="1"/>
  <c r="B6" i="1"/>
  <c r="B5" i="1"/>
  <c r="B3" i="1"/>
  <c r="V32" i="1" l="1"/>
  <c r="V26" i="1"/>
  <c r="V24" i="1"/>
  <c r="V21" i="1"/>
  <c r="V19" i="1"/>
  <c r="V17" i="1"/>
  <c r="V15" i="1"/>
  <c r="V31" i="1" l="1"/>
  <c r="V29" i="1"/>
  <c r="V27" i="1"/>
  <c r="C20" i="1"/>
  <c r="C19" i="1"/>
  <c r="C18" i="1"/>
  <c r="C17" i="1"/>
  <c r="C16" i="1"/>
  <c r="C15" i="1"/>
  <c r="C14" i="1"/>
  <c r="V13" i="1" l="1"/>
  <c r="V11" i="1"/>
  <c r="V9" i="1"/>
  <c r="V7" i="1"/>
  <c r="B4" i="1" l="1"/>
  <c r="C4" i="1" l="1"/>
  <c r="V4" i="1"/>
  <c r="C5" i="1" l="1"/>
  <c r="C6" i="1"/>
  <c r="C7" i="1"/>
  <c r="C8" i="1"/>
  <c r="C9" i="1"/>
  <c r="C10" i="1"/>
  <c r="C11" i="1"/>
  <c r="C3" i="1"/>
  <c r="B2" i="1"/>
</calcChain>
</file>

<file path=xl/sharedStrings.xml><?xml version="1.0" encoding="utf-8"?>
<sst xmlns="http://schemas.openxmlformats.org/spreadsheetml/2006/main" count="241" uniqueCount="157">
  <si>
    <t>id</t>
    <phoneticPr fontId="2" type="noConversion"/>
  </si>
  <si>
    <t>名称</t>
    <phoneticPr fontId="2" type="noConversion"/>
  </si>
  <si>
    <t>描述</t>
    <phoneticPr fontId="1" type="noConversion"/>
  </si>
  <si>
    <t>接取对话</t>
    <phoneticPr fontId="1" type="noConversion"/>
  </si>
  <si>
    <t>交付对话</t>
    <phoneticPr fontId="1" type="noConversion"/>
  </si>
  <si>
    <t>接取追踪</t>
    <phoneticPr fontId="1" type="noConversion"/>
  </si>
  <si>
    <t>交付追踪</t>
    <phoneticPr fontId="1" type="noConversion"/>
  </si>
  <si>
    <t>经验奖励</t>
    <phoneticPr fontId="1" type="noConversion"/>
  </si>
  <si>
    <t>任务类型</t>
    <phoneticPr fontId="1" type="noConversion"/>
  </si>
  <si>
    <t>接npc</t>
    <phoneticPr fontId="1" type="noConversion"/>
  </si>
  <si>
    <t>交npc</t>
    <phoneticPr fontId="1" type="noConversion"/>
  </si>
  <si>
    <t>地图</t>
    <phoneticPr fontId="1" type="noConversion"/>
  </si>
  <si>
    <t>最低等级</t>
    <phoneticPr fontId="1" type="noConversion"/>
  </si>
  <si>
    <t>最高等级</t>
    <phoneticPr fontId="1" type="noConversion"/>
  </si>
  <si>
    <t>每日次数</t>
    <phoneticPr fontId="1" type="noConversion"/>
  </si>
  <si>
    <t>接npc备注</t>
    <phoneticPr fontId="1" type="noConversion"/>
  </si>
  <si>
    <t>交npc备注</t>
    <phoneticPr fontId="1" type="noConversion"/>
  </si>
  <si>
    <t>目标地图</t>
    <phoneticPr fontId="1" type="noConversion"/>
  </si>
  <si>
    <t>道具奖励</t>
    <phoneticPr fontId="1" type="noConversion"/>
  </si>
  <si>
    <t>任务提示</t>
    <phoneticPr fontId="1" type="noConversion"/>
  </si>
  <si>
    <t>id</t>
    <phoneticPr fontId="2" type="noConversion"/>
  </si>
  <si>
    <t>1000-9999,剧情任务
10000-19999，日常任务
20000-29999，家族任务</t>
    <phoneticPr fontId="1" type="noConversion"/>
  </si>
  <si>
    <t>1-8个中文字符</t>
    <phoneticPr fontId="1" type="noConversion"/>
  </si>
  <si>
    <t>此处填写前置任务的任务id</t>
    <phoneticPr fontId="1" type="noConversion"/>
  </si>
  <si>
    <t>（0-255）接取任务时所在的场景</t>
    <phoneticPr fontId="1" type="noConversion"/>
  </si>
  <si>
    <t>（0-255）交付任务时所在的场景</t>
    <phoneticPr fontId="1" type="noConversion"/>
  </si>
  <si>
    <t>（0-255）接取任务时角色必须大于等于该等级</t>
    <phoneticPr fontId="1" type="noConversion"/>
  </si>
  <si>
    <t>（0-255）接取任务时角色必须小于等于该等级</t>
    <phoneticPr fontId="1" type="noConversion"/>
  </si>
  <si>
    <t>（0-255）每天可完成的次数，剧情任务无效</t>
    <phoneticPr fontId="1" type="noConversion"/>
  </si>
  <si>
    <t>（0-65535）接取任务时的npc</t>
    <phoneticPr fontId="1" type="noConversion"/>
  </si>
  <si>
    <t>接任务时npc的名称</t>
    <phoneticPr fontId="1" type="noConversion"/>
  </si>
  <si>
    <t>（0-65535）交付任务时的npc</t>
    <phoneticPr fontId="1" type="noConversion"/>
  </si>
  <si>
    <t>交任务时npc的名称</t>
    <phoneticPr fontId="1" type="noConversion"/>
  </si>
  <si>
    <t>（0-4294967295）完成任务后获得</t>
    <phoneticPr fontId="1" type="noConversion"/>
  </si>
  <si>
    <t>完成任务后获得的道具，配置方法暂时使用神作的</t>
    <phoneticPr fontId="1" type="noConversion"/>
  </si>
  <si>
    <t>（0-64）个中文字符，配置方法暂时使用神作的</t>
    <phoneticPr fontId="1" type="noConversion"/>
  </si>
  <si>
    <t>（0-128）个中文字符，配置方法暂时使用神作的</t>
    <phoneticPr fontId="1" type="noConversion"/>
  </si>
  <si>
    <t>（0-64）个英文字符，配置方法暂时使用神作的</t>
    <phoneticPr fontId="1" type="noConversion"/>
  </si>
  <si>
    <t>新手接引</t>
    <phoneticPr fontId="1" type="noConversion"/>
  </si>
  <si>
    <t>接npc</t>
    <phoneticPr fontId="1" type="noConversion"/>
  </si>
  <si>
    <t>任务计数</t>
    <phoneticPr fontId="1" type="noConversion"/>
  </si>
  <si>
    <t>前置任务</t>
    <phoneticPr fontId="1" type="noConversion"/>
  </si>
  <si>
    <t>前置任务</t>
    <phoneticPr fontId="1" type="noConversion"/>
  </si>
  <si>
    <t>追踪进行中</t>
    <phoneticPr fontId="1" type="noConversion"/>
  </si>
  <si>
    <t>追踪可完成</t>
    <phoneticPr fontId="1" type="noConversion"/>
  </si>
  <si>
    <t>接取描述</t>
    <phoneticPr fontId="1" type="noConversion"/>
  </si>
  <si>
    <t>完成描述</t>
    <phoneticPr fontId="1" type="noConversion"/>
  </si>
  <si>
    <t>任务事件</t>
    <phoneticPr fontId="1" type="noConversion"/>
  </si>
  <si>
    <t>return [[[主]教训&lt;color value="green"&gt;小老虎({1}/{2})&lt;/color&gt;]]</t>
    <phoneticPr fontId="1" type="noConversion"/>
  </si>
  <si>
    <t>if user.CheckNearNpc(1000) == false then
 user.ReturnClickQuestTraceGoToNpc(quest, 1000,true)
else
 return "接取描述"
end</t>
    <phoneticPr fontId="1" type="noConversion"/>
  </si>
  <si>
    <t>20000:1:1-1,20000:20:1-1</t>
    <phoneticPr fontId="1" type="noConversion"/>
  </si>
  <si>
    <t>司命神</t>
    <phoneticPr fontId="1" type="noConversion"/>
  </si>
  <si>
    <t>侍剑</t>
    <phoneticPr fontId="1" type="noConversion"/>
  </si>
  <si>
    <t>踏歌</t>
    <phoneticPr fontId="1" type="noConversion"/>
  </si>
  <si>
    <t>大乔</t>
    <phoneticPr fontId="1" type="noConversion"/>
  </si>
  <si>
    <t>return [[[主]寻找&lt;color value="green"&gt;司命神&lt;/color&gt;]]</t>
    <phoneticPr fontId="1" type="noConversion"/>
  </si>
  <si>
    <t>return [[[主]寻找&lt;color value="green"&gt;大乔&lt;/color&gt;]]</t>
    <phoneticPr fontId="1" type="noConversion"/>
  </si>
  <si>
    <t>青青</t>
    <phoneticPr fontId="1" type="noConversion"/>
  </si>
  <si>
    <t>青青</t>
    <phoneticPr fontId="1" type="noConversion"/>
  </si>
  <si>
    <t>孙策</t>
    <phoneticPr fontId="1" type="noConversion"/>
  </si>
  <si>
    <t>小白</t>
    <phoneticPr fontId="1" type="noConversion"/>
  </si>
  <si>
    <t>水镜先生</t>
    <phoneticPr fontId="1" type="noConversion"/>
  </si>
  <si>
    <t>if user.CheckNearNpc(1008) == false then
 user.ReturnClickQuestTraceGoToNpc(quest, 1008,true)
else
 return [[任务描述:&lt;br /&gt;&lt;color value="white"&gt;我们应该暂时安全了。&lt;/color&gt;]]
end</t>
    <phoneticPr fontId="1" type="noConversion"/>
  </si>
  <si>
    <t>if user.CheckNearNpc(1001) == false then
 user.ReturnClickQuestTraceGoToNpc(quest, 1001,true)
else
 return [[任务描述:&lt;br /&gt;&lt;color value="white"&gt;为什么要带我来这里，我要救义父出来。&lt;/color&gt;]]
end</t>
    <phoneticPr fontId="1" type="noConversion"/>
  </si>
  <si>
    <t>return [[[主]寻找&lt;color value="green"&gt;司命神&lt;/color&gt;]]</t>
    <phoneticPr fontId="1" type="noConversion"/>
  </si>
  <si>
    <t>if user.CheckNearNpc(1001) == false then
 user.ReturnClickQuestTraceGoToNpc(quest, 1001,true)
else
 return [[任务描述:&lt;br /&gt;&lt;color value="white"&gt;我们应该暂时安全了。&lt;/color&gt;]]
end</t>
    <phoneticPr fontId="1" type="noConversion"/>
  </si>
  <si>
    <t>if quest.GetProcess() ~= Cmd.QuestProcess_QuestProcess_CanDone then
 user.ReturnClickQuestTraceAttckMonster(quest, 10000,false)
elseif user.CheckNearNpc(1002) == false then
 user.ReturnClickQuestTraceGoToNpc(quest, 1002,true)
else
 return [[任务描述:&lt;br /&gt;&lt;color value="white"&gt;就这点虾兵蟹将,看来我还是能应付的，可为什么他们这么快就追来了呢！&lt;/color&gt;]]
end</t>
    <phoneticPr fontId="1" type="noConversion"/>
  </si>
  <si>
    <t>if user.CheckNearNpc(1001) == false then
 user.ReturnClickQuestTraceGoToNpc(quest, 1001,true)
else
 return [[任务描述:&lt;br /&gt;&lt;color value="white"&gt;不好,追兵已经来到村子。你们分头行动，一定要阻止他们。&lt;/color&gt;]]
end</t>
    <phoneticPr fontId="1" type="noConversion"/>
  </si>
  <si>
    <t>return [[[主]教训&lt;color value="green"&gt;小老虎({1}/{2})&lt;/color&gt;]]</t>
    <phoneticPr fontId="1" type="noConversion"/>
  </si>
  <si>
    <t>if user.CheckNearNpc(1002) == false then
 user.ReturnClickQuestTraceGoToNpc(quest, 1002,true)
else
 return [[任务描述:&lt;br /&gt;&lt;color value="white"&gt;多谢侍剑姐姐，我一定多杀敌人，不辜负你与司命的恩情。&lt;/color&gt;]]
end</t>
    <phoneticPr fontId="1" type="noConversion"/>
  </si>
  <si>
    <t>if user.CheckNearNpc(1002) == false then
 user.ReturnClickQuestTraceGoToNpc(quest, 1002,true)
else
 return [[任务描述:&lt;br /&gt;&lt;color value="white"&gt;司命大人已把追兵击退了，快去与司命汇合吧，会有更大的困难等着你。&lt;/color&gt;]]
end</t>
    <phoneticPr fontId="1" type="noConversion"/>
  </si>
  <si>
    <t>司命神</t>
    <phoneticPr fontId="1" type="noConversion"/>
  </si>
  <si>
    <t>return [[[主]回复&lt;color value="green"&gt;侍剑&lt;/color&gt;]]</t>
    <phoneticPr fontId="1" type="noConversion"/>
  </si>
  <si>
    <t>return [[[主]寻找&lt;color value="green"&gt;侍剑&lt;/color&gt;]]</t>
    <phoneticPr fontId="1" type="noConversion"/>
  </si>
  <si>
    <t>if user.CheckNearNpc(1001) == false then
 user.ReturnClickQuestTraceGoToNpc(quest, 1001,true)
else
 return [[任务描述:&lt;br /&gt;&lt;color value="white"&gt;应龙已经派张角追杀过来，此人妖法强劲，实力深不可测。&lt;/color&gt;]]
end</t>
    <phoneticPr fontId="1" type="noConversion"/>
  </si>
  <si>
    <t>if quest.GetProcess() ~= Cmd.QuestProcess_QuestProcess_CanDone then
 user.ReturnClickQuestTraceAttckMonster(quest, 10000,false)
elseif user.CheckNearNpc(1001) == false then
 user.ReturnClickQuestTraceGoToNpc(quest, 1001,true)
else
 return [[任务描述:&lt;br /&gt;&lt;color value="white"&gt;看来我果然还是弱爆了，要不是司命大人相救，我或许已经抵挡不住了。&lt;/color&gt;]]
end</t>
    <phoneticPr fontId="1" type="noConversion"/>
  </si>
  <si>
    <t>return [[[主]迎战&lt;color value="green"&gt;小老虎({1}/{2})&lt;/color&gt;]]</t>
    <phoneticPr fontId="1" type="noConversion"/>
  </si>
  <si>
    <t>if user.CheckNearNpc(1001) == false then
 user.ReturnClickQuestTraceGoToNpc(quest, 1001,true)
else
 return [[任务描述:&lt;br /&gt;&lt;color value="white"&gt;失散的踏歌也找寻过来了，我们快去与她会合。&lt;/color&gt;]]
end</t>
    <phoneticPr fontId="1" type="noConversion"/>
  </si>
  <si>
    <t>if user.CheckNearNpc(1003) == false then
 user.ReturnClickQuestTraceGoToNpc(quest, 1003,true)
else
 return [[任务描述:&lt;br /&gt;&lt;color value="white"&gt;踏歌，找到你太好了！。&lt;/color&gt;]]
end</t>
    <phoneticPr fontId="1" type="noConversion"/>
  </si>
  <si>
    <t>return [[[主]回复&lt;color value="green"&gt;司命神&lt;/color&gt;]]</t>
    <phoneticPr fontId="1" type="noConversion"/>
  </si>
  <si>
    <t>return [[[主]寻找&lt;color value="green"&gt;踏歌&lt;/color&gt;]]</t>
    <phoneticPr fontId="1" type="noConversion"/>
  </si>
  <si>
    <t>if user.CheckNearNpc(1003) == false then
 user.ReturnClickQuestTraceGoToNpc(quest, 1003,true)
else
 return [[任务描述:&lt;br /&gt;&lt;color value="white"&gt;有一小股追兵尾随在我身后进入了村子，快去阻挡他们。&lt;/color&gt;]]
end</t>
    <phoneticPr fontId="1" type="noConversion"/>
  </si>
  <si>
    <t>if quest.GetProcess() ~= Cmd.QuestProcess_QuestProcess_CanDone then
 user.ReturnClickQuestTraceAttckMonster(quest, 10000,false)
elseif user.CheckNearNpc(1003) == false then
 user.ReturnClickQuestTraceGoToNpc(quest, 1003,true)
else
 return [[任务描述:&lt;br /&gt;&lt;color value="white"&gt;通过历练，我隐约感觉到体内逐渐强大的力魄。&lt;/color&gt;]]
end</t>
    <phoneticPr fontId="1" type="noConversion"/>
  </si>
  <si>
    <t>return [[[主]阻挡&lt;color value="green"&gt;小老虎({1}/{2})&lt;/color&gt;]]</t>
    <phoneticPr fontId="1" type="noConversion"/>
  </si>
  <si>
    <t>return [[[主]回复&lt;color value="green"&gt;踏歌&lt;/color&gt;]]</t>
    <phoneticPr fontId="1" type="noConversion"/>
  </si>
  <si>
    <t>if user.CheckNearNpc(1001) == false then
 user.ReturnClickQuestTraceGoToNpc(quest, 1001,true)
else
 return [[任务描述:&lt;br /&gt;&lt;color value="white"&gt;司命大人，找我何事。&lt;/color&gt;]]
end</t>
    <phoneticPr fontId="1" type="noConversion"/>
  </si>
  <si>
    <t>if user.CheckNearNpc(1003) == false then
 user.ReturnClickQuestTraceGoToNpc(quest, 1003,true)
else
 return [[任务描述:&lt;br /&gt;&lt;color value="white"&gt;司命大人找你，可能已经找到义军下落了。&lt;/color&gt;]]
end</t>
    <phoneticPr fontId="1" type="noConversion"/>
  </si>
  <si>
    <t>if user.CheckNearNpc(1001) == false then
 user.ReturnClickQuestTraceGoToNpc(quest, 1001,true)
else
 return [[任务描述:&lt;br /&gt;&lt;color value="white"&gt;你来啦，我将义军孙策的夫人带来了，但有股追兵来袭，快去阻击。&lt;/color&gt;]]
end</t>
    <phoneticPr fontId="1" type="noConversion"/>
  </si>
  <si>
    <t>if quest.GetProcess() ~= Cmd.QuestProcess_QuestProcess_CanDone then
 user.ReturnClickQuestTraceAttckMonster(quest, 10000,false)
elseif user.CheckNearNpc(1004) == false then
 user.ReturnClickQuestTraceGoToNpc(quest, 1004,true)
else
 return [[任务描述:&lt;br /&gt;&lt;color value="white"&gt;大乔果然名不虚传，真是美艳照人啊。&lt;/color&gt;]]
end</t>
    <phoneticPr fontId="1" type="noConversion"/>
  </si>
  <si>
    <t>return [[[主]阻击&lt;color value="green"&gt;小老虎({1}/{2})&lt;/color&gt;]]</t>
    <phoneticPr fontId="1" type="noConversion"/>
  </si>
  <si>
    <t>return [[[主]回复&lt;color value="green"&gt;大乔&lt;/color&gt;]]</t>
    <phoneticPr fontId="1" type="noConversion"/>
  </si>
  <si>
    <t>if user.CheckNearNpc(1004) == false then
 user.ReturnClickQuestTraceGoToNpc(quest, 1004,true)
else
 return [[任务描述:&lt;br /&gt;&lt;color value="white"&gt;我夫君乃义军孙策，他有解救义军头领吕布大人的办法。&lt;/color&gt;]]
end</t>
    <phoneticPr fontId="1" type="noConversion"/>
  </si>
  <si>
    <t>if user.CheckNearNpc(1004) == false then
 user.ReturnClickQuestTraceGoToNpc(quest, 1004,true)
else
 return [[任务描述:&lt;br /&gt;&lt;color value="white"&gt;真的能救出义父那就太好了。&lt;/color&gt;]]
end</t>
    <phoneticPr fontId="1" type="noConversion"/>
  </si>
  <si>
    <t>if quest.GetProcess() ~= Cmd.QuestProcess_QuestProcess_CanDone then
 user.ReturnClickQuestTraceAttckMonster(quest, 10000,false)
elseif user.CheckNearNpc(1001) == false then
 user.ReturnClickQuestTraceGoToNpc(quest, 1001,true)
else
 return [[任务描述:&lt;br /&gt;&lt;color value="white"&gt;刚才发生了什么，为什么我会变成那个样子。&lt;/color&gt;]]
end</t>
    <phoneticPr fontId="1" type="noConversion"/>
  </si>
  <si>
    <t>if user.CheckNearNpc(1001) == false then
 user.ReturnClickQuestTraceGoToNpc(quest, 1001,true)
else
 return [[任务描述:&lt;br /&gt;&lt;color value="white"&gt;你太鲁莽了。这下可好，救人不成。你义父为了分心救你，却被应龙封印在衣冠冢内。&lt;/color&gt;
&lt;br /&gt;任务奖励:&lt;br /&gt;&lt;img atlas="Atlases/SkillIcon" sprite="5000" /&gt;&lt;color value="white"&gt;             500经验&lt;/color&gt;]]
end</t>
    <phoneticPr fontId="1" type="noConversion"/>
  </si>
  <si>
    <t>if user.CheckNearNpc(1001) == false then
 user.ReturnClickQuestTraceGoToNpc(quest, 1001,true)
else
 return [[任务描述:&lt;br /&gt;&lt;color value="white"&gt;都怪我还不够强大，反而拖累了义父。&lt;/color&gt;
&lt;br /&gt;任务奖励:&lt;br /&gt;&lt;img atlas="Assets/Textures/GuiTexture" sprite="2000" /&gt;&lt;color value="white"&gt;             500经验&lt;/color&gt;]]
end</t>
    <phoneticPr fontId="1" type="noConversion"/>
  </si>
  <si>
    <t>if user.CheckNearNpc(1004) == false then
 user.ReturnClickQuestTraceGoToNpc(quest, 1004,true)
else
 return [[任务描述:&lt;br /&gt;&lt;color value="white"&gt;但张角带着一只大猛兽又再次袭来，我们暂时出不了村子。&lt;/color&gt;]]
end</t>
    <phoneticPr fontId="1" type="noConversion"/>
  </si>
  <si>
    <t>if user.CheckNearNpc(1001) == false then
 user.ReturnClickQuestTraceGoToNpc(quest, 1001,true)
else
 return [[任务描述:&lt;br /&gt;&lt;color value="white"&gt;或许……无论如何，先与大乔一起去寻找孙策将军吧，我要先去别处。&lt;/color&gt;]]
end</t>
    <phoneticPr fontId="1" type="noConversion"/>
  </si>
  <si>
    <t>if user.CheckNearNpc(1005) == false then
 user.ReturnClickQuestTraceGoToNpc(quest, 1005,true)
else
 return [[任务描述:&lt;br /&gt;&lt;color value="white"&gt;小妹妹，你知道孙策将军在何处吗！&lt;/color&gt;]]
end</t>
    <phoneticPr fontId="1" type="noConversion"/>
  </si>
  <si>
    <t>return [[[主]寻找&lt;color value="green"&gt;青青&lt;/color&gt;]]</t>
    <phoneticPr fontId="1" type="noConversion"/>
  </si>
  <si>
    <t>if user.CheckNearNpc(1005) == false then
 user.ReturnClickQuestTraceGoToNpc(quest, 1005,true)
else
 return [[任务描述:&lt;br /&gt;&lt;color value="white"&gt;我是青青，孙策将军就在城中，可最近附近出现许多凶残的妖兽，挡住了入城的道路。&lt;/color&gt;]]
end</t>
    <phoneticPr fontId="1" type="noConversion"/>
  </si>
  <si>
    <t>return [[[主]清除&lt;color value="green"&gt;小老虎({1}/{2})&lt;/color&gt;]]</t>
    <phoneticPr fontId="1" type="noConversion"/>
  </si>
  <si>
    <t>if quest.GetProcess() ~= Cmd.QuestProcess_QuestProcess_CanDone then
 user.ReturnClickQuestTraceAttckMonster(quest, 10000,false)
elseif user.CheckNearNpc(1007) == false then
 user.ReturnClickQuestTraceGoToNpc(quest, 1007,true)
else
 return [[任务描述:&lt;br /&gt;&lt;color value="white"&gt;孙策将军，我乃吕布义子，有何方法能搭救我义父。&lt;/color&gt;]]
end</t>
    <phoneticPr fontId="1" type="noConversion"/>
  </si>
  <si>
    <t>if user.CheckNearNpc(1007) == false then
 user.ReturnClickQuestTraceGoToNpc(quest, 1007,true)
else
 return [[任务描述:&lt;br /&gt;&lt;color value="white"&gt;我等你多时了，听闻吕布的事情我就马不停蹄赶到这里，可终究还是晚了一步。&lt;/color&gt;]]
end</t>
    <phoneticPr fontId="1" type="noConversion"/>
  </si>
  <si>
    <t>if user.CheckNearNpc(1007) == false then
 user.ReturnClickQuestTraceGoToNpc(quest, 1007,true)
else
 return [[任务描述:&lt;br /&gt;&lt;color value="white"&gt;大人不必自责，耽误之急我们要将义父救出来。&lt;/color&gt;]]
end</t>
    <phoneticPr fontId="1" type="noConversion"/>
  </si>
  <si>
    <t>return [[[主]对话&lt;color value="green"&gt;孙策&lt;/color&gt;]]</t>
    <phoneticPr fontId="1" type="noConversion"/>
  </si>
  <si>
    <t>if user.CheckNearNpc(1007) == false then
 user.ReturnClickQuestTraceGoToNpc(quest, 1007,true)
else
 return [[任务描述:&lt;br /&gt;&lt;color value="white"&gt;少侠十分勇猛，你去对付前方的妖兽先耍几招，我再教你些招式可好!&lt;/color&gt;]]
end</t>
    <phoneticPr fontId="1" type="noConversion"/>
  </si>
  <si>
    <t>return [[[主]教训&lt;color value="green"&gt;小老虎({1}/{2})&lt;/color&gt;]]</t>
    <phoneticPr fontId="1" type="noConversion"/>
  </si>
  <si>
    <t>if quest.GetProcess() ~= Cmd.QuestProcess_QuestProcess_CanDone then
 user.ReturnClickQuestTraceAttckMonster(quest, 10000,false)
elseif user.CheckNearNpc(1007) == false then
 user.ReturnClickQuestTraceGoToNpc(quest, 1007,true)
else
 return [[任务描述:&lt;br /&gt;&lt;color value="white"&gt;此招甚是威猛，多谢将军。&lt;/color&gt;]]
end</t>
    <phoneticPr fontId="1" type="noConversion"/>
  </si>
  <si>
    <t>if user.CheckNearNpc(1007) == false then
 user.ReturnClickQuestTraceGoToNpc(quest, 1007,true)
else
 return [[任务描述:&lt;br /&gt;&lt;color value="white"&gt;大乔好像被妖兽困在了附近的夷山上，烧香能否去为我搭救一下!&lt;/color&gt;]]
end</t>
    <phoneticPr fontId="1" type="noConversion"/>
  </si>
  <si>
    <t>if user.CheckNearNpc(1004) == false then
 user.ReturnClickQuestTraceGoToNpc(quest, 1004,true)
else
 return [[任务描述:&lt;br /&gt;&lt;color value="white"&gt;大乔姐姐，孙策将军让我来接你了。&lt;/color&gt;]]
end</t>
    <phoneticPr fontId="1" type="noConversion"/>
  </si>
  <si>
    <t>if user.CheckNearNpc(1004) == false then
 user.ReturnClickQuestTraceGoToNpc(quest, 1004,true)
else
 return [[任务描述:&lt;br /&gt;&lt;color value="white"&gt;我的项链上有4颗琉璃宝石，可是却被妖兽夺走了，少侠助我夺回!&lt;/color&gt;]]
end</t>
    <phoneticPr fontId="1" type="noConversion"/>
  </si>
  <si>
    <t>if quest.GetProcess() ~= Cmd.QuestProcess_QuestProcess_CanDone then
 user.ReturnClickQuestTraceAttckMonster(quest, 10000,false)
elseif user.CheckNearNpc(1004) == false then
 user.ReturnClickQuestTraceGoToNpc(quest, 1004,true)
else
 return [[任务描述:&lt;br /&gt;&lt;color value="white"&gt;自从习得了孙策大人传授的招数，斩妖除魔什么的变轻松了!&lt;/color&gt;]]
end</t>
    <phoneticPr fontId="1" type="noConversion"/>
  </si>
  <si>
    <t>if user.CheckNearNpc(1004) == false then
 user.ReturnClickQuestTraceGoToNpc(quest, 1004,true)
else
 return [[任务描述:&lt;br /&gt;&lt;color value="white"&gt;为何带上此项链后，感到力大无穷。&lt;/color&gt;]]
end</t>
    <phoneticPr fontId="1" type="noConversion"/>
  </si>
  <si>
    <t>return [[[主]寻找&lt;color value="green"&gt;大乔&lt;/color&gt;]]</t>
    <phoneticPr fontId="1" type="noConversion"/>
  </si>
  <si>
    <t>return [[[主]回复&lt;color value="green"&gt;孙策&lt;/color&gt;]]</t>
    <phoneticPr fontId="1" type="noConversion"/>
  </si>
  <si>
    <t>return [[[主]回复&lt;color value="green"&gt;大乔&lt;/color&gt;]]</t>
    <phoneticPr fontId="1" type="noConversion"/>
  </si>
  <si>
    <t>return [[[主]对话&lt;color value="green"&gt;大乔&lt;/color&gt;]]</t>
    <phoneticPr fontId="1" type="noConversion"/>
  </si>
  <si>
    <t>if user.CheckNearNpc(1004) == false then
 user.ReturnClickQuestTraceGoToNpc(quest, 1004,true)
else
 return [[任务描述:&lt;br /&gt;&lt;color value="white"&gt;不愧为吕布之子，果然厉害，我已把宝石镶嵌到项链上，就将此项链赠与你把!&lt;/color&gt;]]
end</t>
    <phoneticPr fontId="1" type="noConversion"/>
  </si>
  <si>
    <t>if user.CheckNearNpc(1004) == false then
 user.ReturnClickQuestTraceGoToNpc(quest, 1004,true)
else
 return [[任务描述:&lt;br /&gt;&lt;color value="white"&gt;我夫君是让我来追查白玉瓶的下落，应该就在那些妖兽处。&lt;/color&gt;]]
end</t>
    <phoneticPr fontId="1" type="noConversion"/>
  </si>
  <si>
    <t>if quest.GetProcess() ~= Cmd.QuestProcess_QuestProcess_CanDone then
 user.ReturnClickQuestTraceAttckMonster(quest, 10000,false)
elseif user.CheckNearNpc(1007) == false then
 user.ReturnClickQuestTraceGoToNpc(quest, 1007,true)
else
 return [[任务描述:&lt;br /&gt;&lt;color value="white"&gt;大人，我已将白玉瓶带回来，此瓶与救我义父有何关联!&lt;/color&gt;]]
end</t>
    <phoneticPr fontId="1" type="noConversion"/>
  </si>
  <si>
    <t>if user.CheckNearNpc(1007) == false then
 user.ReturnClickQuestTraceGoToNpc(quest, 1007,true)
else
 return [[任务描述:&lt;br /&gt;&lt;color value="white"&gt;少侠的坐骑乃当年蚩尤坐骑产子，通过磨练将拥有无穷的神力。&lt;/color&gt;]]
end</t>
    <phoneticPr fontId="1" type="noConversion"/>
  </si>
  <si>
    <t>if user.CheckNearNpc(1007) == false then
 user.ReturnClickQuestTraceGoToNpc(quest, 1007,true)
else
 return [[任务描述:&lt;br /&gt;&lt;color value="white"&gt;当真？看来我的小马驹还是一位可靠的朋友呢。&lt;/color&gt;]]
end</t>
    <phoneticPr fontId="1" type="noConversion"/>
  </si>
  <si>
    <t>if user.CheckNearNpc(1007) == false then
 user.ReturnClickQuestTraceGoToNpc(quest, 1007,true)
else
 return [[任务描述:&lt;br /&gt;&lt;color value="white"&gt;白玉瓶拥有封印之力，小白知道如何使用，但它缺少玩伴，最近总是闷闷不乐，我何不将你变成小白陪她玩耍呢。&lt;/color&gt;]]
end</t>
    <phoneticPr fontId="1" type="noConversion"/>
  </si>
  <si>
    <t>if user.CheckNearNpc(1006) == false then
 user.ReturnClickQuestTraceGoToNpc(quest, 1006,true)
else
 return [[任务描述:&lt;br /&gt;&lt;color value="white"&gt;小白，你是否空虚寂寞冷，我来陪伴你了。&lt;/color&gt;]]
end</t>
    <phoneticPr fontId="1" type="noConversion"/>
  </si>
  <si>
    <t>return [[[主]对话&lt;color value="green"&gt;小白&lt;/color&gt;]]</t>
    <phoneticPr fontId="1" type="noConversion"/>
  </si>
  <si>
    <t>if quest.GetProcess() ~= Cmd.QuestProcess_QuestProcess_CanDone then
 user.ReturnClickQuestTraceAttckMonster(quest, 10000,false)
elseif user.CheckNearNpc(1006) == false then
 user.ReturnClickQuestTraceGoToNpc(quest, 1006,true)
else
 return [[任务描述:&lt;br /&gt;&lt;color value="white"&gt;为何使用一次，白玉瓶就坏了呢。&lt;/color&gt;]]
end</t>
    <phoneticPr fontId="1" type="noConversion"/>
  </si>
  <si>
    <t>return [[[主]回复&lt;color value="green"&gt;小白&lt;/color&gt;]]</t>
    <phoneticPr fontId="1" type="noConversion"/>
  </si>
  <si>
    <t>if user.CheckNearNpc(1006) == false then
 user.ReturnClickQuestTraceGoToNpc(quest, 1006,true)
else
 return [[任务描述:&lt;br /&gt;&lt;color value="white"&gt;你是否也曾有感觉到无助！好了，多谢你的陪伴，应龙的魔化校尉已经追杀来了，使用白玉瓶可封印其能力。&lt;/color&gt;]]
end</t>
    <phoneticPr fontId="1" type="noConversion"/>
  </si>
  <si>
    <t>if user.CheckNearNpc(1006) == false then
 user.ReturnClickQuestTraceGoToNpc(quest, 1006,true)
else
 return [[任务描述:&lt;br /&gt;&lt;color value="white"&gt;你的强大超乎我想象，孙策大人似乎打探到了吕布衣冠冢的下落，快去找他吧。&lt;/color&gt;]]
end</t>
    <phoneticPr fontId="1" type="noConversion"/>
  </si>
  <si>
    <t>if user.CheckNearNpc(1007) == false then
 user.ReturnClickQuestTraceGoToNpc(quest, 1007,true)
else
 return [[任务描述:&lt;br /&gt;&lt;color value="white"&gt;大人，果真找到了衣冠冢吗？那我们立刻启程吧。&lt;/color&gt;]]
end</t>
    <phoneticPr fontId="1" type="noConversion"/>
  </si>
  <si>
    <t>return [[[主]寻找&lt;color value="green"&gt;孙策&lt;/color&gt;]]</t>
    <phoneticPr fontId="1" type="noConversion"/>
  </si>
  <si>
    <t>if user.CheckNearNpc(1007) == false then
 user.ReturnClickQuestTraceGoToNpc(quest, 1007,true)
else
 return [[任务描述:&lt;br /&gt;&lt;color value="white"&gt;我已经打探到衣冠冢所在，可被应龙伏兵所伤，可否为我去巫山采集写草药。&lt;/color&gt;]]
end</t>
    <phoneticPr fontId="1" type="noConversion"/>
  </si>
  <si>
    <t>return [[[主]回复&lt;color value="green"&gt;孙策&lt;/color&gt;]]</t>
    <phoneticPr fontId="1" type="noConversion"/>
  </si>
  <si>
    <t>if quest.GetProcess() ~= Cmd.QuestProcess_QuestProcess_CanDone then
 user.ReturnClickQuestTraceAttckMonster(quest, 10000,false)
elseif user.CheckNearNpc(1007) == false then
 user.ReturnClickQuestTraceGoToNpc(quest, 1007,true)
else
 return [[任务描述:&lt;br /&gt;&lt;color value="white"&gt;巫山上妖兽丛生，甚是险恶啊。&lt;/color&gt;]]
end</t>
    <phoneticPr fontId="1" type="noConversion"/>
  </si>
  <si>
    <t>if user.CheckNearNpc(1007) == false then
 user.ReturnClickQuestTraceGoToNpc(quest, 1007,true)
else
 return [[任务描述:&lt;br /&gt;&lt;color value="white"&gt;我伤势太重，这些草药似乎不足以令我恢复，请再去收集一些吧。&lt;/color&gt;]]
end</t>
    <phoneticPr fontId="1" type="noConversion"/>
  </si>
  <si>
    <t>if quest.GetProcess() ~= Cmd.QuestProcess_QuestProcess_CanDone then
 user.ReturnClickQuestTraceAttckMonster(quest, 10000,false)
elseif user.CheckNearNpc(1007) == false then
 user.ReturnClickQuestTraceGoToNpc(quest, 1007,true)
else
 return [[任务描述:&lt;br /&gt;&lt;color value="white"&gt;专业采药，保质保量。&lt;/color&gt;]]
end</t>
    <phoneticPr fontId="1" type="noConversion"/>
  </si>
  <si>
    <t>return [[[主]回复&lt;color value="green"&gt;孙策&lt;/color&gt;]]</t>
    <phoneticPr fontId="1" type="noConversion"/>
  </si>
  <si>
    <t>if user.CheckNearNpc(1007) == false then
 user.ReturnClickQuestTraceGoToNpc(quest, 1007,true)
else
 return [[任务描述:&lt;br /&gt;&lt;color value="white"&gt;水镜先生已经赶来了，快去与他会合吧。&lt;/color&gt;]]
end</t>
    <phoneticPr fontId="1" type="noConversion"/>
  </si>
  <si>
    <t>if user.CheckNearNpc(1007) == false then
 user.ReturnClickQuestTraceGoToNpc(quest, 1007,true)
else
 return [[任务描述:&lt;br /&gt;&lt;color value="white"&gt;统领，你也是来助我解救义父的吗？&lt;/color&gt;]]
end</t>
    <phoneticPr fontId="1" type="noConversion"/>
  </si>
  <si>
    <t>return [[[主]寻找&lt;color value="green"&gt;水镜先生&lt;/color&gt;]]</t>
    <phoneticPr fontId="1" type="noConversion"/>
  </si>
  <si>
    <t>if user.CheckNearNpc(1008) == false then
 user.ReturnClickQuestTraceGoToNpc(quest, 1008,true)
else
 return [[任务描述:&lt;br /&gt;&lt;color value="white"&gt;应龙的大批追兵已经追赶过来，你快随我应战。&lt;/color&gt;]]
end</t>
    <phoneticPr fontId="1" type="noConversion"/>
  </si>
  <si>
    <t>if quest.GetProcess() ~= Cmd.QuestProcess_QuestProcess_CanDone then
 user.ReturnClickQuestTraceAttckMonster(quest, 10000,false)
elseif user.CheckNearNpc(1008) == false then
 user.ReturnClickQuestTraceGoToNpc(quest, 1008,true)
else
 return [[任务描述:&lt;br /&gt;&lt;color value="white"&gt;追兵太多了，敌众我寡，这么硬拼不是办法啊&lt;/color&gt;]]
end</t>
    <phoneticPr fontId="1" type="noConversion"/>
  </si>
  <si>
    <t>return [[[主]回复&lt;color value="green"&gt;水镜先生&lt;/color&gt;]]</t>
    <phoneticPr fontId="1" type="noConversion"/>
  </si>
  <si>
    <t>if user.CheckNearNpc(1008) == false then
 user.ReturnClickQuestTraceGoToNpc(quest, 1008,true)
else
 return [[任务描述:&lt;br /&gt;&lt;color value="white"&gt;通过一路过来的历练，你的战力提升很快，并且你获得的这些装备都是稀释神兵，我来教你如何强化它们。&lt;/color&gt;]]
end</t>
    <phoneticPr fontId="1" type="noConversion"/>
  </si>
  <si>
    <t>if user.CheckNearNpc(1008) == false then
 user.ReturnClickQuestTraceGoToNpc(quest, 1008,true)
else
 return [[任务描述:&lt;br /&gt;&lt;color value="white"&gt;崭新的装备，真是酷炫无极限啊。&lt;/color&gt;]]
end</t>
    <phoneticPr fontId="1" type="noConversion"/>
  </si>
  <si>
    <t>return [[[主]对话&lt;color value="green"&gt;水镜先生&lt;/color&gt;]]</t>
    <phoneticPr fontId="1" type="noConversion"/>
  </si>
  <si>
    <t>if user.CheckNearNpc(1008) == false then
 user.ReturnClickQuestTraceGoToNpc(quest, 1008,true)
else
 return [[任务描述:&lt;br /&gt;&lt;color value="white"&gt;应龙的手下正无穷无尽的向我们这儿赶来，先去抵挡一下吧。&lt;/color&gt;]]
end</t>
    <phoneticPr fontId="1" type="noConversion"/>
  </si>
  <si>
    <t>if quest.GetProcess() ~= Cmd.QuestProcess_QuestProcess_CanDone then
 user.ReturnClickQuestTraceAttckMonster(quest, 10000,false)
elseif user.CheckNearNpc(1008) == false then
 user.ReturnClickQuestTraceGoToNpc(quest, 1008,true)
else
 return [[任务描述:&lt;br /&gt;&lt;color value="white"&gt;水镜先生，我总是感觉到体内有股神力似快似慢的游走。&lt;/color&gt;]]
end</t>
    <phoneticPr fontId="1" type="noConversion"/>
  </si>
  <si>
    <t>if user.CheckNearNpc(1008) == false then
 user.ReturnClickQuestTraceGoToNpc(quest, 1008,true)
else
 return [[任务描述:&lt;br /&gt;&lt;color value="white"&gt;孙策已敢去衣冠冢，你快随我一同前往。看来只有解封吕布才能彻底解决这些追兵。&lt;/color&gt;]]
end</t>
    <phoneticPr fontId="1" type="noConversion"/>
  </si>
  <si>
    <t>if quest.GetProcess() ~= Cmd.QuestProcess_QuestProcess_CanDone then
 user.ReturnClickQuestTraceAttckMonster(quest, 10000,false)
elseif user.CheckNearNpc(1008) == false then
 user.ReturnClickQuestTraceGoToNpc(quest, 1008,true)
else
 return [[任务描述:&lt;br /&gt;&lt;color value="white"&gt;为……为什么义父要这样，义父啊！！！&lt;/color&gt;]]
end</t>
    <phoneticPr fontId="1" type="noConversion"/>
  </si>
  <si>
    <t>return [[[主]决战&lt;color value="green"&gt;小老虎({1}/{2})&lt;/color&gt;]]</t>
    <phoneticPr fontId="1" type="noConversion"/>
  </si>
  <si>
    <t>if user.CheckNearNpc(1002) == false then
 user.ReturnClickQuestTraceGoToNpc(quest, 1002,true)
else
 return [[任务描述:&lt;br /&gt;&lt;color value="white"&gt;我是侍剑，司命大人还在抵挡追兵。你虽勇猛，但拼杀时不顾自身，大人命我赠你&lt;/color&gt;&lt;color value="green"&gt;裤子&lt;/color&gt;]]
end</t>
    <phoneticPr fontId="1" type="noConversion"/>
  </si>
  <si>
    <t>if user.CheckNearNpc(1008) == false then
 user.ReturnClickQuestTraceGoToNpc(quest, 1008,true)
else
 return [[任务描述:&lt;br /&gt;&lt;color value="white"&gt;孩纸~不要悲伤，要继承你义父的志愿，推翻残暴的朝庭，当今天下有三股已经成型的义军势力，&lt;/color&gt;&lt;color value="green"&gt;中山靖王之后刘备，江南孙策之弟孙权，北方雄狮曹操。&lt;/color&gt;&lt;color value="white"&gt;你要选择哪一方加入？&lt;/color&gt;]]
end</t>
    <phoneticPr fontId="1" type="noConversion"/>
  </si>
  <si>
    <t>return [[[主]寻找&lt;color value="green"&gt;大乔&lt;/color&gt;]]</t>
    <phoneticPr fontId="1" type="noConversion"/>
  </si>
  <si>
    <t>关卡id</t>
    <phoneticPr fontId="1" type="noConversion"/>
  </si>
  <si>
    <t>1=剧情
2=日常
3=家族
99=副本内容
0=其他功能，用任务id实现需求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</si>
</sst>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4" borderId="0" xfId="0" applyFont="1" applyFill="1"/>
    <xf numFmtId="0" fontId="0" fillId="0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zoomScaleNormal="100" workbookViewId="0">
      <pane ySplit="1" topLeftCell="A14" activePane="bottomLeft" state="frozen"/>
      <selection pane="bottomLeft" activeCell="E17" sqref="E17:E20"/>
    </sheetView>
  </sheetViews>
  <sheetFormatPr defaultRowHeight="13.5" x14ac:dyDescent="0.15"/>
  <cols>
    <col min="1" max="1" width="6.5" bestFit="1" customWidth="1"/>
    <col min="2" max="2" width="24.625" customWidth="1"/>
    <col min="3" max="3" width="9.625" customWidth="1"/>
    <col min="4" max="4" width="9" bestFit="1" customWidth="1"/>
    <col min="5" max="5" width="9" customWidth="1"/>
    <col min="6" max="6" width="7.25" customWidth="1"/>
    <col min="7" max="9" width="9" bestFit="1" customWidth="1"/>
    <col min="10" max="10" width="9" customWidth="1"/>
    <col min="11" max="11" width="7.25" customWidth="1"/>
    <col min="12" max="12" width="10.125" bestFit="1" customWidth="1"/>
    <col min="13" max="13" width="7.25" customWidth="1"/>
    <col min="14" max="14" width="10.125" bestFit="1" customWidth="1"/>
    <col min="15" max="15" width="10.125" customWidth="1"/>
    <col min="16" max="16" width="9" bestFit="1" customWidth="1"/>
    <col min="17" max="19" width="43.75" customWidth="1"/>
    <col min="20" max="20" width="55.875" customWidth="1"/>
    <col min="21" max="21" width="53.375" customWidth="1"/>
    <col min="22" max="22" width="54" customWidth="1"/>
  </cols>
  <sheetData>
    <row r="1" spans="1:22" x14ac:dyDescent="0.15">
      <c r="A1" s="8" t="s">
        <v>0</v>
      </c>
      <c r="B1" s="8" t="s">
        <v>1</v>
      </c>
      <c r="C1" s="8" t="s">
        <v>41</v>
      </c>
      <c r="D1" s="8" t="s">
        <v>8</v>
      </c>
      <c r="E1" s="8" t="s">
        <v>155</v>
      </c>
      <c r="F1" s="8" t="s">
        <v>11</v>
      </c>
      <c r="G1" s="8" t="s">
        <v>17</v>
      </c>
      <c r="H1" s="8" t="s">
        <v>12</v>
      </c>
      <c r="I1" s="8" t="s">
        <v>13</v>
      </c>
      <c r="J1" s="8" t="s">
        <v>14</v>
      </c>
      <c r="K1" s="8" t="s">
        <v>39</v>
      </c>
      <c r="L1" s="8" t="s">
        <v>15</v>
      </c>
      <c r="M1" s="8" t="s">
        <v>10</v>
      </c>
      <c r="N1" s="8" t="s">
        <v>16</v>
      </c>
      <c r="O1" s="8" t="s">
        <v>40</v>
      </c>
      <c r="P1" s="8" t="s">
        <v>7</v>
      </c>
      <c r="Q1" s="8" t="s">
        <v>18</v>
      </c>
      <c r="R1" s="8" t="s">
        <v>45</v>
      </c>
      <c r="S1" s="8" t="s">
        <v>46</v>
      </c>
      <c r="T1" s="8" t="s">
        <v>43</v>
      </c>
      <c r="U1" s="8" t="s">
        <v>44</v>
      </c>
      <c r="V1" s="8" t="s">
        <v>47</v>
      </c>
    </row>
    <row r="2" spans="1:22" ht="108" x14ac:dyDescent="0.15">
      <c r="A2">
        <v>1000</v>
      </c>
      <c r="B2" t="str">
        <f>"["&amp;H2&amp;"级]从天而降"</f>
        <v>[1级]从天而降</v>
      </c>
      <c r="C2">
        <v>0</v>
      </c>
      <c r="D2">
        <v>1</v>
      </c>
      <c r="F2">
        <v>1</v>
      </c>
      <c r="G2">
        <v>1</v>
      </c>
      <c r="H2">
        <v>1</v>
      </c>
      <c r="I2">
        <v>200</v>
      </c>
      <c r="J2">
        <v>1</v>
      </c>
      <c r="K2">
        <v>1000</v>
      </c>
      <c r="L2" t="s">
        <v>38</v>
      </c>
      <c r="M2">
        <v>1001</v>
      </c>
      <c r="N2" t="s">
        <v>51</v>
      </c>
      <c r="O2">
        <v>0</v>
      </c>
      <c r="P2">
        <v>1</v>
      </c>
      <c r="Q2" s="7" t="s">
        <v>50</v>
      </c>
      <c r="R2" s="9" t="s">
        <v>49</v>
      </c>
      <c r="S2" s="9" t="s">
        <v>63</v>
      </c>
      <c r="T2" s="7"/>
      <c r="U2" s="7" t="s">
        <v>55</v>
      </c>
    </row>
    <row r="3" spans="1:22" ht="49.9" customHeight="1" x14ac:dyDescent="0.15">
      <c r="A3">
        <v>1001</v>
      </c>
      <c r="B3" t="str">
        <f>"["&amp;H3&amp;"级]冲动"</f>
        <v>[2级]冲动</v>
      </c>
      <c r="C3">
        <f>A2</f>
        <v>1000</v>
      </c>
      <c r="D3">
        <v>1</v>
      </c>
      <c r="E3">
        <v>10001</v>
      </c>
      <c r="F3">
        <v>1</v>
      </c>
      <c r="G3">
        <v>1</v>
      </c>
      <c r="H3">
        <v>2</v>
      </c>
      <c r="I3">
        <v>200</v>
      </c>
      <c r="J3">
        <v>1</v>
      </c>
      <c r="K3">
        <v>1001</v>
      </c>
      <c r="L3" t="s">
        <v>51</v>
      </c>
      <c r="M3">
        <v>1001</v>
      </c>
      <c r="N3" t="s">
        <v>51</v>
      </c>
      <c r="O3">
        <v>0</v>
      </c>
      <c r="P3">
        <v>100</v>
      </c>
      <c r="Q3" s="7"/>
      <c r="R3" s="9" t="s">
        <v>94</v>
      </c>
      <c r="S3" s="9" t="s">
        <v>95</v>
      </c>
      <c r="T3" s="7"/>
      <c r="U3" s="7" t="s">
        <v>64</v>
      </c>
    </row>
    <row r="4" spans="1:22" ht="49.9" customHeight="1" x14ac:dyDescent="0.15">
      <c r="A4">
        <v>1002</v>
      </c>
      <c r="B4" t="str">
        <f>"["&amp;H4&amp;"级]追兵"</f>
        <v>[3级]追兵</v>
      </c>
      <c r="C4">
        <f>A3</f>
        <v>1001</v>
      </c>
      <c r="D4">
        <v>1</v>
      </c>
      <c r="E4">
        <v>10002</v>
      </c>
      <c r="F4">
        <v>1</v>
      </c>
      <c r="G4">
        <v>1</v>
      </c>
      <c r="H4">
        <v>3</v>
      </c>
      <c r="I4">
        <v>200</v>
      </c>
      <c r="J4">
        <v>1</v>
      </c>
      <c r="K4">
        <v>1001</v>
      </c>
      <c r="L4" t="s">
        <v>51</v>
      </c>
      <c r="M4">
        <v>1002</v>
      </c>
      <c r="N4" t="s">
        <v>52</v>
      </c>
      <c r="O4">
        <v>1</v>
      </c>
      <c r="P4">
        <v>120</v>
      </c>
      <c r="Q4" s="7"/>
      <c r="R4" s="9" t="s">
        <v>67</v>
      </c>
      <c r="S4" s="9" t="s">
        <v>66</v>
      </c>
      <c r="T4" s="7" t="s">
        <v>68</v>
      </c>
      <c r="U4" s="7" t="s">
        <v>72</v>
      </c>
      <c r="V4" t="str">
        <f>"AddEventKillNpc(base, 10000, "&amp;O4&amp;");"</f>
        <v>AddEventKillNpc(base, 10000, 1);</v>
      </c>
    </row>
    <row r="5" spans="1:22" ht="49.9" customHeight="1" x14ac:dyDescent="0.15">
      <c r="A5">
        <v>1003</v>
      </c>
      <c r="B5" t="str">
        <f>"["&amp;H5&amp;"级]防具"</f>
        <v>[4级]防具</v>
      </c>
      <c r="C5">
        <f t="shared" ref="C5:C11" si="0">A4</f>
        <v>1002</v>
      </c>
      <c r="D5">
        <v>1</v>
      </c>
      <c r="E5">
        <v>10003</v>
      </c>
      <c r="F5">
        <v>1</v>
      </c>
      <c r="G5">
        <v>1</v>
      </c>
      <c r="H5">
        <v>4</v>
      </c>
      <c r="I5">
        <v>200</v>
      </c>
      <c r="J5">
        <v>1</v>
      </c>
      <c r="K5">
        <v>1002</v>
      </c>
      <c r="L5" t="s">
        <v>52</v>
      </c>
      <c r="M5">
        <v>1002</v>
      </c>
      <c r="N5" t="s">
        <v>52</v>
      </c>
      <c r="O5">
        <v>0</v>
      </c>
      <c r="P5">
        <v>72</v>
      </c>
      <c r="Q5" s="7" t="s">
        <v>50</v>
      </c>
      <c r="R5" s="9" t="s">
        <v>152</v>
      </c>
      <c r="S5" s="9" t="s">
        <v>69</v>
      </c>
      <c r="T5" s="7"/>
      <c r="U5" s="7" t="s">
        <v>73</v>
      </c>
    </row>
    <row r="6" spans="1:22" ht="49.9" customHeight="1" x14ac:dyDescent="0.15">
      <c r="A6">
        <v>1004</v>
      </c>
      <c r="B6" t="str">
        <f>"["&amp;H6&amp;"级]困难"</f>
        <v>[4级]困难</v>
      </c>
      <c r="C6">
        <f t="shared" si="0"/>
        <v>1003</v>
      </c>
      <c r="D6">
        <v>1</v>
      </c>
      <c r="E6">
        <v>10004</v>
      </c>
      <c r="F6">
        <v>1</v>
      </c>
      <c r="G6">
        <v>1</v>
      </c>
      <c r="H6">
        <v>4</v>
      </c>
      <c r="I6">
        <v>200</v>
      </c>
      <c r="J6">
        <v>1</v>
      </c>
      <c r="K6">
        <v>1002</v>
      </c>
      <c r="L6" t="s">
        <v>52</v>
      </c>
      <c r="M6">
        <v>1001</v>
      </c>
      <c r="N6" t="s">
        <v>71</v>
      </c>
      <c r="O6">
        <v>0</v>
      </c>
      <c r="P6">
        <v>72</v>
      </c>
      <c r="Q6" s="7"/>
      <c r="R6" s="9" t="s">
        <v>70</v>
      </c>
      <c r="S6" s="9" t="s">
        <v>65</v>
      </c>
      <c r="T6" s="7"/>
      <c r="U6" s="7" t="s">
        <v>64</v>
      </c>
    </row>
    <row r="7" spans="1:22" ht="49.9" customHeight="1" x14ac:dyDescent="0.15">
      <c r="A7">
        <v>1005</v>
      </c>
      <c r="B7" t="str">
        <f>"["&amp;H7&amp;"级]强敌"</f>
        <v>[5级]强敌</v>
      </c>
      <c r="C7">
        <f t="shared" si="0"/>
        <v>1004</v>
      </c>
      <c r="D7">
        <v>1</v>
      </c>
      <c r="E7">
        <v>10005</v>
      </c>
      <c r="F7">
        <v>1</v>
      </c>
      <c r="G7">
        <v>1</v>
      </c>
      <c r="H7">
        <v>5</v>
      </c>
      <c r="I7">
        <v>200</v>
      </c>
      <c r="J7">
        <v>1</v>
      </c>
      <c r="K7">
        <v>1001</v>
      </c>
      <c r="L7" t="s">
        <v>71</v>
      </c>
      <c r="M7">
        <v>1001</v>
      </c>
      <c r="N7" t="s">
        <v>71</v>
      </c>
      <c r="O7">
        <v>2</v>
      </c>
      <c r="P7">
        <v>172</v>
      </c>
      <c r="Q7" s="7"/>
      <c r="R7" s="9" t="s">
        <v>74</v>
      </c>
      <c r="S7" s="9" t="s">
        <v>75</v>
      </c>
      <c r="T7" s="7" t="s">
        <v>76</v>
      </c>
      <c r="U7" s="7" t="s">
        <v>79</v>
      </c>
      <c r="V7" t="str">
        <f>"AddEventKillNpc(base, 10000, "&amp;O7&amp;");"</f>
        <v>AddEventKillNpc(base, 10000, 2);</v>
      </c>
    </row>
    <row r="8" spans="1:22" ht="49.9" customHeight="1" x14ac:dyDescent="0.15">
      <c r="A8">
        <v>1006</v>
      </c>
      <c r="B8" t="str">
        <f>"["&amp;H8&amp;"级]会合"</f>
        <v>[6级]会合</v>
      </c>
      <c r="C8">
        <f t="shared" si="0"/>
        <v>1005</v>
      </c>
      <c r="D8">
        <v>1</v>
      </c>
      <c r="E8">
        <v>10006</v>
      </c>
      <c r="F8">
        <v>1</v>
      </c>
      <c r="G8">
        <v>1</v>
      </c>
      <c r="H8">
        <v>6</v>
      </c>
      <c r="I8">
        <v>200</v>
      </c>
      <c r="J8">
        <v>1</v>
      </c>
      <c r="K8">
        <v>1001</v>
      </c>
      <c r="L8" t="s">
        <v>71</v>
      </c>
      <c r="M8">
        <v>1003</v>
      </c>
      <c r="N8" t="s">
        <v>53</v>
      </c>
      <c r="O8">
        <v>0</v>
      </c>
      <c r="P8">
        <v>103</v>
      </c>
      <c r="Q8" s="7"/>
      <c r="R8" s="9" t="s">
        <v>77</v>
      </c>
      <c r="S8" s="9" t="s">
        <v>78</v>
      </c>
      <c r="T8" s="7"/>
      <c r="U8" s="7" t="s">
        <v>80</v>
      </c>
    </row>
    <row r="9" spans="1:22" ht="49.9" customHeight="1" x14ac:dyDescent="0.15">
      <c r="A9">
        <v>1007</v>
      </c>
      <c r="B9" t="str">
        <f>"["&amp;H9&amp;"级]又遇追兵"</f>
        <v>[6级]又遇追兵</v>
      </c>
      <c r="C9">
        <f t="shared" si="0"/>
        <v>1006</v>
      </c>
      <c r="D9">
        <v>1</v>
      </c>
      <c r="E9">
        <v>10007</v>
      </c>
      <c r="F9">
        <v>1</v>
      </c>
      <c r="G9">
        <v>1</v>
      </c>
      <c r="H9">
        <v>6</v>
      </c>
      <c r="I9">
        <v>200</v>
      </c>
      <c r="J9">
        <v>1</v>
      </c>
      <c r="K9">
        <v>1003</v>
      </c>
      <c r="L9" t="s">
        <v>53</v>
      </c>
      <c r="M9">
        <v>1003</v>
      </c>
      <c r="N9" t="s">
        <v>53</v>
      </c>
      <c r="O9">
        <v>2</v>
      </c>
      <c r="P9">
        <v>103</v>
      </c>
      <c r="Q9" s="7"/>
      <c r="R9" s="9" t="s">
        <v>81</v>
      </c>
      <c r="S9" s="9" t="s">
        <v>82</v>
      </c>
      <c r="T9" s="7" t="s">
        <v>83</v>
      </c>
      <c r="U9" s="7" t="s">
        <v>84</v>
      </c>
      <c r="V9" t="str">
        <f>"AddEventKillNpc(base, 10000, "&amp;O9&amp;");"</f>
        <v>AddEventKillNpc(base, 10000, 2);</v>
      </c>
    </row>
    <row r="10" spans="1:22" ht="49.9" customHeight="1" x14ac:dyDescent="0.15">
      <c r="A10">
        <v>1008</v>
      </c>
      <c r="B10" t="str">
        <f>"["&amp;H10&amp;"级]义军"</f>
        <v>[7级]义军</v>
      </c>
      <c r="C10">
        <f t="shared" si="0"/>
        <v>1007</v>
      </c>
      <c r="D10">
        <v>1</v>
      </c>
      <c r="E10">
        <v>10008</v>
      </c>
      <c r="F10">
        <v>1</v>
      </c>
      <c r="G10">
        <v>1</v>
      </c>
      <c r="H10">
        <v>7</v>
      </c>
      <c r="I10">
        <v>200</v>
      </c>
      <c r="J10">
        <v>1</v>
      </c>
      <c r="K10">
        <v>1003</v>
      </c>
      <c r="L10" t="s">
        <v>53</v>
      </c>
      <c r="M10">
        <v>1001</v>
      </c>
      <c r="N10" t="s">
        <v>71</v>
      </c>
      <c r="O10">
        <v>0</v>
      </c>
      <c r="P10">
        <v>247</v>
      </c>
      <c r="Q10" s="7"/>
      <c r="R10" s="9" t="s">
        <v>86</v>
      </c>
      <c r="S10" s="9" t="s">
        <v>85</v>
      </c>
      <c r="T10" s="7"/>
      <c r="U10" s="7" t="s">
        <v>64</v>
      </c>
    </row>
    <row r="11" spans="1:22" ht="49.9" customHeight="1" x14ac:dyDescent="0.15">
      <c r="A11">
        <v>1009</v>
      </c>
      <c r="B11" t="str">
        <f>"["&amp;H11&amp;"级]阻击"</f>
        <v>[8级]阻击</v>
      </c>
      <c r="C11">
        <f t="shared" si="0"/>
        <v>1008</v>
      </c>
      <c r="D11">
        <v>1</v>
      </c>
      <c r="E11">
        <v>10009</v>
      </c>
      <c r="F11">
        <v>1</v>
      </c>
      <c r="G11">
        <v>1</v>
      </c>
      <c r="H11">
        <v>8</v>
      </c>
      <c r="I11">
        <v>200</v>
      </c>
      <c r="J11">
        <v>1</v>
      </c>
      <c r="K11">
        <v>1001</v>
      </c>
      <c r="L11" t="s">
        <v>71</v>
      </c>
      <c r="M11">
        <v>1004</v>
      </c>
      <c r="N11" t="s">
        <v>54</v>
      </c>
      <c r="O11">
        <v>2</v>
      </c>
      <c r="P11">
        <v>148</v>
      </c>
      <c r="Q11" s="7"/>
      <c r="R11" s="9" t="s">
        <v>87</v>
      </c>
      <c r="S11" s="9" t="s">
        <v>88</v>
      </c>
      <c r="T11" s="7" t="s">
        <v>89</v>
      </c>
      <c r="U11" s="7" t="s">
        <v>90</v>
      </c>
      <c r="V11" t="str">
        <f>"AddEventKillNpc(base, 10000, "&amp;O11&amp;");"</f>
        <v>AddEventKillNpc(base, 10000, 2);</v>
      </c>
    </row>
    <row r="12" spans="1:22" ht="49.9" customHeight="1" x14ac:dyDescent="0.15">
      <c r="A12">
        <v>1010</v>
      </c>
      <c r="B12" t="str">
        <f>"["&amp;H12&amp;"级]义军孙策"</f>
        <v>[8级]义军孙策</v>
      </c>
      <c r="C12">
        <v>1009</v>
      </c>
      <c r="D12">
        <v>1</v>
      </c>
      <c r="E12">
        <v>10010</v>
      </c>
      <c r="F12">
        <v>1</v>
      </c>
      <c r="G12">
        <v>1</v>
      </c>
      <c r="H12">
        <v>8</v>
      </c>
      <c r="I12">
        <v>200</v>
      </c>
      <c r="J12">
        <v>1</v>
      </c>
      <c r="K12">
        <v>1004</v>
      </c>
      <c r="L12" t="s">
        <v>54</v>
      </c>
      <c r="M12">
        <v>1004</v>
      </c>
      <c r="N12" t="s">
        <v>54</v>
      </c>
      <c r="O12">
        <v>0</v>
      </c>
      <c r="P12">
        <v>148</v>
      </c>
      <c r="Q12" s="7"/>
      <c r="R12" s="9" t="s">
        <v>91</v>
      </c>
      <c r="S12" s="9" t="s">
        <v>92</v>
      </c>
      <c r="T12" s="7"/>
      <c r="U12" s="7" t="s">
        <v>56</v>
      </c>
    </row>
    <row r="13" spans="1:22" ht="49.9" customHeight="1" x14ac:dyDescent="0.15">
      <c r="A13">
        <v>1011</v>
      </c>
      <c r="B13" t="str">
        <f>"["&amp;H13&amp;"级]猛兽"</f>
        <v>[9级]猛兽</v>
      </c>
      <c r="C13">
        <v>1010</v>
      </c>
      <c r="D13">
        <v>1</v>
      </c>
      <c r="E13">
        <v>10011</v>
      </c>
      <c r="F13">
        <v>1</v>
      </c>
      <c r="G13">
        <v>1</v>
      </c>
      <c r="H13">
        <v>9</v>
      </c>
      <c r="I13">
        <v>200</v>
      </c>
      <c r="J13">
        <v>1</v>
      </c>
      <c r="K13">
        <v>1004</v>
      </c>
      <c r="L13" t="s">
        <v>54</v>
      </c>
      <c r="M13">
        <v>1001</v>
      </c>
      <c r="N13" t="s">
        <v>71</v>
      </c>
      <c r="O13">
        <v>2</v>
      </c>
      <c r="P13">
        <v>355</v>
      </c>
      <c r="Q13" s="7"/>
      <c r="R13" s="9" t="s">
        <v>96</v>
      </c>
      <c r="S13" s="9" t="s">
        <v>93</v>
      </c>
      <c r="T13" s="7" t="s">
        <v>48</v>
      </c>
      <c r="U13" s="7" t="s">
        <v>64</v>
      </c>
      <c r="V13" t="str">
        <f>"AddEventKillNpc(base, 10000, "&amp;O13&amp;");"</f>
        <v>AddEventKillNpc(base, 10000, 2);</v>
      </c>
    </row>
    <row r="14" spans="1:22" s="10" customFormat="1" ht="49.9" customHeight="1" x14ac:dyDescent="0.15">
      <c r="A14" s="10">
        <v>1012</v>
      </c>
      <c r="B14" s="10" t="str">
        <f>"["&amp;H14&amp;"级]寻找孙策"</f>
        <v>[10级]寻找孙策</v>
      </c>
      <c r="C14" s="10">
        <f t="shared" ref="C14:C33" si="1">A13</f>
        <v>1011</v>
      </c>
      <c r="D14" s="10">
        <v>1</v>
      </c>
      <c r="E14">
        <v>10012</v>
      </c>
      <c r="F14" s="10">
        <v>1</v>
      </c>
      <c r="G14" s="10">
        <v>1</v>
      </c>
      <c r="H14" s="10">
        <v>10</v>
      </c>
      <c r="I14" s="10">
        <v>200</v>
      </c>
      <c r="J14" s="10">
        <v>1</v>
      </c>
      <c r="K14">
        <v>1001</v>
      </c>
      <c r="L14" t="s">
        <v>71</v>
      </c>
      <c r="M14" s="10">
        <v>1005</v>
      </c>
      <c r="N14" s="10" t="s">
        <v>57</v>
      </c>
      <c r="O14" s="10">
        <v>0</v>
      </c>
      <c r="P14" s="10">
        <v>72</v>
      </c>
      <c r="Q14" s="11"/>
      <c r="R14" s="11" t="s">
        <v>97</v>
      </c>
      <c r="S14" s="11" t="s">
        <v>98</v>
      </c>
      <c r="T14" s="11"/>
      <c r="U14" s="11" t="s">
        <v>99</v>
      </c>
    </row>
    <row r="15" spans="1:22" ht="49.9" customHeight="1" x14ac:dyDescent="0.15">
      <c r="A15">
        <v>1013</v>
      </c>
      <c r="B15" t="str">
        <f>"["&amp;H15&amp;"级]妖兽"</f>
        <v>[11级]妖兽</v>
      </c>
      <c r="C15">
        <f t="shared" si="1"/>
        <v>1012</v>
      </c>
      <c r="D15">
        <v>1</v>
      </c>
      <c r="E15">
        <v>10013</v>
      </c>
      <c r="F15">
        <v>1</v>
      </c>
      <c r="G15">
        <v>1</v>
      </c>
      <c r="H15">
        <v>11</v>
      </c>
      <c r="I15">
        <v>200</v>
      </c>
      <c r="J15">
        <v>1</v>
      </c>
      <c r="K15">
        <v>1005</v>
      </c>
      <c r="L15" t="s">
        <v>58</v>
      </c>
      <c r="M15">
        <v>1007</v>
      </c>
      <c r="N15" t="s">
        <v>59</v>
      </c>
      <c r="O15">
        <v>2</v>
      </c>
      <c r="P15">
        <v>72</v>
      </c>
      <c r="Q15" s="7"/>
      <c r="R15" s="9" t="s">
        <v>100</v>
      </c>
      <c r="S15" s="9" t="s">
        <v>102</v>
      </c>
      <c r="T15" s="7" t="s">
        <v>101</v>
      </c>
      <c r="U15" s="7" t="s">
        <v>115</v>
      </c>
      <c r="V15" t="str">
        <f>"AddEventKillNpc(base, 10000, "&amp;O15&amp;");"</f>
        <v>AddEventKillNpc(base, 10000, 2);</v>
      </c>
    </row>
    <row r="16" spans="1:22" ht="49.9" customHeight="1" x14ac:dyDescent="0.15">
      <c r="A16">
        <v>1014</v>
      </c>
      <c r="B16" t="str">
        <f>"["&amp;H16&amp;"级]无须自责"</f>
        <v>[12级]无须自责</v>
      </c>
      <c r="C16">
        <f t="shared" si="1"/>
        <v>1013</v>
      </c>
      <c r="D16">
        <v>1</v>
      </c>
      <c r="E16">
        <v>10014</v>
      </c>
      <c r="F16">
        <v>1</v>
      </c>
      <c r="G16">
        <v>1</v>
      </c>
      <c r="H16">
        <v>12</v>
      </c>
      <c r="I16">
        <v>200</v>
      </c>
      <c r="J16">
        <v>1</v>
      </c>
      <c r="K16">
        <v>1007</v>
      </c>
      <c r="L16" t="s">
        <v>59</v>
      </c>
      <c r="M16">
        <v>1007</v>
      </c>
      <c r="N16" t="s">
        <v>59</v>
      </c>
      <c r="O16">
        <v>0</v>
      </c>
      <c r="P16">
        <v>172</v>
      </c>
      <c r="Q16" s="7"/>
      <c r="R16" s="9" t="s">
        <v>103</v>
      </c>
      <c r="S16" s="9" t="s">
        <v>104</v>
      </c>
      <c r="T16" s="7"/>
      <c r="U16" s="7" t="s">
        <v>105</v>
      </c>
    </row>
    <row r="17" spans="1:22" ht="49.9" customHeight="1" x14ac:dyDescent="0.15">
      <c r="A17">
        <v>1015</v>
      </c>
      <c r="B17" t="str">
        <f>"["&amp;H17&amp;"级]习得新招"</f>
        <v>[13级]习得新招</v>
      </c>
      <c r="C17">
        <f t="shared" si="1"/>
        <v>1014</v>
      </c>
      <c r="D17">
        <v>1</v>
      </c>
      <c r="F17">
        <v>1</v>
      </c>
      <c r="G17">
        <v>1</v>
      </c>
      <c r="H17">
        <v>13</v>
      </c>
      <c r="I17">
        <v>200</v>
      </c>
      <c r="J17">
        <v>1</v>
      </c>
      <c r="K17">
        <v>1007</v>
      </c>
      <c r="L17" t="s">
        <v>59</v>
      </c>
      <c r="M17">
        <v>1007</v>
      </c>
      <c r="N17" t="s">
        <v>59</v>
      </c>
      <c r="O17">
        <v>2</v>
      </c>
      <c r="P17">
        <v>103</v>
      </c>
      <c r="Q17" s="7"/>
      <c r="R17" s="9" t="s">
        <v>106</v>
      </c>
      <c r="S17" s="9" t="s">
        <v>108</v>
      </c>
      <c r="T17" s="7" t="s">
        <v>107</v>
      </c>
      <c r="U17" s="7" t="s">
        <v>115</v>
      </c>
      <c r="V17" t="str">
        <f>"AddEventKillNpc(base, 10000, "&amp;O17&amp;");"</f>
        <v>AddEventKillNpc(base, 10000, 2);</v>
      </c>
    </row>
    <row r="18" spans="1:22" ht="49.9" customHeight="1" x14ac:dyDescent="0.15">
      <c r="A18">
        <v>1016</v>
      </c>
      <c r="B18" t="str">
        <f>"["&amp;H18&amp;"级]解困大乔"</f>
        <v>[14级]解困大乔</v>
      </c>
      <c r="C18">
        <f t="shared" si="1"/>
        <v>1015</v>
      </c>
      <c r="D18">
        <v>1</v>
      </c>
      <c r="F18">
        <v>1</v>
      </c>
      <c r="G18">
        <v>1</v>
      </c>
      <c r="H18">
        <v>14</v>
      </c>
      <c r="I18">
        <v>200</v>
      </c>
      <c r="J18">
        <v>1</v>
      </c>
      <c r="K18">
        <v>1007</v>
      </c>
      <c r="L18" t="s">
        <v>59</v>
      </c>
      <c r="M18">
        <v>1004</v>
      </c>
      <c r="N18" t="s">
        <v>54</v>
      </c>
      <c r="O18">
        <v>0</v>
      </c>
      <c r="P18">
        <v>103</v>
      </c>
      <c r="Q18" s="7"/>
      <c r="R18" s="9" t="s">
        <v>109</v>
      </c>
      <c r="S18" s="9" t="s">
        <v>110</v>
      </c>
      <c r="T18" s="7"/>
      <c r="U18" s="7" t="s">
        <v>114</v>
      </c>
    </row>
    <row r="19" spans="1:22" ht="49.9" customHeight="1" x14ac:dyDescent="0.15">
      <c r="A19">
        <v>1017</v>
      </c>
      <c r="B19" t="str">
        <f>"["&amp;H19&amp;"级]琉璃宝石"</f>
        <v>[15级]琉璃宝石</v>
      </c>
      <c r="C19">
        <f t="shared" si="1"/>
        <v>1016</v>
      </c>
      <c r="D19">
        <v>1</v>
      </c>
      <c r="F19">
        <v>1</v>
      </c>
      <c r="G19">
        <v>1</v>
      </c>
      <c r="H19">
        <v>15</v>
      </c>
      <c r="I19">
        <v>200</v>
      </c>
      <c r="J19">
        <v>1</v>
      </c>
      <c r="K19">
        <v>1004</v>
      </c>
      <c r="L19" t="s">
        <v>54</v>
      </c>
      <c r="M19">
        <v>1004</v>
      </c>
      <c r="N19" t="s">
        <v>54</v>
      </c>
      <c r="O19">
        <v>2</v>
      </c>
      <c r="P19">
        <v>247</v>
      </c>
      <c r="Q19" s="7"/>
      <c r="R19" s="9" t="s">
        <v>111</v>
      </c>
      <c r="S19" s="9" t="s">
        <v>112</v>
      </c>
      <c r="T19" s="7" t="s">
        <v>48</v>
      </c>
      <c r="U19" s="7" t="s">
        <v>116</v>
      </c>
      <c r="V19" t="str">
        <f>"AddEventKillNpc(base, 10000, "&amp;O19&amp;");"</f>
        <v>AddEventKillNpc(base, 10000, 2);</v>
      </c>
    </row>
    <row r="20" spans="1:22" ht="49.9" customHeight="1" x14ac:dyDescent="0.15">
      <c r="A20">
        <v>1018</v>
      </c>
      <c r="B20" t="str">
        <f>"["&amp;H20&amp;"级]力大无穷"</f>
        <v>[16级]力大无穷</v>
      </c>
      <c r="C20">
        <f t="shared" si="1"/>
        <v>1017</v>
      </c>
      <c r="D20">
        <v>1</v>
      </c>
      <c r="F20">
        <v>1</v>
      </c>
      <c r="G20">
        <v>1</v>
      </c>
      <c r="H20">
        <v>16</v>
      </c>
      <c r="I20">
        <v>200</v>
      </c>
      <c r="J20">
        <v>1</v>
      </c>
      <c r="K20">
        <v>1004</v>
      </c>
      <c r="L20" t="s">
        <v>54</v>
      </c>
      <c r="M20">
        <v>1004</v>
      </c>
      <c r="N20" t="s">
        <v>54</v>
      </c>
      <c r="O20">
        <v>0</v>
      </c>
      <c r="P20">
        <v>148</v>
      </c>
      <c r="Q20" s="7"/>
      <c r="R20" s="9" t="s">
        <v>118</v>
      </c>
      <c r="S20" s="9" t="s">
        <v>113</v>
      </c>
      <c r="T20" s="7"/>
      <c r="U20" s="7" t="s">
        <v>117</v>
      </c>
    </row>
    <row r="21" spans="1:22" ht="49.9" customHeight="1" x14ac:dyDescent="0.15">
      <c r="A21">
        <v>1019</v>
      </c>
      <c r="B21" t="str">
        <f>"["&amp;H21&amp;"级]玉瓶下落"</f>
        <v>[17级]玉瓶下落</v>
      </c>
      <c r="C21">
        <f t="shared" si="1"/>
        <v>1018</v>
      </c>
      <c r="D21">
        <v>1</v>
      </c>
      <c r="F21">
        <v>1</v>
      </c>
      <c r="G21">
        <v>1</v>
      </c>
      <c r="H21">
        <v>17</v>
      </c>
      <c r="I21">
        <v>200</v>
      </c>
      <c r="J21">
        <v>1</v>
      </c>
      <c r="K21">
        <v>1004</v>
      </c>
      <c r="L21" t="s">
        <v>54</v>
      </c>
      <c r="M21">
        <v>1007</v>
      </c>
      <c r="N21" t="s">
        <v>59</v>
      </c>
      <c r="O21">
        <v>2</v>
      </c>
      <c r="P21">
        <v>148</v>
      </c>
      <c r="Q21" s="7"/>
      <c r="R21" s="9" t="s">
        <v>119</v>
      </c>
      <c r="S21" s="9" t="s">
        <v>120</v>
      </c>
      <c r="T21" s="7" t="s">
        <v>48</v>
      </c>
      <c r="U21" s="7" t="s">
        <v>116</v>
      </c>
      <c r="V21" t="str">
        <f>"AddEventKillNpc(base, 10000, "&amp;O21&amp;");"</f>
        <v>AddEventKillNpc(base, 10000, 2);</v>
      </c>
    </row>
    <row r="22" spans="1:22" ht="49.9" customHeight="1" x14ac:dyDescent="0.15">
      <c r="A22">
        <v>1020</v>
      </c>
      <c r="B22" t="str">
        <f>"["&amp;H22&amp;"级]神力坐骑"</f>
        <v>[18级]神力坐骑</v>
      </c>
      <c r="C22">
        <f t="shared" si="1"/>
        <v>1019</v>
      </c>
      <c r="D22">
        <v>1</v>
      </c>
      <c r="F22">
        <v>1</v>
      </c>
      <c r="G22">
        <v>1</v>
      </c>
      <c r="H22">
        <v>18</v>
      </c>
      <c r="I22">
        <v>200</v>
      </c>
      <c r="J22">
        <v>1</v>
      </c>
      <c r="K22">
        <v>1007</v>
      </c>
      <c r="L22" t="s">
        <v>59</v>
      </c>
      <c r="M22">
        <v>1007</v>
      </c>
      <c r="N22" t="s">
        <v>59</v>
      </c>
      <c r="O22">
        <v>0</v>
      </c>
      <c r="P22">
        <v>355</v>
      </c>
      <c r="Q22" s="7"/>
      <c r="R22" s="9" t="s">
        <v>121</v>
      </c>
      <c r="S22" s="9" t="s">
        <v>122</v>
      </c>
      <c r="T22" s="7"/>
      <c r="U22" s="7" t="s">
        <v>105</v>
      </c>
    </row>
    <row r="23" spans="1:22" ht="49.9" customHeight="1" x14ac:dyDescent="0.15">
      <c r="A23">
        <v>1021</v>
      </c>
      <c r="B23" t="str">
        <f>"["&amp;H23&amp;"级]变身小白"</f>
        <v>[19级]变身小白</v>
      </c>
      <c r="C23">
        <f t="shared" si="1"/>
        <v>1020</v>
      </c>
      <c r="D23">
        <v>1</v>
      </c>
      <c r="F23">
        <v>1</v>
      </c>
      <c r="G23">
        <v>1</v>
      </c>
      <c r="H23">
        <v>19</v>
      </c>
      <c r="I23">
        <v>200</v>
      </c>
      <c r="J23">
        <v>1</v>
      </c>
      <c r="K23">
        <v>1007</v>
      </c>
      <c r="L23" t="s">
        <v>59</v>
      </c>
      <c r="M23">
        <v>1006</v>
      </c>
      <c r="N23" t="s">
        <v>60</v>
      </c>
      <c r="O23">
        <v>0</v>
      </c>
      <c r="P23">
        <v>72</v>
      </c>
      <c r="Q23" s="7"/>
      <c r="R23" s="9" t="s">
        <v>123</v>
      </c>
      <c r="S23" s="9" t="s">
        <v>124</v>
      </c>
      <c r="T23" s="7"/>
      <c r="U23" s="7" t="s">
        <v>125</v>
      </c>
    </row>
    <row r="24" spans="1:22" s="10" customFormat="1" ht="49.9" customHeight="1" x14ac:dyDescent="0.15">
      <c r="A24" s="10">
        <v>1022</v>
      </c>
      <c r="B24" s="10" t="str">
        <f>"["&amp;H24&amp;"级]封印校尉"</f>
        <v>[20级]封印校尉</v>
      </c>
      <c r="C24">
        <f t="shared" si="1"/>
        <v>1021</v>
      </c>
      <c r="D24" s="10">
        <v>1</v>
      </c>
      <c r="F24" s="10">
        <v>1</v>
      </c>
      <c r="G24" s="10">
        <v>1</v>
      </c>
      <c r="H24" s="10">
        <v>20</v>
      </c>
      <c r="I24" s="10">
        <v>200</v>
      </c>
      <c r="J24" s="10">
        <v>1</v>
      </c>
      <c r="K24" s="10">
        <v>1006</v>
      </c>
      <c r="L24" s="10" t="s">
        <v>60</v>
      </c>
      <c r="M24" s="10">
        <v>1006</v>
      </c>
      <c r="N24" s="10" t="s">
        <v>60</v>
      </c>
      <c r="O24" s="10">
        <v>2</v>
      </c>
      <c r="P24" s="10">
        <v>72</v>
      </c>
      <c r="Q24" s="11"/>
      <c r="R24" s="11" t="s">
        <v>128</v>
      </c>
      <c r="S24" s="11" t="s">
        <v>126</v>
      </c>
      <c r="T24" s="11" t="s">
        <v>48</v>
      </c>
      <c r="U24" s="11" t="s">
        <v>127</v>
      </c>
      <c r="V24" s="10" t="str">
        <f>"AddEventKillNpc(base, 10000, "&amp;O24&amp;");"</f>
        <v>AddEventKillNpc(base, 10000, 2);</v>
      </c>
    </row>
    <row r="25" spans="1:22" ht="49.9" customHeight="1" x14ac:dyDescent="0.15">
      <c r="A25">
        <v>1023</v>
      </c>
      <c r="B25" t="str">
        <f>"["&amp;H25&amp;"级]衣冠冢下落"</f>
        <v>[21级]衣冠冢下落</v>
      </c>
      <c r="C25">
        <f t="shared" si="1"/>
        <v>1022</v>
      </c>
      <c r="D25">
        <v>1</v>
      </c>
      <c r="F25">
        <v>1</v>
      </c>
      <c r="G25">
        <v>1</v>
      </c>
      <c r="H25">
        <v>21</v>
      </c>
      <c r="I25">
        <v>200</v>
      </c>
      <c r="J25">
        <v>1</v>
      </c>
      <c r="K25">
        <v>1006</v>
      </c>
      <c r="L25" t="s">
        <v>60</v>
      </c>
      <c r="M25">
        <v>1007</v>
      </c>
      <c r="N25" t="s">
        <v>59</v>
      </c>
      <c r="O25">
        <v>0</v>
      </c>
      <c r="P25">
        <v>172</v>
      </c>
      <c r="Q25" s="7"/>
      <c r="R25" s="9" t="s">
        <v>129</v>
      </c>
      <c r="S25" s="9" t="s">
        <v>130</v>
      </c>
      <c r="T25" s="7"/>
      <c r="U25" s="7" t="s">
        <v>131</v>
      </c>
    </row>
    <row r="26" spans="1:22" ht="49.9" customHeight="1" x14ac:dyDescent="0.15">
      <c r="A26">
        <v>1024</v>
      </c>
      <c r="B26" t="str">
        <f>"["&amp;H26&amp;"级]收集草药"</f>
        <v>[22级]收集草药</v>
      </c>
      <c r="C26">
        <f t="shared" si="1"/>
        <v>1023</v>
      </c>
      <c r="D26">
        <v>1</v>
      </c>
      <c r="F26">
        <v>1</v>
      </c>
      <c r="G26">
        <v>1</v>
      </c>
      <c r="H26">
        <v>22</v>
      </c>
      <c r="I26">
        <v>200</v>
      </c>
      <c r="J26">
        <v>1</v>
      </c>
      <c r="K26">
        <v>1007</v>
      </c>
      <c r="L26" t="s">
        <v>59</v>
      </c>
      <c r="M26">
        <v>1007</v>
      </c>
      <c r="N26" t="s">
        <v>59</v>
      </c>
      <c r="O26">
        <v>2</v>
      </c>
      <c r="P26">
        <v>103</v>
      </c>
      <c r="Q26" s="7"/>
      <c r="R26" s="9" t="s">
        <v>132</v>
      </c>
      <c r="S26" s="9" t="s">
        <v>134</v>
      </c>
      <c r="T26" s="7" t="s">
        <v>48</v>
      </c>
      <c r="U26" s="7" t="s">
        <v>133</v>
      </c>
      <c r="V26" t="str">
        <f>"AddEventKillNpc(base, 10000, "&amp;O26&amp;");"</f>
        <v>AddEventKillNpc(base, 10000, 2);</v>
      </c>
    </row>
    <row r="27" spans="1:22" ht="49.9" customHeight="1" x14ac:dyDescent="0.15">
      <c r="A27">
        <v>1025</v>
      </c>
      <c r="B27" t="str">
        <f>"["&amp;H27&amp;"级]专业采药"</f>
        <v>[23级]专业采药</v>
      </c>
      <c r="C27">
        <f t="shared" si="1"/>
        <v>1024</v>
      </c>
      <c r="D27">
        <v>1</v>
      </c>
      <c r="F27">
        <v>1</v>
      </c>
      <c r="G27">
        <v>1</v>
      </c>
      <c r="H27">
        <v>23</v>
      </c>
      <c r="I27">
        <v>200</v>
      </c>
      <c r="J27">
        <v>1</v>
      </c>
      <c r="K27">
        <v>1007</v>
      </c>
      <c r="L27" t="s">
        <v>59</v>
      </c>
      <c r="M27">
        <v>1007</v>
      </c>
      <c r="N27" t="s">
        <v>59</v>
      </c>
      <c r="O27">
        <v>2</v>
      </c>
      <c r="P27">
        <v>103</v>
      </c>
      <c r="Q27" s="7"/>
      <c r="R27" s="9" t="s">
        <v>135</v>
      </c>
      <c r="S27" s="9" t="s">
        <v>136</v>
      </c>
      <c r="T27" s="7" t="s">
        <v>48</v>
      </c>
      <c r="U27" s="7" t="s">
        <v>137</v>
      </c>
      <c r="V27" t="str">
        <f>"AddEventKillNpc(base, 10000, "&amp;O27&amp;");"</f>
        <v>AddEventKillNpc(base, 10000, 2);</v>
      </c>
    </row>
    <row r="28" spans="1:22" ht="49.9" customHeight="1" x14ac:dyDescent="0.15">
      <c r="A28">
        <v>1026</v>
      </c>
      <c r="B28" t="str">
        <f>"["&amp;H28&amp;"级]水镜统帅"</f>
        <v>[24级]水镜统帅</v>
      </c>
      <c r="C28">
        <f t="shared" si="1"/>
        <v>1025</v>
      </c>
      <c r="D28">
        <v>1</v>
      </c>
      <c r="F28">
        <v>1</v>
      </c>
      <c r="G28">
        <v>1</v>
      </c>
      <c r="H28">
        <v>24</v>
      </c>
      <c r="I28">
        <v>200</v>
      </c>
      <c r="J28">
        <v>1</v>
      </c>
      <c r="K28">
        <v>1007</v>
      </c>
      <c r="L28" t="s">
        <v>59</v>
      </c>
      <c r="M28">
        <v>1008</v>
      </c>
      <c r="N28" t="s">
        <v>61</v>
      </c>
      <c r="O28">
        <v>0</v>
      </c>
      <c r="P28">
        <v>247</v>
      </c>
      <c r="Q28" s="7"/>
      <c r="R28" s="9" t="s">
        <v>138</v>
      </c>
      <c r="S28" s="9" t="s">
        <v>139</v>
      </c>
      <c r="T28" s="7"/>
      <c r="U28" s="7" t="s">
        <v>140</v>
      </c>
    </row>
    <row r="29" spans="1:22" ht="49.9" customHeight="1" x14ac:dyDescent="0.15">
      <c r="A29">
        <v>1027</v>
      </c>
      <c r="B29" t="str">
        <f>"["&amp;H29&amp;"级]敌众我寡"</f>
        <v>[25级]敌众我寡</v>
      </c>
      <c r="C29">
        <f t="shared" si="1"/>
        <v>1026</v>
      </c>
      <c r="D29">
        <v>1</v>
      </c>
      <c r="F29">
        <v>1</v>
      </c>
      <c r="G29">
        <v>1</v>
      </c>
      <c r="H29">
        <v>25</v>
      </c>
      <c r="I29">
        <v>200</v>
      </c>
      <c r="J29">
        <v>1</v>
      </c>
      <c r="K29">
        <v>1008</v>
      </c>
      <c r="L29" t="s">
        <v>61</v>
      </c>
      <c r="M29">
        <v>1008</v>
      </c>
      <c r="N29" t="s">
        <v>61</v>
      </c>
      <c r="O29">
        <v>2</v>
      </c>
      <c r="P29">
        <v>148</v>
      </c>
      <c r="Q29" s="7"/>
      <c r="R29" s="9" t="s">
        <v>141</v>
      </c>
      <c r="S29" s="9" t="s">
        <v>142</v>
      </c>
      <c r="T29" s="7" t="s">
        <v>48</v>
      </c>
      <c r="U29" s="7" t="s">
        <v>143</v>
      </c>
      <c r="V29" t="str">
        <f>"AddEventKillNpc(base, 10000, "&amp;O29&amp;");"</f>
        <v>AddEventKillNpc(base, 10000, 2);</v>
      </c>
    </row>
    <row r="30" spans="1:22" ht="49.9" customHeight="1" x14ac:dyDescent="0.15">
      <c r="A30">
        <v>1028</v>
      </c>
      <c r="B30" t="str">
        <f>"["&amp;H30&amp;"级]强化"</f>
        <v>[26级]强化</v>
      </c>
      <c r="C30">
        <f t="shared" si="1"/>
        <v>1027</v>
      </c>
      <c r="D30">
        <v>1</v>
      </c>
      <c r="F30">
        <v>1</v>
      </c>
      <c r="G30">
        <v>1</v>
      </c>
      <c r="H30">
        <v>26</v>
      </c>
      <c r="I30">
        <v>200</v>
      </c>
      <c r="J30">
        <v>1</v>
      </c>
      <c r="K30">
        <v>1008</v>
      </c>
      <c r="L30" t="s">
        <v>61</v>
      </c>
      <c r="M30">
        <v>1008</v>
      </c>
      <c r="N30" t="s">
        <v>61</v>
      </c>
      <c r="O30">
        <v>0</v>
      </c>
      <c r="P30">
        <v>148</v>
      </c>
      <c r="Q30" s="7"/>
      <c r="R30" s="9" t="s">
        <v>144</v>
      </c>
      <c r="S30" s="9" t="s">
        <v>145</v>
      </c>
      <c r="T30" s="7"/>
      <c r="U30" s="7" t="s">
        <v>146</v>
      </c>
    </row>
    <row r="31" spans="1:22" ht="49.9" customHeight="1" x14ac:dyDescent="0.15">
      <c r="A31">
        <v>1029</v>
      </c>
      <c r="B31" t="str">
        <f>"["&amp;H31&amp;"级]无尽的追兵"</f>
        <v>[27级]无尽的追兵</v>
      </c>
      <c r="C31">
        <f t="shared" si="1"/>
        <v>1028</v>
      </c>
      <c r="D31">
        <v>1</v>
      </c>
      <c r="F31">
        <v>1</v>
      </c>
      <c r="G31">
        <v>1</v>
      </c>
      <c r="H31">
        <v>27</v>
      </c>
      <c r="I31">
        <v>200</v>
      </c>
      <c r="J31">
        <v>1</v>
      </c>
      <c r="K31">
        <v>1008</v>
      </c>
      <c r="L31" t="s">
        <v>61</v>
      </c>
      <c r="M31">
        <v>1008</v>
      </c>
      <c r="N31" t="s">
        <v>61</v>
      </c>
      <c r="O31">
        <v>2</v>
      </c>
      <c r="P31">
        <v>355</v>
      </c>
      <c r="Q31" s="7"/>
      <c r="R31" s="9" t="s">
        <v>147</v>
      </c>
      <c r="S31" s="9" t="s">
        <v>148</v>
      </c>
      <c r="T31" s="7" t="s">
        <v>48</v>
      </c>
      <c r="U31" s="7" t="s">
        <v>143</v>
      </c>
      <c r="V31" t="str">
        <f>"AddEventKillNpc(base, 10000, "&amp;O31&amp;");"</f>
        <v>AddEventKillNpc(base, 10000, 2);</v>
      </c>
    </row>
    <row r="32" spans="1:22" ht="49.9" customHeight="1" x14ac:dyDescent="0.15">
      <c r="A32">
        <v>1030</v>
      </c>
      <c r="B32" t="str">
        <f>"["&amp;H32&amp;"级]衣冠冢决战"</f>
        <v>[28级]衣冠冢决战</v>
      </c>
      <c r="C32">
        <f t="shared" si="1"/>
        <v>1029</v>
      </c>
      <c r="D32">
        <v>1</v>
      </c>
      <c r="F32">
        <v>1</v>
      </c>
      <c r="G32">
        <v>1</v>
      </c>
      <c r="H32">
        <v>28</v>
      </c>
      <c r="I32">
        <v>200</v>
      </c>
      <c r="J32">
        <v>1</v>
      </c>
      <c r="K32">
        <v>1008</v>
      </c>
      <c r="L32" t="s">
        <v>61</v>
      </c>
      <c r="M32">
        <v>1008</v>
      </c>
      <c r="N32" t="s">
        <v>61</v>
      </c>
      <c r="O32">
        <v>2</v>
      </c>
      <c r="P32">
        <v>148</v>
      </c>
      <c r="Q32" s="7"/>
      <c r="R32" s="9" t="s">
        <v>149</v>
      </c>
      <c r="S32" s="9" t="s">
        <v>150</v>
      </c>
      <c r="T32" s="7" t="s">
        <v>151</v>
      </c>
      <c r="U32" s="7" t="s">
        <v>143</v>
      </c>
      <c r="V32" t="str">
        <f>"AddEventKillNpc(base, 10000, "&amp;O32&amp;");"</f>
        <v>AddEventKillNpc(base, 10000, 2);</v>
      </c>
    </row>
    <row r="33" spans="1:22" ht="49.9" customHeight="1" x14ac:dyDescent="0.15">
      <c r="A33">
        <v>1031</v>
      </c>
      <c r="B33" t="str">
        <f>"["&amp;H33&amp;"级]继承"</f>
        <v>[29级]继承</v>
      </c>
      <c r="C33">
        <f t="shared" si="1"/>
        <v>1030</v>
      </c>
      <c r="D33">
        <v>1</v>
      </c>
      <c r="F33">
        <v>1</v>
      </c>
      <c r="G33">
        <v>1</v>
      </c>
      <c r="H33">
        <v>29</v>
      </c>
      <c r="I33">
        <v>200</v>
      </c>
      <c r="J33">
        <v>1</v>
      </c>
      <c r="K33">
        <v>1008</v>
      </c>
      <c r="L33" t="s">
        <v>61</v>
      </c>
      <c r="M33">
        <v>1008</v>
      </c>
      <c r="N33" t="s">
        <v>61</v>
      </c>
      <c r="O33">
        <v>0</v>
      </c>
      <c r="P33">
        <v>355</v>
      </c>
      <c r="Q33" s="7"/>
      <c r="R33" s="9" t="s">
        <v>153</v>
      </c>
      <c r="S33" s="9" t="s">
        <v>62</v>
      </c>
      <c r="T33" s="7"/>
      <c r="U33" s="7" t="s">
        <v>154</v>
      </c>
    </row>
    <row r="34" spans="1:22" x14ac:dyDescent="0.15">
      <c r="A34" s="12">
        <v>10001</v>
      </c>
      <c r="B34" s="12" t="str">
        <f>H34&amp;"级副本"</f>
        <v>1级副本</v>
      </c>
      <c r="C34" s="12"/>
      <c r="D34" s="12">
        <v>99</v>
      </c>
      <c r="E34" s="12"/>
      <c r="F34" s="12">
        <v>1</v>
      </c>
      <c r="G34" s="12">
        <v>1</v>
      </c>
      <c r="H34" s="12">
        <v>1</v>
      </c>
      <c r="I34" s="12">
        <v>200</v>
      </c>
      <c r="J34" s="12">
        <v>1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x14ac:dyDescent="0.15">
      <c r="A35" s="12">
        <v>10002</v>
      </c>
      <c r="B35" s="12" t="str">
        <f t="shared" ref="B35:B47" si="2">H35&amp;"级副本"</f>
        <v>2级副本</v>
      </c>
      <c r="C35" s="12">
        <f>A34</f>
        <v>10001</v>
      </c>
      <c r="D35" s="12">
        <v>99</v>
      </c>
      <c r="E35" s="12"/>
      <c r="F35" s="12">
        <v>0</v>
      </c>
      <c r="G35" s="12">
        <v>0</v>
      </c>
      <c r="H35" s="12">
        <v>2</v>
      </c>
      <c r="I35" s="12">
        <v>200</v>
      </c>
      <c r="J35" s="12">
        <v>5</v>
      </c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x14ac:dyDescent="0.15">
      <c r="A36" s="12">
        <v>10003</v>
      </c>
      <c r="B36" s="12" t="str">
        <f t="shared" si="2"/>
        <v>3级副本</v>
      </c>
      <c r="C36" s="12">
        <f t="shared" ref="C36:C47" si="3">A35</f>
        <v>10002</v>
      </c>
      <c r="D36" s="12">
        <v>99</v>
      </c>
      <c r="E36" s="12"/>
      <c r="F36" s="12">
        <v>0</v>
      </c>
      <c r="G36" s="12">
        <v>0</v>
      </c>
      <c r="H36" s="12">
        <v>3</v>
      </c>
      <c r="I36" s="12">
        <v>200</v>
      </c>
      <c r="J36" s="12">
        <v>5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 x14ac:dyDescent="0.15">
      <c r="A37" s="12">
        <v>10004</v>
      </c>
      <c r="B37" s="12" t="str">
        <f t="shared" si="2"/>
        <v>4级副本</v>
      </c>
      <c r="C37" s="12">
        <f t="shared" si="3"/>
        <v>10003</v>
      </c>
      <c r="D37" s="12">
        <v>99</v>
      </c>
      <c r="E37" s="12"/>
      <c r="F37" s="12">
        <v>0</v>
      </c>
      <c r="G37" s="12">
        <v>0</v>
      </c>
      <c r="H37" s="12">
        <v>4</v>
      </c>
      <c r="I37" s="12">
        <v>200</v>
      </c>
      <c r="J37" s="12">
        <v>5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 x14ac:dyDescent="0.15">
      <c r="A38" s="12">
        <v>10005</v>
      </c>
      <c r="B38" s="12" t="str">
        <f t="shared" si="2"/>
        <v>5级副本</v>
      </c>
      <c r="C38" s="12">
        <f t="shared" si="3"/>
        <v>10004</v>
      </c>
      <c r="D38" s="12">
        <v>99</v>
      </c>
      <c r="E38" s="12"/>
      <c r="F38" s="12">
        <v>0</v>
      </c>
      <c r="G38" s="12">
        <v>0</v>
      </c>
      <c r="H38" s="12">
        <v>5</v>
      </c>
      <c r="I38" s="12">
        <v>200</v>
      </c>
      <c r="J38" s="12">
        <v>5</v>
      </c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x14ac:dyDescent="0.15">
      <c r="A39" s="12">
        <v>10006</v>
      </c>
      <c r="B39" s="12" t="str">
        <f t="shared" si="2"/>
        <v>6级副本</v>
      </c>
      <c r="C39" s="12">
        <f t="shared" si="3"/>
        <v>10005</v>
      </c>
      <c r="D39" s="12">
        <v>99</v>
      </c>
      <c r="E39" s="12"/>
      <c r="F39" s="12">
        <v>0</v>
      </c>
      <c r="G39" s="12">
        <v>0</v>
      </c>
      <c r="H39" s="12">
        <v>6</v>
      </c>
      <c r="I39" s="12">
        <v>200</v>
      </c>
      <c r="J39" s="12">
        <v>5</v>
      </c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 x14ac:dyDescent="0.15">
      <c r="A40" s="12">
        <v>10007</v>
      </c>
      <c r="B40" s="12" t="str">
        <f t="shared" si="2"/>
        <v>7级副本</v>
      </c>
      <c r="C40" s="12">
        <f t="shared" si="3"/>
        <v>10006</v>
      </c>
      <c r="D40" s="12">
        <v>99</v>
      </c>
      <c r="E40" s="12"/>
      <c r="F40" s="12">
        <v>0</v>
      </c>
      <c r="G40" s="12">
        <v>0</v>
      </c>
      <c r="H40" s="12">
        <v>7</v>
      </c>
      <c r="I40" s="12">
        <v>200</v>
      </c>
      <c r="J40" s="12">
        <v>5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x14ac:dyDescent="0.15">
      <c r="A41" s="12">
        <v>10008</v>
      </c>
      <c r="B41" s="12" t="str">
        <f t="shared" si="2"/>
        <v>8级副本</v>
      </c>
      <c r="C41" s="12">
        <f t="shared" si="3"/>
        <v>10007</v>
      </c>
      <c r="D41" s="12">
        <v>99</v>
      </c>
      <c r="E41" s="12"/>
      <c r="F41" s="12">
        <v>0</v>
      </c>
      <c r="G41" s="12">
        <v>0</v>
      </c>
      <c r="H41" s="12">
        <v>8</v>
      </c>
      <c r="I41" s="12">
        <v>200</v>
      </c>
      <c r="J41" s="12">
        <v>5</v>
      </c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 x14ac:dyDescent="0.15">
      <c r="A42" s="12">
        <v>10009</v>
      </c>
      <c r="B42" s="12" t="str">
        <f t="shared" si="2"/>
        <v>9级副本</v>
      </c>
      <c r="C42" s="12">
        <f t="shared" si="3"/>
        <v>10008</v>
      </c>
      <c r="D42" s="12">
        <v>99</v>
      </c>
      <c r="E42" s="12"/>
      <c r="F42" s="12">
        <v>0</v>
      </c>
      <c r="G42" s="12">
        <v>0</v>
      </c>
      <c r="H42" s="12">
        <v>9</v>
      </c>
      <c r="I42" s="12">
        <v>200</v>
      </c>
      <c r="J42" s="12">
        <v>5</v>
      </c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x14ac:dyDescent="0.15">
      <c r="A43" s="12">
        <v>10010</v>
      </c>
      <c r="B43" s="12" t="str">
        <f t="shared" si="2"/>
        <v>10级副本</v>
      </c>
      <c r="C43" s="12">
        <f t="shared" si="3"/>
        <v>10009</v>
      </c>
      <c r="D43" s="12">
        <v>99</v>
      </c>
      <c r="E43" s="12"/>
      <c r="F43" s="12">
        <v>0</v>
      </c>
      <c r="G43" s="12">
        <v>0</v>
      </c>
      <c r="H43" s="12">
        <v>10</v>
      </c>
      <c r="I43" s="12">
        <v>200</v>
      </c>
      <c r="J43" s="12">
        <v>5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x14ac:dyDescent="0.15">
      <c r="A44" s="12">
        <v>10011</v>
      </c>
      <c r="B44" s="12" t="str">
        <f t="shared" si="2"/>
        <v>11级副本</v>
      </c>
      <c r="C44" s="12">
        <f t="shared" si="3"/>
        <v>10010</v>
      </c>
      <c r="D44" s="12">
        <v>99</v>
      </c>
      <c r="E44" s="12"/>
      <c r="F44" s="12">
        <v>0</v>
      </c>
      <c r="G44" s="12">
        <v>0</v>
      </c>
      <c r="H44" s="12">
        <v>11</v>
      </c>
      <c r="I44" s="12">
        <v>200</v>
      </c>
      <c r="J44" s="12">
        <v>5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x14ac:dyDescent="0.15">
      <c r="A45" s="12">
        <v>10012</v>
      </c>
      <c r="B45" s="12" t="str">
        <f t="shared" si="2"/>
        <v>12级副本</v>
      </c>
      <c r="C45" s="12">
        <f t="shared" si="3"/>
        <v>10011</v>
      </c>
      <c r="D45" s="12">
        <v>99</v>
      </c>
      <c r="E45" s="12"/>
      <c r="F45" s="12">
        <v>0</v>
      </c>
      <c r="G45" s="12">
        <v>0</v>
      </c>
      <c r="H45" s="12">
        <v>12</v>
      </c>
      <c r="I45" s="12">
        <v>200</v>
      </c>
      <c r="J45" s="12">
        <v>5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x14ac:dyDescent="0.15">
      <c r="A46" s="12">
        <v>10013</v>
      </c>
      <c r="B46" s="12" t="str">
        <f t="shared" si="2"/>
        <v>13级副本</v>
      </c>
      <c r="C46" s="12">
        <f t="shared" si="3"/>
        <v>10012</v>
      </c>
      <c r="D46" s="12">
        <v>99</v>
      </c>
      <c r="E46" s="12"/>
      <c r="F46" s="12">
        <v>0</v>
      </c>
      <c r="G46" s="12">
        <v>0</v>
      </c>
      <c r="H46" s="12">
        <v>13</v>
      </c>
      <c r="I46" s="12">
        <v>200</v>
      </c>
      <c r="J46" s="12">
        <v>5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 x14ac:dyDescent="0.15">
      <c r="A47" s="12">
        <v>10014</v>
      </c>
      <c r="B47" s="12" t="str">
        <f t="shared" si="2"/>
        <v>14级副本</v>
      </c>
      <c r="C47" s="12">
        <f t="shared" si="3"/>
        <v>10013</v>
      </c>
      <c r="D47" s="12">
        <v>99</v>
      </c>
      <c r="E47" s="12"/>
      <c r="F47" s="12">
        <v>0</v>
      </c>
      <c r="G47" s="12">
        <v>0</v>
      </c>
      <c r="H47" s="12">
        <v>14</v>
      </c>
      <c r="I47" s="12">
        <v>200</v>
      </c>
      <c r="J47" s="12">
        <v>5</v>
      </c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5" sqref="B5"/>
    </sheetView>
  </sheetViews>
  <sheetFormatPr defaultColWidth="9" defaultRowHeight="16.5" x14ac:dyDescent="0.3"/>
  <cols>
    <col min="1" max="1" width="9" style="1"/>
    <col min="2" max="2" width="38.625" style="1" customWidth="1"/>
    <col min="3" max="16384" width="9" style="1"/>
  </cols>
  <sheetData>
    <row r="1" spans="1:2" ht="49.5" x14ac:dyDescent="0.3">
      <c r="A1" s="3" t="s">
        <v>20</v>
      </c>
      <c r="B1" s="2" t="s">
        <v>21</v>
      </c>
    </row>
    <row r="2" spans="1:2" x14ac:dyDescent="0.3">
      <c r="A2" s="3" t="s">
        <v>1</v>
      </c>
      <c r="B2" s="1" t="s">
        <v>22</v>
      </c>
    </row>
    <row r="3" spans="1:2" x14ac:dyDescent="0.3">
      <c r="A3" s="3" t="s">
        <v>42</v>
      </c>
      <c r="B3" s="1" t="s">
        <v>23</v>
      </c>
    </row>
    <row r="4" spans="1:2" ht="82.5" x14ac:dyDescent="0.3">
      <c r="A4" s="3" t="s">
        <v>8</v>
      </c>
      <c r="B4" s="6" t="s">
        <v>156</v>
      </c>
    </row>
    <row r="5" spans="1:2" x14ac:dyDescent="0.3">
      <c r="A5" s="4" t="s">
        <v>11</v>
      </c>
      <c r="B5" s="1" t="s">
        <v>24</v>
      </c>
    </row>
    <row r="6" spans="1:2" x14ac:dyDescent="0.3">
      <c r="A6" s="5" t="s">
        <v>17</v>
      </c>
      <c r="B6" s="1" t="s">
        <v>25</v>
      </c>
    </row>
    <row r="7" spans="1:2" x14ac:dyDescent="0.3">
      <c r="A7" s="4" t="s">
        <v>12</v>
      </c>
      <c r="B7" s="1" t="s">
        <v>26</v>
      </c>
    </row>
    <row r="8" spans="1:2" x14ac:dyDescent="0.3">
      <c r="A8" s="4" t="s">
        <v>13</v>
      </c>
      <c r="B8" s="1" t="s">
        <v>27</v>
      </c>
    </row>
    <row r="9" spans="1:2" x14ac:dyDescent="0.3">
      <c r="A9" s="4" t="s">
        <v>14</v>
      </c>
      <c r="B9" s="1" t="s">
        <v>28</v>
      </c>
    </row>
    <row r="10" spans="1:2" x14ac:dyDescent="0.3">
      <c r="A10" s="3" t="s">
        <v>9</v>
      </c>
      <c r="B10" s="1" t="s">
        <v>29</v>
      </c>
    </row>
    <row r="11" spans="1:2" x14ac:dyDescent="0.3">
      <c r="A11" s="5" t="s">
        <v>15</v>
      </c>
      <c r="B11" s="1" t="s">
        <v>30</v>
      </c>
    </row>
    <row r="12" spans="1:2" x14ac:dyDescent="0.3">
      <c r="A12" s="3" t="s">
        <v>10</v>
      </c>
      <c r="B12" s="1" t="s">
        <v>31</v>
      </c>
    </row>
    <row r="13" spans="1:2" x14ac:dyDescent="0.3">
      <c r="A13" s="5" t="s">
        <v>16</v>
      </c>
      <c r="B13" s="1" t="s">
        <v>32</v>
      </c>
    </row>
    <row r="14" spans="1:2" x14ac:dyDescent="0.3">
      <c r="A14" s="3" t="s">
        <v>7</v>
      </c>
      <c r="B14" s="1" t="s">
        <v>33</v>
      </c>
    </row>
    <row r="15" spans="1:2" x14ac:dyDescent="0.3">
      <c r="A15" s="4" t="s">
        <v>18</v>
      </c>
      <c r="B15" s="1" t="s">
        <v>34</v>
      </c>
    </row>
    <row r="16" spans="1:2" x14ac:dyDescent="0.3">
      <c r="A16" s="3" t="s">
        <v>2</v>
      </c>
      <c r="B16" s="1" t="s">
        <v>36</v>
      </c>
    </row>
    <row r="17" spans="1:2" x14ac:dyDescent="0.3">
      <c r="A17" s="4" t="s">
        <v>19</v>
      </c>
      <c r="B17" s="1" t="s">
        <v>35</v>
      </c>
    </row>
    <row r="18" spans="1:2" x14ac:dyDescent="0.3">
      <c r="A18" s="3" t="s">
        <v>3</v>
      </c>
      <c r="B18" s="1" t="s">
        <v>35</v>
      </c>
    </row>
    <row r="19" spans="1:2" x14ac:dyDescent="0.3">
      <c r="A19" s="3" t="s">
        <v>4</v>
      </c>
      <c r="B19" s="1" t="s">
        <v>35</v>
      </c>
    </row>
    <row r="20" spans="1:2" x14ac:dyDescent="0.3">
      <c r="A20" s="3" t="s">
        <v>5</v>
      </c>
      <c r="B20" s="1" t="s">
        <v>37</v>
      </c>
    </row>
    <row r="21" spans="1:2" x14ac:dyDescent="0.3">
      <c r="A21" s="3" t="s">
        <v>6</v>
      </c>
      <c r="B21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2014-07-03T09:06:15Z</dcterms:modified>
</cp:coreProperties>
</file>