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8088" yWindow="4332" windowWidth="14808" windowHeight="7476"/>
  </bookViews>
  <sheets>
    <sheet name="Sheet1" sheetId="1" r:id="rId1"/>
    <sheet name="字段说明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/>
  <c r="B20" i="1"/>
  <c r="B19" i="1"/>
  <c r="B18" i="1"/>
  <c r="B17" i="1"/>
  <c r="B16" i="1"/>
  <c r="B15" i="1"/>
  <c r="B14" i="1"/>
  <c r="B13" i="1" l="1"/>
  <c r="B12" i="1"/>
  <c r="B11" i="1"/>
  <c r="B10" i="1"/>
  <c r="B9" i="1"/>
  <c r="B8" i="1"/>
  <c r="B7" i="1"/>
  <c r="B6" i="1"/>
  <c r="B5" i="1"/>
  <c r="B3" i="1"/>
  <c r="U32" i="1" l="1"/>
  <c r="U26" i="1"/>
  <c r="U24" i="1"/>
  <c r="U21" i="1"/>
  <c r="U19" i="1"/>
  <c r="U17" i="1"/>
  <c r="U15" i="1"/>
  <c r="U31" i="1" l="1"/>
  <c r="U29" i="1"/>
  <c r="U27" i="1"/>
  <c r="C20" i="1"/>
  <c r="C19" i="1"/>
  <c r="C18" i="1"/>
  <c r="C17" i="1"/>
  <c r="C16" i="1"/>
  <c r="C15" i="1"/>
  <c r="C14" i="1"/>
  <c r="U13" i="1" l="1"/>
  <c r="U11" i="1"/>
  <c r="U9" i="1"/>
  <c r="U7" i="1"/>
  <c r="B4" i="1" l="1"/>
  <c r="C4" i="1" l="1"/>
  <c r="U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<sst xmlns="http://schemas.openxmlformats.org/spreadsheetml/2006/main" count="240" uniqueCount="156">
  <si>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</si>
  <si>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</si>
  <si>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</si>
  <si>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</si>
  <si>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</si>
  <si>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</si>
  <si>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</si>
  <si>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</si>
  <si>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</si>
  <si>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</si>
  <si>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</si>
  <si>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</si>
  <si>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</si>
  <si>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</si>
  <si>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</si>
  <si>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</si>
  <si>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</si>
  <si>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</si>
  <si>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</si>
  <si>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</si>
  <si>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</si>
  <si>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</si>
  <si>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</si>
  <si>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</si>
  <si>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</si>
  <si>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</si>
  <si>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</si>
  <si>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</si>
  <si>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</si>
  <si>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</si>
  <si>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</si>
  <si>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</si>
  <si>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</si>
  <si>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</si>
  <si>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</si>
  <si>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</si>
  <si>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</si>
  <si>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</si>
  <si>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</si>
  <si>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</si>
  <si>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</si>
  <si>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</si>
  <si>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</si>
  <si>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</si>
  <si>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</si>
  <si>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</si>
  <si>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</si>
  <si>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</si>
  <si>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</si>
  <si>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</si>
  <si>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</si>
  <si>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</si>
  <si>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</si>
  <si>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</si>
  <si>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</si>
  <si>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</si>
  <si>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</si>
  <si>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[[[主]寻找&lt;color value="green"&gt;大乔&lt;/color&gt;]]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</si>
  <si>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</si>
  <si>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</si>
  <si>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</si>
  <si>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</si>
  <si>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</si>
  <si>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</si>
  <si>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value="white"&gt;为什么要带我来这里，我要救义父出来。&lt;/color&gt;]]
end</t>
    <phoneticPr fontId="1" type="noConversion"/>
  </si>
  <si>
    <t>return [[[主]寻找&lt;color value="green"&gt;司命神&lt;/color&gt;]]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</si>
  <si>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</si>
  <si>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value="white"&gt;就这点虾兵蟹将,看来我还是能应付的，可为什么他们这么快就追来了呢！&lt;/color&gt;]]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</si>
  <si>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value="white"&gt;不好,追兵已经来到村子。你们分头行动，一定要阻止他们。&lt;/color&gt;]]
end</t>
    <phoneticPr fontId="1" type="noConversion"/>
  </si>
  <si>
    <t>return [[[主]教训&lt;color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</si>
  <si>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value="white"&gt;多谢侍剑姐姐，我一定多杀敌人，不辜负你与司命的恩情。&lt;/color&gt;]]
end</t>
    <phoneticPr fontId="1" type="noConversion"/>
  </si>
  <si>
    <t>if user.CheckNearNpc(1002) == false then
 user.ReturnClickQuestTraceGoToNpc(quest, 1002,true)
else
 return [[任务描述:&lt;br /&gt;&lt;color value="white"&gt;司命大人已把追兵击退了，快去与司命汇合吧，会有更大的困难等着你。&lt;/color&gt;]]
end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</si>
  <si>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</si>
  <si>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</si>
  <si>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</si>
  <si>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if user.CheckNearNpc(1001) == false then
 user.ReturnClickQuestTraceGoToNpc(quest, 1001,true)
else
 return [[任务描述:&lt;br /&gt;&lt;color value="white"&gt;应龙已经派张角追杀过来，此人妖法强劲，实力深不可测。&lt;/color&gt;]]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</si>
  <si>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value="white"&gt;看来我果然还是弱爆了，要不是司命大人相救，我或许已经抵挡不住了。&lt;/color&gt;]]
end</t>
    <phoneticPr fontId="1" type="noConversion"/>
  </si>
  <si>
    <t>return [[[主]迎战&lt;color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</si>
  <si>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value="white"&gt;失散的踏歌也找寻过来了，我们快去与她会合。&lt;/color&gt;]]
end</t>
    <phoneticPr fontId="1" type="noConversion"/>
  </si>
  <si>
    <t>if user.CheckNearNpc(1003) == false then
 user.ReturnClickQuestTraceGoToNpc(quest, 1003,true)
else
 return [[任务描述:&lt;br /&gt;&lt;color value="white"&gt;踏歌，找到你太好了！。&lt;/color&gt;]]
end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</si>
  <si>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</si>
  <si>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</si>
  <si>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if user.CheckNearNpc(1003) == false then
 user.ReturnClickQuestTraceGoToNpc(quest, 1003,true)
else
 return [[任务描述:&lt;br /&gt;&lt;color value="white"&gt;有一小股追兵尾随在我身后进入了村子，快去阻挡他们。&lt;/color&gt;]]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</si>
  <si>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[[任务描述:&lt;br /&gt;&lt;color value="white"&gt;通过历练，我隐约感觉到体内逐渐强大的力魄。&lt;/color&gt;]]
end</t>
    <phoneticPr fontId="1" type="noConversion"/>
  </si>
  <si>
    <t>return [[[主]阻挡&lt;color value="green"&gt;小老虎({1}/{2})&lt;/color&gt;]]</t>
    <phoneticPr fontId="1" type="noConversion"/>
  </si>
  <si>
    <t>return [[[主]回复&lt;color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</si>
  <si>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value="white"&gt;司命大人，找我何事。&lt;/color&gt;]]
end</t>
    <phoneticPr fontId="1" type="noConversion"/>
  </si>
  <si>
    <t>if user.CheckNearNpc(1003) == false then
 user.ReturnClickQuestTraceGoToNpc(quest, 1003,true)
else
 return [[任务描述:&lt;br /&gt;&lt;color value="white"&gt;司命大人找你，可能已经找到义军下落了。&lt;/color&gt;]]
end</t>
    <phoneticPr fontId="1" type="noConversion"/>
  </si>
  <si>
    <t>if user.CheckNearNpc(1001) == false then
 user.ReturnClickQuestTraceGoToNpc(quest, 1001,true)
else
 return [[任务描述:&lt;br /&gt;&lt;color value="white"&gt;你来啦，我将义军孙策的夫人带来了，但有股追兵来袭，快去阻击。&lt;/color&gt;]]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</si>
  <si>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value="white"&gt;大乔果然名不虚传，真是美艳照人啊。&lt;/color&gt;]]
end</t>
    <phoneticPr fontId="1" type="noConversion"/>
  </si>
  <si>
    <t>return [[[主]阻击&lt;color value="green"&gt;小老虎({1}/{2})&lt;/color&gt;]]</t>
    <phoneticPr fontId="1" type="noConversion"/>
  </si>
  <si>
    <t>return [[[主]回复&lt;color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</si>
  <si>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value="white"&gt;我夫君乃义军孙策，他有解救义军头领吕布大人的办法。&lt;/color&gt;]]
end</t>
    <phoneticPr fontId="1" type="noConversion"/>
  </si>
  <si>
    <t>if user.CheckNearNpc(1004) == false then
 user.ReturnClickQuestTraceGoToNpc(quest, 1004,true)
else
 return [[任务描述:&lt;br /&gt;&lt;color value="white"&gt;真的能救出义父那就太好了。&lt;/color&gt;]]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</si>
  <si>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[[任务描述:&lt;br /&gt;&lt;color value="white"&gt;刚才发生了什么，为什么我会变成那个样子。&lt;/color&gt;]]
end</t>
    <phoneticPr fontId="1" type="noConversion"/>
  </si>
  <si>
    <t>if user.CheckNearNpc(1001) == false then
 user.ReturnClickQuestTraceGoToNpc(quest, 1001,true)
else
 return [[任务描述:&lt;br /&gt;&lt;color value="white"&gt;你太鲁莽了。这下可好，救人不成。你义父为了分心救你，却被应龙封印在衣冠冢内。&lt;/color&gt;
&lt;br /&gt;任务奖励:&lt;br /&gt;&lt;img atlas="Atlases/SkillIcon" sprite="5000" /&gt;&lt;color value="white"&gt;             500经验&lt;/color&gt;]]
end</t>
    <phoneticPr fontId="1" type="noConversion"/>
  </si>
  <si>
    <t>if user.CheckNearNpc(1001) == false then
 user.ReturnClickQuestTraceGoToNpc(quest, 1001,true)
else
 return [[任务描述:&lt;br /&gt;&lt;color value="white"&gt;都怪我还不够强大，反而拖累了义父。&lt;/color&gt;
&lt;br /&gt;任务奖励:&lt;br /&gt;&lt;img atlas="Assets/Textures/GuiTexture" sprite="2000" /&gt;&lt;color value="white"&gt;             500经验&lt;/color&gt;]]
end</t>
    <phoneticPr fontId="1" type="noConversion"/>
  </si>
  <si>
    <t>if user.CheckNearNpc(1004) == false then
 user.ReturnClickQuestTraceGoToNpc(quest, 1004,true)
else
 return [[任务描述:&lt;br /&gt;&lt;color value="white"&gt;但张角带着一只大猛兽又再次袭来，我们暂时出不了村子。&lt;/color&gt;]]
end</t>
    <phoneticPr fontId="1" type="noConversion"/>
  </si>
  <si>
    <t>if user.CheckNearNpc(1001) == false then
 user.ReturnClickQuestTraceGoToNpc(quest, 1001,true)
else
 return [[任务描述:&lt;br /&gt;&lt;color value="white"&gt;或许……无论如何，先与大乔一起去寻找孙策将军吧，我要先去别处。&lt;/color&gt;]]
end</t>
    <phoneticPr fontId="1" type="noConversion"/>
  </si>
  <si>
    <t>if user.CheckNearNpc(1005) == false then
 user.ReturnClickQuestTraceGoToNpc(quest, 1005,true)
else
 return [[任务描述:&lt;br /&gt;&lt;color value="white"&gt;小妹妹，你知道孙策将军在何处吗！&lt;/color&gt;]]
end</t>
    <phoneticPr fontId="1" type="noConversion"/>
  </si>
  <si>
    <t>return [[[主]寻找&lt;color value="green"&gt;青青&lt;/color&gt;]]</t>
    <phoneticPr fontId="1" type="noConversion"/>
  </si>
  <si>
    <t>if user.CheckNearNpc(1005) == false then
 user.ReturnClickQuestTraceGoToNpc(quest, 1005,true)
else
 return [[任务描述:&lt;br /&gt;&lt;color value="white"&gt;我是青青，孙策将军就在城中，可最近附近出现许多凶残的妖兽，挡住了入城的道路。&lt;/color&gt;]]
end</t>
    <phoneticPr fontId="1" type="noConversion"/>
  </si>
  <si>
    <t>return [[[主]清除&lt;color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</si>
  <si>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value="white"&gt;孙策将军，我乃吕布义子，有何方法能搭救我义父。&lt;/color&gt;]]
end</t>
    <phoneticPr fontId="1" type="noConversion"/>
  </si>
  <si>
    <t>if user.CheckNearNpc(1007) == false then
 user.ReturnClickQuestTraceGoToNpc(quest, 1007,true)
else
 return [[任务描述:&lt;br /&gt;&lt;color value="white"&gt;我等你多时了，听闻吕布的事情我就马不停蹄赶到这里，可终究还是晚了一步。&lt;/color&gt;]]
end</t>
    <phoneticPr fontId="1" type="noConversion"/>
  </si>
  <si>
    <t>if user.CheckNearNpc(1007) == false then
 user.ReturnClickQuestTraceGoToNpc(quest, 1007,true)
else
 return [[任务描述:&lt;br /&gt;&lt;color value="white"&gt;大人不必自责，耽误之急我们要将义父救出来。&lt;/color&gt;]]
end</t>
    <phoneticPr fontId="1" type="noConversion"/>
  </si>
  <si>
    <t>return [[[主]对话&lt;color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</si>
  <si>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value="white"&gt;少侠十分勇猛，你去对付前方的妖兽先耍几招，我再教你些招式可好!&lt;/color&gt;]]
end</t>
    <phoneticPr fontId="1" type="noConversion"/>
  </si>
  <si>
    <t>return [[[主]教训&lt;color value="green"&gt;小老虎({1}/{2})&lt;/color&gt;]]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</si>
  <si>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value="white"&gt;此招甚是威猛，多谢将军。&lt;/color&gt;]]
end</t>
    <phoneticPr fontId="1" type="noConversion"/>
  </si>
  <si>
    <t>if user.CheckNearNpc(1007) == false then
 user.ReturnClickQuestTraceGoToNpc(quest, 1007,true)
else
 return [[任务描述:&lt;br /&gt;&lt;color value="white"&gt;大乔好像被妖兽困在了附近的夷山上，烧香能否去为我搭救一下!&lt;/color&gt;]]
end</t>
    <phoneticPr fontId="1" type="noConversion"/>
  </si>
  <si>
    <t>if user.CheckNearNpc(1004) == false then
 user.ReturnClickQuestTraceGoToNpc(quest, 1004,true)
else
 return [[任务描述:&lt;br /&gt;&lt;color value="white"&gt;大乔姐姐，孙策将军让我来接你了。&lt;/color&gt;]]
end</t>
    <phoneticPr fontId="1" type="noConversion"/>
  </si>
  <si>
    <t>if user.CheckNearNpc(1004) == false then
 user.ReturnClickQuestTraceGoToNpc(quest, 1004,true)
else
 return [[任务描述:&lt;br /&gt;&lt;color value="white"&gt;我的项链上有4颗琉璃宝石，可是却被妖兽夺走了，少侠助我夺回!&lt;/color&gt;]]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</si>
  <si>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[[任务描述:&lt;br /&gt;&lt;color value="white"&gt;自从习得了孙策大人传授的招数，斩妖除魔什么的变轻松了!&lt;/color&gt;]]
end</t>
    <phoneticPr fontId="1" type="noConversion"/>
  </si>
  <si>
    <t>if user.CheckNearNpc(1004) == false then
 user.ReturnClickQuestTraceGoToNpc(quest, 1004,true)
else
 return [[任务描述:&lt;br /&gt;&lt;color value="white"&gt;为何带上此项链后，感到力大无穷。&lt;/color&gt;]]
end</t>
    <phoneticPr fontId="1" type="noConversion"/>
  </si>
  <si>
    <t>return [[[主]寻找&lt;color value="green"&gt;大乔&lt;/color&gt;]]</t>
    <phoneticPr fontId="1" type="noConversion"/>
  </si>
  <si>
    <t>return [[[主]回复&lt;color value="green"&gt;孙策&lt;/color&gt;]]</t>
    <phoneticPr fontId="1" type="noConversion"/>
  </si>
  <si>
    <t>return [[[主]回复&lt;color value="green"&gt;大乔&lt;/color&gt;]]</t>
    <phoneticPr fontId="1" type="noConversion"/>
  </si>
  <si>
    <t>return [[[主]对话&lt;color value="green"&gt;大乔&lt;/color&gt;]]</t>
    <phoneticPr fontId="1" type="noConversion"/>
  </si>
  <si>
    <t>if user.CheckNearNpc(1004) == false then
 user.ReturnClickQuestTraceGoToNpc(quest, 1004,true)
else
 return [[任务描述:&lt;br /&gt;&lt;color value="white"&gt;不愧为吕布之子，果然厉害，我已把宝石镶嵌到项链上，就将此项链赠与你把!&lt;/color&gt;]]
end</t>
    <phoneticPr fontId="1" type="noConversion"/>
  </si>
  <si>
    <t>if user.CheckNearNpc(1004) == false then
 user.ReturnClickQuestTraceGoToNpc(quest, 1004,true)
else
 return [[任务描述:&lt;br /&gt;&lt;color value="white"&gt;我夫君是让我来追查白玉瓶的下落，应该就在那些妖兽处。&lt;/color&gt;]]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</si>
  <si>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value="white"&gt;大人，我已将白玉瓶带回来，此瓶与救我义父有何关联!&lt;/color&gt;]]
end</t>
    <phoneticPr fontId="1" type="noConversion"/>
  </si>
  <si>
    <t>if user.CheckNearNpc(1007) == false then
 user.ReturnClickQuestTraceGoToNpc(quest, 1007,true)
else
 return [[任务描述:&lt;br /&gt;&lt;color value="white"&gt;少侠的坐骑乃当年蚩尤坐骑产子，通过磨练将拥有无穷的神力。&lt;/color&gt;]]
end</t>
    <phoneticPr fontId="1" type="noConversion"/>
  </si>
  <si>
    <t>if user.CheckNearNpc(1007) == false then
 user.ReturnClickQuestTraceGoToNpc(quest, 1007,true)
else
 return [[任务描述:&lt;br /&gt;&lt;color value="white"&gt;当真？看来我的小马驹还是一位可靠的朋友呢。&lt;/color&gt;]]
end</t>
    <phoneticPr fontId="1" type="noConversion"/>
  </si>
  <si>
    <t>if user.CheckNearNpc(1007) == false then
 user.ReturnClickQuestTraceGoToNpc(quest, 1007,true)
else
 return [[任务描述:&lt;br /&gt;&lt;color value="white"&gt;白玉瓶拥有封印之力，小白知道如何使用，但它缺少玩伴，最近总是闷闷不乐，我何不将你变成小白陪她玩耍呢。&lt;/color&gt;]]
end</t>
    <phoneticPr fontId="1" type="noConversion"/>
  </si>
  <si>
    <t>if user.CheckNearNpc(1006) == false then
 user.ReturnClickQuestTraceGoToNpc(quest, 1006,true)
else
 return [[任务描述:&lt;br /&gt;&lt;color value="white"&gt;小白，你是否空虚寂寞冷，我来陪伴你了。&lt;/color&gt;]]
end</t>
    <phoneticPr fontId="1" type="noConversion"/>
  </si>
  <si>
    <t>return [[[主]对话&lt;color value="green"&gt;小白&lt;/color&gt;]]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</si>
  <si>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[[任务描述:&lt;br /&gt;&lt;color value="white"&gt;为何使用一次，白玉瓶就坏了呢。&lt;/color&gt;]]
end</t>
    <phoneticPr fontId="1" type="noConversion"/>
  </si>
  <si>
    <t>return [[[主]回复&lt;color value="green"&gt;小白&lt;/color&gt;]]</t>
    <phoneticPr fontId="1" type="noConversion"/>
  </si>
  <si>
    <t>if user.CheckNearNpc(1006) == false then
 user.ReturnClickQuestTraceGoToNpc(quest, 1006,true)
else
 return [[任务描述:&lt;br /&gt;&lt;color value="white"&gt;你是否也曾有感觉到无助！好了，多谢你的陪伴，应龙的魔化校尉已经追杀来了，使用白玉瓶可封印其能力。&lt;/color&gt;]]
end</t>
    <phoneticPr fontId="1" type="noConversion"/>
  </si>
  <si>
    <t>if user.CheckNearNpc(1006) == false then
 user.ReturnClickQuestTraceGoToNpc(quest, 1006,true)
else
 return [[任务描述:&lt;br /&gt;&lt;color value="white"&gt;你的强大超乎我想象，孙策大人似乎打探到了吕布衣冠冢的下落，快去找他吧。&lt;/color&gt;]]
end</t>
    <phoneticPr fontId="1" type="noConversion"/>
  </si>
  <si>
    <t>if user.CheckNearNpc(1007) == false then
 user.ReturnClickQuestTraceGoToNpc(quest, 1007,true)
else
 return [[任务描述:&lt;br /&gt;&lt;color value="white"&gt;大人，果真找到了衣冠冢吗？那我们立刻启程吧。&lt;/color&gt;]]
end</t>
    <phoneticPr fontId="1" type="noConversion"/>
  </si>
  <si>
    <t>return [[[主]寻找&lt;color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</si>
  <si>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value="white"&gt;我已经打探到衣冠冢所在，可被应龙伏兵所伤，可否为我去巫山采集写草药。&lt;/color&gt;]]
end</t>
    <phoneticPr fontId="1" type="noConversion"/>
  </si>
  <si>
    <t>return [[[主]回复&lt;color value="green"&gt;孙策&lt;/color&gt;]]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</si>
  <si>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value="white"&gt;巫山上妖兽丛生，甚是险恶啊。&lt;/color&gt;]]
end</t>
    <phoneticPr fontId="1" type="noConversion"/>
  </si>
  <si>
    <t>if user.CheckNearNpc(1007) == false then
 user.ReturnClickQuestTraceGoToNpc(quest, 1007,true)
else
 return [[任务描述:&lt;br /&gt;&lt;color value="white"&gt;我伤势太重，这些草药似乎不足以令我恢复，请再去收集一些吧。&lt;/color&gt;]]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</si>
  <si>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[[任务描述:&lt;br /&gt;&lt;color value="white"&gt;专业采药，保质保量。&lt;/color&gt;]]
end</t>
    <phoneticPr fontId="1" type="noConversion"/>
  </si>
  <si>
    <t>return [[[主]回复&lt;color value="green"&gt;孙策&lt;/color&gt;]]</t>
    <phoneticPr fontId="1" type="noConversion"/>
  </si>
  <si>
    <t>if user.CheckNearNpc(1007) == false then
 user.ReturnClickQuestTraceGoToNpc(quest, 1007,true)
else
 return [[任务描述:&lt;br /&gt;&lt;color value="white"&gt;水镜先生已经赶来了，快去与他会合吧。&lt;/color&gt;]]
end</t>
    <phoneticPr fontId="1" type="noConversion"/>
  </si>
  <si>
    <t>if user.CheckNearNpc(1007) == false then
 user.ReturnClickQuestTraceGoToNpc(quest, 1007,true)
else
 return [[任务描述:&lt;br /&gt;&lt;color value="white"&gt;统领，你也是来助我解救义父的吗？&lt;/color&gt;]]
end</t>
    <phoneticPr fontId="1" type="noConversion"/>
  </si>
  <si>
    <t>return [[[主]寻找&lt;color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</si>
  <si>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value="white"&gt;应龙的大批追兵已经追赶过来，你快随我应战。&lt;/color&gt;]]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</si>
  <si>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value="white"&gt;追兵太多了，敌众我寡，这么硬拼不是办法啊&lt;/color&gt;]]
end</t>
    <phoneticPr fontId="1" type="noConversion"/>
  </si>
  <si>
    <t>return [[[主]回复&lt;color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</si>
  <si>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value="white"&gt;通过一路过来的历练，你的战力提升很快，并且你获得的这些装备都是稀释神兵，我来教你如何强化它们。&lt;/color&gt;]]
end</t>
    <phoneticPr fontId="1" type="noConversion"/>
  </si>
  <si>
    <t>if user.CheckNearNpc(1008) == false then
 user.ReturnClickQuestTraceGoToNpc(quest, 1008,true)
else
 return [[任务描述:&lt;br /&gt;&lt;color value="white"&gt;崭新的装备，真是酷炫无极限啊。&lt;/color&gt;]]
end</t>
    <phoneticPr fontId="1" type="noConversion"/>
  </si>
  <si>
    <t>return [[[主]对话&lt;color value="green"&gt;水镜先生&lt;/color&gt;]]</t>
    <phoneticPr fontId="1" type="noConversion"/>
  </si>
  <si>
    <t>if user.CheckNearNpc(1008) == false then
 user.ReturnClickQuestTraceGoToNpc(quest, 1008,true)
else
 return [[任务描述:&lt;br /&gt;&lt;color value="white"&gt;应龙的手下正无穷无尽的向我们这儿赶来，先去抵挡一下吧。&lt;/color&gt;]]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</si>
  <si>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value="white"&gt;水镜先生，我总是感觉到体内有股神力似快似慢的游走。&lt;/color&gt;]]
end</t>
    <phoneticPr fontId="1" type="noConversion"/>
  </si>
  <si>
    <t>if user.CheckNearNpc(1008) == false then
 user.ReturnClickQuestTraceGoToNpc(quest, 1008,true)
else
 return [[任务描述:&lt;br /&gt;&lt;color value="white"&gt;孙策已敢去衣冠冢，你快随我一同前往。看来只有解封吕布才能彻底解决这些追兵。&lt;/color&gt;]]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</si>
  <si>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[[任务描述:&lt;br /&gt;&lt;color value="white"&gt;为……为什么义父要这样，义父啊！！！&lt;/color&gt;]]
end</t>
    <phoneticPr fontId="1" type="noConversion"/>
  </si>
  <si>
    <t>return [[[主]决战&lt;color value="green"&gt;小老虎({1}/{2})&lt;/color&gt;]]</t>
    <phoneticPr fontId="1" type="noConversion"/>
  </si>
  <si>
    <t>if user.CheckNearNpc(1002) == false then
 user.ReturnClickQuestTraceGoToNpc(quest, 1002,true)
else
 return [[任务描述:&lt;br /&gt;&lt;color value="white"&gt;我是侍剑，司命大人还在抵挡追兵。你虽勇猛，但拼杀时不顾自身，大人命我赠你&lt;/color&gt;&lt;color value="green"&gt;裤子&lt;/color&gt;]]
end</t>
    <phoneticPr fontId="1" type="noConversion"/>
  </si>
  <si>
    <t>if user.CheckNearNpc(1008) == false then
 user.ReturnClickQuestTraceGoToNpc(quest, 1008,true)
else
 return [[任务描述:&lt;br /&gt;&lt;color value="white"&gt;孩纸~不要悲伤，要继承你义父的志愿，推翻残暴的朝庭，当今天下有三股已经成型的义军势力，&lt;/color&gt;&lt;color value="green"&gt;中山靖王之后刘备，江南孙策之弟孙权，北方雄狮曹操。&lt;/color&gt;&lt;color value="white"&gt;你要选择哪一方加入？&lt;/color&gt;]]
end</t>
    <phoneticPr fontId="1" type="noConversion"/>
  </si>
  <si>
    <t>return [[[主]寻找&lt;color value="green"&gt;大乔&lt;/color&gt;]]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</si>
</sst>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A25" zoomScaleNormal="100" workbookViewId="0">
      <selection activeCell="C19" sqref="C19:C33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52</v>
      </c>
      <c r="N2">
        <v>0</v>
      </c>
      <c r="O2">
        <v>1</v>
      </c>
      <c r="P2" s="7" t="s">
        <v>51</v>
      </c>
      <c r="Q2" s="9" t="s">
        <v>50</v>
      </c>
      <c r="R2" s="9" t="s">
        <v>64</v>
      </c>
      <c r="S2" s="7"/>
      <c r="T2" s="7" t="s">
        <v>56</v>
      </c>
    </row>
    <row r="3" spans="1:21" ht="49.95" customHeight="1" x14ac:dyDescent="0.25">
      <c r="A3">
        <v>1001</v>
      </c>
      <c r="B3" t="str">
        <f>"["&amp;G3&amp;"级]冲动"</f>
        <v>[2级]冲动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52</v>
      </c>
      <c r="L3">
        <v>1001</v>
      </c>
      <c r="M3" t="s">
        <v>52</v>
      </c>
      <c r="N3">
        <v>0</v>
      </c>
      <c r="O3">
        <v>100</v>
      </c>
      <c r="P3" s="7"/>
      <c r="Q3" s="9" t="s">
        <v>95</v>
      </c>
      <c r="R3" s="9" t="s">
        <v>96</v>
      </c>
      <c r="S3" s="7"/>
      <c r="T3" s="7" t="s">
        <v>65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52</v>
      </c>
      <c r="L4">
        <v>1002</v>
      </c>
      <c r="M4" t="s">
        <v>53</v>
      </c>
      <c r="N4">
        <v>1</v>
      </c>
      <c r="O4">
        <v>120</v>
      </c>
      <c r="P4" s="7"/>
      <c r="Q4" s="9" t="s">
        <v>68</v>
      </c>
      <c r="R4" s="9" t="s">
        <v>67</v>
      </c>
      <c r="S4" s="7" t="s">
        <v>69</v>
      </c>
      <c r="T4" s="7" t="s">
        <v>73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"["&amp;G5&amp;"级]防具"</f>
        <v>[4级]防具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53</v>
      </c>
      <c r="L5">
        <v>1002</v>
      </c>
      <c r="M5" t="s">
        <v>53</v>
      </c>
      <c r="N5">
        <v>0</v>
      </c>
      <c r="O5">
        <v>72</v>
      </c>
      <c r="P5" s="7" t="s">
        <v>51</v>
      </c>
      <c r="Q5" s="9" t="s">
        <v>153</v>
      </c>
      <c r="R5" s="9" t="s">
        <v>70</v>
      </c>
      <c r="S5" s="7"/>
      <c r="T5" s="7" t="s">
        <v>74</v>
      </c>
    </row>
    <row r="6" spans="1:21" ht="49.95" customHeight="1" x14ac:dyDescent="0.25">
      <c r="A6">
        <v>1004</v>
      </c>
      <c r="B6" t="str">
        <f>"["&amp;G6&amp;"级]困难"</f>
        <v>[4级]困难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53</v>
      </c>
      <c r="L6">
        <v>1001</v>
      </c>
      <c r="M6" t="s">
        <v>72</v>
      </c>
      <c r="N6">
        <v>0</v>
      </c>
      <c r="O6">
        <v>72</v>
      </c>
      <c r="P6" s="7"/>
      <c r="Q6" s="9" t="s">
        <v>71</v>
      </c>
      <c r="R6" s="9" t="s">
        <v>66</v>
      </c>
      <c r="S6" s="7"/>
      <c r="T6" s="7" t="s">
        <v>65</v>
      </c>
    </row>
    <row r="7" spans="1:21" ht="49.95" customHeight="1" x14ac:dyDescent="0.25">
      <c r="A7">
        <v>1005</v>
      </c>
      <c r="B7" t="str">
        <f>"["&amp;G7&amp;"级]强敌"</f>
        <v>[5级]强敌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1001</v>
      </c>
      <c r="K7" t="s">
        <v>72</v>
      </c>
      <c r="L7">
        <v>1001</v>
      </c>
      <c r="M7" t="s">
        <v>72</v>
      </c>
      <c r="N7">
        <v>2</v>
      </c>
      <c r="O7">
        <v>172</v>
      </c>
      <c r="P7" s="7"/>
      <c r="Q7" s="9" t="s">
        <v>75</v>
      </c>
      <c r="R7" s="9" t="s">
        <v>76</v>
      </c>
      <c r="S7" s="7" t="s">
        <v>77</v>
      </c>
      <c r="T7" s="7" t="s">
        <v>80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"["&amp;G8&amp;"级]会合"</f>
        <v>[6级]会合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1001</v>
      </c>
      <c r="K8" t="s">
        <v>72</v>
      </c>
      <c r="L8">
        <v>1003</v>
      </c>
      <c r="M8" t="s">
        <v>54</v>
      </c>
      <c r="N8">
        <v>0</v>
      </c>
      <c r="O8">
        <v>103</v>
      </c>
      <c r="P8" s="7"/>
      <c r="Q8" s="9" t="s">
        <v>78</v>
      </c>
      <c r="R8" s="9" t="s">
        <v>79</v>
      </c>
      <c r="S8" s="7"/>
      <c r="T8" s="7" t="s">
        <v>81</v>
      </c>
    </row>
    <row r="9" spans="1:21" ht="49.95" customHeight="1" x14ac:dyDescent="0.25">
      <c r="A9">
        <v>1007</v>
      </c>
      <c r="B9" t="str">
        <f>"["&amp;G9&amp;"级]又遇追兵"</f>
        <v>[6级]又遇追兵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54</v>
      </c>
      <c r="L9">
        <v>1003</v>
      </c>
      <c r="M9" t="s">
        <v>54</v>
      </c>
      <c r="N9">
        <v>2</v>
      </c>
      <c r="O9">
        <v>103</v>
      </c>
      <c r="P9" s="7"/>
      <c r="Q9" s="9" t="s">
        <v>82</v>
      </c>
      <c r="R9" s="9" t="s">
        <v>83</v>
      </c>
      <c r="S9" s="7" t="s">
        <v>84</v>
      </c>
      <c r="T9" s="7" t="s">
        <v>85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"["&amp;G10&amp;"级]义军"</f>
        <v>[7级]义军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54</v>
      </c>
      <c r="L10">
        <v>1001</v>
      </c>
      <c r="M10" t="s">
        <v>72</v>
      </c>
      <c r="N10">
        <v>0</v>
      </c>
      <c r="O10">
        <v>247</v>
      </c>
      <c r="P10" s="7"/>
      <c r="Q10" s="9" t="s">
        <v>87</v>
      </c>
      <c r="R10" s="9" t="s">
        <v>86</v>
      </c>
      <c r="S10" s="7"/>
      <c r="T10" s="7" t="s">
        <v>65</v>
      </c>
    </row>
    <row r="11" spans="1:21" ht="49.95" customHeight="1" x14ac:dyDescent="0.25">
      <c r="A11">
        <v>1009</v>
      </c>
      <c r="B11" t="str">
        <f>"["&amp;G11&amp;"级]阻击"</f>
        <v>[8级]阻击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1001</v>
      </c>
      <c r="K11" t="s">
        <v>72</v>
      </c>
      <c r="L11">
        <v>1004</v>
      </c>
      <c r="M11" t="s">
        <v>55</v>
      </c>
      <c r="N11">
        <v>2</v>
      </c>
      <c r="O11">
        <v>148</v>
      </c>
      <c r="P11" s="7"/>
      <c r="Q11" s="9" t="s">
        <v>88</v>
      </c>
      <c r="R11" s="9" t="s">
        <v>89</v>
      </c>
      <c r="S11" s="7" t="s">
        <v>90</v>
      </c>
      <c r="T11" s="7" t="s">
        <v>91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"["&amp;G12&amp;"级]义军孙策"</f>
        <v>[8级]义军孙策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55</v>
      </c>
      <c r="L12">
        <v>1004</v>
      </c>
      <c r="M12" t="s">
        <v>55</v>
      </c>
      <c r="N12">
        <v>0</v>
      </c>
      <c r="O12">
        <v>148</v>
      </c>
      <c r="P12" s="7"/>
      <c r="Q12" s="9" t="s">
        <v>92</v>
      </c>
      <c r="R12" s="9" t="s">
        <v>93</v>
      </c>
      <c r="S12" s="7"/>
      <c r="T12" s="7" t="s">
        <v>57</v>
      </c>
    </row>
    <row r="13" spans="1:21" ht="49.95" customHeight="1" x14ac:dyDescent="0.25">
      <c r="A13">
        <v>1011</v>
      </c>
      <c r="B13" t="str">
        <f>"["&amp;G13&amp;"级]猛兽"</f>
        <v>[9级]猛兽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55</v>
      </c>
      <c r="L13">
        <v>1001</v>
      </c>
      <c r="M13" t="s">
        <v>72</v>
      </c>
      <c r="N13">
        <v>2</v>
      </c>
      <c r="O13">
        <v>355</v>
      </c>
      <c r="P13" s="7"/>
      <c r="Q13" s="9" t="s">
        <v>97</v>
      </c>
      <c r="R13" s="9" t="s">
        <v>94</v>
      </c>
      <c r="S13" s="7" t="s">
        <v>49</v>
      </c>
      <c r="T13" s="7" t="s">
        <v>65</v>
      </c>
      <c r="U13" t="str">
        <f>"AddEventKillNpc(base, 10000, "&amp;N13&amp;");"</f>
        <v>AddEventKillNpc(base, 10000, 2);</v>
      </c>
    </row>
    <row r="14" spans="1:21" s="10" customFormat="1" ht="49.95" customHeight="1" x14ac:dyDescent="0.25">
      <c r="A14" s="10">
        <v>1012</v>
      </c>
      <c r="B14" s="10" t="str">
        <f>"["&amp;G14&amp;"级]寻找孙策"</f>
        <v>[10级]寻找孙策</v>
      </c>
      <c r="C14" s="10">
        <f t="shared" ref="C14:C33" si="1">A13</f>
        <v>1011</v>
      </c>
      <c r="D14" s="10">
        <v>1</v>
      </c>
      <c r="E14" s="10">
        <v>1</v>
      </c>
      <c r="F14" s="10">
        <v>1</v>
      </c>
      <c r="G14" s="10">
        <v>10</v>
      </c>
      <c r="H14" s="10">
        <v>200</v>
      </c>
      <c r="I14" s="10">
        <v>1</v>
      </c>
      <c r="J14">
        <v>1001</v>
      </c>
      <c r="K14" t="s">
        <v>72</v>
      </c>
      <c r="L14" s="10">
        <v>1005</v>
      </c>
      <c r="M14" s="10" t="s">
        <v>58</v>
      </c>
      <c r="N14" s="10">
        <v>0</v>
      </c>
      <c r="O14" s="10">
        <v>72</v>
      </c>
      <c r="P14" s="11"/>
      <c r="Q14" s="11" t="s">
        <v>98</v>
      </c>
      <c r="R14" s="11" t="s">
        <v>99</v>
      </c>
      <c r="S14" s="11"/>
      <c r="T14" s="11" t="s">
        <v>100</v>
      </c>
    </row>
    <row r="15" spans="1:21" ht="49.95" customHeight="1" x14ac:dyDescent="0.25">
      <c r="A15">
        <v>1013</v>
      </c>
      <c r="B15" t="str">
        <f>"["&amp;G15&amp;"级]妖兽"</f>
        <v>[11级]妖兽</v>
      </c>
      <c r="C15">
        <f t="shared" si="1"/>
        <v>1012</v>
      </c>
      <c r="D15">
        <v>1</v>
      </c>
      <c r="E15">
        <v>1</v>
      </c>
      <c r="F15">
        <v>1</v>
      </c>
      <c r="G15">
        <v>11</v>
      </c>
      <c r="H15">
        <v>200</v>
      </c>
      <c r="I15">
        <v>1</v>
      </c>
      <c r="J15">
        <v>1005</v>
      </c>
      <c r="K15" t="s">
        <v>59</v>
      </c>
      <c r="L15">
        <v>1007</v>
      </c>
      <c r="M15" t="s">
        <v>60</v>
      </c>
      <c r="N15">
        <v>2</v>
      </c>
      <c r="O15">
        <v>72</v>
      </c>
      <c r="P15" s="7"/>
      <c r="Q15" s="9" t="s">
        <v>101</v>
      </c>
      <c r="R15" s="9" t="s">
        <v>103</v>
      </c>
      <c r="S15" s="7" t="s">
        <v>102</v>
      </c>
      <c r="T15" s="7" t="s">
        <v>116</v>
      </c>
      <c r="U15" t="str">
        <f>"AddEventKillNpc(base, 10000, "&amp;N15&amp;");"</f>
        <v>AddEventKillNpc(base, 10000, 2);</v>
      </c>
    </row>
    <row r="16" spans="1:21" ht="49.95" customHeight="1" x14ac:dyDescent="0.25">
      <c r="A16">
        <v>1014</v>
      </c>
      <c r="B16" t="str">
        <f>"["&amp;G16&amp;"级]无须自责"</f>
        <v>[12级]无须自责</v>
      </c>
      <c r="C16">
        <f t="shared" si="1"/>
        <v>1013</v>
      </c>
      <c r="D16">
        <v>1</v>
      </c>
      <c r="E16">
        <v>1</v>
      </c>
      <c r="F16">
        <v>1</v>
      </c>
      <c r="G16">
        <v>12</v>
      </c>
      <c r="H16">
        <v>200</v>
      </c>
      <c r="I16">
        <v>1</v>
      </c>
      <c r="J16">
        <v>1007</v>
      </c>
      <c r="K16" t="s">
        <v>60</v>
      </c>
      <c r="L16">
        <v>1007</v>
      </c>
      <c r="M16" t="s">
        <v>60</v>
      </c>
      <c r="N16">
        <v>0</v>
      </c>
      <c r="O16">
        <v>172</v>
      </c>
      <c r="P16" s="7"/>
      <c r="Q16" s="9" t="s">
        <v>104</v>
      </c>
      <c r="R16" s="9" t="s">
        <v>105</v>
      </c>
      <c r="S16" s="7"/>
      <c r="T16" s="7" t="s">
        <v>106</v>
      </c>
    </row>
    <row r="17" spans="1:21" ht="49.95" customHeight="1" x14ac:dyDescent="0.25">
      <c r="A17">
        <v>1015</v>
      </c>
      <c r="B17" t="str">
        <f>"["&amp;G17&amp;"级]习得新招"</f>
        <v>[13级]习得新招</v>
      </c>
      <c r="C17">
        <f t="shared" si="1"/>
        <v>1014</v>
      </c>
      <c r="D17">
        <v>1</v>
      </c>
      <c r="E17">
        <v>1</v>
      </c>
      <c r="F17">
        <v>1</v>
      </c>
      <c r="G17">
        <v>13</v>
      </c>
      <c r="H17">
        <v>200</v>
      </c>
      <c r="I17">
        <v>1</v>
      </c>
      <c r="J17">
        <v>1007</v>
      </c>
      <c r="K17" t="s">
        <v>60</v>
      </c>
      <c r="L17">
        <v>1007</v>
      </c>
      <c r="M17" t="s">
        <v>60</v>
      </c>
      <c r="N17">
        <v>2</v>
      </c>
      <c r="O17">
        <v>103</v>
      </c>
      <c r="P17" s="7"/>
      <c r="Q17" s="9" t="s">
        <v>107</v>
      </c>
      <c r="R17" s="9" t="s">
        <v>109</v>
      </c>
      <c r="S17" s="7" t="s">
        <v>108</v>
      </c>
      <c r="T17" s="7" t="s">
        <v>116</v>
      </c>
      <c r="U17" t="str">
        <f>"AddEventKillNpc(base, 10000, "&amp;N17&amp;");"</f>
        <v>AddEventKillNpc(base, 10000, 2);</v>
      </c>
    </row>
    <row r="18" spans="1:21" ht="49.95" customHeight="1" x14ac:dyDescent="0.25">
      <c r="A18">
        <v>1016</v>
      </c>
      <c r="B18" t="str">
        <f>"["&amp;G18&amp;"级]解困大乔"</f>
        <v>[14级]解困大乔</v>
      </c>
      <c r="C18">
        <f t="shared" si="1"/>
        <v>1015</v>
      </c>
      <c r="D18">
        <v>1</v>
      </c>
      <c r="E18">
        <v>1</v>
      </c>
      <c r="F18">
        <v>1</v>
      </c>
      <c r="G18">
        <v>14</v>
      </c>
      <c r="H18">
        <v>200</v>
      </c>
      <c r="I18">
        <v>1</v>
      </c>
      <c r="J18">
        <v>1007</v>
      </c>
      <c r="K18" t="s">
        <v>60</v>
      </c>
      <c r="L18">
        <v>1004</v>
      </c>
      <c r="M18" t="s">
        <v>55</v>
      </c>
      <c r="N18">
        <v>0</v>
      </c>
      <c r="O18">
        <v>103</v>
      </c>
      <c r="P18" s="7"/>
      <c r="Q18" s="9" t="s">
        <v>110</v>
      </c>
      <c r="R18" s="9" t="s">
        <v>111</v>
      </c>
      <c r="S18" s="7"/>
      <c r="T18" s="7" t="s">
        <v>115</v>
      </c>
    </row>
    <row r="19" spans="1:21" ht="49.95" customHeight="1" x14ac:dyDescent="0.25">
      <c r="A19">
        <v>1017</v>
      </c>
      <c r="B19" t="str">
        <f>"["&amp;G19&amp;"级]琉璃宝石"</f>
        <v>[15级]琉璃宝石</v>
      </c>
      <c r="C19">
        <f t="shared" si="1"/>
        <v>1016</v>
      </c>
      <c r="D19">
        <v>1</v>
      </c>
      <c r="E19">
        <v>1</v>
      </c>
      <c r="F19">
        <v>1</v>
      </c>
      <c r="G19">
        <v>15</v>
      </c>
      <c r="H19">
        <v>200</v>
      </c>
      <c r="I19">
        <v>1</v>
      </c>
      <c r="J19">
        <v>1004</v>
      </c>
      <c r="K19" t="s">
        <v>55</v>
      </c>
      <c r="L19">
        <v>1004</v>
      </c>
      <c r="M19" t="s">
        <v>55</v>
      </c>
      <c r="N19">
        <v>2</v>
      </c>
      <c r="O19">
        <v>247</v>
      </c>
      <c r="P19" s="7"/>
      <c r="Q19" s="9" t="s">
        <v>112</v>
      </c>
      <c r="R19" s="9" t="s">
        <v>113</v>
      </c>
      <c r="S19" s="7" t="s">
        <v>49</v>
      </c>
      <c r="T19" s="7" t="s">
        <v>117</v>
      </c>
      <c r="U19" t="str">
        <f>"AddEventKillNpc(base, 10000, "&amp;N19&amp;");"</f>
        <v>AddEventKillNpc(base, 10000, 2);</v>
      </c>
    </row>
    <row r="20" spans="1:21" ht="49.95" customHeight="1" x14ac:dyDescent="0.25">
      <c r="A20">
        <v>1018</v>
      </c>
      <c r="B20" t="str">
        <f>"["&amp;G20&amp;"级]力大无穷"</f>
        <v>[16级]力大无穷</v>
      </c>
      <c r="C20">
        <f t="shared" si="1"/>
        <v>1017</v>
      </c>
      <c r="D20">
        <v>1</v>
      </c>
      <c r="E20">
        <v>1</v>
      </c>
      <c r="F20">
        <v>1</v>
      </c>
      <c r="G20">
        <v>16</v>
      </c>
      <c r="H20">
        <v>200</v>
      </c>
      <c r="I20">
        <v>1</v>
      </c>
      <c r="J20">
        <v>1004</v>
      </c>
      <c r="K20" t="s">
        <v>55</v>
      </c>
      <c r="L20">
        <v>1004</v>
      </c>
      <c r="M20" t="s">
        <v>55</v>
      </c>
      <c r="N20">
        <v>0</v>
      </c>
      <c r="O20">
        <v>148</v>
      </c>
      <c r="P20" s="7"/>
      <c r="Q20" s="9" t="s">
        <v>119</v>
      </c>
      <c r="R20" s="9" t="s">
        <v>114</v>
      </c>
      <c r="S20" s="7"/>
      <c r="T20" s="7" t="s">
        <v>118</v>
      </c>
    </row>
    <row r="21" spans="1:21" ht="49.95" customHeight="1" x14ac:dyDescent="0.25">
      <c r="A21">
        <v>1019</v>
      </c>
      <c r="B21" t="str">
        <f>"["&amp;G21&amp;"级]玉瓶下落"</f>
        <v>[17级]玉瓶下落</v>
      </c>
      <c r="C21">
        <f t="shared" si="1"/>
        <v>1018</v>
      </c>
      <c r="D21">
        <v>1</v>
      </c>
      <c r="E21">
        <v>1</v>
      </c>
      <c r="F21">
        <v>1</v>
      </c>
      <c r="G21">
        <v>17</v>
      </c>
      <c r="H21">
        <v>200</v>
      </c>
      <c r="I21">
        <v>1</v>
      </c>
      <c r="J21">
        <v>1004</v>
      </c>
      <c r="K21" t="s">
        <v>55</v>
      </c>
      <c r="L21">
        <v>1007</v>
      </c>
      <c r="M21" t="s">
        <v>60</v>
      </c>
      <c r="N21">
        <v>2</v>
      </c>
      <c r="O21">
        <v>148</v>
      </c>
      <c r="P21" s="7"/>
      <c r="Q21" s="9" t="s">
        <v>120</v>
      </c>
      <c r="R21" s="9" t="s">
        <v>121</v>
      </c>
      <c r="S21" s="7" t="s">
        <v>49</v>
      </c>
      <c r="T21" s="7" t="s">
        <v>117</v>
      </c>
      <c r="U21" t="str">
        <f>"AddEventKillNpc(base, 10000, "&amp;N21&amp;");"</f>
        <v>AddEventKillNpc(base, 10000, 2);</v>
      </c>
    </row>
    <row r="22" spans="1:21" ht="49.95" customHeight="1" x14ac:dyDescent="0.25">
      <c r="A22">
        <v>1020</v>
      </c>
      <c r="B22" t="str">
        <f>"["&amp;G22&amp;"级]神力坐骑"</f>
        <v>[18级]神力坐骑</v>
      </c>
      <c r="C22">
        <f t="shared" si="1"/>
        <v>1019</v>
      </c>
      <c r="D22">
        <v>1</v>
      </c>
      <c r="E22">
        <v>1</v>
      </c>
      <c r="F22">
        <v>1</v>
      </c>
      <c r="G22">
        <v>18</v>
      </c>
      <c r="H22">
        <v>200</v>
      </c>
      <c r="I22">
        <v>1</v>
      </c>
      <c r="J22">
        <v>1007</v>
      </c>
      <c r="K22" t="s">
        <v>60</v>
      </c>
      <c r="L22">
        <v>1007</v>
      </c>
      <c r="M22" t="s">
        <v>60</v>
      </c>
      <c r="N22">
        <v>0</v>
      </c>
      <c r="O22">
        <v>355</v>
      </c>
      <c r="P22" s="7"/>
      <c r="Q22" s="9" t="s">
        <v>122</v>
      </c>
      <c r="R22" s="9" t="s">
        <v>123</v>
      </c>
      <c r="S22" s="7"/>
      <c r="T22" s="7" t="s">
        <v>106</v>
      </c>
    </row>
    <row r="23" spans="1:21" ht="49.95" customHeight="1" x14ac:dyDescent="0.25">
      <c r="A23">
        <v>1021</v>
      </c>
      <c r="B23" t="str">
        <f>"["&amp;G23&amp;"级]变身小白"</f>
        <v>[19级]变身小白</v>
      </c>
      <c r="C23">
        <f t="shared" si="1"/>
        <v>1020</v>
      </c>
      <c r="D23">
        <v>1</v>
      </c>
      <c r="E23">
        <v>1</v>
      </c>
      <c r="F23">
        <v>1</v>
      </c>
      <c r="G23">
        <v>19</v>
      </c>
      <c r="H23">
        <v>200</v>
      </c>
      <c r="I23">
        <v>1</v>
      </c>
      <c r="J23">
        <v>1007</v>
      </c>
      <c r="K23" t="s">
        <v>60</v>
      </c>
      <c r="L23">
        <v>1006</v>
      </c>
      <c r="M23" t="s">
        <v>61</v>
      </c>
      <c r="N23">
        <v>0</v>
      </c>
      <c r="O23">
        <v>72</v>
      </c>
      <c r="P23" s="7"/>
      <c r="Q23" s="9" t="s">
        <v>124</v>
      </c>
      <c r="R23" s="9" t="s">
        <v>125</v>
      </c>
      <c r="S23" s="7"/>
      <c r="T23" s="7" t="s">
        <v>126</v>
      </c>
    </row>
    <row r="24" spans="1:21" s="10" customFormat="1" ht="49.95" customHeight="1" x14ac:dyDescent="0.25">
      <c r="A24" s="10">
        <v>1022</v>
      </c>
      <c r="B24" s="10" t="str">
        <f>"["&amp;G24&amp;"级]封印校尉"</f>
        <v>[20级]封印校尉</v>
      </c>
      <c r="C24">
        <f t="shared" si="1"/>
        <v>1021</v>
      </c>
      <c r="D24" s="10">
        <v>1</v>
      </c>
      <c r="E24" s="10">
        <v>1</v>
      </c>
      <c r="F24" s="10">
        <v>1</v>
      </c>
      <c r="G24" s="10">
        <v>20</v>
      </c>
      <c r="H24" s="10">
        <v>200</v>
      </c>
      <c r="I24" s="10">
        <v>1</v>
      </c>
      <c r="J24" s="10">
        <v>1006</v>
      </c>
      <c r="K24" s="10" t="s">
        <v>61</v>
      </c>
      <c r="L24" s="10">
        <v>1006</v>
      </c>
      <c r="M24" s="10" t="s">
        <v>61</v>
      </c>
      <c r="N24" s="10">
        <v>2</v>
      </c>
      <c r="O24" s="10">
        <v>72</v>
      </c>
      <c r="P24" s="11"/>
      <c r="Q24" s="11" t="s">
        <v>129</v>
      </c>
      <c r="R24" s="11" t="s">
        <v>127</v>
      </c>
      <c r="S24" s="11" t="s">
        <v>49</v>
      </c>
      <c r="T24" s="11" t="s">
        <v>128</v>
      </c>
      <c r="U24" s="10" t="str">
        <f>"AddEventKillNpc(base, 10000, "&amp;N24&amp;");"</f>
        <v>AddEventKillNpc(base, 10000, 2);</v>
      </c>
    </row>
    <row r="25" spans="1:21" ht="49.95" customHeight="1" x14ac:dyDescent="0.25">
      <c r="A25">
        <v>1023</v>
      </c>
      <c r="B25" t="str">
        <f>"["&amp;G25&amp;"级]衣冠冢下落"</f>
        <v>[21级]衣冠冢下落</v>
      </c>
      <c r="C25">
        <f t="shared" si="1"/>
        <v>1022</v>
      </c>
      <c r="D25">
        <v>1</v>
      </c>
      <c r="E25">
        <v>1</v>
      </c>
      <c r="F25">
        <v>1</v>
      </c>
      <c r="G25">
        <v>21</v>
      </c>
      <c r="H25">
        <v>200</v>
      </c>
      <c r="I25">
        <v>1</v>
      </c>
      <c r="J25">
        <v>1006</v>
      </c>
      <c r="K25" t="s">
        <v>61</v>
      </c>
      <c r="L25">
        <v>1007</v>
      </c>
      <c r="M25" t="s">
        <v>60</v>
      </c>
      <c r="N25">
        <v>0</v>
      </c>
      <c r="O25">
        <v>172</v>
      </c>
      <c r="P25" s="7"/>
      <c r="Q25" s="9" t="s">
        <v>130</v>
      </c>
      <c r="R25" s="9" t="s">
        <v>131</v>
      </c>
      <c r="S25" s="7"/>
      <c r="T25" s="7" t="s">
        <v>132</v>
      </c>
    </row>
    <row r="26" spans="1:21" ht="49.95" customHeight="1" x14ac:dyDescent="0.25">
      <c r="A26">
        <v>1024</v>
      </c>
      <c r="B26" t="str">
        <f>"["&amp;G26&amp;"级]收集草药"</f>
        <v>[22级]收集草药</v>
      </c>
      <c r="C26">
        <f t="shared" si="1"/>
        <v>1023</v>
      </c>
      <c r="D26">
        <v>1</v>
      </c>
      <c r="E26">
        <v>1</v>
      </c>
      <c r="F26">
        <v>1</v>
      </c>
      <c r="G26">
        <v>22</v>
      </c>
      <c r="H26">
        <v>200</v>
      </c>
      <c r="I26">
        <v>1</v>
      </c>
      <c r="J26">
        <v>1007</v>
      </c>
      <c r="K26" t="s">
        <v>60</v>
      </c>
      <c r="L26">
        <v>1007</v>
      </c>
      <c r="M26" t="s">
        <v>60</v>
      </c>
      <c r="N26">
        <v>2</v>
      </c>
      <c r="O26">
        <v>103</v>
      </c>
      <c r="P26" s="7"/>
      <c r="Q26" s="9" t="s">
        <v>133</v>
      </c>
      <c r="R26" s="9" t="s">
        <v>135</v>
      </c>
      <c r="S26" s="7" t="s">
        <v>49</v>
      </c>
      <c r="T26" s="7" t="s">
        <v>134</v>
      </c>
      <c r="U26" t="str">
        <f>"AddEventKillNpc(base, 10000, "&amp;N26&amp;");"</f>
        <v>AddEventKillNpc(base, 10000, 2);</v>
      </c>
    </row>
    <row r="27" spans="1:21" ht="49.95" customHeight="1" x14ac:dyDescent="0.25">
      <c r="A27">
        <v>1025</v>
      </c>
      <c r="B27" t="str">
        <f>"["&amp;G27&amp;"级]专业采药"</f>
        <v>[23级]专业采药</v>
      </c>
      <c r="C27">
        <f t="shared" si="1"/>
        <v>1024</v>
      </c>
      <c r="D27">
        <v>1</v>
      </c>
      <c r="E27">
        <v>1</v>
      </c>
      <c r="F27">
        <v>1</v>
      </c>
      <c r="G27">
        <v>23</v>
      </c>
      <c r="H27">
        <v>200</v>
      </c>
      <c r="I27">
        <v>1</v>
      </c>
      <c r="J27">
        <v>1007</v>
      </c>
      <c r="K27" t="s">
        <v>60</v>
      </c>
      <c r="L27">
        <v>1007</v>
      </c>
      <c r="M27" t="s">
        <v>60</v>
      </c>
      <c r="N27">
        <v>2</v>
      </c>
      <c r="O27">
        <v>103</v>
      </c>
      <c r="P27" s="7"/>
      <c r="Q27" s="9" t="s">
        <v>136</v>
      </c>
      <c r="R27" s="9" t="s">
        <v>137</v>
      </c>
      <c r="S27" s="7" t="s">
        <v>49</v>
      </c>
      <c r="T27" s="7" t="s">
        <v>138</v>
      </c>
      <c r="U27" t="str">
        <f>"AddEventKillNpc(base, 10000, "&amp;N27&amp;");"</f>
        <v>AddEventKillNpc(base, 10000, 2);</v>
      </c>
    </row>
    <row r="28" spans="1:21" ht="49.95" customHeight="1" x14ac:dyDescent="0.25">
      <c r="A28">
        <v>1026</v>
      </c>
      <c r="B28" t="str">
        <f>"["&amp;G28&amp;"级]水镜统帅"</f>
        <v>[24级]水镜统帅</v>
      </c>
      <c r="C28">
        <f t="shared" si="1"/>
        <v>1025</v>
      </c>
      <c r="D28">
        <v>1</v>
      </c>
      <c r="E28">
        <v>1</v>
      </c>
      <c r="F28">
        <v>1</v>
      </c>
      <c r="G28">
        <v>24</v>
      </c>
      <c r="H28">
        <v>200</v>
      </c>
      <c r="I28">
        <v>1</v>
      </c>
      <c r="J28">
        <v>1007</v>
      </c>
      <c r="K28" t="s">
        <v>60</v>
      </c>
      <c r="L28">
        <v>1008</v>
      </c>
      <c r="M28" t="s">
        <v>62</v>
      </c>
      <c r="N28">
        <v>0</v>
      </c>
      <c r="O28">
        <v>247</v>
      </c>
      <c r="P28" s="7"/>
      <c r="Q28" s="9" t="s">
        <v>139</v>
      </c>
      <c r="R28" s="9" t="s">
        <v>140</v>
      </c>
      <c r="S28" s="7"/>
      <c r="T28" s="7" t="s">
        <v>141</v>
      </c>
    </row>
    <row r="29" spans="1:21" ht="49.95" customHeight="1" x14ac:dyDescent="0.25">
      <c r="A29">
        <v>1027</v>
      </c>
      <c r="B29" t="str">
        <f>"["&amp;G29&amp;"级]敌众我寡"</f>
        <v>[25级]敌众我寡</v>
      </c>
      <c r="C29">
        <f t="shared" si="1"/>
        <v>1026</v>
      </c>
      <c r="D29">
        <v>1</v>
      </c>
      <c r="E29">
        <v>1</v>
      </c>
      <c r="F29">
        <v>1</v>
      </c>
      <c r="G29">
        <v>25</v>
      </c>
      <c r="H29">
        <v>200</v>
      </c>
      <c r="I29">
        <v>1</v>
      </c>
      <c r="J29">
        <v>1008</v>
      </c>
      <c r="K29" t="s">
        <v>62</v>
      </c>
      <c r="L29">
        <v>1008</v>
      </c>
      <c r="M29" t="s">
        <v>62</v>
      </c>
      <c r="N29">
        <v>2</v>
      </c>
      <c r="O29">
        <v>148</v>
      </c>
      <c r="P29" s="7"/>
      <c r="Q29" s="9" t="s">
        <v>142</v>
      </c>
      <c r="R29" s="9" t="s">
        <v>143</v>
      </c>
      <c r="S29" s="7" t="s">
        <v>49</v>
      </c>
      <c r="T29" s="7" t="s">
        <v>144</v>
      </c>
      <c r="U29" t="str">
        <f>"AddEventKillNpc(base, 10000, "&amp;N29&amp;");"</f>
        <v>AddEventKillNpc(base, 10000, 2);</v>
      </c>
    </row>
    <row r="30" spans="1:21" ht="49.95" customHeight="1" x14ac:dyDescent="0.25">
      <c r="A30">
        <v>1028</v>
      </c>
      <c r="B30" t="str">
        <f>"["&amp;G30&amp;"级]强化"</f>
        <v>[26级]强化</v>
      </c>
      <c r="C30">
        <f t="shared" si="1"/>
        <v>1027</v>
      </c>
      <c r="D30">
        <v>1</v>
      </c>
      <c r="E30">
        <v>1</v>
      </c>
      <c r="F30">
        <v>1</v>
      </c>
      <c r="G30">
        <v>26</v>
      </c>
      <c r="H30">
        <v>200</v>
      </c>
      <c r="I30">
        <v>1</v>
      </c>
      <c r="J30">
        <v>1008</v>
      </c>
      <c r="K30" t="s">
        <v>62</v>
      </c>
      <c r="L30">
        <v>1008</v>
      </c>
      <c r="M30" t="s">
        <v>62</v>
      </c>
      <c r="N30">
        <v>0</v>
      </c>
      <c r="O30">
        <v>148</v>
      </c>
      <c r="P30" s="7"/>
      <c r="Q30" s="9" t="s">
        <v>145</v>
      </c>
      <c r="R30" s="9" t="s">
        <v>146</v>
      </c>
      <c r="S30" s="7"/>
      <c r="T30" s="7" t="s">
        <v>147</v>
      </c>
    </row>
    <row r="31" spans="1:21" ht="49.95" customHeight="1" x14ac:dyDescent="0.25">
      <c r="A31">
        <v>1029</v>
      </c>
      <c r="B31" t="str">
        <f>"["&amp;G31&amp;"级]无尽的追兵"</f>
        <v>[27级]无尽的追兵</v>
      </c>
      <c r="C31">
        <f t="shared" si="1"/>
        <v>1028</v>
      </c>
      <c r="D31">
        <v>1</v>
      </c>
      <c r="E31">
        <v>1</v>
      </c>
      <c r="F31">
        <v>1</v>
      </c>
      <c r="G31">
        <v>27</v>
      </c>
      <c r="H31">
        <v>200</v>
      </c>
      <c r="I31">
        <v>1</v>
      </c>
      <c r="J31">
        <v>1008</v>
      </c>
      <c r="K31" t="s">
        <v>62</v>
      </c>
      <c r="L31">
        <v>1008</v>
      </c>
      <c r="M31" t="s">
        <v>62</v>
      </c>
      <c r="N31">
        <v>2</v>
      </c>
      <c r="O31">
        <v>355</v>
      </c>
      <c r="P31" s="7"/>
      <c r="Q31" s="9" t="s">
        <v>148</v>
      </c>
      <c r="R31" s="9" t="s">
        <v>149</v>
      </c>
      <c r="S31" s="7" t="s">
        <v>49</v>
      </c>
      <c r="T31" s="7" t="s">
        <v>144</v>
      </c>
      <c r="U31" t="str">
        <f>"AddEventKillNpc(base, 10000, "&amp;N31&amp;");"</f>
        <v>AddEventKillNpc(base, 10000, 2);</v>
      </c>
    </row>
    <row r="32" spans="1:21" ht="49.95" customHeight="1" x14ac:dyDescent="0.25">
      <c r="A32">
        <v>1030</v>
      </c>
      <c r="B32" t="str">
        <f>"["&amp;G32&amp;"级]衣冠冢决战"</f>
        <v>[28级]衣冠冢决战</v>
      </c>
      <c r="C32">
        <f t="shared" si="1"/>
        <v>1029</v>
      </c>
      <c r="D32">
        <v>1</v>
      </c>
      <c r="E32">
        <v>1</v>
      </c>
      <c r="F32">
        <v>1</v>
      </c>
      <c r="G32">
        <v>28</v>
      </c>
      <c r="H32">
        <v>200</v>
      </c>
      <c r="I32">
        <v>1</v>
      </c>
      <c r="J32">
        <v>1008</v>
      </c>
      <c r="K32" t="s">
        <v>62</v>
      </c>
      <c r="L32">
        <v>1008</v>
      </c>
      <c r="M32" t="s">
        <v>62</v>
      </c>
      <c r="N32">
        <v>2</v>
      </c>
      <c r="O32">
        <v>148</v>
      </c>
      <c r="P32" s="7"/>
      <c r="Q32" s="9" t="s">
        <v>150</v>
      </c>
      <c r="R32" s="9" t="s">
        <v>151</v>
      </c>
      <c r="S32" s="7" t="s">
        <v>152</v>
      </c>
      <c r="T32" s="7" t="s">
        <v>144</v>
      </c>
      <c r="U32" t="str">
        <f>"AddEventKillNpc(base, 10000, "&amp;N32&amp;");"</f>
        <v>AddEventKillNpc(base, 10000, 2);</v>
      </c>
    </row>
    <row r="33" spans="1:20" ht="49.95" customHeight="1" x14ac:dyDescent="0.25">
      <c r="A33">
        <v>1031</v>
      </c>
      <c r="B33" t="str">
        <f>"["&amp;G33&amp;"级]继承"</f>
        <v>[29级]继承</v>
      </c>
      <c r="C33">
        <f t="shared" si="1"/>
        <v>1030</v>
      </c>
      <c r="D33">
        <v>1</v>
      </c>
      <c r="E33">
        <v>1</v>
      </c>
      <c r="F33">
        <v>1</v>
      </c>
      <c r="G33">
        <v>29</v>
      </c>
      <c r="H33">
        <v>200</v>
      </c>
      <c r="I33">
        <v>1</v>
      </c>
      <c r="J33">
        <v>1008</v>
      </c>
      <c r="K33" t="s">
        <v>62</v>
      </c>
      <c r="L33">
        <v>1008</v>
      </c>
      <c r="M33" t="s">
        <v>62</v>
      </c>
      <c r="N33">
        <v>0</v>
      </c>
      <c r="O33">
        <v>355</v>
      </c>
      <c r="P33" s="7"/>
      <c r="Q33" s="9" t="s">
        <v>154</v>
      </c>
      <c r="R33" s="9" t="s">
        <v>63</v>
      </c>
      <c r="S33" s="7"/>
      <c r="T33" s="7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2014-05-09T03:40:44Z</dcterms:modified>
</cp:coreProperties>
</file>