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5" yWindow="-15" windowWidth="25260" windowHeight="6030"/>
  </bookViews>
  <sheets>
    <sheet name="Sheet1" sheetId="1" r:id="rId1"/>
    <sheet name="道具类型" sheetId="4" r:id="rId2"/>
    <sheet name="字段说明" sheetId="2" r:id="rId3"/>
  </sheets>
  <calcPr calcId="145621"/>
</workbook>
</file>

<file path=xl/calcChain.xml><?xml version="1.0" encoding="utf-8"?>
<calcChain xmlns="http://schemas.openxmlformats.org/spreadsheetml/2006/main">
  <c r="F49" i="1" l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J37" i="1"/>
  <c r="H37" i="1"/>
  <c r="G37" i="1"/>
  <c r="J36" i="1"/>
  <c r="H36" i="1"/>
  <c r="G36" i="1"/>
  <c r="J35" i="1"/>
  <c r="H35" i="1"/>
  <c r="G35" i="1"/>
  <c r="J34" i="1"/>
  <c r="H34" i="1"/>
  <c r="G34" i="1"/>
  <c r="J33" i="1"/>
  <c r="H33" i="1"/>
  <c r="G33" i="1"/>
  <c r="J32" i="1"/>
  <c r="H32" i="1"/>
  <c r="G32" i="1"/>
  <c r="J31" i="1"/>
  <c r="H31" i="1"/>
  <c r="G31" i="1"/>
  <c r="J30" i="1"/>
  <c r="H30" i="1"/>
  <c r="G30" i="1"/>
  <c r="D30" i="1"/>
  <c r="J29" i="1"/>
  <c r="H29" i="1"/>
  <c r="G29" i="1"/>
  <c r="D29" i="1"/>
  <c r="J28" i="1"/>
  <c r="H28" i="1"/>
  <c r="G28" i="1"/>
  <c r="D28" i="1"/>
  <c r="J27" i="1"/>
  <c r="H27" i="1"/>
  <c r="G27" i="1"/>
  <c r="D27" i="1"/>
  <c r="J26" i="1"/>
  <c r="H26" i="1"/>
  <c r="G26" i="1"/>
  <c r="D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F19" i="1"/>
  <c r="F18" i="1"/>
  <c r="F17" i="1"/>
  <c r="F16" i="1"/>
  <c r="F15" i="1"/>
  <c r="F14" i="1"/>
  <c r="F13" i="1"/>
  <c r="F12" i="1"/>
  <c r="F11" i="1"/>
  <c r="F10" i="1"/>
  <c r="F9" i="1"/>
  <c r="F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<sst xmlns="http://schemas.openxmlformats.org/spreadsheetml/2006/main" count="142" uniqueCount="131">
  <si>
    <t>id</t>
    <phoneticPr fontId="2" type="noConversion"/>
  </si>
  <si>
    <t>名称</t>
    <phoneticPr fontId="2" type="noConversion"/>
  </si>
  <si>
    <t>icon</t>
    <phoneticPr fontId="2" type="noConversion"/>
  </si>
  <si>
    <t>类型</t>
    <phoneticPr fontId="1" type="noConversion"/>
  </si>
  <si>
    <t>需求等级</t>
    <phoneticPr fontId="1" type="noConversion"/>
  </si>
  <si>
    <t>等级上限</t>
    <phoneticPr fontId="1" type="noConversion"/>
  </si>
  <si>
    <t>颜色</t>
    <phoneticPr fontId="1" type="noConversion"/>
  </si>
  <si>
    <t>职业</t>
    <phoneticPr fontId="1" type="noConversion"/>
  </si>
  <si>
    <t>是否叠加</t>
    <phoneticPr fontId="1" type="noConversion"/>
  </si>
  <si>
    <t>最大叠加数</t>
    <phoneticPr fontId="1" type="noConversion"/>
  </si>
  <si>
    <t>绑定模式</t>
    <phoneticPr fontId="1" type="noConversion"/>
  </si>
  <si>
    <t>耐久度</t>
    <phoneticPr fontId="1" type="noConversion"/>
  </si>
  <si>
    <t>耐久显示</t>
    <phoneticPr fontId="1" type="noConversion"/>
  </si>
  <si>
    <t>冷却类型</t>
    <phoneticPr fontId="1" type="noConversion"/>
  </si>
  <si>
    <t>冷却时间</t>
    <phoneticPr fontId="1" type="noConversion"/>
  </si>
  <si>
    <t>价格</t>
    <phoneticPr fontId="1" type="noConversion"/>
  </si>
  <si>
    <t>卖出价格</t>
    <phoneticPr fontId="1" type="noConversion"/>
  </si>
  <si>
    <t>说明</t>
    <phoneticPr fontId="1" type="noConversion"/>
  </si>
  <si>
    <t>\GitLab\Unity\shen1\Assets\Textures\ItemIcon</t>
    <phoneticPr fontId="1" type="noConversion"/>
  </si>
  <si>
    <t>（0-200），小于该字段数值（等于时可用），则道具无法使用</t>
    <phoneticPr fontId="1" type="noConversion"/>
  </si>
  <si>
    <t>(0-200)，大于该字段数字（等于时可用），则道具无法使用</t>
    <phoneticPr fontId="1" type="noConversion"/>
  </si>
  <si>
    <t>1-16个字符（最多8个汉字）</t>
    <phoneticPr fontId="1" type="noConversion"/>
  </si>
  <si>
    <t>128个字符（最多64个汉字）</t>
    <phoneticPr fontId="1" type="noConversion"/>
  </si>
  <si>
    <t>（0-5），0=白，1=蓝，2=黄，3=绿，4=紫，5=赤</t>
    <phoneticPr fontId="1" type="noConversion"/>
  </si>
  <si>
    <t>（0-1），0=不可，1=可以</t>
    <phoneticPr fontId="1" type="noConversion"/>
  </si>
  <si>
    <t>（0-65535），尽量按照99,999,9999三种最大来配置</t>
    <phoneticPr fontId="1" type="noConversion"/>
  </si>
  <si>
    <t>（0-4294967295）单位是1银</t>
    <phoneticPr fontId="1" type="noConversion"/>
  </si>
  <si>
    <t>卖出价格=价格/5，部分道具价格可以单独配置</t>
    <phoneticPr fontId="1" type="noConversion"/>
  </si>
  <si>
    <t>（0-3），0=全职业，1=战士，2=道士，3=法师</t>
    <phoneticPr fontId="1" type="noConversion"/>
  </si>
  <si>
    <t>（0-2），0=不绑定，1=获得后绑定，2=使用后绑定</t>
    <phoneticPr fontId="1" type="noConversion"/>
  </si>
  <si>
    <t>（0-2），0=无耐久，1=使用次数，2=时间</t>
    <phoneticPr fontId="1" type="noConversion"/>
  </si>
  <si>
    <t>（0-4294967295）单位是秒</t>
    <phoneticPr fontId="1" type="noConversion"/>
  </si>
  <si>
    <t>（0-4294967295），耐久显示=1时是次数，耐久显示=2时是秒</t>
    <phoneticPr fontId="1" type="noConversion"/>
  </si>
  <si>
    <t>冷却类型不同，冷却时间不占用公共冷却，该字段手游中不会大范围使用
1=药剂冷却
2=回城卷冷却</t>
    <phoneticPr fontId="1" type="noConversion"/>
  </si>
  <si>
    <t>道具的编号，最大为65535
1000-1999，战士武器
2000-2999，道士武器
3000-3999，法师武器
11000-11999，护腕
12000-12999，衣服
13000-13999，裤子
14000-14999，项链
15000-15999，戒指
16000-16999，靴子
20000-20999，药剂类道具
21000-21999，卷轴类道具
22000-22999，强化类道具
23000-23999，任务类道具
30000-39999，礼包类道具</t>
    <phoneticPr fontId="1" type="noConversion"/>
  </si>
  <si>
    <t>（0-255），方便程序处理同类道具效果
[100,255]为各种道具
该字段文本显示，在本表格Sheet2中配置</t>
    <phoneticPr fontId="1" type="noConversion"/>
  </si>
  <si>
    <t>类型</t>
  </si>
  <si>
    <t>类型名称</t>
  </si>
  <si>
    <t>装备位置</t>
  </si>
  <si>
    <t>是否需要回收</t>
  </si>
  <si>
    <t>类型说明</t>
    <phoneticPr fontId="2" type="noConversion"/>
  </si>
  <si>
    <t>武器[战士]</t>
    <phoneticPr fontId="2" type="noConversion"/>
  </si>
  <si>
    <t>武器[道士]</t>
    <phoneticPr fontId="2" type="noConversion"/>
  </si>
  <si>
    <t>武器[法师]</t>
    <phoneticPr fontId="2" type="noConversion"/>
  </si>
  <si>
    <t>护腕</t>
    <phoneticPr fontId="2" type="noConversion"/>
  </si>
  <si>
    <t>衣服</t>
    <phoneticPr fontId="2" type="noConversion"/>
  </si>
  <si>
    <t>裤子</t>
    <phoneticPr fontId="2" type="noConversion"/>
  </si>
  <si>
    <t>项链</t>
    <phoneticPr fontId="2" type="noConversion"/>
  </si>
  <si>
    <t>戒指</t>
    <phoneticPr fontId="2" type="noConversion"/>
  </si>
  <si>
    <t>靴子</t>
    <phoneticPr fontId="2" type="noConversion"/>
  </si>
  <si>
    <t>恢复药剂</t>
    <phoneticPr fontId="2" type="noConversion"/>
  </si>
  <si>
    <t>生命药剂</t>
    <phoneticPr fontId="2" type="noConversion"/>
  </si>
  <si>
    <t>卷轴道具</t>
    <phoneticPr fontId="2" type="noConversion"/>
  </si>
  <si>
    <t>回城卷等</t>
    <phoneticPr fontId="2" type="noConversion"/>
  </si>
  <si>
    <t>强化道具</t>
    <phoneticPr fontId="2" type="noConversion"/>
  </si>
  <si>
    <t>提升装备属性类道具</t>
    <phoneticPr fontId="2" type="noConversion"/>
  </si>
  <si>
    <t>任务道具</t>
  </si>
  <si>
    <t>任务所需的道具</t>
    <phoneticPr fontId="2" type="noConversion"/>
  </si>
  <si>
    <t>礼包道具</t>
    <phoneticPr fontId="2" type="noConversion"/>
  </si>
  <si>
    <t>活动、礼包类道具</t>
    <phoneticPr fontId="2" type="noConversion"/>
  </si>
  <si>
    <t>命中</t>
    <phoneticPr fontId="1" type="noConversion"/>
  </si>
  <si>
    <t>闪避</t>
    <phoneticPr fontId="1" type="noConversion"/>
  </si>
  <si>
    <t>格挡</t>
    <phoneticPr fontId="1" type="noConversion"/>
  </si>
  <si>
    <t>物免</t>
    <phoneticPr fontId="1" type="noConversion"/>
  </si>
  <si>
    <t>战士武器6级</t>
  </si>
  <si>
    <t>道士武器6级</t>
  </si>
  <si>
    <t>法师武器6级</t>
  </si>
  <si>
    <t>护腕6号</t>
  </si>
  <si>
    <t>衣服6号</t>
  </si>
  <si>
    <t>裤子6号</t>
  </si>
  <si>
    <t>项链6号</t>
  </si>
  <si>
    <t>戒指6号</t>
  </si>
  <si>
    <t>靴子6号</t>
    <phoneticPr fontId="1" type="noConversion"/>
  </si>
  <si>
    <t>兽角枪</t>
    <phoneticPr fontId="1" type="noConversion"/>
  </si>
  <si>
    <t>虎牙枪</t>
    <phoneticPr fontId="1" type="noConversion"/>
  </si>
  <si>
    <t>火尖枪</t>
    <phoneticPr fontId="1" type="noConversion"/>
  </si>
  <si>
    <t>金凤枪</t>
    <phoneticPr fontId="1" type="noConversion"/>
  </si>
  <si>
    <t>火龙枪</t>
    <phoneticPr fontId="1" type="noConversion"/>
  </si>
  <si>
    <t>八卦扇</t>
    <phoneticPr fontId="1" type="noConversion"/>
  </si>
  <si>
    <t>烈焰扇</t>
    <phoneticPr fontId="1" type="noConversion"/>
  </si>
  <si>
    <t>云中扇</t>
    <phoneticPr fontId="1" type="noConversion"/>
  </si>
  <si>
    <t>龙吟扇</t>
    <phoneticPr fontId="1" type="noConversion"/>
  </si>
  <si>
    <t>降龙扇</t>
    <phoneticPr fontId="1" type="noConversion"/>
  </si>
  <si>
    <t>紫霜剑</t>
    <phoneticPr fontId="1" type="noConversion"/>
  </si>
  <si>
    <t>碧灵剑</t>
    <phoneticPr fontId="1" type="noConversion"/>
  </si>
  <si>
    <t>三皇剑</t>
    <phoneticPr fontId="1" type="noConversion"/>
  </si>
  <si>
    <t>诛龙剑</t>
    <phoneticPr fontId="1" type="noConversion"/>
  </si>
  <si>
    <t>赤铜护腕</t>
    <phoneticPr fontId="1" type="noConversion"/>
  </si>
  <si>
    <t>星月护腕</t>
    <phoneticPr fontId="1" type="noConversion"/>
  </si>
  <si>
    <t>白虎护腕</t>
    <phoneticPr fontId="1" type="noConversion"/>
  </si>
  <si>
    <t>真龙护腕</t>
    <phoneticPr fontId="1" type="noConversion"/>
  </si>
  <si>
    <t>赤铜甲</t>
  </si>
  <si>
    <t>星月甲</t>
  </si>
  <si>
    <t>白虎甲</t>
  </si>
  <si>
    <t>真龙甲</t>
  </si>
  <si>
    <t>天残甲</t>
  </si>
  <si>
    <t>赤铜裤</t>
  </si>
  <si>
    <t>星月裤</t>
  </si>
  <si>
    <t>白虎裤</t>
  </si>
  <si>
    <t>真龙裤</t>
  </si>
  <si>
    <t>天残裤</t>
  </si>
  <si>
    <t>赤铜项链</t>
  </si>
  <si>
    <t>星月项链</t>
  </si>
  <si>
    <t>白虎项链</t>
  </si>
  <si>
    <t>真龙项链</t>
  </si>
  <si>
    <t>天残项链</t>
  </si>
  <si>
    <t>赤铜戒指</t>
  </si>
  <si>
    <t>星月戒指</t>
  </si>
  <si>
    <t>白虎戒指</t>
  </si>
  <si>
    <t>真龙戒指</t>
  </si>
  <si>
    <t>天残戒指</t>
  </si>
  <si>
    <t>赤铜靴</t>
  </si>
  <si>
    <t>星月靴</t>
  </si>
  <si>
    <t>白虎靴</t>
  </si>
  <si>
    <t>真龙靴</t>
  </si>
  <si>
    <t>天残靴</t>
  </si>
  <si>
    <t>最大生命</t>
    <phoneticPr fontId="1" type="noConversion"/>
  </si>
  <si>
    <t>魔免</t>
    <phoneticPr fontId="1" type="noConversion"/>
  </si>
  <si>
    <t>攻击速度</t>
    <phoneticPr fontId="1" type="noConversion"/>
  </si>
  <si>
    <t>致命</t>
    <phoneticPr fontId="1" type="noConversion"/>
  </si>
  <si>
    <t>龙泉剑</t>
    <phoneticPr fontId="1" type="noConversion"/>
  </si>
  <si>
    <t>天残护腕</t>
    <phoneticPr fontId="1" type="noConversion"/>
  </si>
  <si>
    <t>反伤</t>
    <phoneticPr fontId="1" type="noConversion"/>
  </si>
  <si>
    <t>需求等级</t>
    <phoneticPr fontId="8" type="noConversion"/>
  </si>
  <si>
    <t>品质系数</t>
    <phoneticPr fontId="1" type="noConversion"/>
  </si>
  <si>
    <t>移动速度</t>
    <phoneticPr fontId="1" type="noConversion"/>
  </si>
  <si>
    <t>暴击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</si>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</sst>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color theme="1"/>
      <name val="微软雅黑"/>
      <family val="2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/>
    <xf numFmtId="0" fontId="5" fillId="0" borderId="0"/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5" fillId="0" borderId="0" xfId="1"/>
    <xf numFmtId="0" fontId="6" fillId="0" borderId="0" xfId="1" applyFont="1"/>
    <xf numFmtId="0" fontId="6" fillId="0" borderId="0" xfId="1" applyFont="1" applyAlignment="1">
      <alignment wrapText="1"/>
    </xf>
    <xf numFmtId="0" fontId="0" fillId="4" borderId="0" xfId="0" applyFill="1"/>
    <xf numFmtId="0" fontId="7" fillId="3" borderId="1" xfId="0" applyFont="1" applyFill="1" applyBorder="1" applyAlignment="1"/>
    <xf numFmtId="0" fontId="7" fillId="3" borderId="2" xfId="0" applyFont="1" applyFill="1" applyBorder="1" applyAlignment="1"/>
    <xf numFmtId="0" fontId="7" fillId="2" borderId="2" xfId="0" applyFont="1" applyFill="1" applyBorder="1" applyAlignment="1"/>
  </cellXfs>
  <cellStyles count="2">
    <cellStyle name="常规" xfId="0" builtinId="0"/>
    <cellStyle name="常规 2" xfId="1"/>
  </cellStyles>
  <dxfs count="2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3.5" x14ac:dyDescent="0.15"/>
  <cols>
    <col min="1" max="1" width="7.375" bestFit="1" customWidth="1"/>
    <col min="2" max="2" width="13" style="8" bestFit="1" customWidth="1"/>
    <col min="3" max="3" width="7.5" style="8" bestFit="1" customWidth="1"/>
    <col min="4" max="4" width="10.75" customWidth="1"/>
    <col min="5" max="17" width="9.125" bestFit="1" customWidth="1"/>
    <col min="18" max="19" width="7.5" style="8" bestFit="1" customWidth="1"/>
  </cols>
  <sheetData>
    <row r="1" spans="1:19" ht="15.75" x14ac:dyDescent="0.3">
      <c r="A1" s="9" t="s">
        <v>0</v>
      </c>
      <c r="B1" s="10" t="s">
        <v>1</v>
      </c>
      <c r="C1" s="11" t="s">
        <v>123</v>
      </c>
      <c r="D1" s="10" t="s">
        <v>116</v>
      </c>
      <c r="E1" s="10" t="s">
        <v>127</v>
      </c>
      <c r="F1" s="10" t="s">
        <v>128</v>
      </c>
      <c r="G1" s="10" t="s">
        <v>129</v>
      </c>
      <c r="H1" s="10" t="s">
        <v>130</v>
      </c>
      <c r="I1" s="10" t="s">
        <v>60</v>
      </c>
      <c r="J1" s="10" t="s">
        <v>61</v>
      </c>
      <c r="K1" s="10" t="s">
        <v>119</v>
      </c>
      <c r="L1" s="10" t="s">
        <v>126</v>
      </c>
      <c r="M1" s="10" t="s">
        <v>62</v>
      </c>
      <c r="N1" s="10" t="s">
        <v>63</v>
      </c>
      <c r="O1" s="10" t="s">
        <v>117</v>
      </c>
      <c r="P1" s="10" t="s">
        <v>122</v>
      </c>
      <c r="Q1" s="10" t="s">
        <v>125</v>
      </c>
      <c r="R1" s="11" t="s">
        <v>124</v>
      </c>
      <c r="S1" s="10" t="s">
        <v>118</v>
      </c>
    </row>
    <row r="2" spans="1:19" ht="15.75" x14ac:dyDescent="0.3">
      <c r="A2" s="9">
        <v>1000</v>
      </c>
      <c r="B2" s="10" t="s">
        <v>73</v>
      </c>
      <c r="C2" s="10">
        <v>1</v>
      </c>
      <c r="D2" s="10"/>
      <c r="E2" s="10">
        <f t="shared" ref="E2:E7" si="0">(10+($R2-1)*10+($C2-1)*2)*0.8</f>
        <v>8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>
        <v>1</v>
      </c>
      <c r="S2" s="10"/>
    </row>
    <row r="3" spans="1:19" ht="15.75" x14ac:dyDescent="0.3">
      <c r="A3" s="9">
        <v>1001</v>
      </c>
      <c r="B3" s="10" t="s">
        <v>74</v>
      </c>
      <c r="C3" s="10">
        <v>21</v>
      </c>
      <c r="D3" s="10"/>
      <c r="E3" s="10">
        <f t="shared" si="0"/>
        <v>40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>
        <v>1</v>
      </c>
      <c r="S3" s="10"/>
    </row>
    <row r="4" spans="1:19" ht="15.75" x14ac:dyDescent="0.3">
      <c r="A4" s="9">
        <v>1002</v>
      </c>
      <c r="B4" s="10" t="s">
        <v>75</v>
      </c>
      <c r="C4" s="10">
        <v>41</v>
      </c>
      <c r="D4" s="10"/>
      <c r="E4" s="10">
        <f t="shared" si="0"/>
        <v>72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</v>
      </c>
      <c r="S4" s="10"/>
    </row>
    <row r="5" spans="1:19" ht="15.75" x14ac:dyDescent="0.3">
      <c r="A5" s="9">
        <v>1003</v>
      </c>
      <c r="B5" s="10" t="s">
        <v>76</v>
      </c>
      <c r="C5" s="10">
        <v>61</v>
      </c>
      <c r="D5" s="10"/>
      <c r="E5" s="10">
        <f t="shared" si="0"/>
        <v>104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>
        <v>1</v>
      </c>
      <c r="S5" s="10"/>
    </row>
    <row r="6" spans="1:19" ht="15.75" x14ac:dyDescent="0.3">
      <c r="A6" s="9">
        <v>1004</v>
      </c>
      <c r="B6" s="10" t="s">
        <v>77</v>
      </c>
      <c r="C6" s="10">
        <v>81</v>
      </c>
      <c r="D6" s="10"/>
      <c r="E6" s="10">
        <f t="shared" si="0"/>
        <v>136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>
        <v>1</v>
      </c>
      <c r="S6" s="10"/>
    </row>
    <row r="7" spans="1:19" ht="15.75" x14ac:dyDescent="0.3">
      <c r="A7" s="9">
        <v>1005</v>
      </c>
      <c r="B7" s="10" t="s">
        <v>64</v>
      </c>
      <c r="C7" s="10">
        <v>101</v>
      </c>
      <c r="D7" s="10"/>
      <c r="E7" s="10">
        <f t="shared" si="0"/>
        <v>168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>
        <v>1</v>
      </c>
      <c r="S7" s="10"/>
    </row>
    <row r="8" spans="1:19" ht="15.75" x14ac:dyDescent="0.3">
      <c r="A8" s="9">
        <v>2000</v>
      </c>
      <c r="B8" s="10" t="s">
        <v>78</v>
      </c>
      <c r="C8" s="10">
        <v>1</v>
      </c>
      <c r="D8" s="10"/>
      <c r="E8" s="10"/>
      <c r="F8" s="10">
        <f t="shared" ref="F8:F19" si="1">(10+($R8-1)*10+($C8-1)*2)*0.8</f>
        <v>8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>
        <v>1</v>
      </c>
      <c r="S8" s="10"/>
    </row>
    <row r="9" spans="1:19" ht="15.75" x14ac:dyDescent="0.3">
      <c r="A9" s="9">
        <v>2001</v>
      </c>
      <c r="B9" s="10" t="s">
        <v>79</v>
      </c>
      <c r="C9" s="10">
        <v>21</v>
      </c>
      <c r="D9" s="10"/>
      <c r="E9" s="10"/>
      <c r="F9" s="10">
        <f t="shared" si="1"/>
        <v>40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>
        <v>1</v>
      </c>
      <c r="S9" s="10"/>
    </row>
    <row r="10" spans="1:19" ht="15.75" x14ac:dyDescent="0.3">
      <c r="A10" s="9">
        <v>2002</v>
      </c>
      <c r="B10" s="10" t="s">
        <v>80</v>
      </c>
      <c r="C10" s="10">
        <v>41</v>
      </c>
      <c r="D10" s="10"/>
      <c r="E10" s="10"/>
      <c r="F10" s="10">
        <f t="shared" si="1"/>
        <v>72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>
        <v>1</v>
      </c>
      <c r="S10" s="10"/>
    </row>
    <row r="11" spans="1:19" ht="15.75" x14ac:dyDescent="0.3">
      <c r="A11" s="9">
        <v>2003</v>
      </c>
      <c r="B11" s="10" t="s">
        <v>81</v>
      </c>
      <c r="C11" s="10">
        <v>61</v>
      </c>
      <c r="D11" s="10"/>
      <c r="E11" s="10"/>
      <c r="F11" s="10">
        <f t="shared" si="1"/>
        <v>104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>
        <v>1</v>
      </c>
      <c r="S11" s="10"/>
    </row>
    <row r="12" spans="1:19" ht="15.75" x14ac:dyDescent="0.3">
      <c r="A12" s="9">
        <v>2004</v>
      </c>
      <c r="B12" s="10" t="s">
        <v>82</v>
      </c>
      <c r="C12" s="10">
        <v>81</v>
      </c>
      <c r="D12" s="10"/>
      <c r="E12" s="10"/>
      <c r="F12" s="10">
        <f t="shared" si="1"/>
        <v>136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>
        <v>1</v>
      </c>
      <c r="S12" s="10"/>
    </row>
    <row r="13" spans="1:19" ht="15.75" x14ac:dyDescent="0.3">
      <c r="A13" s="9">
        <v>2005</v>
      </c>
      <c r="B13" s="10" t="s">
        <v>65</v>
      </c>
      <c r="C13" s="10">
        <v>101</v>
      </c>
      <c r="D13" s="10"/>
      <c r="E13" s="10"/>
      <c r="F13" s="10">
        <f t="shared" si="1"/>
        <v>168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>
        <v>1</v>
      </c>
      <c r="S13" s="10"/>
    </row>
    <row r="14" spans="1:19" ht="15.75" x14ac:dyDescent="0.3">
      <c r="A14" s="9">
        <v>3000</v>
      </c>
      <c r="B14" s="10" t="s">
        <v>83</v>
      </c>
      <c r="C14" s="10">
        <v>1</v>
      </c>
      <c r="D14" s="10"/>
      <c r="E14" s="10"/>
      <c r="F14" s="10">
        <f t="shared" si="1"/>
        <v>8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>
        <v>1</v>
      </c>
      <c r="S14" s="10"/>
    </row>
    <row r="15" spans="1:19" ht="15.75" x14ac:dyDescent="0.3">
      <c r="A15" s="9">
        <v>3001</v>
      </c>
      <c r="B15" s="10" t="s">
        <v>84</v>
      </c>
      <c r="C15" s="10">
        <v>21</v>
      </c>
      <c r="D15" s="10"/>
      <c r="E15" s="10"/>
      <c r="F15" s="10">
        <f t="shared" si="1"/>
        <v>40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>
        <v>1</v>
      </c>
      <c r="S15" s="10"/>
    </row>
    <row r="16" spans="1:19" ht="15.75" x14ac:dyDescent="0.3">
      <c r="A16" s="9">
        <v>3002</v>
      </c>
      <c r="B16" s="10" t="s">
        <v>120</v>
      </c>
      <c r="C16" s="10">
        <v>41</v>
      </c>
      <c r="D16" s="10"/>
      <c r="E16" s="10"/>
      <c r="F16" s="10">
        <f t="shared" si="1"/>
        <v>72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>
        <v>1</v>
      </c>
      <c r="S16" s="10"/>
    </row>
    <row r="17" spans="1:19" ht="15.75" x14ac:dyDescent="0.3">
      <c r="A17" s="9">
        <v>3003</v>
      </c>
      <c r="B17" s="10" t="s">
        <v>85</v>
      </c>
      <c r="C17" s="10">
        <v>61</v>
      </c>
      <c r="D17" s="10"/>
      <c r="E17" s="10"/>
      <c r="F17" s="10">
        <f t="shared" si="1"/>
        <v>104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>
        <v>1</v>
      </c>
      <c r="S17" s="10"/>
    </row>
    <row r="18" spans="1:19" ht="15.75" x14ac:dyDescent="0.3">
      <c r="A18" s="9">
        <v>3004</v>
      </c>
      <c r="B18" s="10" t="s">
        <v>86</v>
      </c>
      <c r="C18" s="10">
        <v>81</v>
      </c>
      <c r="D18" s="10"/>
      <c r="E18" s="10"/>
      <c r="F18" s="10">
        <f t="shared" si="1"/>
        <v>136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>
        <v>1</v>
      </c>
      <c r="S18" s="10"/>
    </row>
    <row r="19" spans="1:19" ht="15.75" x14ac:dyDescent="0.3">
      <c r="A19" s="9">
        <v>3005</v>
      </c>
      <c r="B19" s="10" t="s">
        <v>66</v>
      </c>
      <c r="C19" s="10">
        <v>101</v>
      </c>
      <c r="D19" s="10"/>
      <c r="E19" s="10"/>
      <c r="F19" s="10">
        <f t="shared" si="1"/>
        <v>168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>
        <v>1</v>
      </c>
      <c r="S19" s="10"/>
    </row>
    <row r="20" spans="1:19" ht="15.75" x14ac:dyDescent="0.3">
      <c r="A20" s="9">
        <v>11000</v>
      </c>
      <c r="B20" s="10" t="s">
        <v>87</v>
      </c>
      <c r="C20" s="10">
        <v>2</v>
      </c>
      <c r="D20" s="10"/>
      <c r="E20" s="10"/>
      <c r="F20" s="10"/>
      <c r="G20" s="10">
        <f t="shared" ref="G20:G25" si="2">ROUNDUP((10+($R20-1)*10+($C20-1)*2)*0.5,0)</f>
        <v>6</v>
      </c>
      <c r="H20" s="10">
        <f t="shared" ref="H20:H25" si="3">ROUNDUP((10+($R20-1)*10+($C20-1)*1)*0.5,0)</f>
        <v>6</v>
      </c>
      <c r="I20" s="10">
        <f t="shared" ref="I20:I25" si="4">ROUNDUP(100+(($C20-2)*8+($R20-2)*15)*0.4,1)</f>
        <v>94</v>
      </c>
      <c r="J20" s="10"/>
      <c r="K20" s="10"/>
      <c r="L20" s="10"/>
      <c r="M20" s="10"/>
      <c r="N20" s="10"/>
      <c r="O20" s="10"/>
      <c r="P20" s="10"/>
      <c r="Q20" s="10"/>
      <c r="R20" s="10">
        <v>1</v>
      </c>
      <c r="S20" s="10"/>
    </row>
    <row r="21" spans="1:19" ht="15.75" x14ac:dyDescent="0.3">
      <c r="A21" s="9">
        <v>11001</v>
      </c>
      <c r="B21" s="10" t="s">
        <v>88</v>
      </c>
      <c r="C21" s="10">
        <v>22</v>
      </c>
      <c r="D21" s="10"/>
      <c r="E21" s="10"/>
      <c r="F21" s="10"/>
      <c r="G21" s="10">
        <f t="shared" si="2"/>
        <v>26</v>
      </c>
      <c r="H21" s="10">
        <f t="shared" si="3"/>
        <v>16</v>
      </c>
      <c r="I21" s="10">
        <f t="shared" si="4"/>
        <v>158</v>
      </c>
      <c r="J21" s="10"/>
      <c r="K21" s="10"/>
      <c r="L21" s="10"/>
      <c r="M21" s="10"/>
      <c r="N21" s="10"/>
      <c r="O21" s="10"/>
      <c r="P21" s="10"/>
      <c r="Q21" s="10"/>
      <c r="R21" s="10">
        <v>1</v>
      </c>
      <c r="S21" s="10"/>
    </row>
    <row r="22" spans="1:19" ht="15.75" x14ac:dyDescent="0.3">
      <c r="A22" s="9">
        <v>11002</v>
      </c>
      <c r="B22" s="10" t="s">
        <v>89</v>
      </c>
      <c r="C22" s="10">
        <v>42</v>
      </c>
      <c r="D22" s="10"/>
      <c r="E22" s="10"/>
      <c r="F22" s="10"/>
      <c r="G22" s="10">
        <f t="shared" si="2"/>
        <v>46</v>
      </c>
      <c r="H22" s="10">
        <f t="shared" si="3"/>
        <v>26</v>
      </c>
      <c r="I22" s="10">
        <f t="shared" si="4"/>
        <v>222</v>
      </c>
      <c r="J22" s="10"/>
      <c r="K22" s="10"/>
      <c r="L22" s="10"/>
      <c r="M22" s="10"/>
      <c r="N22" s="10"/>
      <c r="O22" s="10"/>
      <c r="P22" s="10"/>
      <c r="Q22" s="10"/>
      <c r="R22" s="10">
        <v>1</v>
      </c>
      <c r="S22" s="10"/>
    </row>
    <row r="23" spans="1:19" ht="15.75" x14ac:dyDescent="0.3">
      <c r="A23" s="9">
        <v>11003</v>
      </c>
      <c r="B23" s="10" t="s">
        <v>90</v>
      </c>
      <c r="C23" s="10">
        <v>62</v>
      </c>
      <c r="D23" s="10"/>
      <c r="E23" s="10"/>
      <c r="F23" s="10"/>
      <c r="G23" s="10">
        <f t="shared" si="2"/>
        <v>66</v>
      </c>
      <c r="H23" s="10">
        <f t="shared" si="3"/>
        <v>36</v>
      </c>
      <c r="I23" s="10">
        <f t="shared" si="4"/>
        <v>286</v>
      </c>
      <c r="J23" s="10"/>
      <c r="K23" s="10"/>
      <c r="L23" s="10"/>
      <c r="M23" s="10"/>
      <c r="N23" s="10"/>
      <c r="O23" s="10"/>
      <c r="P23" s="10"/>
      <c r="Q23" s="10"/>
      <c r="R23" s="10">
        <v>1</v>
      </c>
      <c r="S23" s="10"/>
    </row>
    <row r="24" spans="1:19" ht="15.75" x14ac:dyDescent="0.3">
      <c r="A24" s="9">
        <v>11004</v>
      </c>
      <c r="B24" s="10" t="s">
        <v>121</v>
      </c>
      <c r="C24" s="10">
        <v>82</v>
      </c>
      <c r="D24" s="10"/>
      <c r="E24" s="10"/>
      <c r="F24" s="10"/>
      <c r="G24" s="10">
        <f t="shared" si="2"/>
        <v>86</v>
      </c>
      <c r="H24" s="10">
        <f t="shared" si="3"/>
        <v>46</v>
      </c>
      <c r="I24" s="10">
        <f t="shared" si="4"/>
        <v>350</v>
      </c>
      <c r="J24" s="10"/>
      <c r="K24" s="10"/>
      <c r="L24" s="10"/>
      <c r="M24" s="10"/>
      <c r="N24" s="10"/>
      <c r="O24" s="10"/>
      <c r="P24" s="10"/>
      <c r="Q24" s="10"/>
      <c r="R24" s="10">
        <v>1</v>
      </c>
      <c r="S24" s="10"/>
    </row>
    <row r="25" spans="1:19" ht="15.75" x14ac:dyDescent="0.3">
      <c r="A25" s="9">
        <v>11005</v>
      </c>
      <c r="B25" s="10" t="s">
        <v>67</v>
      </c>
      <c r="C25" s="10">
        <v>102</v>
      </c>
      <c r="D25" s="10"/>
      <c r="E25" s="10"/>
      <c r="F25" s="10"/>
      <c r="G25" s="10">
        <f t="shared" si="2"/>
        <v>106</v>
      </c>
      <c r="H25" s="10">
        <f t="shared" si="3"/>
        <v>56</v>
      </c>
      <c r="I25" s="10">
        <f t="shared" si="4"/>
        <v>414</v>
      </c>
      <c r="J25" s="10"/>
      <c r="K25" s="10"/>
      <c r="L25" s="10"/>
      <c r="M25" s="10"/>
      <c r="N25" s="10"/>
      <c r="O25" s="10"/>
      <c r="P25" s="10"/>
      <c r="Q25" s="10"/>
      <c r="R25" s="10">
        <v>1</v>
      </c>
      <c r="S25" s="10"/>
    </row>
    <row r="26" spans="1:19" ht="15.75" x14ac:dyDescent="0.3">
      <c r="A26" s="9">
        <v>12000</v>
      </c>
      <c r="B26" s="10" t="s">
        <v>91</v>
      </c>
      <c r="C26" s="10">
        <v>3</v>
      </c>
      <c r="D26" s="10">
        <f>100+(C26-3)*40+(R26-1)*200</f>
        <v>100</v>
      </c>
      <c r="E26" s="10"/>
      <c r="F26" s="10"/>
      <c r="G26" s="10">
        <f t="shared" ref="G26:H37" si="5">ROUNDUP((10+($R26-1)*10+($C26-1)*2)*0.3,0)</f>
        <v>5</v>
      </c>
      <c r="H26" s="10">
        <f t="shared" si="5"/>
        <v>5</v>
      </c>
      <c r="I26" s="10"/>
      <c r="J26" s="10">
        <f t="shared" ref="J26:J31" si="6">ROUNDUP((100+($C26-2)*8+($R26-1)*15)*0.4,0)</f>
        <v>44</v>
      </c>
      <c r="K26" s="10"/>
      <c r="L26" s="10"/>
      <c r="M26" s="10"/>
      <c r="N26" s="10"/>
      <c r="O26" s="10"/>
      <c r="P26" s="10"/>
      <c r="Q26" s="10"/>
      <c r="R26" s="10">
        <v>1</v>
      </c>
      <c r="S26" s="10"/>
    </row>
    <row r="27" spans="1:19" ht="15.75" x14ac:dyDescent="0.3">
      <c r="A27" s="9">
        <v>12001</v>
      </c>
      <c r="B27" s="10" t="s">
        <v>92</v>
      </c>
      <c r="C27" s="10">
        <v>23</v>
      </c>
      <c r="D27" s="10">
        <f>100+(C27-3)*40+(R27-1)*200</f>
        <v>900</v>
      </c>
      <c r="E27" s="10"/>
      <c r="F27" s="10"/>
      <c r="G27" s="10">
        <f t="shared" si="5"/>
        <v>17</v>
      </c>
      <c r="H27" s="10">
        <f t="shared" si="5"/>
        <v>17</v>
      </c>
      <c r="I27" s="10"/>
      <c r="J27" s="10">
        <f t="shared" si="6"/>
        <v>108</v>
      </c>
      <c r="K27" s="10"/>
      <c r="L27" s="10"/>
      <c r="M27" s="10"/>
      <c r="N27" s="10"/>
      <c r="O27" s="10"/>
      <c r="P27" s="10"/>
      <c r="Q27" s="10"/>
      <c r="R27" s="10">
        <v>1</v>
      </c>
      <c r="S27" s="10"/>
    </row>
    <row r="28" spans="1:19" ht="15.75" x14ac:dyDescent="0.3">
      <c r="A28" s="9">
        <v>12002</v>
      </c>
      <c r="B28" s="10" t="s">
        <v>93</v>
      </c>
      <c r="C28" s="10">
        <v>43</v>
      </c>
      <c r="D28" s="10">
        <f>100+(C28-3)*40+(R28-1)*200</f>
        <v>1700</v>
      </c>
      <c r="E28" s="10"/>
      <c r="F28" s="10"/>
      <c r="G28" s="10">
        <f t="shared" si="5"/>
        <v>29</v>
      </c>
      <c r="H28" s="10">
        <f t="shared" si="5"/>
        <v>29</v>
      </c>
      <c r="I28" s="10"/>
      <c r="J28" s="10">
        <f t="shared" si="6"/>
        <v>172</v>
      </c>
      <c r="K28" s="10"/>
      <c r="L28" s="10"/>
      <c r="M28" s="10"/>
      <c r="N28" s="10"/>
      <c r="O28" s="10"/>
      <c r="P28" s="10"/>
      <c r="Q28" s="10"/>
      <c r="R28" s="10">
        <v>1</v>
      </c>
      <c r="S28" s="10"/>
    </row>
    <row r="29" spans="1:19" ht="15.75" x14ac:dyDescent="0.3">
      <c r="A29" s="9">
        <v>12003</v>
      </c>
      <c r="B29" s="10" t="s">
        <v>94</v>
      </c>
      <c r="C29" s="10">
        <v>63</v>
      </c>
      <c r="D29" s="10">
        <f>100+(C29-3)*40+(R29-1)*200</f>
        <v>2500</v>
      </c>
      <c r="E29" s="10"/>
      <c r="F29" s="10"/>
      <c r="G29" s="10">
        <f t="shared" si="5"/>
        <v>41</v>
      </c>
      <c r="H29" s="10">
        <f t="shared" si="5"/>
        <v>41</v>
      </c>
      <c r="I29" s="10"/>
      <c r="J29" s="10">
        <f t="shared" si="6"/>
        <v>236</v>
      </c>
      <c r="K29" s="10"/>
      <c r="L29" s="10"/>
      <c r="M29" s="10"/>
      <c r="N29" s="10"/>
      <c r="O29" s="10"/>
      <c r="P29" s="10"/>
      <c r="Q29" s="10"/>
      <c r="R29" s="10">
        <v>1</v>
      </c>
      <c r="S29" s="10"/>
    </row>
    <row r="30" spans="1:19" ht="15.75" x14ac:dyDescent="0.3">
      <c r="A30" s="9">
        <v>12004</v>
      </c>
      <c r="B30" s="10" t="s">
        <v>95</v>
      </c>
      <c r="C30" s="10">
        <v>83</v>
      </c>
      <c r="D30" s="10">
        <f>100+(C30-3)*40+(R30-1)*200</f>
        <v>3300</v>
      </c>
      <c r="E30" s="10"/>
      <c r="F30" s="10"/>
      <c r="G30" s="10">
        <f t="shared" si="5"/>
        <v>53</v>
      </c>
      <c r="H30" s="10">
        <f t="shared" si="5"/>
        <v>53</v>
      </c>
      <c r="I30" s="10"/>
      <c r="J30" s="10">
        <f t="shared" si="6"/>
        <v>300</v>
      </c>
      <c r="K30" s="10"/>
      <c r="L30" s="10"/>
      <c r="M30" s="10"/>
      <c r="N30" s="10"/>
      <c r="O30" s="10"/>
      <c r="P30" s="10"/>
      <c r="Q30" s="10"/>
      <c r="R30" s="10">
        <v>1</v>
      </c>
      <c r="S30" s="10"/>
    </row>
    <row r="31" spans="1:19" ht="15.75" x14ac:dyDescent="0.3">
      <c r="A31" s="9">
        <v>12005</v>
      </c>
      <c r="B31" s="10" t="s">
        <v>68</v>
      </c>
      <c r="C31" s="10">
        <v>103</v>
      </c>
      <c r="D31" s="10"/>
      <c r="E31" s="10"/>
      <c r="F31" s="10"/>
      <c r="G31" s="10">
        <f t="shared" si="5"/>
        <v>65</v>
      </c>
      <c r="H31" s="10">
        <f t="shared" si="5"/>
        <v>65</v>
      </c>
      <c r="I31" s="10"/>
      <c r="J31" s="10">
        <f t="shared" si="6"/>
        <v>364</v>
      </c>
      <c r="K31" s="10"/>
      <c r="L31" s="10"/>
      <c r="M31" s="10"/>
      <c r="N31" s="10"/>
      <c r="O31" s="10"/>
      <c r="P31" s="10"/>
      <c r="Q31" s="10"/>
      <c r="R31" s="10">
        <v>1</v>
      </c>
      <c r="S31" s="10"/>
    </row>
    <row r="32" spans="1:19" ht="15.75" x14ac:dyDescent="0.3">
      <c r="A32" s="9">
        <v>13000</v>
      </c>
      <c r="B32" s="10" t="s">
        <v>96</v>
      </c>
      <c r="C32" s="10">
        <v>4</v>
      </c>
      <c r="D32" s="10"/>
      <c r="E32" s="10"/>
      <c r="F32" s="10"/>
      <c r="G32" s="10">
        <f t="shared" si="5"/>
        <v>5</v>
      </c>
      <c r="H32" s="10">
        <f t="shared" si="5"/>
        <v>5</v>
      </c>
      <c r="I32" s="10"/>
      <c r="J32" s="10">
        <f t="shared" ref="J32:J37" si="7">ROUNDUP((100+($C32-2)*8+($R32-1)*15)*0.6,0)</f>
        <v>70</v>
      </c>
      <c r="K32" s="10"/>
      <c r="L32" s="10"/>
      <c r="M32" s="10"/>
      <c r="N32" s="10"/>
      <c r="O32" s="10"/>
      <c r="P32" s="10"/>
      <c r="Q32" s="10"/>
      <c r="R32" s="10">
        <v>1</v>
      </c>
      <c r="S32" s="10"/>
    </row>
    <row r="33" spans="1:19" ht="15.75" x14ac:dyDescent="0.3">
      <c r="A33" s="9">
        <v>13001</v>
      </c>
      <c r="B33" s="10" t="s">
        <v>97</v>
      </c>
      <c r="C33" s="10">
        <v>24</v>
      </c>
      <c r="D33" s="10"/>
      <c r="E33" s="10"/>
      <c r="F33" s="10"/>
      <c r="G33" s="10">
        <f t="shared" si="5"/>
        <v>17</v>
      </c>
      <c r="H33" s="10">
        <f t="shared" si="5"/>
        <v>17</v>
      </c>
      <c r="I33" s="10"/>
      <c r="J33" s="10">
        <f t="shared" si="7"/>
        <v>166</v>
      </c>
      <c r="K33" s="10"/>
      <c r="L33" s="10"/>
      <c r="M33" s="10"/>
      <c r="N33" s="10"/>
      <c r="O33" s="10"/>
      <c r="P33" s="10"/>
      <c r="Q33" s="10"/>
      <c r="R33" s="10">
        <v>1</v>
      </c>
      <c r="S33" s="10"/>
    </row>
    <row r="34" spans="1:19" ht="15.75" x14ac:dyDescent="0.3">
      <c r="A34" s="9">
        <v>13002</v>
      </c>
      <c r="B34" s="10" t="s">
        <v>98</v>
      </c>
      <c r="C34" s="10">
        <v>44</v>
      </c>
      <c r="D34" s="10"/>
      <c r="E34" s="10"/>
      <c r="F34" s="10"/>
      <c r="G34" s="10">
        <f t="shared" si="5"/>
        <v>29</v>
      </c>
      <c r="H34" s="10">
        <f t="shared" si="5"/>
        <v>29</v>
      </c>
      <c r="I34" s="10"/>
      <c r="J34" s="10">
        <f t="shared" si="7"/>
        <v>262</v>
      </c>
      <c r="K34" s="10"/>
      <c r="L34" s="10"/>
      <c r="M34" s="10"/>
      <c r="N34" s="10"/>
      <c r="O34" s="10"/>
      <c r="P34" s="10"/>
      <c r="Q34" s="10"/>
      <c r="R34" s="10">
        <v>1</v>
      </c>
      <c r="S34" s="10"/>
    </row>
    <row r="35" spans="1:19" ht="15.75" x14ac:dyDescent="0.3">
      <c r="A35" s="9">
        <v>13003</v>
      </c>
      <c r="B35" s="10" t="s">
        <v>99</v>
      </c>
      <c r="C35" s="10">
        <v>64</v>
      </c>
      <c r="D35" s="10"/>
      <c r="E35" s="10"/>
      <c r="F35" s="10"/>
      <c r="G35" s="10">
        <f t="shared" si="5"/>
        <v>41</v>
      </c>
      <c r="H35" s="10">
        <f t="shared" si="5"/>
        <v>41</v>
      </c>
      <c r="I35" s="10"/>
      <c r="J35" s="10">
        <f t="shared" si="7"/>
        <v>358</v>
      </c>
      <c r="K35" s="10"/>
      <c r="L35" s="10"/>
      <c r="M35" s="10"/>
      <c r="N35" s="10"/>
      <c r="O35" s="10"/>
      <c r="P35" s="10"/>
      <c r="Q35" s="10"/>
      <c r="R35" s="10">
        <v>1</v>
      </c>
      <c r="S35" s="10"/>
    </row>
    <row r="36" spans="1:19" ht="15.75" x14ac:dyDescent="0.3">
      <c r="A36" s="9">
        <v>13004</v>
      </c>
      <c r="B36" s="10" t="s">
        <v>100</v>
      </c>
      <c r="C36" s="10">
        <v>84</v>
      </c>
      <c r="D36" s="10"/>
      <c r="E36" s="10"/>
      <c r="F36" s="10"/>
      <c r="G36" s="10">
        <f t="shared" si="5"/>
        <v>53</v>
      </c>
      <c r="H36" s="10">
        <f t="shared" si="5"/>
        <v>53</v>
      </c>
      <c r="I36" s="10"/>
      <c r="J36" s="10">
        <f t="shared" si="7"/>
        <v>454</v>
      </c>
      <c r="K36" s="10"/>
      <c r="L36" s="10"/>
      <c r="M36" s="10"/>
      <c r="N36" s="10"/>
      <c r="O36" s="10"/>
      <c r="P36" s="10"/>
      <c r="Q36" s="10"/>
      <c r="R36" s="10">
        <v>1</v>
      </c>
      <c r="S36" s="10"/>
    </row>
    <row r="37" spans="1:19" ht="15.75" x14ac:dyDescent="0.3">
      <c r="A37" s="9">
        <v>13005</v>
      </c>
      <c r="B37" s="10" t="s">
        <v>69</v>
      </c>
      <c r="C37" s="10">
        <v>104</v>
      </c>
      <c r="D37" s="10"/>
      <c r="E37" s="10"/>
      <c r="F37" s="10"/>
      <c r="G37" s="10">
        <f t="shared" si="5"/>
        <v>65</v>
      </c>
      <c r="H37" s="10">
        <f t="shared" si="5"/>
        <v>65</v>
      </c>
      <c r="I37" s="10"/>
      <c r="J37" s="10">
        <f t="shared" si="7"/>
        <v>550</v>
      </c>
      <c r="K37" s="10"/>
      <c r="L37" s="10"/>
      <c r="M37" s="10"/>
      <c r="N37" s="10"/>
      <c r="O37" s="10"/>
      <c r="P37" s="10"/>
      <c r="Q37" s="10"/>
      <c r="R37" s="10">
        <v>1</v>
      </c>
      <c r="S37" s="10"/>
    </row>
    <row r="38" spans="1:19" ht="15.75" x14ac:dyDescent="0.3">
      <c r="A38" s="9">
        <v>14000</v>
      </c>
      <c r="B38" s="10" t="s">
        <v>101</v>
      </c>
      <c r="C38" s="10">
        <v>5</v>
      </c>
      <c r="D38" s="10"/>
      <c r="E38" s="10">
        <f t="shared" ref="E38:F43" si="8">(10+($R38-1)*10+($C38-5)*2)*0.2</f>
        <v>2</v>
      </c>
      <c r="F38" s="10">
        <f t="shared" si="8"/>
        <v>2</v>
      </c>
      <c r="G38" s="10"/>
      <c r="H38" s="10"/>
      <c r="I38" s="10"/>
      <c r="J38" s="10"/>
      <c r="K38" s="10">
        <v>100</v>
      </c>
      <c r="L38" s="10"/>
      <c r="M38" s="10"/>
      <c r="N38" s="10"/>
      <c r="O38" s="10"/>
      <c r="P38" s="10"/>
      <c r="Q38" s="10"/>
      <c r="R38" s="10">
        <v>1</v>
      </c>
      <c r="S38" s="10"/>
    </row>
    <row r="39" spans="1:19" ht="15.75" x14ac:dyDescent="0.3">
      <c r="A39" s="9">
        <v>14001</v>
      </c>
      <c r="B39" s="10" t="s">
        <v>102</v>
      </c>
      <c r="C39" s="10">
        <v>25</v>
      </c>
      <c r="D39" s="10"/>
      <c r="E39" s="10">
        <f t="shared" si="8"/>
        <v>10</v>
      </c>
      <c r="F39" s="10">
        <f t="shared" si="8"/>
        <v>10</v>
      </c>
      <c r="G39" s="10"/>
      <c r="H39" s="10"/>
      <c r="I39" s="10"/>
      <c r="J39" s="10"/>
      <c r="K39" s="10">
        <v>150</v>
      </c>
      <c r="L39" s="10"/>
      <c r="M39" s="10"/>
      <c r="N39" s="10"/>
      <c r="O39" s="10"/>
      <c r="P39" s="10"/>
      <c r="Q39" s="10"/>
      <c r="R39" s="10">
        <v>1</v>
      </c>
      <c r="S39" s="10"/>
    </row>
    <row r="40" spans="1:19" ht="15.75" x14ac:dyDescent="0.3">
      <c r="A40" s="9">
        <v>14002</v>
      </c>
      <c r="B40" s="10" t="s">
        <v>103</v>
      </c>
      <c r="C40" s="10">
        <v>45</v>
      </c>
      <c r="D40" s="10"/>
      <c r="E40" s="10">
        <f t="shared" si="8"/>
        <v>18</v>
      </c>
      <c r="F40" s="10">
        <f t="shared" si="8"/>
        <v>18</v>
      </c>
      <c r="G40" s="10"/>
      <c r="H40" s="10"/>
      <c r="I40" s="10"/>
      <c r="J40" s="10"/>
      <c r="K40" s="10">
        <v>200</v>
      </c>
      <c r="L40" s="10"/>
      <c r="M40" s="10"/>
      <c r="N40" s="10"/>
      <c r="O40" s="10"/>
      <c r="P40" s="10"/>
      <c r="Q40" s="10"/>
      <c r="R40" s="10">
        <v>1</v>
      </c>
      <c r="S40" s="10"/>
    </row>
    <row r="41" spans="1:19" ht="15.75" x14ac:dyDescent="0.3">
      <c r="A41" s="9">
        <v>14003</v>
      </c>
      <c r="B41" s="10" t="s">
        <v>104</v>
      </c>
      <c r="C41" s="10">
        <v>65</v>
      </c>
      <c r="D41" s="10"/>
      <c r="E41" s="10">
        <f t="shared" si="8"/>
        <v>26</v>
      </c>
      <c r="F41" s="10">
        <f t="shared" si="8"/>
        <v>26</v>
      </c>
      <c r="G41" s="10"/>
      <c r="H41" s="10"/>
      <c r="I41" s="10"/>
      <c r="J41" s="10"/>
      <c r="K41" s="10">
        <v>250</v>
      </c>
      <c r="L41" s="10"/>
      <c r="M41" s="10"/>
      <c r="N41" s="10"/>
      <c r="O41" s="10"/>
      <c r="P41" s="10"/>
      <c r="Q41" s="10"/>
      <c r="R41" s="10">
        <v>1</v>
      </c>
      <c r="S41" s="10"/>
    </row>
    <row r="42" spans="1:19" ht="15.75" x14ac:dyDescent="0.3">
      <c r="A42" s="9">
        <v>14004</v>
      </c>
      <c r="B42" s="10" t="s">
        <v>105</v>
      </c>
      <c r="C42" s="10">
        <v>85</v>
      </c>
      <c r="D42" s="10"/>
      <c r="E42" s="10">
        <f t="shared" si="8"/>
        <v>34</v>
      </c>
      <c r="F42" s="10">
        <f t="shared" si="8"/>
        <v>34</v>
      </c>
      <c r="G42" s="10"/>
      <c r="H42" s="10"/>
      <c r="I42" s="10"/>
      <c r="J42" s="10"/>
      <c r="K42" s="10">
        <v>300</v>
      </c>
      <c r="L42" s="10"/>
      <c r="M42" s="10"/>
      <c r="N42" s="10"/>
      <c r="O42" s="10"/>
      <c r="P42" s="10"/>
      <c r="Q42" s="10"/>
      <c r="R42" s="10">
        <v>1</v>
      </c>
      <c r="S42" s="10"/>
    </row>
    <row r="43" spans="1:19" ht="15.75" x14ac:dyDescent="0.3">
      <c r="A43" s="9">
        <v>14005</v>
      </c>
      <c r="B43" s="10" t="s">
        <v>70</v>
      </c>
      <c r="C43" s="10">
        <v>105</v>
      </c>
      <c r="D43" s="10"/>
      <c r="E43" s="10">
        <f t="shared" si="8"/>
        <v>42</v>
      </c>
      <c r="F43" s="10">
        <f t="shared" si="8"/>
        <v>42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>
        <v>1</v>
      </c>
      <c r="S43" s="10"/>
    </row>
    <row r="44" spans="1:19" ht="15.75" x14ac:dyDescent="0.3">
      <c r="A44" s="9">
        <v>15000</v>
      </c>
      <c r="B44" s="10" t="s">
        <v>106</v>
      </c>
      <c r="C44" s="10">
        <v>6</v>
      </c>
      <c r="D44" s="10"/>
      <c r="E44" s="10">
        <f t="shared" ref="E44:F49" si="9">(10+($R44-1)*10+($C44-6)*2)*0.2</f>
        <v>2</v>
      </c>
      <c r="F44" s="10">
        <f t="shared" si="9"/>
        <v>2</v>
      </c>
      <c r="G44" s="10"/>
      <c r="H44" s="10"/>
      <c r="I44" s="10"/>
      <c r="J44" s="10"/>
      <c r="K44" s="10"/>
      <c r="L44" s="10">
        <v>100</v>
      </c>
      <c r="M44" s="10"/>
      <c r="N44" s="10"/>
      <c r="O44" s="10"/>
      <c r="P44" s="10"/>
      <c r="Q44" s="10"/>
      <c r="R44" s="10">
        <v>1</v>
      </c>
      <c r="S44" s="10"/>
    </row>
    <row r="45" spans="1:19" ht="15.75" x14ac:dyDescent="0.3">
      <c r="A45" s="9">
        <v>15001</v>
      </c>
      <c r="B45" s="10" t="s">
        <v>107</v>
      </c>
      <c r="C45" s="10">
        <v>26</v>
      </c>
      <c r="D45" s="10"/>
      <c r="E45" s="10">
        <f t="shared" si="9"/>
        <v>10</v>
      </c>
      <c r="F45" s="10">
        <f t="shared" si="9"/>
        <v>10</v>
      </c>
      <c r="G45" s="10"/>
      <c r="H45" s="10"/>
      <c r="I45" s="10"/>
      <c r="J45" s="10"/>
      <c r="K45" s="10"/>
      <c r="L45" s="10">
        <v>150</v>
      </c>
      <c r="M45" s="10"/>
      <c r="N45" s="10"/>
      <c r="O45" s="10"/>
      <c r="P45" s="10"/>
      <c r="Q45" s="10"/>
      <c r="R45" s="10">
        <v>1</v>
      </c>
      <c r="S45" s="10"/>
    </row>
    <row r="46" spans="1:19" ht="15.75" x14ac:dyDescent="0.3">
      <c r="A46" s="9">
        <v>15002</v>
      </c>
      <c r="B46" s="10" t="s">
        <v>108</v>
      </c>
      <c r="C46" s="10">
        <v>46</v>
      </c>
      <c r="D46" s="10"/>
      <c r="E46" s="10">
        <f t="shared" si="9"/>
        <v>18</v>
      </c>
      <c r="F46" s="10">
        <f t="shared" si="9"/>
        <v>18</v>
      </c>
      <c r="G46" s="10"/>
      <c r="H46" s="10"/>
      <c r="I46" s="10"/>
      <c r="J46" s="10"/>
      <c r="K46" s="10"/>
      <c r="L46" s="10">
        <v>200</v>
      </c>
      <c r="M46" s="10"/>
      <c r="N46" s="10"/>
      <c r="O46" s="10"/>
      <c r="P46" s="10"/>
      <c r="Q46" s="10"/>
      <c r="R46" s="10">
        <v>1</v>
      </c>
      <c r="S46" s="10"/>
    </row>
    <row r="47" spans="1:19" ht="15.75" x14ac:dyDescent="0.3">
      <c r="A47" s="9">
        <v>15003</v>
      </c>
      <c r="B47" s="10" t="s">
        <v>109</v>
      </c>
      <c r="C47" s="10">
        <v>66</v>
      </c>
      <c r="D47" s="10"/>
      <c r="E47" s="10">
        <f t="shared" si="9"/>
        <v>26</v>
      </c>
      <c r="F47" s="10">
        <f t="shared" si="9"/>
        <v>26</v>
      </c>
      <c r="G47" s="10"/>
      <c r="H47" s="10"/>
      <c r="I47" s="10"/>
      <c r="J47" s="10"/>
      <c r="K47" s="10"/>
      <c r="L47" s="10">
        <v>250</v>
      </c>
      <c r="M47" s="10"/>
      <c r="N47" s="10"/>
      <c r="O47" s="10"/>
      <c r="P47" s="10"/>
      <c r="Q47" s="10"/>
      <c r="R47" s="10">
        <v>1</v>
      </c>
      <c r="S47" s="10"/>
    </row>
    <row r="48" spans="1:19" ht="15.75" x14ac:dyDescent="0.3">
      <c r="A48" s="9">
        <v>15004</v>
      </c>
      <c r="B48" s="10" t="s">
        <v>110</v>
      </c>
      <c r="C48" s="10">
        <v>86</v>
      </c>
      <c r="D48" s="10"/>
      <c r="E48" s="10">
        <f t="shared" si="9"/>
        <v>34</v>
      </c>
      <c r="F48" s="10">
        <f t="shared" si="9"/>
        <v>34</v>
      </c>
      <c r="G48" s="10"/>
      <c r="H48" s="10"/>
      <c r="I48" s="10"/>
      <c r="J48" s="10"/>
      <c r="K48" s="10"/>
      <c r="L48" s="10">
        <v>300</v>
      </c>
      <c r="M48" s="10"/>
      <c r="N48" s="10"/>
      <c r="O48" s="10"/>
      <c r="P48" s="10"/>
      <c r="Q48" s="10"/>
      <c r="R48" s="10">
        <v>1</v>
      </c>
      <c r="S48" s="10"/>
    </row>
    <row r="49" spans="1:19" ht="15.75" x14ac:dyDescent="0.3">
      <c r="A49" s="9">
        <v>15005</v>
      </c>
      <c r="B49" s="10" t="s">
        <v>71</v>
      </c>
      <c r="C49" s="10">
        <v>106</v>
      </c>
      <c r="D49" s="10"/>
      <c r="E49" s="10">
        <f t="shared" si="9"/>
        <v>42</v>
      </c>
      <c r="F49" s="10">
        <f t="shared" si="9"/>
        <v>42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>
        <v>1</v>
      </c>
      <c r="S49" s="10"/>
    </row>
    <row r="50" spans="1:19" ht="15.75" x14ac:dyDescent="0.3">
      <c r="A50" s="9">
        <v>16000</v>
      </c>
      <c r="B50" s="10" t="s">
        <v>111</v>
      </c>
      <c r="C50" s="10">
        <v>7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>
        <v>100</v>
      </c>
      <c r="O50" s="10">
        <v>0</v>
      </c>
      <c r="P50" s="10"/>
      <c r="Q50" s="10">
        <v>1</v>
      </c>
      <c r="R50" s="10">
        <v>1</v>
      </c>
      <c r="S50" s="10"/>
    </row>
    <row r="51" spans="1:19" ht="15.75" x14ac:dyDescent="0.3">
      <c r="A51" s="9">
        <v>16001</v>
      </c>
      <c r="B51" s="10" t="s">
        <v>112</v>
      </c>
      <c r="C51" s="10">
        <v>27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>
        <v>300</v>
      </c>
      <c r="O51" s="10">
        <v>300</v>
      </c>
      <c r="P51" s="10">
        <v>100</v>
      </c>
      <c r="Q51" s="10">
        <v>6</v>
      </c>
      <c r="R51" s="10">
        <v>1</v>
      </c>
      <c r="S51" s="10"/>
    </row>
    <row r="52" spans="1:19" ht="15.75" x14ac:dyDescent="0.3">
      <c r="A52" s="9">
        <v>16002</v>
      </c>
      <c r="B52" s="10" t="s">
        <v>113</v>
      </c>
      <c r="C52" s="10">
        <v>47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>
        <v>600</v>
      </c>
      <c r="O52" s="10">
        <v>500</v>
      </c>
      <c r="P52" s="10">
        <v>100</v>
      </c>
      <c r="Q52" s="10">
        <v>11</v>
      </c>
      <c r="R52" s="10">
        <v>1</v>
      </c>
      <c r="S52" s="10"/>
    </row>
    <row r="53" spans="1:19" ht="15.75" x14ac:dyDescent="0.3">
      <c r="A53" s="9">
        <v>16003</v>
      </c>
      <c r="B53" s="10" t="s">
        <v>114</v>
      </c>
      <c r="C53" s="10">
        <v>67</v>
      </c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>
        <v>800</v>
      </c>
      <c r="O53" s="10">
        <v>800</v>
      </c>
      <c r="P53" s="10">
        <v>100</v>
      </c>
      <c r="Q53" s="10">
        <v>16</v>
      </c>
      <c r="R53" s="10">
        <v>1</v>
      </c>
      <c r="S53" s="10"/>
    </row>
    <row r="54" spans="1:19" ht="15.75" x14ac:dyDescent="0.3">
      <c r="A54" s="9">
        <v>16004</v>
      </c>
      <c r="B54" s="10" t="s">
        <v>115</v>
      </c>
      <c r="C54" s="10">
        <v>87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>
        <v>1000</v>
      </c>
      <c r="O54" s="10">
        <v>1000</v>
      </c>
      <c r="P54" s="10">
        <v>100</v>
      </c>
      <c r="Q54" s="10">
        <v>21</v>
      </c>
      <c r="R54" s="10">
        <v>1</v>
      </c>
      <c r="S54" s="10"/>
    </row>
    <row r="55" spans="1:19" ht="15.75" x14ac:dyDescent="0.3">
      <c r="A55" s="9">
        <v>16005</v>
      </c>
      <c r="B55" s="10" t="s">
        <v>72</v>
      </c>
      <c r="C55" s="10">
        <v>107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>
        <v>1100</v>
      </c>
      <c r="O55" s="10">
        <v>1100</v>
      </c>
      <c r="P55" s="10">
        <v>100</v>
      </c>
      <c r="Q55" s="10">
        <v>26</v>
      </c>
      <c r="R55" s="10">
        <v>1</v>
      </c>
      <c r="S55" s="10"/>
    </row>
  </sheetData>
  <phoneticPr fontId="1" type="noConversion"/>
  <conditionalFormatting sqref="R2:R55 H8:H37 K8:M55">
    <cfRule type="cellIs" dxfId="22" priority="134" operator="equal">
      <formula>0</formula>
    </cfRule>
  </conditionalFormatting>
  <conditionalFormatting sqref="B2:C55 H2:H37 K2:M37">
    <cfRule type="cellIs" dxfId="21" priority="133" operator="equal">
      <formula>0</formula>
    </cfRule>
  </conditionalFormatting>
  <conditionalFormatting sqref="H38:H55">
    <cfRule type="cellIs" dxfId="20" priority="132" operator="equal">
      <formula>0</formula>
    </cfRule>
  </conditionalFormatting>
  <conditionalFormatting sqref="A2:A55">
    <cfRule type="cellIs" dxfId="19" priority="121" operator="equal">
      <formula>0</formula>
    </cfRule>
  </conditionalFormatting>
  <conditionalFormatting sqref="G8:G37">
    <cfRule type="cellIs" dxfId="18" priority="117" operator="equal">
      <formula>0</formula>
    </cfRule>
  </conditionalFormatting>
  <conditionalFormatting sqref="G2:G37">
    <cfRule type="cellIs" dxfId="17" priority="116" operator="equal">
      <formula>0</formula>
    </cfRule>
  </conditionalFormatting>
  <conditionalFormatting sqref="G38:G55">
    <cfRule type="cellIs" dxfId="16" priority="115" operator="equal">
      <formula>0</formula>
    </cfRule>
  </conditionalFormatting>
  <conditionalFormatting sqref="I8:I37">
    <cfRule type="cellIs" dxfId="15" priority="92" operator="equal">
      <formula>0</formula>
    </cfRule>
  </conditionalFormatting>
  <conditionalFormatting sqref="I2:I37">
    <cfRule type="cellIs" dxfId="14" priority="91" operator="equal">
      <formula>0</formula>
    </cfRule>
  </conditionalFormatting>
  <conditionalFormatting sqref="I38:I55">
    <cfRule type="cellIs" dxfId="13" priority="90" operator="equal">
      <formula>0</formula>
    </cfRule>
  </conditionalFormatting>
  <conditionalFormatting sqref="E8:F37">
    <cfRule type="cellIs" dxfId="12" priority="73" operator="equal">
      <formula>0</formula>
    </cfRule>
  </conditionalFormatting>
  <conditionalFormatting sqref="E2:F37">
    <cfRule type="cellIs" dxfId="11" priority="72" operator="equal">
      <formula>0</formula>
    </cfRule>
  </conditionalFormatting>
  <conditionalFormatting sqref="E38:F55">
    <cfRule type="cellIs" dxfId="10" priority="71" operator="equal">
      <formula>0</formula>
    </cfRule>
  </conditionalFormatting>
  <conditionalFormatting sqref="N8:P55">
    <cfRule type="cellIs" dxfId="9" priority="54" operator="equal">
      <formula>0</formula>
    </cfRule>
  </conditionalFormatting>
  <conditionalFormatting sqref="N2:P37">
    <cfRule type="cellIs" dxfId="8" priority="53" operator="equal">
      <formula>0</formula>
    </cfRule>
  </conditionalFormatting>
  <conditionalFormatting sqref="Q8:Q55">
    <cfRule type="cellIs" dxfId="7" priority="44" operator="equal">
      <formula>0</formula>
    </cfRule>
  </conditionalFormatting>
  <conditionalFormatting sqref="Q2:Q37">
    <cfRule type="cellIs" dxfId="6" priority="43" operator="equal">
      <formula>0</formula>
    </cfRule>
  </conditionalFormatting>
  <conditionalFormatting sqref="J8:J55">
    <cfRule type="cellIs" dxfId="5" priority="34" operator="equal">
      <formula>0</formula>
    </cfRule>
  </conditionalFormatting>
  <conditionalFormatting sqref="J2:J37">
    <cfRule type="cellIs" dxfId="4" priority="33" operator="equal">
      <formula>0</formula>
    </cfRule>
  </conditionalFormatting>
  <conditionalFormatting sqref="D8:D37">
    <cfRule type="cellIs" dxfId="3" priority="24" operator="equal">
      <formula>0</formula>
    </cfRule>
  </conditionalFormatting>
  <conditionalFormatting sqref="D2:D37">
    <cfRule type="cellIs" dxfId="2" priority="23" operator="equal">
      <formula>0</formula>
    </cfRule>
  </conditionalFormatting>
  <conditionalFormatting sqref="D38:D55">
    <cfRule type="cellIs" dxfId="1" priority="22" operator="equal">
      <formula>0</formula>
    </cfRule>
  </conditionalFormatting>
  <conditionalFormatting sqref="S2:S55">
    <cfRule type="cellIs" dxfId="0" priority="5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0" sqref="C10"/>
    </sheetView>
  </sheetViews>
  <sheetFormatPr defaultRowHeight="14.25" x14ac:dyDescent="0.15"/>
  <cols>
    <col min="1" max="1" width="9" style="6"/>
    <col min="2" max="2" width="16.5" style="6" customWidth="1"/>
    <col min="3" max="3" width="9" style="6"/>
    <col min="4" max="4" width="15.5" style="6" customWidth="1"/>
    <col min="5" max="5" width="12.5" style="6" customWidth="1"/>
    <col min="6" max="16384" width="9" style="6"/>
  </cols>
  <sheetData>
    <row r="1" spans="1:5" x14ac:dyDescent="0.15">
      <c r="A1" s="5" t="s">
        <v>36</v>
      </c>
      <c r="B1" s="6" t="s">
        <v>37</v>
      </c>
      <c r="C1" s="6" t="s">
        <v>38</v>
      </c>
      <c r="D1" s="6" t="s">
        <v>39</v>
      </c>
      <c r="E1" s="6" t="s">
        <v>40</v>
      </c>
    </row>
    <row r="2" spans="1:5" x14ac:dyDescent="0.15">
      <c r="A2" s="6">
        <v>1</v>
      </c>
      <c r="B2" s="6" t="s">
        <v>41</v>
      </c>
      <c r="C2" s="6">
        <v>1</v>
      </c>
      <c r="D2" s="6">
        <v>1</v>
      </c>
      <c r="E2" s="6" t="s">
        <v>41</v>
      </c>
    </row>
    <row r="3" spans="1:5" x14ac:dyDescent="0.15">
      <c r="A3" s="6">
        <v>2</v>
      </c>
      <c r="B3" s="6" t="s">
        <v>42</v>
      </c>
      <c r="C3" s="6">
        <v>1</v>
      </c>
      <c r="D3" s="6">
        <v>1</v>
      </c>
      <c r="E3" s="6" t="s">
        <v>42</v>
      </c>
    </row>
    <row r="4" spans="1:5" x14ac:dyDescent="0.15">
      <c r="A4" s="6">
        <v>3</v>
      </c>
      <c r="B4" s="6" t="s">
        <v>43</v>
      </c>
      <c r="C4" s="6">
        <v>1</v>
      </c>
      <c r="D4" s="6">
        <v>1</v>
      </c>
      <c r="E4" s="6" t="s">
        <v>43</v>
      </c>
    </row>
    <row r="5" spans="1:5" x14ac:dyDescent="0.15">
      <c r="A5" s="6">
        <v>11</v>
      </c>
      <c r="B5" s="6" t="s">
        <v>44</v>
      </c>
      <c r="C5" s="6">
        <v>2</v>
      </c>
      <c r="D5" s="6">
        <v>1</v>
      </c>
      <c r="E5" s="6" t="s">
        <v>44</v>
      </c>
    </row>
    <row r="6" spans="1:5" x14ac:dyDescent="0.15">
      <c r="A6" s="6">
        <v>12</v>
      </c>
      <c r="B6" s="7" t="s">
        <v>45</v>
      </c>
      <c r="C6" s="6">
        <v>3</v>
      </c>
      <c r="D6" s="6">
        <v>1</v>
      </c>
      <c r="E6" s="7" t="s">
        <v>45</v>
      </c>
    </row>
    <row r="7" spans="1:5" x14ac:dyDescent="0.15">
      <c r="A7" s="6">
        <v>13</v>
      </c>
      <c r="B7" s="6" t="s">
        <v>46</v>
      </c>
      <c r="C7" s="6">
        <v>4</v>
      </c>
      <c r="D7" s="6">
        <v>1</v>
      </c>
      <c r="E7" s="6" t="s">
        <v>46</v>
      </c>
    </row>
    <row r="8" spans="1:5" x14ac:dyDescent="0.15">
      <c r="A8" s="6">
        <v>14</v>
      </c>
      <c r="B8" s="6" t="s">
        <v>47</v>
      </c>
      <c r="C8" s="6">
        <v>5</v>
      </c>
      <c r="D8" s="6">
        <v>1</v>
      </c>
      <c r="E8" s="6" t="s">
        <v>47</v>
      </c>
    </row>
    <row r="9" spans="1:5" x14ac:dyDescent="0.15">
      <c r="A9" s="6">
        <v>15</v>
      </c>
      <c r="B9" s="6" t="s">
        <v>48</v>
      </c>
      <c r="C9" s="6">
        <v>6</v>
      </c>
      <c r="D9" s="6">
        <v>1</v>
      </c>
      <c r="E9" s="6" t="s">
        <v>48</v>
      </c>
    </row>
    <row r="10" spans="1:5" x14ac:dyDescent="0.15">
      <c r="A10" s="6">
        <v>16</v>
      </c>
      <c r="B10" s="6" t="s">
        <v>49</v>
      </c>
      <c r="C10" s="6">
        <v>7</v>
      </c>
      <c r="D10" s="6">
        <v>1</v>
      </c>
      <c r="E10" s="6" t="s">
        <v>49</v>
      </c>
    </row>
    <row r="11" spans="1:5" x14ac:dyDescent="0.15">
      <c r="A11" s="6">
        <v>20</v>
      </c>
      <c r="B11" s="6" t="s">
        <v>50</v>
      </c>
      <c r="E11" s="6" t="s">
        <v>51</v>
      </c>
    </row>
    <row r="12" spans="1:5" x14ac:dyDescent="0.15">
      <c r="A12" s="6">
        <v>21</v>
      </c>
      <c r="B12" s="6" t="s">
        <v>52</v>
      </c>
      <c r="E12" s="6" t="s">
        <v>53</v>
      </c>
    </row>
    <row r="13" spans="1:5" x14ac:dyDescent="0.15">
      <c r="A13" s="6">
        <v>22</v>
      </c>
      <c r="B13" s="6" t="s">
        <v>54</v>
      </c>
      <c r="E13" s="6" t="s">
        <v>55</v>
      </c>
    </row>
    <row r="14" spans="1:5" x14ac:dyDescent="0.15">
      <c r="A14" s="6">
        <v>23</v>
      </c>
      <c r="B14" s="6" t="s">
        <v>56</v>
      </c>
      <c r="E14" s="6" t="s">
        <v>57</v>
      </c>
    </row>
    <row r="15" spans="1:5" x14ac:dyDescent="0.15">
      <c r="A15" s="6">
        <v>30</v>
      </c>
      <c r="B15" s="6" t="s">
        <v>58</v>
      </c>
      <c r="E15" s="6" t="s">
        <v>59</v>
      </c>
    </row>
  </sheetData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5" sqref="B5"/>
    </sheetView>
  </sheetViews>
  <sheetFormatPr defaultRowHeight="16.5" x14ac:dyDescent="0.15"/>
  <cols>
    <col min="1" max="1" width="9" style="1"/>
    <col min="2" max="2" width="47.625" style="1" bestFit="1" customWidth="1"/>
    <col min="3" max="16384" width="9" style="1"/>
  </cols>
  <sheetData>
    <row r="1" spans="1:2" ht="247.5" x14ac:dyDescent="0.15">
      <c r="A1" s="2" t="s">
        <v>0</v>
      </c>
      <c r="B1" s="4" t="s">
        <v>34</v>
      </c>
    </row>
    <row r="2" spans="1:2" x14ac:dyDescent="0.15">
      <c r="A2" s="2" t="s">
        <v>1</v>
      </c>
      <c r="B2" s="4" t="s">
        <v>21</v>
      </c>
    </row>
    <row r="3" spans="1:2" x14ac:dyDescent="0.15">
      <c r="A3" s="3" t="s">
        <v>17</v>
      </c>
      <c r="B3" s="4" t="s">
        <v>22</v>
      </c>
    </row>
    <row r="4" spans="1:2" ht="49.5" x14ac:dyDescent="0.15">
      <c r="A4" s="3" t="s">
        <v>3</v>
      </c>
      <c r="B4" s="4" t="s">
        <v>35</v>
      </c>
    </row>
    <row r="5" spans="1:2" x14ac:dyDescent="0.15">
      <c r="A5" s="2" t="s">
        <v>2</v>
      </c>
      <c r="B5" s="4" t="s">
        <v>18</v>
      </c>
    </row>
    <row r="6" spans="1:2" ht="33" x14ac:dyDescent="0.15">
      <c r="A6" s="3" t="s">
        <v>4</v>
      </c>
      <c r="B6" s="4" t="s">
        <v>19</v>
      </c>
    </row>
    <row r="7" spans="1:2" ht="33" x14ac:dyDescent="0.15">
      <c r="A7" s="3" t="s">
        <v>5</v>
      </c>
      <c r="B7" s="4" t="s">
        <v>20</v>
      </c>
    </row>
    <row r="8" spans="1:2" x14ac:dyDescent="0.15">
      <c r="A8" s="3" t="s">
        <v>6</v>
      </c>
      <c r="B8" s="4" t="s">
        <v>23</v>
      </c>
    </row>
    <row r="9" spans="1:2" x14ac:dyDescent="0.15">
      <c r="A9" s="3" t="s">
        <v>7</v>
      </c>
      <c r="B9" s="4" t="s">
        <v>28</v>
      </c>
    </row>
    <row r="10" spans="1:2" x14ac:dyDescent="0.15">
      <c r="A10" s="3" t="s">
        <v>8</v>
      </c>
      <c r="B10" s="4" t="s">
        <v>24</v>
      </c>
    </row>
    <row r="11" spans="1:2" x14ac:dyDescent="0.15">
      <c r="A11" s="3" t="s">
        <v>9</v>
      </c>
      <c r="B11" s="4" t="s">
        <v>25</v>
      </c>
    </row>
    <row r="12" spans="1:2" x14ac:dyDescent="0.15">
      <c r="A12" s="3" t="s">
        <v>10</v>
      </c>
      <c r="B12" s="4" t="s">
        <v>29</v>
      </c>
    </row>
    <row r="13" spans="1:2" ht="33" x14ac:dyDescent="0.15">
      <c r="A13" s="3" t="s">
        <v>11</v>
      </c>
      <c r="B13" s="4" t="s">
        <v>32</v>
      </c>
    </row>
    <row r="14" spans="1:2" x14ac:dyDescent="0.15">
      <c r="A14" s="3" t="s">
        <v>12</v>
      </c>
      <c r="B14" s="4" t="s">
        <v>30</v>
      </c>
    </row>
    <row r="15" spans="1:2" ht="66" x14ac:dyDescent="0.15">
      <c r="A15" s="3" t="s">
        <v>13</v>
      </c>
      <c r="B15" s="4" t="s">
        <v>33</v>
      </c>
    </row>
    <row r="16" spans="1:2" x14ac:dyDescent="0.15">
      <c r="A16" s="3" t="s">
        <v>14</v>
      </c>
      <c r="B16" s="4" t="s">
        <v>31</v>
      </c>
    </row>
    <row r="17" spans="1:2" x14ac:dyDescent="0.15">
      <c r="A17" s="3" t="s">
        <v>15</v>
      </c>
      <c r="B17" s="4" t="s">
        <v>26</v>
      </c>
    </row>
    <row r="18" spans="1:2" x14ac:dyDescent="0.15">
      <c r="A18" s="3" t="s">
        <v>16</v>
      </c>
      <c r="B18" s="4" t="s">
        <v>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道具类型</vt:lpstr>
      <vt:lpstr>字段说明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2014-06-03T09:28:56Z</dcterms:modified>
</cp:coreProperties>
</file>