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2765"/>
  </bookViews>
  <sheets>
    <sheet name="众神传数据配置" sheetId="1" r:id="rId1"/>
    <sheet name="道具ID" sheetId="2" r:id="rId2"/>
  </sheets>
  <externalReferences>
    <externalReference r:id="rId3"/>
    <externalReference r:id="rId4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4" i="1"/>
  <c r="T21" i="1"/>
  <c r="N21" i="1"/>
  <c r="O21" i="1"/>
  <c r="K21" i="1"/>
  <c r="I21" i="1"/>
  <c r="F21" i="1"/>
  <c r="G21" i="1"/>
  <c r="J21" i="1"/>
  <c r="E21" i="1"/>
  <c r="L21" i="1"/>
  <c r="T20" i="1"/>
  <c r="N20" i="1"/>
  <c r="O20" i="1"/>
  <c r="K20" i="1"/>
  <c r="I20" i="1"/>
  <c r="F20" i="1"/>
  <c r="G20" i="1"/>
  <c r="J20" i="1"/>
  <c r="E20" i="1"/>
  <c r="L20" i="1"/>
  <c r="T19" i="1"/>
  <c r="N19" i="1"/>
  <c r="O19" i="1"/>
  <c r="K19" i="1"/>
  <c r="I19" i="1"/>
  <c r="F19" i="1"/>
  <c r="G19" i="1"/>
  <c r="J19" i="1"/>
  <c r="E19" i="1"/>
  <c r="L19" i="1"/>
  <c r="T18" i="1"/>
  <c r="N18" i="1"/>
  <c r="O18" i="1"/>
  <c r="K18" i="1"/>
  <c r="I18" i="1"/>
  <c r="F18" i="1"/>
  <c r="G18" i="1"/>
  <c r="J18" i="1"/>
  <c r="E18" i="1"/>
  <c r="L18" i="1"/>
  <c r="T17" i="1"/>
  <c r="N17" i="1"/>
  <c r="O17" i="1"/>
  <c r="L17" i="1"/>
  <c r="K17" i="1"/>
  <c r="I17" i="1"/>
  <c r="F17" i="1"/>
  <c r="G17" i="1"/>
  <c r="J17" i="1"/>
  <c r="E17" i="1"/>
  <c r="T16" i="1"/>
  <c r="N16" i="1"/>
  <c r="O16" i="1"/>
  <c r="K16" i="1"/>
  <c r="I16" i="1"/>
  <c r="F16" i="1"/>
  <c r="G16" i="1"/>
  <c r="E16" i="1"/>
  <c r="L16" i="1"/>
  <c r="T15" i="1"/>
  <c r="N15" i="1"/>
  <c r="O15" i="1"/>
  <c r="L15" i="1"/>
  <c r="K15" i="1"/>
  <c r="I15" i="1"/>
  <c r="F15" i="1"/>
  <c r="G15" i="1"/>
  <c r="J15" i="1"/>
  <c r="E15" i="1"/>
  <c r="T14" i="1"/>
  <c r="O14" i="1"/>
  <c r="N14" i="1"/>
  <c r="K14" i="1"/>
  <c r="I14" i="1"/>
  <c r="F14" i="1"/>
  <c r="G14" i="1"/>
  <c r="E14" i="1"/>
  <c r="L14" i="1"/>
  <c r="T13" i="1"/>
  <c r="O13" i="1"/>
  <c r="N13" i="1"/>
  <c r="K13" i="1"/>
  <c r="I13" i="1"/>
  <c r="F13" i="1"/>
  <c r="G13" i="1"/>
  <c r="J13" i="1"/>
  <c r="E13" i="1"/>
  <c r="L13" i="1"/>
  <c r="T12" i="1"/>
  <c r="N12" i="1"/>
  <c r="O12" i="1"/>
  <c r="K12" i="1"/>
  <c r="I12" i="1"/>
  <c r="F12" i="1"/>
  <c r="G12" i="1"/>
  <c r="E12" i="1"/>
  <c r="L12" i="1"/>
  <c r="T11" i="1"/>
  <c r="N11" i="1"/>
  <c r="O11" i="1"/>
  <c r="K11" i="1"/>
  <c r="I11" i="1"/>
  <c r="F11" i="1"/>
  <c r="G11" i="1"/>
  <c r="J11" i="1"/>
  <c r="E11" i="1"/>
  <c r="L11" i="1"/>
  <c r="T10" i="1"/>
  <c r="N10" i="1"/>
  <c r="O10" i="1"/>
  <c r="K10" i="1"/>
  <c r="I10" i="1"/>
  <c r="F10" i="1"/>
  <c r="G10" i="1"/>
  <c r="E10" i="1"/>
  <c r="L10" i="1"/>
  <c r="T9" i="1"/>
  <c r="N9" i="1"/>
  <c r="O9" i="1"/>
  <c r="L9" i="1"/>
  <c r="K9" i="1"/>
  <c r="I9" i="1"/>
  <c r="F9" i="1"/>
  <c r="G9" i="1"/>
  <c r="J9" i="1"/>
  <c r="E9" i="1"/>
  <c r="T8" i="1"/>
  <c r="N8" i="1"/>
  <c r="O8" i="1"/>
  <c r="K8" i="1"/>
  <c r="I8" i="1"/>
  <c r="F8" i="1"/>
  <c r="G8" i="1"/>
  <c r="E8" i="1"/>
  <c r="L8" i="1"/>
  <c r="T7" i="1"/>
  <c r="N7" i="1"/>
  <c r="O7" i="1"/>
  <c r="K7" i="1"/>
  <c r="I7" i="1"/>
  <c r="F7" i="1"/>
  <c r="G7" i="1"/>
  <c r="J7" i="1"/>
  <c r="E7" i="1"/>
  <c r="L7" i="1"/>
  <c r="T6" i="1"/>
  <c r="O6" i="1"/>
  <c r="N6" i="1"/>
  <c r="K6" i="1"/>
  <c r="I6" i="1"/>
  <c r="F6" i="1"/>
  <c r="G6" i="1"/>
  <c r="E6" i="1"/>
  <c r="L6" i="1"/>
  <c r="T5" i="1"/>
  <c r="O5" i="1"/>
  <c r="N5" i="1"/>
  <c r="K5" i="1"/>
  <c r="I5" i="1"/>
  <c r="F5" i="1"/>
  <c r="G5" i="1"/>
  <c r="J5" i="1"/>
  <c r="E5" i="1"/>
  <c r="L5" i="1"/>
  <c r="T4" i="1"/>
  <c r="N4" i="1"/>
  <c r="O4" i="1"/>
  <c r="K4" i="1"/>
  <c r="I4" i="1"/>
  <c r="F4" i="1"/>
  <c r="G4" i="1"/>
  <c r="E4" i="1"/>
  <c r="L4" i="1"/>
  <c r="J6" i="1"/>
  <c r="J12" i="1"/>
  <c r="J14" i="1"/>
  <c r="J16" i="1"/>
  <c r="J4" i="1"/>
  <c r="J8" i="1"/>
  <c r="J10" i="1"/>
</calcChain>
</file>

<file path=xl/sharedStrings.xml><?xml version="1.0" encoding="utf-8"?>
<sst xmlns="http://schemas.openxmlformats.org/spreadsheetml/2006/main" count="212" uniqueCount="167">
  <si>
    <t>众神传章节</t>
    <phoneticPr fontId="2" type="noConversion"/>
  </si>
  <si>
    <t>关卡编号</t>
    <phoneticPr fontId="2" type="noConversion"/>
  </si>
  <si>
    <t>开启等级</t>
    <phoneticPr fontId="2" type="noConversion"/>
  </si>
  <si>
    <t>神侍碎片</t>
    <phoneticPr fontId="2" type="noConversion"/>
  </si>
  <si>
    <t>掉落关卡数</t>
    <phoneticPr fontId="2" type="noConversion"/>
  </si>
  <si>
    <t>神侍星级</t>
    <phoneticPr fontId="2" type="noConversion"/>
  </si>
  <si>
    <t>神侍获取所需碎片数量</t>
    <phoneticPr fontId="2" type="noConversion"/>
  </si>
  <si>
    <t>碎片掉落概率</t>
    <phoneticPr fontId="2" type="noConversion"/>
  </si>
  <si>
    <t>每日获得数量</t>
    <phoneticPr fontId="2" type="noConversion"/>
  </si>
  <si>
    <t>获得所需时长</t>
    <phoneticPr fontId="2" type="noConversion"/>
  </si>
  <si>
    <t>到3星所需时长</t>
    <phoneticPr fontId="2" type="noConversion"/>
  </si>
  <si>
    <t>到5星所需时长</t>
    <phoneticPr fontId="2" type="noConversion"/>
  </si>
  <si>
    <t>装备卷轴</t>
    <phoneticPr fontId="2" type="noConversion"/>
  </si>
  <si>
    <t>掉落数量</t>
    <phoneticPr fontId="2" type="noConversion"/>
  </si>
  <si>
    <t>每日掉落数量</t>
    <phoneticPr fontId="2" type="noConversion"/>
  </si>
  <si>
    <t>薛西斯</t>
    <phoneticPr fontId="2" type="noConversion"/>
  </si>
  <si>
    <t>完美卷轴+2</t>
  </si>
  <si>
    <t>完美卷轴+3</t>
  </si>
  <si>
    <t>ID</t>
  </si>
  <si>
    <t>名称</t>
  </si>
  <si>
    <t>id</t>
  </si>
  <si>
    <t>name</t>
  </si>
  <si>
    <t>凡品经验灵药</t>
  </si>
  <si>
    <t>金币</t>
  </si>
  <si>
    <t>经验</t>
  </si>
  <si>
    <t>神魂</t>
    <phoneticPr fontId="5" type="noConversion"/>
  </si>
  <si>
    <t>链刃铭文石</t>
    <phoneticPr fontId="5" type="noConversion"/>
  </si>
  <si>
    <t>蛮锤铭文石</t>
    <phoneticPr fontId="5" type="noConversion"/>
  </si>
  <si>
    <t>战矛铭文石</t>
    <phoneticPr fontId="5" type="noConversion"/>
  </si>
  <si>
    <t>神器碎片</t>
    <phoneticPr fontId="5" type="noConversion"/>
  </si>
  <si>
    <t>普通大地精元</t>
    <phoneticPr fontId="5" type="noConversion"/>
  </si>
  <si>
    <t>优质天空精元</t>
  </si>
  <si>
    <t>卓越天空精元</t>
  </si>
  <si>
    <t>优质海洋精元</t>
  </si>
  <si>
    <t>卓越海洋精元</t>
  </si>
  <si>
    <t>装备觉醒石</t>
  </si>
  <si>
    <t>复仇之刃</t>
    <phoneticPr fontId="5" type="noConversion"/>
  </si>
  <si>
    <t>奥林匹斯之剑</t>
    <phoneticPr fontId="5" type="noConversion"/>
  </si>
  <si>
    <t>天罚之锤</t>
    <phoneticPr fontId="5" type="noConversion"/>
  </si>
  <si>
    <t>列奥尼达武装</t>
    <phoneticPr fontId="5" type="noConversion"/>
  </si>
  <si>
    <t>亚述狂战斧</t>
    <phoneticPr fontId="5" type="noConversion"/>
  </si>
  <si>
    <t>护身符碎片</t>
    <phoneticPr fontId="5" type="noConversion"/>
  </si>
  <si>
    <t>神戒碎片</t>
    <phoneticPr fontId="5" type="noConversion"/>
  </si>
  <si>
    <t>宙斯</t>
    <phoneticPr fontId="5" type="noConversion"/>
  </si>
  <si>
    <t>阿波罗</t>
    <phoneticPr fontId="5" type="noConversion"/>
  </si>
  <si>
    <t>阿尔忒弥斯</t>
  </si>
  <si>
    <t>哈迪斯</t>
    <phoneticPr fontId="5" type="noConversion"/>
  </si>
  <si>
    <t>赫拉</t>
    <phoneticPr fontId="5" type="noConversion"/>
  </si>
  <si>
    <t>海格力斯</t>
    <phoneticPr fontId="5" type="noConversion"/>
  </si>
  <si>
    <t>巴克斯</t>
    <phoneticPr fontId="5" type="noConversion"/>
  </si>
  <si>
    <t>暗黑女神</t>
    <phoneticPr fontId="5" type="noConversion"/>
  </si>
  <si>
    <t>波塞冬</t>
    <phoneticPr fontId="5" type="noConversion"/>
  </si>
  <si>
    <t>雅典娜</t>
    <phoneticPr fontId="5" type="noConversion"/>
  </si>
  <si>
    <t>薛西斯</t>
    <phoneticPr fontId="5" type="noConversion"/>
  </si>
  <si>
    <t>复仇女神</t>
    <phoneticPr fontId="5" type="noConversion"/>
  </si>
  <si>
    <t>众神传关卡配置</t>
    <phoneticPr fontId="2" type="noConversion"/>
  </si>
  <si>
    <t>ID</t>
    <phoneticPr fontId="2" type="noConversion"/>
  </si>
  <si>
    <t>首次通关奖励</t>
    <phoneticPr fontId="2" type="noConversion"/>
  </si>
  <si>
    <t>01</t>
    <phoneticPr fontId="2" type="noConversion"/>
  </si>
  <si>
    <t>02</t>
    <phoneticPr fontId="2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</si>
  <si>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</si>
  <si>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</si>
  <si>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</si>
  <si>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</si>
  <si>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</si>
  <si>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</si>
  <si>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</si>
  <si>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</si>
  <si>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</si>
  <si>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</si>
  <si>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</si>
  <si>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</si>
  <si>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</si>
  <si>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</si>
  <si>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</si>
  <si>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</si>
  <si>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奖励道具</t>
    <phoneticPr fontId="2" type="noConversion"/>
  </si>
  <si>
    <t>普通掉落</t>
    <phoneticPr fontId="2" type="noConversion"/>
  </si>
  <si>
    <t>首通奖励</t>
    <phoneticPr fontId="2" type="noConversion"/>
  </si>
  <si>
    <t>神侍碎片数量</t>
    <phoneticPr fontId="2" type="noConversion"/>
  </si>
  <si>
    <t>装备卷轴数量</t>
    <phoneticPr fontId="2" type="noConversion"/>
  </si>
  <si>
    <t>神侍经验药</t>
    <phoneticPr fontId="2" type="noConversion"/>
  </si>
  <si>
    <t>神侍经验药个数</t>
    <phoneticPr fontId="2" type="noConversion"/>
  </si>
  <si>
    <t>神侍经验值</t>
    <phoneticPr fontId="2" type="noConversion"/>
  </si>
  <si>
    <t>暗黑女神</t>
    <phoneticPr fontId="2" type="noConversion"/>
  </si>
  <si>
    <t>复仇女神</t>
    <phoneticPr fontId="2" type="noConversion"/>
  </si>
  <si>
    <t>薛西斯</t>
    <phoneticPr fontId="2" type="noConversion"/>
  </si>
  <si>
    <t>赫尔墨斯</t>
    <phoneticPr fontId="2" type="noConversion"/>
  </si>
  <si>
    <t>巴克斯</t>
    <phoneticPr fontId="2" type="noConversion"/>
  </si>
  <si>
    <t>阿尔忒弥斯</t>
    <phoneticPr fontId="2" type="noConversion"/>
  </si>
  <si>
    <t>*神侍经验药在对应主线关卡基础上*2</t>
    <phoneticPr fontId="2" type="noConversion"/>
  </si>
  <si>
    <t>*每个关卡每日参与次数3次，可重置</t>
    <phoneticPr fontId="2" type="noConversion"/>
  </si>
  <si>
    <t>重置次数</t>
    <phoneticPr fontId="2" type="noConversion"/>
  </si>
  <si>
    <t>需要VIP等级</t>
    <phoneticPr fontId="2" type="noConversion"/>
  </si>
  <si>
    <t>花费钻石</t>
    <phoneticPr fontId="2" type="noConversion"/>
  </si>
  <si>
    <t>界面奖励展示</t>
    <phoneticPr fontId="2" type="noConversion"/>
  </si>
  <si>
    <t>神血结晶</t>
    <phoneticPr fontId="5" type="noConversion"/>
  </si>
  <si>
    <t>神侍装备精华</t>
    <phoneticPr fontId="5" type="noConversion"/>
  </si>
  <si>
    <t>普通经验灵药</t>
    <phoneticPr fontId="5" type="noConversion"/>
  </si>
  <si>
    <t>完美经验灵药</t>
    <phoneticPr fontId="5" type="noConversion"/>
  </si>
  <si>
    <t>稀有经验灵药</t>
    <phoneticPr fontId="5" type="noConversion"/>
  </si>
  <si>
    <t>金宝箱</t>
    <phoneticPr fontId="5" type="noConversion"/>
  </si>
  <si>
    <t>钻石</t>
    <phoneticPr fontId="5" type="noConversion"/>
  </si>
  <si>
    <t>体力</t>
    <phoneticPr fontId="5" type="noConversion"/>
  </si>
  <si>
    <t>竞技场兑换币</t>
    <phoneticPr fontId="5" type="noConversion"/>
  </si>
  <si>
    <t>丰饶之券</t>
    <phoneticPr fontId="5" type="noConversion"/>
  </si>
  <si>
    <t>神赉之券</t>
    <phoneticPr fontId="5" type="noConversion"/>
  </si>
  <si>
    <t>高级宝藏碎片</t>
    <phoneticPr fontId="5" type="noConversion"/>
  </si>
  <si>
    <t>顶级宝藏碎片</t>
    <phoneticPr fontId="5" type="noConversion"/>
  </si>
  <si>
    <t>个人贡献</t>
    <phoneticPr fontId="5" type="noConversion"/>
  </si>
  <si>
    <t>火神燧石</t>
    <phoneticPr fontId="5" type="noConversion"/>
  </si>
  <si>
    <t>初级天赋石</t>
    <phoneticPr fontId="5" type="noConversion"/>
  </si>
  <si>
    <t>高级天赋石</t>
    <phoneticPr fontId="5" type="noConversion"/>
  </si>
  <si>
    <t>勇士勋章</t>
    <phoneticPr fontId="5" type="noConversion"/>
  </si>
  <si>
    <t>初级突破石</t>
    <phoneticPr fontId="5" type="noConversion"/>
  </si>
  <si>
    <t>高级突破石</t>
    <phoneticPr fontId="5" type="noConversion"/>
  </si>
  <si>
    <t>卡德摩斯之石</t>
    <phoneticPr fontId="5" type="noConversion"/>
  </si>
  <si>
    <t>卡德摩斯印记</t>
    <phoneticPr fontId="5" type="noConversion"/>
  </si>
  <si>
    <t>迈达斯之石</t>
    <phoneticPr fontId="5" type="noConversion"/>
  </si>
  <si>
    <t>迈达斯印记</t>
    <phoneticPr fontId="5" type="noConversion"/>
  </si>
  <si>
    <t>重剑铭文石</t>
    <phoneticPr fontId="5" type="noConversion"/>
  </si>
  <si>
    <t>凡品大地精元</t>
    <phoneticPr fontId="5" type="noConversion"/>
  </si>
  <si>
    <t>优质大地精元</t>
    <phoneticPr fontId="5" type="noConversion"/>
  </si>
  <si>
    <t>完美大地精元</t>
    <phoneticPr fontId="5" type="noConversion"/>
  </si>
  <si>
    <t>稀有大地精元</t>
    <phoneticPr fontId="5" type="noConversion"/>
  </si>
  <si>
    <t>卓越大地精元</t>
    <phoneticPr fontId="5" type="noConversion"/>
  </si>
  <si>
    <t>极品大地精元</t>
    <phoneticPr fontId="5" type="noConversion"/>
  </si>
  <si>
    <t>神圣大地精元</t>
    <phoneticPr fontId="5" type="noConversion"/>
  </si>
  <si>
    <t>史诗大地精元</t>
    <phoneticPr fontId="5" type="noConversion"/>
  </si>
  <si>
    <t>传说大地精元</t>
    <phoneticPr fontId="5" type="noConversion"/>
  </si>
  <si>
    <t>凡品天空精元</t>
  </si>
  <si>
    <t>普通天空精元</t>
  </si>
  <si>
    <t>完美天空精元</t>
  </si>
  <si>
    <t>稀有天空精元</t>
  </si>
  <si>
    <t>极品天空精元</t>
  </si>
  <si>
    <t>神圣天空精元</t>
  </si>
  <si>
    <t>史诗天空精元</t>
  </si>
  <si>
    <t>传说天空精元</t>
  </si>
  <si>
    <t>凡品海洋精元</t>
  </si>
  <si>
    <t>普通海洋精元</t>
  </si>
  <si>
    <t>完美海洋精元</t>
  </si>
  <si>
    <t>稀有海洋精元</t>
  </si>
  <si>
    <t>极品海洋精元</t>
  </si>
  <si>
    <t>神圣海洋精元</t>
  </si>
  <si>
    <t>史诗海洋精元</t>
  </si>
  <si>
    <t>传说海洋精元</t>
  </si>
  <si>
    <t>凡品卷轴</t>
    <phoneticPr fontId="5" type="noConversion"/>
  </si>
  <si>
    <t>普通卷轴</t>
  </si>
  <si>
    <t>普通卷轴+1</t>
  </si>
  <si>
    <t>普通卷轴+2</t>
  </si>
  <si>
    <t>普通卷轴+3</t>
  </si>
  <si>
    <t>优质卷轴</t>
  </si>
  <si>
    <t>优质卷轴+1</t>
  </si>
  <si>
    <t>优质卷轴+2</t>
  </si>
  <si>
    <t>优质卷轴+3</t>
  </si>
  <si>
    <t>完美卷轴</t>
  </si>
  <si>
    <t>完美卷轴+1</t>
  </si>
  <si>
    <t>稀有卷轴</t>
  </si>
  <si>
    <t>稀有卷轴+1</t>
  </si>
  <si>
    <t>稀有卷轴+2</t>
  </si>
  <si>
    <t>稀有卷轴+3</t>
  </si>
  <si>
    <t>稀有卷轴+4</t>
  </si>
  <si>
    <t>赫尔墨斯</t>
    <phoneticPr fontId="5" type="noConversion"/>
  </si>
  <si>
    <t>赫菲斯托斯</t>
    <phoneticPr fontId="5" type="noConversion"/>
  </si>
  <si>
    <t>凡品卷轴</t>
  </si>
  <si>
    <t>普通经验灵药</t>
    <phoneticPr fontId="2" type="noConversion"/>
  </si>
  <si>
    <t>完美经验灵药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</si>
</sst>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1" xfId="0" applyFont="1" applyFill="1" applyBorder="1">
      <alignment vertical="center"/>
    </xf>
    <xf numFmtId="0" fontId="4" fillId="0" borderId="0" xfId="0" applyFont="1">
      <alignment vertical="center"/>
    </xf>
    <xf numFmtId="0" fontId="1" fillId="6" borderId="0" xfId="0" applyFont="1" applyFill="1">
      <alignment vertical="center"/>
    </xf>
    <xf numFmtId="49" fontId="1" fillId="0" borderId="0" xfId="0" applyNumberFormat="1" applyFont="1">
      <alignment vertical="center"/>
    </xf>
    <xf numFmtId="0" fontId="1" fillId="0" borderId="5" xfId="0" applyFont="1" applyBorder="1" applyAlignment="1">
      <alignment vertical="center" wrapText="1"/>
    </xf>
    <xf numFmtId="177" fontId="1" fillId="0" borderId="0" xfId="0" applyNumberFormat="1" applyFo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23456;&#29289;&#23646;&#2461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36164;&#28304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宠物成长"/>
      <sheetName val="宠物天赋"/>
      <sheetName val="宠物缘分"/>
      <sheetName val="宠物设定"/>
      <sheetName val="宠物属性"/>
      <sheetName val="宠物属性点预览"/>
      <sheetName val="宠物缘分资料"/>
      <sheetName val="宠物列表"/>
      <sheetName val="太极熊猫宠物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3</v>
          </cell>
          <cell r="E3" t="str">
            <v>宙斯</v>
          </cell>
        </row>
        <row r="4">
          <cell r="C4">
            <v>3</v>
          </cell>
          <cell r="E4" t="str">
            <v>阿波罗</v>
          </cell>
        </row>
        <row r="5">
          <cell r="C5">
            <v>1</v>
          </cell>
          <cell r="E5" t="str">
            <v>阿尔忒弥斯</v>
          </cell>
        </row>
        <row r="6">
          <cell r="C6">
            <v>3</v>
          </cell>
          <cell r="E6" t="str">
            <v>哈迪斯</v>
          </cell>
        </row>
        <row r="7">
          <cell r="C7">
            <v>3</v>
          </cell>
          <cell r="E7" t="str">
            <v>赫拉</v>
          </cell>
        </row>
        <row r="8">
          <cell r="C8">
            <v>1</v>
          </cell>
          <cell r="E8" t="str">
            <v>复仇女神</v>
          </cell>
        </row>
        <row r="9">
          <cell r="C9">
            <v>2</v>
          </cell>
          <cell r="E9" t="str">
            <v>海格力斯</v>
          </cell>
        </row>
        <row r="10">
          <cell r="C10">
            <v>1</v>
          </cell>
          <cell r="E10" t="str">
            <v>巴克斯</v>
          </cell>
        </row>
        <row r="11">
          <cell r="C11">
            <v>2</v>
          </cell>
          <cell r="E11" t="str">
            <v>薛西斯</v>
          </cell>
        </row>
        <row r="12">
          <cell r="C12">
            <v>1</v>
          </cell>
          <cell r="E12" t="str">
            <v>暗黑女神</v>
          </cell>
        </row>
        <row r="13">
          <cell r="C13">
            <v>3</v>
          </cell>
          <cell r="E13" t="str">
            <v>波塞冬</v>
          </cell>
        </row>
        <row r="14">
          <cell r="C14">
            <v>3</v>
          </cell>
          <cell r="E14" t="str">
            <v>雅典娜</v>
          </cell>
        </row>
        <row r="15">
          <cell r="C15">
            <v>1</v>
          </cell>
          <cell r="E15" t="str">
            <v>赫尔墨斯</v>
          </cell>
        </row>
        <row r="16">
          <cell r="C16">
            <v>2</v>
          </cell>
          <cell r="E16" t="str">
            <v>赫菲斯托斯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"/>
      <sheetName val="公会"/>
      <sheetName val="竞技场"/>
      <sheetName val="勇士试炼"/>
      <sheetName val="哈迪斯之血"/>
      <sheetName val="金币参考"/>
      <sheetName val="神侍升级"/>
      <sheetName val="预言之塔"/>
      <sheetName val="神侍"/>
      <sheetName val="神侍修行"/>
      <sheetName val="装备"/>
      <sheetName val="主线关卡掉落"/>
      <sheetName val="章节三星奖励"/>
      <sheetName val="宝箱"/>
      <sheetName val="商业化活动"/>
      <sheetName val="月签到"/>
      <sheetName val="众神传"/>
      <sheetName val="兑换商店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C5" t="str">
            <v>凡品经验灵药</v>
          </cell>
          <cell r="AD5">
            <v>20</v>
          </cell>
          <cell r="AE5">
            <v>0.1</v>
          </cell>
        </row>
        <row r="6">
          <cell r="AC6" t="str">
            <v>普通经验灵药</v>
          </cell>
          <cell r="AD6">
            <v>100</v>
          </cell>
          <cell r="AE6">
            <v>0.5</v>
          </cell>
        </row>
        <row r="7">
          <cell r="AC7" t="str">
            <v>完美经验灵药</v>
          </cell>
          <cell r="AD7">
            <v>500</v>
          </cell>
          <cell r="AE7">
            <v>2.5</v>
          </cell>
        </row>
        <row r="8">
          <cell r="AC8" t="str">
            <v>稀有经验灵药</v>
          </cell>
          <cell r="AD8">
            <v>2000</v>
          </cell>
          <cell r="AE8">
            <v>10</v>
          </cell>
        </row>
      </sheetData>
      <sheetData sheetId="7"/>
      <sheetData sheetId="8">
        <row r="3">
          <cell r="H3">
            <v>1</v>
          </cell>
          <cell r="J3">
            <v>10</v>
          </cell>
        </row>
        <row r="4">
          <cell r="H4">
            <v>2</v>
          </cell>
          <cell r="J4">
            <v>40</v>
          </cell>
        </row>
        <row r="5">
          <cell r="H5">
            <v>3</v>
          </cell>
          <cell r="J5">
            <v>100</v>
          </cell>
        </row>
        <row r="6">
          <cell r="H6">
            <v>4</v>
          </cell>
          <cell r="J6">
            <v>200</v>
          </cell>
        </row>
        <row r="7">
          <cell r="H7">
            <v>5</v>
          </cell>
          <cell r="J7">
            <v>400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E4">
            <v>3</v>
          </cell>
          <cell r="I4">
            <v>1.5</v>
          </cell>
        </row>
        <row r="5">
          <cell r="E5">
            <v>3</v>
          </cell>
          <cell r="I5">
            <v>1.5</v>
          </cell>
        </row>
        <row r="6">
          <cell r="E6">
            <v>3</v>
          </cell>
          <cell r="I6">
            <v>1.5</v>
          </cell>
        </row>
        <row r="7">
          <cell r="E7">
            <v>3</v>
          </cell>
          <cell r="I7">
            <v>1.5</v>
          </cell>
        </row>
        <row r="8">
          <cell r="E8">
            <v>3</v>
          </cell>
          <cell r="I8">
            <v>1.5</v>
          </cell>
        </row>
        <row r="9">
          <cell r="E9">
            <v>3</v>
          </cell>
          <cell r="I9">
            <v>1.5</v>
          </cell>
        </row>
        <row r="10">
          <cell r="E10">
            <v>3</v>
          </cell>
          <cell r="I10">
            <v>1.5</v>
          </cell>
        </row>
        <row r="11">
          <cell r="E11">
            <v>3</v>
          </cell>
          <cell r="I11">
            <v>1.5</v>
          </cell>
        </row>
        <row r="12">
          <cell r="E12">
            <v>3</v>
          </cell>
          <cell r="I12">
            <v>1.5</v>
          </cell>
        </row>
        <row r="13">
          <cell r="E13">
            <v>3</v>
          </cell>
          <cell r="I13">
            <v>1.5</v>
          </cell>
        </row>
        <row r="14">
          <cell r="E14">
            <v>3</v>
          </cell>
          <cell r="I14">
            <v>1.5</v>
          </cell>
        </row>
        <row r="15">
          <cell r="E15">
            <v>3</v>
          </cell>
          <cell r="I15">
            <v>1.5</v>
          </cell>
        </row>
        <row r="16">
          <cell r="E16">
            <v>3</v>
          </cell>
          <cell r="I16">
            <v>1.5</v>
          </cell>
        </row>
        <row r="17">
          <cell r="E17">
            <v>3</v>
          </cell>
          <cell r="I17">
            <v>1.5</v>
          </cell>
        </row>
        <row r="18">
          <cell r="E18">
            <v>3</v>
          </cell>
          <cell r="I18">
            <v>1.5</v>
          </cell>
        </row>
        <row r="19">
          <cell r="E19">
            <v>3</v>
          </cell>
          <cell r="I19">
            <v>1.5</v>
          </cell>
        </row>
        <row r="20">
          <cell r="E20">
            <v>3</v>
          </cell>
          <cell r="I20">
            <v>1.5</v>
          </cell>
        </row>
        <row r="21">
          <cell r="E21">
            <v>3</v>
          </cell>
          <cell r="I21">
            <v>1.5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33"/>
  <sheetViews>
    <sheetView tabSelected="1" topLeftCell="C1" workbookViewId="0">
      <selection activeCell="S6" sqref="S6"/>
    </sheetView>
  </sheetViews>
  <sheetFormatPr defaultRowHeight="11.25" x14ac:dyDescent="0.15"/>
  <cols>
    <col min="1" max="9" width="9" style="1"/>
    <col min="10" max="10" width="8.375" style="1" customWidth="1"/>
    <col min="11" max="16384" width="9" style="1"/>
  </cols>
  <sheetData>
    <row r="1" spans="2:27" ht="12" thickBot="1" x14ac:dyDescent="0.2"/>
    <row r="2" spans="2:27" ht="12" thickBot="1" x14ac:dyDescent="0.2">
      <c r="B2" s="2" t="s">
        <v>0</v>
      </c>
      <c r="C2" s="2"/>
      <c r="D2" s="2"/>
      <c r="E2" s="2"/>
      <c r="F2" s="2"/>
      <c r="G2" s="2"/>
      <c r="H2" s="2"/>
      <c r="I2" s="2">
        <v>3</v>
      </c>
      <c r="J2" s="2"/>
      <c r="K2" s="2"/>
      <c r="L2" s="2"/>
      <c r="M2" s="22" t="s">
        <v>77</v>
      </c>
      <c r="N2" s="23"/>
      <c r="O2" s="24"/>
      <c r="P2" s="25" t="s">
        <v>78</v>
      </c>
      <c r="Q2" s="26"/>
      <c r="R2" s="26"/>
      <c r="S2" s="26"/>
      <c r="T2" s="27"/>
      <c r="U2" s="15"/>
      <c r="W2" s="11" t="s">
        <v>55</v>
      </c>
      <c r="X2" s="11"/>
      <c r="Y2" s="11"/>
      <c r="Z2" s="11"/>
      <c r="AA2" s="11"/>
    </row>
    <row r="3" spans="2:27" ht="22.5" x14ac:dyDescent="0.1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13" t="s">
        <v>12</v>
      </c>
      <c r="N3" s="13" t="s">
        <v>13</v>
      </c>
      <c r="O3" s="13" t="s">
        <v>14</v>
      </c>
      <c r="P3" s="13" t="s">
        <v>79</v>
      </c>
      <c r="Q3" s="13" t="s">
        <v>80</v>
      </c>
      <c r="R3" s="13" t="s">
        <v>81</v>
      </c>
      <c r="S3" s="13" t="s">
        <v>82</v>
      </c>
      <c r="T3" s="13" t="s">
        <v>83</v>
      </c>
      <c r="U3" s="16" t="s">
        <v>95</v>
      </c>
      <c r="W3" s="1" t="s">
        <v>56</v>
      </c>
      <c r="X3" s="1" t="s">
        <v>2</v>
      </c>
      <c r="Y3" s="1" t="s">
        <v>57</v>
      </c>
      <c r="Z3" s="1" t="s">
        <v>76</v>
      </c>
    </row>
    <row r="4" spans="2:27" x14ac:dyDescent="0.15">
      <c r="B4" s="4">
        <v>1</v>
      </c>
      <c r="C4" s="5">
        <v>1</v>
      </c>
      <c r="D4" s="6" t="s">
        <v>15</v>
      </c>
      <c r="E4" s="5">
        <f>COUNTIF($D$4:$D$21,D4)</f>
        <v>3</v>
      </c>
      <c r="F4" s="5">
        <f>INDEX([1]宠物列表!$C$3:$C$16,MATCH(D4,[1]宠物列表!$E$3:$E$16,0))</f>
        <v>2</v>
      </c>
      <c r="G4" s="5">
        <f>INDEX([2]神侍!$J$3:$J$7,MATCH(F4,[2]神侍!$H$3:$H$7,0),1)</f>
        <v>40</v>
      </c>
      <c r="H4" s="7">
        <v>0.5</v>
      </c>
      <c r="I4" s="5">
        <f>H4*$I$2</f>
        <v>1.5</v>
      </c>
      <c r="J4" s="8">
        <f>G4/(E4*I4)</f>
        <v>8.8888888888888893</v>
      </c>
      <c r="K4" s="8">
        <f>[2]神侍!$J$5/([2]众神传!I4*[2]众神传!E4)</f>
        <v>22.222222222222221</v>
      </c>
      <c r="L4" s="8">
        <f>[2]神侍!$J$7/([2]众神传!I4*E4)</f>
        <v>88.888888888888886</v>
      </c>
      <c r="M4" s="5" t="s">
        <v>164</v>
      </c>
      <c r="N4" s="5">
        <f>100%*1+50%*1</f>
        <v>1.5</v>
      </c>
      <c r="O4" s="5">
        <f>N4*I$2</f>
        <v>4.5</v>
      </c>
      <c r="P4" s="5">
        <v>3</v>
      </c>
      <c r="Q4" s="5">
        <v>3</v>
      </c>
      <c r="R4" s="5" t="s">
        <v>22</v>
      </c>
      <c r="S4" s="5">
        <v>20</v>
      </c>
      <c r="T4" s="5">
        <f>VLOOKUP(R4,[2]神侍升级!$AC$5:$AE$8,2,FALSE)*S4</f>
        <v>400</v>
      </c>
      <c r="U4" s="17" t="str">
        <f>INDEX(道具ID!$B:$B,MATCH(D4,道具ID!$C:$C,0),1)&amp;"|1,"&amp;INDEX(道具ID!$B:$B,MATCH(M4,道具ID!$C:$C,0),1)&amp;"|1,"&amp;INDEX(道具ID!$B:$B,MATCH(R4,道具ID!$C:$C,0),1)&amp;"|1"</f>
        <v>210013|1,100301|1,20000|1</v>
      </c>
      <c r="W4" s="12" t="s">
        <v>58</v>
      </c>
      <c r="X4" s="1">
        <f>C4</f>
        <v>1</v>
      </c>
      <c r="Y4" s="14">
        <f>INT("1100"&amp;W4)</f>
        <v>110001</v>
      </c>
      <c r="Z4" s="1" t="str">
        <f>INDEX(道具ID!$B:$B,MATCH(D4,道具ID!$C:$C,0),1)&amp;"|"&amp;P4&amp;","&amp;INDEX(道具ID!$B:$B,MATCH(M4,道具ID!$C:$C,0),1)&amp;"|"&amp;众神传数据配置!Q4&amp;","&amp;INDEX(道具ID!$B:$B,MATCH(R4,道具ID!$C:$C,0),1)&amp;"|"&amp;S4</f>
        <v>210013|3,100301|3,20000|20</v>
      </c>
    </row>
    <row r="5" spans="2:27" x14ac:dyDescent="0.15">
      <c r="B5" s="4">
        <v>2</v>
      </c>
      <c r="C5" s="5">
        <v>20</v>
      </c>
      <c r="D5" s="6" t="s">
        <v>84</v>
      </c>
      <c r="E5" s="5">
        <f t="shared" ref="E5:E21" si="0">COUNTIF($D$4:$D$21,D5)</f>
        <v>3</v>
      </c>
      <c r="F5" s="5">
        <f>INDEX([1]宠物列表!$C$3:$C$16,MATCH(D5,[1]宠物列表!$E$3:$E$16,0))</f>
        <v>1</v>
      </c>
      <c r="G5" s="5">
        <f>INDEX([2]神侍!$J$3:$J$7,MATCH(F5,[2]神侍!$H$3:$H$7,0),1)</f>
        <v>10</v>
      </c>
      <c r="H5" s="7">
        <v>0.5</v>
      </c>
      <c r="I5" s="5">
        <f t="shared" ref="I5:I21" si="1">H5*$I$2</f>
        <v>1.5</v>
      </c>
      <c r="J5" s="8">
        <f t="shared" ref="J5:J21" si="2">G5/(E5*I5)</f>
        <v>2.2222222222222223</v>
      </c>
      <c r="K5" s="8">
        <f>[2]神侍!$J$5/([2]众神传!I5*[2]众神传!E5)</f>
        <v>22.222222222222221</v>
      </c>
      <c r="L5" s="8">
        <f>[2]神侍!$J$7/([2]众神传!I5*E5)</f>
        <v>88.888888888888886</v>
      </c>
      <c r="M5" s="5" t="s">
        <v>147</v>
      </c>
      <c r="N5" s="5">
        <f t="shared" ref="N5:N21" si="3">100%*1+50%*1</f>
        <v>1.5</v>
      </c>
      <c r="O5" s="5">
        <f t="shared" ref="O5:O21" si="4">N5*I$2</f>
        <v>4.5</v>
      </c>
      <c r="P5" s="5">
        <v>3</v>
      </c>
      <c r="Q5" s="5">
        <v>3</v>
      </c>
      <c r="R5" s="5" t="s">
        <v>22</v>
      </c>
      <c r="S5" s="5">
        <v>30</v>
      </c>
      <c r="T5" s="5">
        <f>VLOOKUP(R5,[2]神侍升级!$AC$5:$AE$8,2,FALSE)*S5</f>
        <v>600</v>
      </c>
      <c r="U5" s="17" t="str">
        <f>INDEX(道具ID!$B:$B,MATCH(D5,道具ID!$C:$C,0),1)&amp;"|1,"&amp;INDEX(道具ID!$B:$B,MATCH(M5,道具ID!$C:$C,0),1)&amp;"|1,"&amp;INDEX(道具ID!$B:$B,MATCH(R5,道具ID!$C:$C,0),1)&amp;"|1"</f>
        <v>210008|1,100302|1,20000|1</v>
      </c>
      <c r="W5" s="12" t="s">
        <v>59</v>
      </c>
      <c r="X5" s="1">
        <f t="shared" ref="X5:X21" si="5">C5</f>
        <v>20</v>
      </c>
      <c r="Y5" s="14">
        <f t="shared" ref="Y5:Y21" si="6">INT("1100"&amp;W5)</f>
        <v>110002</v>
      </c>
      <c r="Z5" s="1" t="str">
        <f>INDEX(道具ID!$B:$B,MATCH(D5,道具ID!$C:$C,0),1)&amp;"|"&amp;P5&amp;","&amp;INDEX(道具ID!$B:$B,MATCH(M5,道具ID!$C:$C,0),1)&amp;"|"&amp;众神传数据配置!Q5&amp;","&amp;INDEX(道具ID!$B:$B,MATCH(R5,道具ID!$C:$C,0),1)&amp;"|"&amp;S5</f>
        <v>210008|3,100302|3,20000|30</v>
      </c>
    </row>
    <row r="6" spans="2:27" x14ac:dyDescent="0.15">
      <c r="B6" s="4">
        <v>3</v>
      </c>
      <c r="C6" s="5">
        <v>25</v>
      </c>
      <c r="D6" s="6" t="s">
        <v>85</v>
      </c>
      <c r="E6" s="5">
        <f t="shared" si="0"/>
        <v>3</v>
      </c>
      <c r="F6" s="5">
        <f>INDEX([1]宠物列表!$C$3:$C$16,MATCH(D6,[1]宠物列表!$E$3:$E$16,0))</f>
        <v>1</v>
      </c>
      <c r="G6" s="5">
        <f>INDEX([2]神侍!$J$3:$J$7,MATCH(F6,[2]神侍!$H$3:$H$7,0),1)</f>
        <v>10</v>
      </c>
      <c r="H6" s="7">
        <v>0.5</v>
      </c>
      <c r="I6" s="5">
        <f t="shared" si="1"/>
        <v>1.5</v>
      </c>
      <c r="J6" s="8">
        <f t="shared" si="2"/>
        <v>2.2222222222222223</v>
      </c>
      <c r="K6" s="8">
        <f>[2]神侍!$J$5/([2]众神传!I6*[2]众神传!E6)</f>
        <v>22.222222222222221</v>
      </c>
      <c r="L6" s="8">
        <f>[2]神侍!$J$7/([2]众神传!I6*E6)</f>
        <v>88.888888888888886</v>
      </c>
      <c r="M6" s="5" t="s">
        <v>148</v>
      </c>
      <c r="N6" s="5">
        <f t="shared" si="3"/>
        <v>1.5</v>
      </c>
      <c r="O6" s="5">
        <f t="shared" si="4"/>
        <v>4.5</v>
      </c>
      <c r="P6" s="5">
        <v>3</v>
      </c>
      <c r="Q6" s="5">
        <v>3</v>
      </c>
      <c r="R6" s="5" t="s">
        <v>165</v>
      </c>
      <c r="S6" s="5">
        <v>8</v>
      </c>
      <c r="T6" s="5">
        <f>VLOOKUP(R6,[2]神侍升级!$AC$5:$AE$8,2,FALSE)*S6</f>
        <v>800</v>
      </c>
      <c r="U6" s="17" t="str">
        <f>INDEX(道具ID!$B:$B,MATCH(D6,道具ID!$C:$C,0),1)&amp;"|1,"&amp;INDEX(道具ID!$B:$B,MATCH(M6,道具ID!$C:$C,0),1)&amp;"|1,"&amp;INDEX(道具ID!$B:$B,MATCH(R6,道具ID!$C:$C,0),1)&amp;"|1"</f>
        <v>210014|1,100303|1,20001|1</v>
      </c>
      <c r="W6" s="12" t="s">
        <v>60</v>
      </c>
      <c r="X6" s="1">
        <f t="shared" si="5"/>
        <v>25</v>
      </c>
      <c r="Y6" s="14">
        <f t="shared" si="6"/>
        <v>110003</v>
      </c>
      <c r="Z6" s="1" t="str">
        <f>INDEX(道具ID!$B:$B,MATCH(D6,道具ID!$C:$C,0),1)&amp;"|"&amp;P6&amp;","&amp;INDEX(道具ID!$B:$B,MATCH(M6,道具ID!$C:$C,0),1)&amp;"|"&amp;众神传数据配置!Q6&amp;","&amp;INDEX(道具ID!$B:$B,MATCH(R6,道具ID!$C:$C,0),1)&amp;"|"&amp;S6</f>
        <v>210014|3,100303|3,20001|8</v>
      </c>
    </row>
    <row r="7" spans="2:27" x14ac:dyDescent="0.15">
      <c r="B7" s="4">
        <v>4</v>
      </c>
      <c r="C7" s="5">
        <v>30</v>
      </c>
      <c r="D7" s="5" t="s">
        <v>86</v>
      </c>
      <c r="E7" s="5">
        <f t="shared" si="0"/>
        <v>3</v>
      </c>
      <c r="F7" s="5">
        <f>INDEX([1]宠物列表!$C$3:$C$16,MATCH(D7,[1]宠物列表!$E$3:$E$16,0))</f>
        <v>2</v>
      </c>
      <c r="G7" s="5">
        <f>INDEX([2]神侍!$J$3:$J$7,MATCH(F7,[2]神侍!$H$3:$H$7,0),1)</f>
        <v>40</v>
      </c>
      <c r="H7" s="7">
        <v>0.5</v>
      </c>
      <c r="I7" s="5">
        <f t="shared" si="1"/>
        <v>1.5</v>
      </c>
      <c r="J7" s="8">
        <f t="shared" si="2"/>
        <v>8.8888888888888893</v>
      </c>
      <c r="K7" s="8">
        <f>[2]神侍!$J$5/([2]众神传!I7*[2]众神传!E7)</f>
        <v>22.222222222222221</v>
      </c>
      <c r="L7" s="8">
        <f>[2]神侍!$J$7/([2]众神传!I7*E7)</f>
        <v>88.888888888888886</v>
      </c>
      <c r="M7" s="5" t="s">
        <v>149</v>
      </c>
      <c r="N7" s="5">
        <f t="shared" si="3"/>
        <v>1.5</v>
      </c>
      <c r="O7" s="5">
        <f t="shared" si="4"/>
        <v>4.5</v>
      </c>
      <c r="P7" s="5">
        <v>3</v>
      </c>
      <c r="Q7" s="5">
        <v>3</v>
      </c>
      <c r="R7" s="5" t="s">
        <v>165</v>
      </c>
      <c r="S7" s="5">
        <v>12</v>
      </c>
      <c r="T7" s="5">
        <f>VLOOKUP(R7,[2]神侍升级!$AC$5:$AE$8,2,FALSE)*S7</f>
        <v>1200</v>
      </c>
      <c r="U7" s="17" t="str">
        <f>INDEX(道具ID!$B:$B,MATCH(D7,道具ID!$C:$C,0),1)&amp;"|1,"&amp;INDEX(道具ID!$B:$B,MATCH(M7,道具ID!$C:$C,0),1)&amp;"|1,"&amp;INDEX(道具ID!$B:$B,MATCH(R7,道具ID!$C:$C,0),1)&amp;"|1"</f>
        <v>210013|1,100304|1,20001|1</v>
      </c>
      <c r="W7" s="12" t="s">
        <v>61</v>
      </c>
      <c r="X7" s="1">
        <f t="shared" si="5"/>
        <v>30</v>
      </c>
      <c r="Y7" s="14">
        <f t="shared" si="6"/>
        <v>110004</v>
      </c>
      <c r="Z7" s="1" t="str">
        <f>INDEX(道具ID!$B:$B,MATCH(D7,道具ID!$C:$C,0),1)&amp;"|"&amp;P7&amp;","&amp;INDEX(道具ID!$B:$B,MATCH(M7,道具ID!$C:$C,0),1)&amp;"|"&amp;众神传数据配置!Q7&amp;","&amp;INDEX(道具ID!$B:$B,MATCH(R7,道具ID!$C:$C,0),1)&amp;"|"&amp;S7</f>
        <v>210013|3,100304|3,20001|12</v>
      </c>
    </row>
    <row r="8" spans="2:27" x14ac:dyDescent="0.15">
      <c r="B8" s="4">
        <v>5</v>
      </c>
      <c r="C8" s="5">
        <v>35</v>
      </c>
      <c r="D8" s="6" t="s">
        <v>87</v>
      </c>
      <c r="E8" s="5">
        <f t="shared" si="0"/>
        <v>3</v>
      </c>
      <c r="F8" s="5">
        <f>INDEX([1]宠物列表!$C$3:$C$16,MATCH(D8,[1]宠物列表!$E$3:$E$16,0))</f>
        <v>1</v>
      </c>
      <c r="G8" s="5">
        <f>INDEX([2]神侍!$J$3:$J$7,MATCH(F8,[2]神侍!$H$3:$H$7,0),1)</f>
        <v>10</v>
      </c>
      <c r="H8" s="7">
        <v>0.5</v>
      </c>
      <c r="I8" s="5">
        <f t="shared" si="1"/>
        <v>1.5</v>
      </c>
      <c r="J8" s="8">
        <f t="shared" si="2"/>
        <v>2.2222222222222223</v>
      </c>
      <c r="K8" s="8">
        <f>[2]神侍!$J$5/([2]众神传!I8*[2]众神传!E8)</f>
        <v>22.222222222222221</v>
      </c>
      <c r="L8" s="8">
        <f>[2]神侍!$J$7/([2]众神传!I8*E8)</f>
        <v>88.888888888888886</v>
      </c>
      <c r="M8" s="5" t="s">
        <v>150</v>
      </c>
      <c r="N8" s="5">
        <f t="shared" si="3"/>
        <v>1.5</v>
      </c>
      <c r="O8" s="5">
        <f t="shared" si="4"/>
        <v>4.5</v>
      </c>
      <c r="P8" s="5">
        <v>3</v>
      </c>
      <c r="Q8" s="5">
        <v>3</v>
      </c>
      <c r="R8" s="5" t="s">
        <v>165</v>
      </c>
      <c r="S8" s="5">
        <v>16</v>
      </c>
      <c r="T8" s="5">
        <f>VLOOKUP(R8,[2]神侍升级!$AC$5:$AE$8,2,FALSE)*S8</f>
        <v>1600</v>
      </c>
      <c r="U8" s="17" t="str">
        <f>INDEX(道具ID!$B:$B,MATCH(D8,道具ID!$C:$C,0),1)&amp;"|1,"&amp;INDEX(道具ID!$B:$B,MATCH(M8,道具ID!$C:$C,0),1)&amp;"|1,"&amp;INDEX(道具ID!$B:$B,MATCH(R8,道具ID!$C:$C,0),1)&amp;"|1"</f>
        <v>210011|1,100305|1,20001|1</v>
      </c>
      <c r="W8" s="12" t="s">
        <v>62</v>
      </c>
      <c r="X8" s="1">
        <f t="shared" si="5"/>
        <v>35</v>
      </c>
      <c r="Y8" s="14">
        <f t="shared" si="6"/>
        <v>110005</v>
      </c>
      <c r="Z8" s="1" t="str">
        <f>INDEX(道具ID!$B:$B,MATCH(D8,道具ID!$C:$C,0),1)&amp;"|"&amp;P8&amp;","&amp;INDEX(道具ID!$B:$B,MATCH(M8,道具ID!$C:$C,0),1)&amp;"|"&amp;众神传数据配置!Q8&amp;","&amp;INDEX(道具ID!$B:$B,MATCH(R8,道具ID!$C:$C,0),1)&amp;"|"&amp;S8</f>
        <v>210011|3,100305|3,20001|16</v>
      </c>
    </row>
    <row r="9" spans="2:27" x14ac:dyDescent="0.15">
      <c r="B9" s="4">
        <v>6</v>
      </c>
      <c r="C9" s="5">
        <v>40</v>
      </c>
      <c r="D9" s="6" t="s">
        <v>88</v>
      </c>
      <c r="E9" s="5">
        <f t="shared" si="0"/>
        <v>3</v>
      </c>
      <c r="F9" s="5">
        <f>INDEX([1]宠物列表!$C$3:$C$16,MATCH(D9,[1]宠物列表!$E$3:$E$16,0))</f>
        <v>1</v>
      </c>
      <c r="G9" s="5">
        <f>INDEX([2]神侍!$J$3:$J$7,MATCH(F9,[2]神侍!$H$3:$H$7,0),1)</f>
        <v>10</v>
      </c>
      <c r="H9" s="7">
        <v>0.5</v>
      </c>
      <c r="I9" s="5">
        <f t="shared" si="1"/>
        <v>1.5</v>
      </c>
      <c r="J9" s="8">
        <f t="shared" si="2"/>
        <v>2.2222222222222223</v>
      </c>
      <c r="K9" s="8">
        <f>[2]神侍!$J$5/([2]众神传!I9*[2]众神传!E9)</f>
        <v>22.222222222222221</v>
      </c>
      <c r="L9" s="8">
        <f>[2]神侍!$J$7/([2]众神传!I9*E9)</f>
        <v>88.888888888888886</v>
      </c>
      <c r="M9" s="5" t="s">
        <v>151</v>
      </c>
      <c r="N9" s="5">
        <f t="shared" si="3"/>
        <v>1.5</v>
      </c>
      <c r="O9" s="5">
        <f t="shared" si="4"/>
        <v>4.5</v>
      </c>
      <c r="P9" s="5">
        <v>3</v>
      </c>
      <c r="Q9" s="5">
        <v>3</v>
      </c>
      <c r="R9" s="5" t="s">
        <v>165</v>
      </c>
      <c r="S9" s="5">
        <v>20</v>
      </c>
      <c r="T9" s="5">
        <f>VLOOKUP(R9,[2]神侍升级!$AC$5:$AE$8,2,FALSE)*S9</f>
        <v>2000</v>
      </c>
      <c r="U9" s="17" t="str">
        <f>INDEX(道具ID!$B:$B,MATCH(D9,道具ID!$C:$C,0),1)&amp;"|1,"&amp;INDEX(道具ID!$B:$B,MATCH(M9,道具ID!$C:$C,0),1)&amp;"|1,"&amp;INDEX(道具ID!$B:$B,MATCH(R9,道具ID!$C:$C,0),1)&amp;"|1"</f>
        <v>210007|1,100306|1,20001|1</v>
      </c>
      <c r="W9" s="12" t="s">
        <v>63</v>
      </c>
      <c r="X9" s="1">
        <f t="shared" si="5"/>
        <v>40</v>
      </c>
      <c r="Y9" s="14">
        <f t="shared" si="6"/>
        <v>110006</v>
      </c>
      <c r="Z9" s="1" t="str">
        <f>INDEX(道具ID!$B:$B,MATCH(D9,道具ID!$C:$C,0),1)&amp;"|"&amp;P9&amp;","&amp;INDEX(道具ID!$B:$B,MATCH(M9,道具ID!$C:$C,0),1)&amp;"|"&amp;众神传数据配置!Q9&amp;","&amp;INDEX(道具ID!$B:$B,MATCH(R9,道具ID!$C:$C,0),1)&amp;"|"&amp;S9</f>
        <v>210007|3,100306|3,20001|20</v>
      </c>
    </row>
    <row r="10" spans="2:27" x14ac:dyDescent="0.15">
      <c r="B10" s="4">
        <v>7</v>
      </c>
      <c r="C10" s="5">
        <v>45</v>
      </c>
      <c r="D10" s="5" t="s">
        <v>84</v>
      </c>
      <c r="E10" s="5">
        <f t="shared" si="0"/>
        <v>3</v>
      </c>
      <c r="F10" s="5">
        <f>INDEX([1]宠物列表!$C$3:$C$16,MATCH(D10,[1]宠物列表!$E$3:$E$16,0))</f>
        <v>1</v>
      </c>
      <c r="G10" s="5">
        <f>INDEX([2]神侍!$J$3:$J$7,MATCH(F10,[2]神侍!$H$3:$H$7,0),1)</f>
        <v>10</v>
      </c>
      <c r="H10" s="7">
        <v>0.5</v>
      </c>
      <c r="I10" s="5">
        <f t="shared" si="1"/>
        <v>1.5</v>
      </c>
      <c r="J10" s="8">
        <f t="shared" si="2"/>
        <v>2.2222222222222223</v>
      </c>
      <c r="K10" s="8">
        <f>[2]神侍!$J$5/([2]众神传!I10*[2]众神传!E10)</f>
        <v>22.222222222222221</v>
      </c>
      <c r="L10" s="8">
        <f>[2]神侍!$J$7/([2]众神传!I10*E10)</f>
        <v>88.888888888888886</v>
      </c>
      <c r="M10" s="5" t="s">
        <v>152</v>
      </c>
      <c r="N10" s="5">
        <f t="shared" si="3"/>
        <v>1.5</v>
      </c>
      <c r="O10" s="5">
        <f t="shared" si="4"/>
        <v>4.5</v>
      </c>
      <c r="P10" s="5">
        <v>3</v>
      </c>
      <c r="Q10" s="5">
        <v>3</v>
      </c>
      <c r="R10" s="5" t="s">
        <v>165</v>
      </c>
      <c r="S10" s="5">
        <v>25</v>
      </c>
      <c r="T10" s="5">
        <f>VLOOKUP(R10,[2]神侍升级!$AC$5:$AE$8,2,FALSE)*S10</f>
        <v>2500</v>
      </c>
      <c r="U10" s="17" t="str">
        <f>INDEX(道具ID!$B:$B,MATCH(D10,道具ID!$C:$C,0),1)&amp;"|1,"&amp;INDEX(道具ID!$B:$B,MATCH(M10,道具ID!$C:$C,0),1)&amp;"|1,"&amp;INDEX(道具ID!$B:$B,MATCH(R10,道具ID!$C:$C,0),1)&amp;"|1"</f>
        <v>210008|1,100307|1,20001|1</v>
      </c>
      <c r="W10" s="12" t="s">
        <v>64</v>
      </c>
      <c r="X10" s="1">
        <f t="shared" si="5"/>
        <v>45</v>
      </c>
      <c r="Y10" s="14">
        <f t="shared" si="6"/>
        <v>110007</v>
      </c>
      <c r="Z10" s="1" t="str">
        <f>INDEX(道具ID!$B:$B,MATCH(D10,道具ID!$C:$C,0),1)&amp;"|"&amp;P10&amp;","&amp;INDEX(道具ID!$B:$B,MATCH(M10,道具ID!$C:$C,0),1)&amp;"|"&amp;众神传数据配置!Q10&amp;","&amp;INDEX(道具ID!$B:$B,MATCH(R10,道具ID!$C:$C,0),1)&amp;"|"&amp;S10</f>
        <v>210008|3,100307|3,20001|25</v>
      </c>
    </row>
    <row r="11" spans="2:27" x14ac:dyDescent="0.15">
      <c r="B11" s="4">
        <v>8</v>
      </c>
      <c r="C11" s="5">
        <v>50</v>
      </c>
      <c r="D11" s="6" t="s">
        <v>89</v>
      </c>
      <c r="E11" s="5">
        <f t="shared" si="0"/>
        <v>3</v>
      </c>
      <c r="F11" s="5">
        <f>INDEX([1]宠物列表!$C$3:$C$16,MATCH(D11,[1]宠物列表!$E$3:$E$16,0))</f>
        <v>1</v>
      </c>
      <c r="G11" s="5">
        <f>INDEX([2]神侍!$J$3:$J$7,MATCH(F11,[2]神侍!$H$3:$H$7,0),1)</f>
        <v>10</v>
      </c>
      <c r="H11" s="7">
        <v>0.5</v>
      </c>
      <c r="I11" s="5">
        <f t="shared" si="1"/>
        <v>1.5</v>
      </c>
      <c r="J11" s="8">
        <f t="shared" si="2"/>
        <v>2.2222222222222223</v>
      </c>
      <c r="K11" s="8">
        <f>[2]神侍!$J$5/([2]众神传!I11*[2]众神传!E11)</f>
        <v>22.222222222222221</v>
      </c>
      <c r="L11" s="8">
        <f>[2]神侍!$J$7/([2]众神传!I11*E11)</f>
        <v>88.888888888888886</v>
      </c>
      <c r="M11" s="5" t="s">
        <v>153</v>
      </c>
      <c r="N11" s="5">
        <f t="shared" si="3"/>
        <v>1.5</v>
      </c>
      <c r="O11" s="5">
        <f t="shared" si="4"/>
        <v>4.5</v>
      </c>
      <c r="P11" s="5">
        <v>3</v>
      </c>
      <c r="Q11" s="5">
        <v>3</v>
      </c>
      <c r="R11" s="5" t="s">
        <v>166</v>
      </c>
      <c r="S11" s="5">
        <v>8</v>
      </c>
      <c r="T11" s="5">
        <f>VLOOKUP(R11,[2]神侍升级!$AC$5:$AE$8,2,FALSE)*S11</f>
        <v>4000</v>
      </c>
      <c r="U11" s="17" t="str">
        <f>INDEX(道具ID!$B:$B,MATCH(D11,道具ID!$C:$C,0),1)&amp;"|1,"&amp;INDEX(道具ID!$B:$B,MATCH(M11,道具ID!$C:$C,0),1)&amp;"|1,"&amp;INDEX(道具ID!$B:$B,MATCH(R11,道具ID!$C:$C,0),1)&amp;"|1"</f>
        <v>210003|1,100308|1,20002|1</v>
      </c>
      <c r="W11" s="12" t="s">
        <v>65</v>
      </c>
      <c r="X11" s="1">
        <f t="shared" si="5"/>
        <v>50</v>
      </c>
      <c r="Y11" s="14">
        <f t="shared" si="6"/>
        <v>110008</v>
      </c>
      <c r="Z11" s="1" t="str">
        <f>INDEX(道具ID!$B:$B,MATCH(D11,道具ID!$C:$C,0),1)&amp;"|"&amp;P11&amp;","&amp;INDEX(道具ID!$B:$B,MATCH(M11,道具ID!$C:$C,0),1)&amp;"|"&amp;众神传数据配置!Q11&amp;","&amp;INDEX(道具ID!$B:$B,MATCH(R11,道具ID!$C:$C,0),1)&amp;"|"&amp;S11</f>
        <v>210003|3,100308|3,20002|8</v>
      </c>
    </row>
    <row r="12" spans="2:27" x14ac:dyDescent="0.15">
      <c r="B12" s="4">
        <v>9</v>
      </c>
      <c r="C12" s="5">
        <v>55</v>
      </c>
      <c r="D12" s="5" t="s">
        <v>84</v>
      </c>
      <c r="E12" s="5">
        <f t="shared" si="0"/>
        <v>3</v>
      </c>
      <c r="F12" s="5">
        <f>INDEX([1]宠物列表!$C$3:$C$16,MATCH(D12,[1]宠物列表!$E$3:$E$16,0))</f>
        <v>1</v>
      </c>
      <c r="G12" s="5">
        <f>INDEX([2]神侍!$J$3:$J$7,MATCH(F12,[2]神侍!$H$3:$H$7,0),1)</f>
        <v>10</v>
      </c>
      <c r="H12" s="7">
        <v>0.5</v>
      </c>
      <c r="I12" s="5">
        <f t="shared" si="1"/>
        <v>1.5</v>
      </c>
      <c r="J12" s="8">
        <f t="shared" si="2"/>
        <v>2.2222222222222223</v>
      </c>
      <c r="K12" s="8">
        <f>[2]神侍!$J$5/([2]众神传!I12*[2]众神传!E12)</f>
        <v>22.222222222222221</v>
      </c>
      <c r="L12" s="8">
        <f>[2]神侍!$J$7/([2]众神传!I12*E12)</f>
        <v>88.888888888888886</v>
      </c>
      <c r="M12" s="5" t="s">
        <v>154</v>
      </c>
      <c r="N12" s="5">
        <f t="shared" si="3"/>
        <v>1.5</v>
      </c>
      <c r="O12" s="5">
        <f t="shared" si="4"/>
        <v>4.5</v>
      </c>
      <c r="P12" s="5">
        <v>3</v>
      </c>
      <c r="Q12" s="5">
        <v>3</v>
      </c>
      <c r="R12" s="5" t="s">
        <v>166</v>
      </c>
      <c r="S12" s="5">
        <v>12</v>
      </c>
      <c r="T12" s="5">
        <f>VLOOKUP(R12,[2]神侍升级!$AC$5:$AE$8,2,FALSE)*S12</f>
        <v>6000</v>
      </c>
      <c r="U12" s="17" t="str">
        <f>INDEX(道具ID!$B:$B,MATCH(D12,道具ID!$C:$C,0),1)&amp;"|1,"&amp;INDEX(道具ID!$B:$B,MATCH(M12,道具ID!$C:$C,0),1)&amp;"|1,"&amp;INDEX(道具ID!$B:$B,MATCH(R12,道具ID!$C:$C,0),1)&amp;"|1"</f>
        <v>210008|1,100309|1,20002|1</v>
      </c>
      <c r="W12" s="12" t="s">
        <v>66</v>
      </c>
      <c r="X12" s="1">
        <f t="shared" si="5"/>
        <v>55</v>
      </c>
      <c r="Y12" s="14">
        <f t="shared" si="6"/>
        <v>110009</v>
      </c>
      <c r="Z12" s="1" t="str">
        <f>INDEX(道具ID!$B:$B,MATCH(D12,道具ID!$C:$C,0),1)&amp;"|"&amp;P12&amp;","&amp;INDEX(道具ID!$B:$B,MATCH(M12,道具ID!$C:$C,0),1)&amp;"|"&amp;众神传数据配置!Q12&amp;","&amp;INDEX(道具ID!$B:$B,MATCH(R12,道具ID!$C:$C,0),1)&amp;"|"&amp;S12</f>
        <v>210008|3,100309|3,20002|12</v>
      </c>
    </row>
    <row r="13" spans="2:27" x14ac:dyDescent="0.15">
      <c r="B13" s="4">
        <v>10</v>
      </c>
      <c r="C13" s="5">
        <v>60</v>
      </c>
      <c r="D13" s="5" t="s">
        <v>85</v>
      </c>
      <c r="E13" s="5">
        <f t="shared" si="0"/>
        <v>3</v>
      </c>
      <c r="F13" s="5">
        <f>INDEX([1]宠物列表!$C$3:$C$16,MATCH(D13,[1]宠物列表!$E$3:$E$16,0))</f>
        <v>1</v>
      </c>
      <c r="G13" s="5">
        <f>INDEX([2]神侍!$J$3:$J$7,MATCH(F13,[2]神侍!$H$3:$H$7,0),1)</f>
        <v>10</v>
      </c>
      <c r="H13" s="7">
        <v>0.5</v>
      </c>
      <c r="I13" s="5">
        <f t="shared" si="1"/>
        <v>1.5</v>
      </c>
      <c r="J13" s="8">
        <f t="shared" si="2"/>
        <v>2.2222222222222223</v>
      </c>
      <c r="K13" s="8">
        <f>[2]神侍!$J$5/([2]众神传!I13*[2]众神传!E13)</f>
        <v>22.222222222222221</v>
      </c>
      <c r="L13" s="8">
        <f>[2]神侍!$J$7/([2]众神传!I13*E13)</f>
        <v>88.888888888888886</v>
      </c>
      <c r="M13" s="5" t="s">
        <v>155</v>
      </c>
      <c r="N13" s="5">
        <f t="shared" si="3"/>
        <v>1.5</v>
      </c>
      <c r="O13" s="5">
        <f t="shared" si="4"/>
        <v>4.5</v>
      </c>
      <c r="P13" s="5">
        <v>3</v>
      </c>
      <c r="Q13" s="5">
        <v>3</v>
      </c>
      <c r="R13" s="5" t="s">
        <v>166</v>
      </c>
      <c r="S13" s="5">
        <v>16</v>
      </c>
      <c r="T13" s="5">
        <f>VLOOKUP(R13,[2]神侍升级!$AC$5:$AE$8,2,FALSE)*S13</f>
        <v>8000</v>
      </c>
      <c r="U13" s="17" t="str">
        <f>INDEX(道具ID!$B:$B,MATCH(D13,道具ID!$C:$C,0),1)&amp;"|1,"&amp;INDEX(道具ID!$B:$B,MATCH(M13,道具ID!$C:$C,0),1)&amp;"|1,"&amp;INDEX(道具ID!$B:$B,MATCH(R13,道具ID!$C:$C,0),1)&amp;"|1"</f>
        <v>210014|1,100310|1,20002|1</v>
      </c>
      <c r="W13" s="12" t="s">
        <v>67</v>
      </c>
      <c r="X13" s="1">
        <f t="shared" si="5"/>
        <v>60</v>
      </c>
      <c r="Y13" s="14">
        <f t="shared" si="6"/>
        <v>110010</v>
      </c>
      <c r="Z13" s="1" t="str">
        <f>INDEX(道具ID!$B:$B,MATCH(D13,道具ID!$C:$C,0),1)&amp;"|"&amp;P13&amp;","&amp;INDEX(道具ID!$B:$B,MATCH(M13,道具ID!$C:$C,0),1)&amp;"|"&amp;众神传数据配置!Q13&amp;","&amp;INDEX(道具ID!$B:$B,MATCH(R13,道具ID!$C:$C,0),1)&amp;"|"&amp;S13</f>
        <v>210014|3,100310|3,20002|16</v>
      </c>
    </row>
    <row r="14" spans="2:27" x14ac:dyDescent="0.15">
      <c r="B14" s="4">
        <v>11</v>
      </c>
      <c r="C14" s="5">
        <v>65</v>
      </c>
      <c r="D14" s="5" t="s">
        <v>87</v>
      </c>
      <c r="E14" s="5">
        <f t="shared" si="0"/>
        <v>3</v>
      </c>
      <c r="F14" s="5">
        <f>INDEX([1]宠物列表!$C$3:$C$16,MATCH(D14,[1]宠物列表!$E$3:$E$16,0))</f>
        <v>1</v>
      </c>
      <c r="G14" s="5">
        <f>INDEX([2]神侍!$J$3:$J$7,MATCH(F14,[2]神侍!$H$3:$H$7,0),1)</f>
        <v>10</v>
      </c>
      <c r="H14" s="7">
        <v>0.5</v>
      </c>
      <c r="I14" s="5">
        <f t="shared" si="1"/>
        <v>1.5</v>
      </c>
      <c r="J14" s="8">
        <f t="shared" si="2"/>
        <v>2.2222222222222223</v>
      </c>
      <c r="K14" s="8">
        <f>[2]神侍!$J$5/([2]众神传!I14*[2]众神传!E14)</f>
        <v>22.222222222222221</v>
      </c>
      <c r="L14" s="8">
        <f>[2]神侍!$J$7/([2]众神传!I14*E14)</f>
        <v>88.888888888888886</v>
      </c>
      <c r="M14" s="5" t="s">
        <v>156</v>
      </c>
      <c r="N14" s="5">
        <f t="shared" si="3"/>
        <v>1.5</v>
      </c>
      <c r="O14" s="5">
        <f t="shared" si="4"/>
        <v>4.5</v>
      </c>
      <c r="P14" s="5">
        <v>3</v>
      </c>
      <c r="Q14" s="5">
        <v>3</v>
      </c>
      <c r="R14" s="5" t="s">
        <v>166</v>
      </c>
      <c r="S14" s="5">
        <v>20</v>
      </c>
      <c r="T14" s="5">
        <f>VLOOKUP(R14,[2]神侍升级!$AC$5:$AE$8,2,FALSE)*S14</f>
        <v>10000</v>
      </c>
      <c r="U14" s="17" t="str">
        <f>INDEX(道具ID!$B:$B,MATCH(D14,道具ID!$C:$C,0),1)&amp;"|1,"&amp;INDEX(道具ID!$B:$B,MATCH(M14,道具ID!$C:$C,0),1)&amp;"|1,"&amp;INDEX(道具ID!$B:$B,MATCH(R14,道具ID!$C:$C,0),1)&amp;"|1"</f>
        <v>210011|1,100311|1,20002|1</v>
      </c>
      <c r="W14" s="12" t="s">
        <v>68</v>
      </c>
      <c r="X14" s="1">
        <f t="shared" si="5"/>
        <v>65</v>
      </c>
      <c r="Y14" s="14">
        <f t="shared" si="6"/>
        <v>110011</v>
      </c>
      <c r="Z14" s="1" t="str">
        <f>INDEX(道具ID!$B:$B,MATCH(D14,道具ID!$C:$C,0),1)&amp;"|"&amp;P14&amp;","&amp;INDEX(道具ID!$B:$B,MATCH(M14,道具ID!$C:$C,0),1)&amp;"|"&amp;众神传数据配置!Q14&amp;","&amp;INDEX(道具ID!$B:$B,MATCH(R14,道具ID!$C:$C,0),1)&amp;"|"&amp;S14</f>
        <v>210011|3,100311|3,20002|20</v>
      </c>
    </row>
    <row r="15" spans="2:27" x14ac:dyDescent="0.15">
      <c r="B15" s="4">
        <v>12</v>
      </c>
      <c r="C15" s="5">
        <v>70</v>
      </c>
      <c r="D15" s="5" t="s">
        <v>88</v>
      </c>
      <c r="E15" s="5">
        <f t="shared" si="0"/>
        <v>3</v>
      </c>
      <c r="F15" s="5">
        <f>INDEX([1]宠物列表!$C$3:$C$16,MATCH(D15,[1]宠物列表!$E$3:$E$16,0))</f>
        <v>1</v>
      </c>
      <c r="G15" s="5">
        <f>INDEX([2]神侍!$J$3:$J$7,MATCH(F15,[2]神侍!$H$3:$H$7,0),1)</f>
        <v>10</v>
      </c>
      <c r="H15" s="7">
        <v>0.5</v>
      </c>
      <c r="I15" s="5">
        <f t="shared" si="1"/>
        <v>1.5</v>
      </c>
      <c r="J15" s="8">
        <f t="shared" si="2"/>
        <v>2.2222222222222223</v>
      </c>
      <c r="K15" s="8">
        <f>[2]神侍!$J$5/([2]众神传!I15*[2]众神传!E15)</f>
        <v>22.222222222222221</v>
      </c>
      <c r="L15" s="8">
        <f>[2]神侍!$J$7/([2]众神传!I15*E15)</f>
        <v>88.888888888888886</v>
      </c>
      <c r="M15" s="5" t="s">
        <v>16</v>
      </c>
      <c r="N15" s="5">
        <f t="shared" si="3"/>
        <v>1.5</v>
      </c>
      <c r="O15" s="5">
        <f t="shared" si="4"/>
        <v>4.5</v>
      </c>
      <c r="P15" s="5">
        <v>3</v>
      </c>
      <c r="Q15" s="5">
        <v>3</v>
      </c>
      <c r="R15" s="5" t="s">
        <v>166</v>
      </c>
      <c r="S15" s="5">
        <v>25</v>
      </c>
      <c r="T15" s="5">
        <f>VLOOKUP(R15,[2]神侍升级!$AC$5:$AE$8,2,FALSE)*S15</f>
        <v>12500</v>
      </c>
      <c r="U15" s="17" t="str">
        <f>INDEX(道具ID!$B:$B,MATCH(D15,道具ID!$C:$C,0),1)&amp;"|1,"&amp;INDEX(道具ID!$B:$B,MATCH(M15,道具ID!$C:$C,0),1)&amp;"|1,"&amp;INDEX(道具ID!$B:$B,MATCH(R15,道具ID!$C:$C,0),1)&amp;"|1"</f>
        <v>210007|1,100312|1,20002|1</v>
      </c>
      <c r="W15" s="12" t="s">
        <v>69</v>
      </c>
      <c r="X15" s="1">
        <f t="shared" si="5"/>
        <v>70</v>
      </c>
      <c r="Y15" s="14">
        <f t="shared" si="6"/>
        <v>110012</v>
      </c>
      <c r="Z15" s="1" t="str">
        <f>INDEX(道具ID!$B:$B,MATCH(D15,道具ID!$C:$C,0),1)&amp;"|"&amp;P15&amp;","&amp;INDEX(道具ID!$B:$B,MATCH(M15,道具ID!$C:$C,0),1)&amp;"|"&amp;众神传数据配置!Q15&amp;","&amp;INDEX(道具ID!$B:$B,MATCH(R15,道具ID!$C:$C,0),1)&amp;"|"&amp;S15</f>
        <v>210007|3,100312|3,20002|25</v>
      </c>
    </row>
    <row r="16" spans="2:27" x14ac:dyDescent="0.15">
      <c r="B16" s="4">
        <v>13</v>
      </c>
      <c r="C16" s="5">
        <v>75</v>
      </c>
      <c r="D16" s="9" t="s">
        <v>89</v>
      </c>
      <c r="E16" s="5">
        <f t="shared" si="0"/>
        <v>3</v>
      </c>
      <c r="F16" s="5">
        <f>INDEX([1]宠物列表!$C$3:$C$16,MATCH(D16,[1]宠物列表!$E$3:$E$16,0))</f>
        <v>1</v>
      </c>
      <c r="G16" s="5">
        <f>INDEX([2]神侍!$J$3:$J$7,MATCH(F16,[2]神侍!$H$3:$H$7,0),1)</f>
        <v>10</v>
      </c>
      <c r="H16" s="7">
        <v>0.5</v>
      </c>
      <c r="I16" s="5">
        <f t="shared" si="1"/>
        <v>1.5</v>
      </c>
      <c r="J16" s="8">
        <f t="shared" si="2"/>
        <v>2.2222222222222223</v>
      </c>
      <c r="K16" s="8">
        <f>[2]神侍!$J$5/([2]众神传!I16*[2]众神传!E16)</f>
        <v>22.222222222222221</v>
      </c>
      <c r="L16" s="8">
        <f>[2]神侍!$J$7/([2]众神传!I16*E16)</f>
        <v>88.888888888888886</v>
      </c>
      <c r="M16" s="5" t="s">
        <v>17</v>
      </c>
      <c r="N16" s="5">
        <f t="shared" si="3"/>
        <v>1.5</v>
      </c>
      <c r="O16" s="5">
        <f t="shared" si="4"/>
        <v>4.5</v>
      </c>
      <c r="P16" s="5">
        <v>3</v>
      </c>
      <c r="Q16" s="5">
        <v>3</v>
      </c>
      <c r="R16" s="5" t="s">
        <v>166</v>
      </c>
      <c r="S16" s="5">
        <v>30</v>
      </c>
      <c r="T16" s="5">
        <f>VLOOKUP(R16,[2]神侍升级!$AC$5:$AE$8,2,FALSE)*S16</f>
        <v>15000</v>
      </c>
      <c r="U16" s="17" t="str">
        <f>INDEX(道具ID!$B:$B,MATCH(D16,道具ID!$C:$C,0),1)&amp;"|1,"&amp;INDEX(道具ID!$B:$B,MATCH(M16,道具ID!$C:$C,0),1)&amp;"|1,"&amp;INDEX(道具ID!$B:$B,MATCH(R16,道具ID!$C:$C,0),1)&amp;"|1"</f>
        <v>210003|1,100313|1,20002|1</v>
      </c>
      <c r="W16" s="12" t="s">
        <v>70</v>
      </c>
      <c r="X16" s="1">
        <f t="shared" si="5"/>
        <v>75</v>
      </c>
      <c r="Y16" s="14">
        <f t="shared" si="6"/>
        <v>110013</v>
      </c>
      <c r="Z16" s="1" t="str">
        <f>INDEX(道具ID!$B:$B,MATCH(D16,道具ID!$C:$C,0),1)&amp;"|"&amp;P16&amp;","&amp;INDEX(道具ID!$B:$B,MATCH(M16,道具ID!$C:$C,0),1)&amp;"|"&amp;众神传数据配置!Q16&amp;","&amp;INDEX(道具ID!$B:$B,MATCH(R16,道具ID!$C:$C,0),1)&amp;"|"&amp;S16</f>
        <v>210003|3,100313|3,20002|30</v>
      </c>
    </row>
    <row r="17" spans="2:26" x14ac:dyDescent="0.15">
      <c r="B17" s="4">
        <v>14</v>
      </c>
      <c r="C17" s="5">
        <v>80</v>
      </c>
      <c r="D17" s="5" t="s">
        <v>86</v>
      </c>
      <c r="E17" s="5">
        <f t="shared" si="0"/>
        <v>3</v>
      </c>
      <c r="F17" s="5">
        <f>INDEX([1]宠物列表!$C$3:$C$16,MATCH(D17,[1]宠物列表!$E$3:$E$16,0))</f>
        <v>2</v>
      </c>
      <c r="G17" s="5">
        <f>INDEX([2]神侍!$J$3:$J$7,MATCH(F17,[2]神侍!$H$3:$H$7,0),1)</f>
        <v>40</v>
      </c>
      <c r="H17" s="7">
        <v>0.5</v>
      </c>
      <c r="I17" s="5">
        <f t="shared" si="1"/>
        <v>1.5</v>
      </c>
      <c r="J17" s="8">
        <f t="shared" si="2"/>
        <v>8.8888888888888893</v>
      </c>
      <c r="K17" s="8">
        <f>[2]神侍!$J$5/([2]众神传!I17*[2]众神传!E17)</f>
        <v>22.222222222222221</v>
      </c>
      <c r="L17" s="8">
        <f>[2]神侍!$J$7/([2]众神传!I17*E17)</f>
        <v>88.888888888888886</v>
      </c>
      <c r="M17" s="5" t="s">
        <v>157</v>
      </c>
      <c r="N17" s="5">
        <f t="shared" si="3"/>
        <v>1.5</v>
      </c>
      <c r="O17" s="5">
        <f t="shared" si="4"/>
        <v>4.5</v>
      </c>
      <c r="P17" s="5">
        <v>3</v>
      </c>
      <c r="Q17" s="5">
        <v>3</v>
      </c>
      <c r="R17" s="5" t="s">
        <v>166</v>
      </c>
      <c r="S17" s="5">
        <v>35</v>
      </c>
      <c r="T17" s="5">
        <f>VLOOKUP(R17,[2]神侍升级!$AC$5:$AE$8,2,FALSE)*S17</f>
        <v>17500</v>
      </c>
      <c r="U17" s="17" t="str">
        <f>INDEX(道具ID!$B:$B,MATCH(D17,道具ID!$C:$C,0),1)&amp;"|1,"&amp;INDEX(道具ID!$B:$B,MATCH(M17,道具ID!$C:$C,0),1)&amp;"|1,"&amp;INDEX(道具ID!$B:$B,MATCH(R17,道具ID!$C:$C,0),1)&amp;"|1"</f>
        <v>210013|1,100314|1,20002|1</v>
      </c>
      <c r="W17" s="12" t="s">
        <v>71</v>
      </c>
      <c r="X17" s="1">
        <f t="shared" si="5"/>
        <v>80</v>
      </c>
      <c r="Y17" s="14">
        <f t="shared" si="6"/>
        <v>110014</v>
      </c>
      <c r="Z17" s="1" t="str">
        <f>INDEX(道具ID!$B:$B,MATCH(D17,道具ID!$C:$C,0),1)&amp;"|"&amp;P17&amp;","&amp;INDEX(道具ID!$B:$B,MATCH(M17,道具ID!$C:$C,0),1)&amp;"|"&amp;众神传数据配置!Q17&amp;","&amp;INDEX(道具ID!$B:$B,MATCH(R17,道具ID!$C:$C,0),1)&amp;"|"&amp;S17</f>
        <v>210013|3,100314|3,20002|35</v>
      </c>
    </row>
    <row r="18" spans="2:26" x14ac:dyDescent="0.15">
      <c r="B18" s="4">
        <v>15</v>
      </c>
      <c r="C18" s="5">
        <v>85</v>
      </c>
      <c r="D18" s="5" t="s">
        <v>85</v>
      </c>
      <c r="E18" s="5">
        <f t="shared" si="0"/>
        <v>3</v>
      </c>
      <c r="F18" s="5">
        <f>INDEX([1]宠物列表!$C$3:$C$16,MATCH(D18,[1]宠物列表!$E$3:$E$16,0))</f>
        <v>1</v>
      </c>
      <c r="G18" s="5">
        <f>INDEX([2]神侍!$J$3:$J$7,MATCH(F18,[2]神侍!$H$3:$H$7,0),1)</f>
        <v>10</v>
      </c>
      <c r="H18" s="7">
        <v>0.5</v>
      </c>
      <c r="I18" s="5">
        <f t="shared" si="1"/>
        <v>1.5</v>
      </c>
      <c r="J18" s="8">
        <f t="shared" si="2"/>
        <v>2.2222222222222223</v>
      </c>
      <c r="K18" s="8">
        <f>[2]神侍!$J$5/([2]众神传!I18*[2]众神传!E18)</f>
        <v>22.222222222222221</v>
      </c>
      <c r="L18" s="8">
        <f>[2]神侍!$J$7/([2]众神传!I18*E18)</f>
        <v>88.888888888888886</v>
      </c>
      <c r="M18" s="5" t="s">
        <v>158</v>
      </c>
      <c r="N18" s="5">
        <f t="shared" si="3"/>
        <v>1.5</v>
      </c>
      <c r="O18" s="5">
        <f t="shared" si="4"/>
        <v>4.5</v>
      </c>
      <c r="P18" s="5">
        <v>3</v>
      </c>
      <c r="Q18" s="5">
        <v>3</v>
      </c>
      <c r="R18" s="5" t="s">
        <v>166</v>
      </c>
      <c r="S18" s="5">
        <v>40</v>
      </c>
      <c r="T18" s="5">
        <f>VLOOKUP(R18,[2]神侍升级!$AC$5:$AE$8,2,FALSE)*S18</f>
        <v>20000</v>
      </c>
      <c r="U18" s="17" t="str">
        <f>INDEX(道具ID!$B:$B,MATCH(D18,道具ID!$C:$C,0),1)&amp;"|1,"&amp;INDEX(道具ID!$B:$B,MATCH(M18,道具ID!$C:$C,0),1)&amp;"|1,"&amp;INDEX(道具ID!$B:$B,MATCH(R18,道具ID!$C:$C,0),1)&amp;"|1"</f>
        <v>210014|1,100315|1,20002|1</v>
      </c>
      <c r="W18" s="12" t="s">
        <v>72</v>
      </c>
      <c r="X18" s="1">
        <f t="shared" si="5"/>
        <v>85</v>
      </c>
      <c r="Y18" s="14">
        <f t="shared" si="6"/>
        <v>110015</v>
      </c>
      <c r="Z18" s="1" t="str">
        <f>INDEX(道具ID!$B:$B,MATCH(D18,道具ID!$C:$C,0),1)&amp;"|"&amp;P18&amp;","&amp;INDEX(道具ID!$B:$B,MATCH(M18,道具ID!$C:$C,0),1)&amp;"|"&amp;众神传数据配置!Q18&amp;","&amp;INDEX(道具ID!$B:$B,MATCH(R18,道具ID!$C:$C,0),1)&amp;"|"&amp;S18</f>
        <v>210014|3,100315|3,20002|40</v>
      </c>
    </row>
    <row r="19" spans="2:26" x14ac:dyDescent="0.15">
      <c r="B19" s="4">
        <v>16</v>
      </c>
      <c r="C19" s="5">
        <v>90</v>
      </c>
      <c r="D19" s="5" t="s">
        <v>87</v>
      </c>
      <c r="E19" s="5">
        <f t="shared" si="0"/>
        <v>3</v>
      </c>
      <c r="F19" s="5">
        <f>INDEX([1]宠物列表!$C$3:$C$16,MATCH(D19,[1]宠物列表!$E$3:$E$16,0))</f>
        <v>1</v>
      </c>
      <c r="G19" s="5">
        <f>INDEX([2]神侍!$J$3:$J$7,MATCH(F19,[2]神侍!$H$3:$H$7,0),1)</f>
        <v>10</v>
      </c>
      <c r="H19" s="7">
        <v>0.5</v>
      </c>
      <c r="I19" s="5">
        <f t="shared" si="1"/>
        <v>1.5</v>
      </c>
      <c r="J19" s="8">
        <f t="shared" si="2"/>
        <v>2.2222222222222223</v>
      </c>
      <c r="K19" s="8">
        <f>[2]神侍!$J$5/([2]众神传!I19*[2]众神传!E19)</f>
        <v>22.222222222222221</v>
      </c>
      <c r="L19" s="8">
        <f>[2]神侍!$J$7/([2]众神传!I19*E19)</f>
        <v>88.888888888888886</v>
      </c>
      <c r="M19" s="5" t="s">
        <v>159</v>
      </c>
      <c r="N19" s="5">
        <f t="shared" si="3"/>
        <v>1.5</v>
      </c>
      <c r="O19" s="5">
        <f t="shared" si="4"/>
        <v>4.5</v>
      </c>
      <c r="P19" s="5">
        <v>3</v>
      </c>
      <c r="Q19" s="5">
        <v>3</v>
      </c>
      <c r="R19" s="5" t="s">
        <v>166</v>
      </c>
      <c r="S19" s="5">
        <v>45</v>
      </c>
      <c r="T19" s="5">
        <f>VLOOKUP(R19,[2]神侍升级!$AC$5:$AE$8,2,FALSE)*S19</f>
        <v>22500</v>
      </c>
      <c r="U19" s="17" t="str">
        <f>INDEX(道具ID!$B:$B,MATCH(D19,道具ID!$C:$C,0),1)&amp;"|1,"&amp;INDEX(道具ID!$B:$B,MATCH(M19,道具ID!$C:$C,0),1)&amp;"|1,"&amp;INDEX(道具ID!$B:$B,MATCH(R19,道具ID!$C:$C,0),1)&amp;"|1"</f>
        <v>210011|1,100316|1,20002|1</v>
      </c>
      <c r="W19" s="12" t="s">
        <v>73</v>
      </c>
      <c r="X19" s="1">
        <f t="shared" si="5"/>
        <v>90</v>
      </c>
      <c r="Y19" s="14">
        <f t="shared" si="6"/>
        <v>110016</v>
      </c>
      <c r="Z19" s="1" t="str">
        <f>INDEX(道具ID!$B:$B,MATCH(D19,道具ID!$C:$C,0),1)&amp;"|"&amp;P19&amp;","&amp;INDEX(道具ID!$B:$B,MATCH(M19,道具ID!$C:$C,0),1)&amp;"|"&amp;众神传数据配置!Q19&amp;","&amp;INDEX(道具ID!$B:$B,MATCH(R19,道具ID!$C:$C,0),1)&amp;"|"&amp;S19</f>
        <v>210011|3,100316|3,20002|45</v>
      </c>
    </row>
    <row r="20" spans="2:26" x14ac:dyDescent="0.15">
      <c r="B20" s="5">
        <v>17</v>
      </c>
      <c r="C20" s="5">
        <v>95</v>
      </c>
      <c r="D20" s="5" t="s">
        <v>88</v>
      </c>
      <c r="E20" s="5">
        <f t="shared" si="0"/>
        <v>3</v>
      </c>
      <c r="F20" s="5">
        <f>INDEX([1]宠物列表!$C$3:$C$16,MATCH(D20,[1]宠物列表!$E$3:$E$16,0))</f>
        <v>1</v>
      </c>
      <c r="G20" s="5">
        <f>INDEX([2]神侍!$J$3:$J$7,MATCH(F20,[2]神侍!$H$3:$H$7,0),1)</f>
        <v>10</v>
      </c>
      <c r="H20" s="7">
        <v>0.5</v>
      </c>
      <c r="I20" s="5">
        <f t="shared" si="1"/>
        <v>1.5</v>
      </c>
      <c r="J20" s="8">
        <f t="shared" si="2"/>
        <v>2.2222222222222223</v>
      </c>
      <c r="K20" s="8">
        <f>[2]神侍!$J$5/([2]众神传!I20*[2]众神传!E20)</f>
        <v>22.222222222222221</v>
      </c>
      <c r="L20" s="8">
        <f>[2]神侍!$J$7/([2]众神传!I20*E20)</f>
        <v>88.888888888888886</v>
      </c>
      <c r="M20" s="5" t="s">
        <v>160</v>
      </c>
      <c r="N20" s="5">
        <f t="shared" si="3"/>
        <v>1.5</v>
      </c>
      <c r="O20" s="5">
        <f t="shared" si="4"/>
        <v>4.5</v>
      </c>
      <c r="P20" s="5">
        <v>3</v>
      </c>
      <c r="Q20" s="5">
        <v>3</v>
      </c>
      <c r="R20" s="5" t="s">
        <v>166</v>
      </c>
      <c r="S20" s="5">
        <v>50</v>
      </c>
      <c r="T20" s="5">
        <f>VLOOKUP(R20,[2]神侍升级!$AC$5:$AE$8,2,FALSE)*S20</f>
        <v>25000</v>
      </c>
      <c r="U20" s="17" t="str">
        <f>INDEX(道具ID!$B:$B,MATCH(D20,道具ID!$C:$C,0),1)&amp;"|1,"&amp;INDEX(道具ID!$B:$B,MATCH(M20,道具ID!$C:$C,0),1)&amp;"|1,"&amp;INDEX(道具ID!$B:$B,MATCH(R20,道具ID!$C:$C,0),1)&amp;"|1"</f>
        <v>210007|1,100317|1,20002|1</v>
      </c>
      <c r="W20" s="12" t="s">
        <v>74</v>
      </c>
      <c r="X20" s="1">
        <f t="shared" si="5"/>
        <v>95</v>
      </c>
      <c r="Y20" s="14">
        <f t="shared" si="6"/>
        <v>110017</v>
      </c>
      <c r="Z20" s="1" t="str">
        <f>INDEX(道具ID!$B:$B,MATCH(D20,道具ID!$C:$C,0),1)&amp;"|"&amp;P20&amp;","&amp;INDEX(道具ID!$B:$B,MATCH(M20,道具ID!$C:$C,0),1)&amp;"|"&amp;众神传数据配置!Q20&amp;","&amp;INDEX(道具ID!$B:$B,MATCH(R20,道具ID!$C:$C,0),1)&amp;"|"&amp;S20</f>
        <v>210007|3,100317|3,20002|50</v>
      </c>
    </row>
    <row r="21" spans="2:26" x14ac:dyDescent="0.15">
      <c r="B21" s="5">
        <v>18</v>
      </c>
      <c r="C21" s="5">
        <v>100</v>
      </c>
      <c r="D21" s="9" t="s">
        <v>89</v>
      </c>
      <c r="E21" s="5">
        <f t="shared" si="0"/>
        <v>3</v>
      </c>
      <c r="F21" s="5">
        <f>INDEX([1]宠物列表!$C$3:$C$16,MATCH(D21,[1]宠物列表!$E$3:$E$16,0))</f>
        <v>1</v>
      </c>
      <c r="G21" s="5">
        <f>INDEX([2]神侍!$J$3:$J$7,MATCH(F21,[2]神侍!$H$3:$H$7,0),1)</f>
        <v>10</v>
      </c>
      <c r="H21" s="7">
        <v>0.5</v>
      </c>
      <c r="I21" s="5">
        <f t="shared" si="1"/>
        <v>1.5</v>
      </c>
      <c r="J21" s="8">
        <f t="shared" si="2"/>
        <v>2.2222222222222223</v>
      </c>
      <c r="K21" s="8">
        <f>[2]神侍!$J$5/([2]众神传!I21*[2]众神传!E21)</f>
        <v>22.222222222222221</v>
      </c>
      <c r="L21" s="8">
        <f>[2]神侍!$J$7/([2]众神传!I21*E21)</f>
        <v>88.888888888888886</v>
      </c>
      <c r="M21" s="5" t="s">
        <v>161</v>
      </c>
      <c r="N21" s="5">
        <f t="shared" si="3"/>
        <v>1.5</v>
      </c>
      <c r="O21" s="5">
        <f t="shared" si="4"/>
        <v>4.5</v>
      </c>
      <c r="P21" s="5">
        <v>3</v>
      </c>
      <c r="Q21" s="5">
        <v>3</v>
      </c>
      <c r="R21" s="5" t="s">
        <v>166</v>
      </c>
      <c r="S21" s="5">
        <v>55</v>
      </c>
      <c r="T21" s="5">
        <f>VLOOKUP(R21,[2]神侍升级!$AC$5:$AE$8,2,FALSE)*S21</f>
        <v>27500</v>
      </c>
      <c r="U21" s="17" t="str">
        <f>INDEX(道具ID!$B:$B,MATCH(D21,道具ID!$C:$C,0),1)&amp;"|1,"&amp;INDEX(道具ID!$B:$B,MATCH(M21,道具ID!$C:$C,0),1)&amp;"|1,"&amp;INDEX(道具ID!$B:$B,MATCH(R21,道具ID!$C:$C,0),1)&amp;"|1"</f>
        <v>210003|1,100318|1,20002|1</v>
      </c>
      <c r="W21" s="12" t="s">
        <v>75</v>
      </c>
      <c r="X21" s="1">
        <f t="shared" si="5"/>
        <v>100</v>
      </c>
      <c r="Y21" s="14">
        <f t="shared" si="6"/>
        <v>110018</v>
      </c>
      <c r="Z21" s="1" t="str">
        <f>INDEX(道具ID!$B:$B,MATCH(D21,道具ID!$C:$C,0),1)&amp;"|"&amp;P21&amp;","&amp;INDEX(道具ID!$B:$B,MATCH(M21,道具ID!$C:$C,0),1)&amp;"|"&amp;众神传数据配置!Q21&amp;","&amp;INDEX(道具ID!$B:$B,MATCH(R21,道具ID!$C:$C,0),1)&amp;"|"&amp;S21</f>
        <v>210003|3,100318|3,20002|55</v>
      </c>
    </row>
    <row r="22" spans="2:26" x14ac:dyDescent="0.15">
      <c r="B22" s="10" t="s">
        <v>90</v>
      </c>
      <c r="U22" s="17"/>
    </row>
    <row r="23" spans="2:26" x14ac:dyDescent="0.15">
      <c r="B23" s="10" t="s">
        <v>91</v>
      </c>
      <c r="U23" s="17"/>
    </row>
    <row r="28" spans="2:26" x14ac:dyDescent="0.15">
      <c r="B28" s="5" t="s">
        <v>92</v>
      </c>
      <c r="C28" s="5" t="s">
        <v>93</v>
      </c>
      <c r="D28" s="5" t="s">
        <v>94</v>
      </c>
    </row>
    <row r="29" spans="2:26" x14ac:dyDescent="0.15">
      <c r="B29" s="5">
        <v>1</v>
      </c>
      <c r="C29" s="5">
        <v>0</v>
      </c>
      <c r="D29" s="5">
        <v>30</v>
      </c>
    </row>
    <row r="30" spans="2:26" x14ac:dyDescent="0.15">
      <c r="B30" s="5">
        <v>2</v>
      </c>
      <c r="C30" s="5">
        <v>1</v>
      </c>
      <c r="D30" s="5">
        <v>100</v>
      </c>
    </row>
    <row r="31" spans="2:26" x14ac:dyDescent="0.15">
      <c r="B31" s="5">
        <v>3</v>
      </c>
      <c r="C31" s="5">
        <v>5</v>
      </c>
      <c r="D31" s="5">
        <v>150</v>
      </c>
    </row>
    <row r="32" spans="2:26" x14ac:dyDescent="0.15">
      <c r="B32" s="5">
        <v>4</v>
      </c>
      <c r="C32" s="5">
        <v>10</v>
      </c>
      <c r="D32" s="5">
        <v>200</v>
      </c>
    </row>
    <row r="33" spans="2:4" x14ac:dyDescent="0.15">
      <c r="B33" s="5">
        <v>5</v>
      </c>
      <c r="C33" s="5">
        <v>13</v>
      </c>
      <c r="D33" s="5">
        <v>250</v>
      </c>
    </row>
  </sheetData>
  <mergeCells count="2">
    <mergeCell ref="M2:O2"/>
    <mergeCell ref="P2:T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06"/>
  <sheetViews>
    <sheetView topLeftCell="A43" workbookViewId="0">
      <selection activeCell="B43" sqref="B1:C1048576"/>
    </sheetView>
  </sheetViews>
  <sheetFormatPr defaultRowHeight="12" x14ac:dyDescent="0.15"/>
  <cols>
    <col min="1" max="1" width="9" style="1"/>
    <col min="2" max="2" width="7.375" style="21" customWidth="1"/>
    <col min="3" max="3" width="16.75" style="21" customWidth="1"/>
    <col min="4" max="16384" width="9" style="1"/>
  </cols>
  <sheetData>
    <row r="1" spans="2:3" x14ac:dyDescent="0.15">
      <c r="B1" s="18"/>
      <c r="C1" s="18"/>
    </row>
    <row r="2" spans="2:3" x14ac:dyDescent="0.15">
      <c r="B2" s="19" t="s">
        <v>18</v>
      </c>
      <c r="C2" s="19" t="s">
        <v>19</v>
      </c>
    </row>
    <row r="3" spans="2:3" x14ac:dyDescent="0.15">
      <c r="B3" s="20" t="s">
        <v>20</v>
      </c>
      <c r="C3" s="20" t="s">
        <v>21</v>
      </c>
    </row>
    <row r="4" spans="2:3" x14ac:dyDescent="0.15">
      <c r="B4" s="21">
        <v>10001</v>
      </c>
      <c r="C4" s="21" t="s">
        <v>96</v>
      </c>
    </row>
    <row r="5" spans="2:3" x14ac:dyDescent="0.15">
      <c r="B5" s="21">
        <v>10002</v>
      </c>
      <c r="C5" s="21" t="s">
        <v>97</v>
      </c>
    </row>
    <row r="6" spans="2:3" x14ac:dyDescent="0.15">
      <c r="B6" s="21">
        <v>20000</v>
      </c>
      <c r="C6" s="21" t="s">
        <v>22</v>
      </c>
    </row>
    <row r="7" spans="2:3" x14ac:dyDescent="0.15">
      <c r="B7" s="21">
        <v>20001</v>
      </c>
      <c r="C7" s="21" t="s">
        <v>98</v>
      </c>
    </row>
    <row r="8" spans="2:3" x14ac:dyDescent="0.15">
      <c r="B8" s="21">
        <v>20002</v>
      </c>
      <c r="C8" s="21" t="s">
        <v>99</v>
      </c>
    </row>
    <row r="9" spans="2:3" x14ac:dyDescent="0.15">
      <c r="B9" s="21">
        <v>20003</v>
      </c>
      <c r="C9" s="21" t="s">
        <v>100</v>
      </c>
    </row>
    <row r="10" spans="2:3" x14ac:dyDescent="0.15">
      <c r="B10" s="21">
        <v>20100</v>
      </c>
      <c r="C10" s="21" t="s">
        <v>101</v>
      </c>
    </row>
    <row r="11" spans="2:3" x14ac:dyDescent="0.15">
      <c r="B11" s="21">
        <v>30000</v>
      </c>
      <c r="C11" s="21" t="s">
        <v>23</v>
      </c>
    </row>
    <row r="12" spans="2:3" x14ac:dyDescent="0.15">
      <c r="B12" s="21">
        <v>30001</v>
      </c>
      <c r="C12" s="21" t="s">
        <v>24</v>
      </c>
    </row>
    <row r="13" spans="2:3" x14ac:dyDescent="0.15">
      <c r="B13" s="21">
        <v>30002</v>
      </c>
      <c r="C13" s="21" t="s">
        <v>102</v>
      </c>
    </row>
    <row r="14" spans="2:3" x14ac:dyDescent="0.15">
      <c r="B14" s="21">
        <v>30003</v>
      </c>
      <c r="C14" s="21" t="s">
        <v>103</v>
      </c>
    </row>
    <row r="15" spans="2:3" x14ac:dyDescent="0.15">
      <c r="B15" s="21">
        <v>30004</v>
      </c>
      <c r="C15" s="21" t="s">
        <v>104</v>
      </c>
    </row>
    <row r="16" spans="2:3" x14ac:dyDescent="0.15">
      <c r="B16" s="21">
        <v>30005</v>
      </c>
      <c r="C16" s="21" t="s">
        <v>105</v>
      </c>
    </row>
    <row r="17" spans="2:3" x14ac:dyDescent="0.15">
      <c r="B17" s="21">
        <v>30006</v>
      </c>
      <c r="C17" s="21" t="s">
        <v>106</v>
      </c>
    </row>
    <row r="18" spans="2:3" x14ac:dyDescent="0.15">
      <c r="B18" s="21">
        <v>30007</v>
      </c>
      <c r="C18" s="21" t="s">
        <v>107</v>
      </c>
    </row>
    <row r="19" spans="2:3" x14ac:dyDescent="0.15">
      <c r="B19" s="21">
        <v>30008</v>
      </c>
      <c r="C19" s="21" t="s">
        <v>108</v>
      </c>
    </row>
    <row r="20" spans="2:3" x14ac:dyDescent="0.15">
      <c r="B20" s="21">
        <v>30009</v>
      </c>
      <c r="C20" s="21" t="s">
        <v>109</v>
      </c>
    </row>
    <row r="21" spans="2:3" x14ac:dyDescent="0.15">
      <c r="B21" s="21">
        <v>30010</v>
      </c>
      <c r="C21" s="21" t="s">
        <v>110</v>
      </c>
    </row>
    <row r="22" spans="2:3" x14ac:dyDescent="0.15">
      <c r="B22" s="21">
        <v>30011</v>
      </c>
      <c r="C22" s="21" t="s">
        <v>111</v>
      </c>
    </row>
    <row r="23" spans="2:3" x14ac:dyDescent="0.15">
      <c r="B23" s="21">
        <v>30012</v>
      </c>
      <c r="C23" s="21" t="s">
        <v>112</v>
      </c>
    </row>
    <row r="24" spans="2:3" x14ac:dyDescent="0.15">
      <c r="B24" s="21">
        <v>30013</v>
      </c>
      <c r="C24" s="21" t="s">
        <v>113</v>
      </c>
    </row>
    <row r="25" spans="2:3" x14ac:dyDescent="0.15">
      <c r="B25" s="21">
        <v>30014</v>
      </c>
      <c r="C25" s="21" t="s">
        <v>114</v>
      </c>
    </row>
    <row r="26" spans="2:3" x14ac:dyDescent="0.15">
      <c r="B26" s="21">
        <v>30015</v>
      </c>
      <c r="C26" s="21" t="s">
        <v>115</v>
      </c>
    </row>
    <row r="27" spans="2:3" x14ac:dyDescent="0.15">
      <c r="B27" s="21">
        <v>40000</v>
      </c>
      <c r="C27" s="21" t="s">
        <v>116</v>
      </c>
    </row>
    <row r="28" spans="2:3" x14ac:dyDescent="0.15">
      <c r="B28" s="21">
        <v>40001</v>
      </c>
      <c r="C28" s="21" t="s">
        <v>117</v>
      </c>
    </row>
    <row r="29" spans="2:3" x14ac:dyDescent="0.15">
      <c r="B29" s="21">
        <v>40100</v>
      </c>
      <c r="C29" s="21" t="s">
        <v>118</v>
      </c>
    </row>
    <row r="30" spans="2:3" x14ac:dyDescent="0.15">
      <c r="B30" s="21">
        <v>40101</v>
      </c>
      <c r="C30" s="21" t="s">
        <v>119</v>
      </c>
    </row>
    <row r="31" spans="2:3" x14ac:dyDescent="0.15">
      <c r="B31" s="21">
        <v>40200</v>
      </c>
      <c r="C31" s="21" t="s">
        <v>25</v>
      </c>
    </row>
    <row r="32" spans="2:3" x14ac:dyDescent="0.15">
      <c r="B32" s="21">
        <v>40201</v>
      </c>
      <c r="C32" s="21" t="s">
        <v>26</v>
      </c>
    </row>
    <row r="33" spans="2:3" x14ac:dyDescent="0.15">
      <c r="B33" s="21">
        <v>40202</v>
      </c>
      <c r="C33" s="21" t="s">
        <v>120</v>
      </c>
    </row>
    <row r="34" spans="2:3" x14ac:dyDescent="0.15">
      <c r="B34" s="21">
        <v>40203</v>
      </c>
      <c r="C34" s="21" t="s">
        <v>27</v>
      </c>
    </row>
    <row r="35" spans="2:3" x14ac:dyDescent="0.15">
      <c r="B35" s="21">
        <v>40204</v>
      </c>
      <c r="C35" s="21" t="s">
        <v>28</v>
      </c>
    </row>
    <row r="36" spans="2:3" x14ac:dyDescent="0.15">
      <c r="B36" s="21">
        <v>40300</v>
      </c>
      <c r="C36" s="21" t="s">
        <v>29</v>
      </c>
    </row>
    <row r="37" spans="2:3" x14ac:dyDescent="0.15">
      <c r="B37" s="21">
        <v>100001</v>
      </c>
      <c r="C37" s="21" t="s">
        <v>121</v>
      </c>
    </row>
    <row r="38" spans="2:3" x14ac:dyDescent="0.15">
      <c r="B38" s="21">
        <v>100002</v>
      </c>
      <c r="C38" s="21" t="s">
        <v>30</v>
      </c>
    </row>
    <row r="39" spans="2:3" x14ac:dyDescent="0.15">
      <c r="B39" s="21">
        <v>100003</v>
      </c>
      <c r="C39" s="21" t="s">
        <v>122</v>
      </c>
    </row>
    <row r="40" spans="2:3" x14ac:dyDescent="0.15">
      <c r="B40" s="21">
        <v>100004</v>
      </c>
      <c r="C40" s="21" t="s">
        <v>123</v>
      </c>
    </row>
    <row r="41" spans="2:3" x14ac:dyDescent="0.15">
      <c r="B41" s="21">
        <v>100005</v>
      </c>
      <c r="C41" s="21" t="s">
        <v>124</v>
      </c>
    </row>
    <row r="42" spans="2:3" x14ac:dyDescent="0.15">
      <c r="B42" s="21">
        <v>100006</v>
      </c>
      <c r="C42" s="21" t="s">
        <v>125</v>
      </c>
    </row>
    <row r="43" spans="2:3" x14ac:dyDescent="0.15">
      <c r="B43" s="21">
        <v>100007</v>
      </c>
      <c r="C43" s="21" t="s">
        <v>126</v>
      </c>
    </row>
    <row r="44" spans="2:3" x14ac:dyDescent="0.15">
      <c r="B44" s="21">
        <v>100008</v>
      </c>
      <c r="C44" s="21" t="s">
        <v>127</v>
      </c>
    </row>
    <row r="45" spans="2:3" x14ac:dyDescent="0.15">
      <c r="B45" s="21">
        <v>100009</v>
      </c>
      <c r="C45" s="21" t="s">
        <v>128</v>
      </c>
    </row>
    <row r="46" spans="2:3" x14ac:dyDescent="0.15">
      <c r="B46" s="21">
        <v>100010</v>
      </c>
      <c r="C46" s="21" t="s">
        <v>129</v>
      </c>
    </row>
    <row r="47" spans="2:3" x14ac:dyDescent="0.15">
      <c r="B47" s="21">
        <v>100101</v>
      </c>
      <c r="C47" s="21" t="s">
        <v>130</v>
      </c>
    </row>
    <row r="48" spans="2:3" x14ac:dyDescent="0.15">
      <c r="B48" s="21">
        <v>100102</v>
      </c>
      <c r="C48" s="21" t="s">
        <v>131</v>
      </c>
    </row>
    <row r="49" spans="2:3" x14ac:dyDescent="0.15">
      <c r="B49" s="21">
        <v>100103</v>
      </c>
      <c r="C49" s="21" t="s">
        <v>31</v>
      </c>
    </row>
    <row r="50" spans="2:3" x14ac:dyDescent="0.15">
      <c r="B50" s="21">
        <v>100104</v>
      </c>
      <c r="C50" s="21" t="s">
        <v>132</v>
      </c>
    </row>
    <row r="51" spans="2:3" x14ac:dyDescent="0.15">
      <c r="B51" s="21">
        <v>100105</v>
      </c>
      <c r="C51" s="21" t="s">
        <v>133</v>
      </c>
    </row>
    <row r="52" spans="2:3" x14ac:dyDescent="0.15">
      <c r="B52" s="21">
        <v>100106</v>
      </c>
      <c r="C52" s="21" t="s">
        <v>32</v>
      </c>
    </row>
    <row r="53" spans="2:3" x14ac:dyDescent="0.15">
      <c r="B53" s="21">
        <v>100107</v>
      </c>
      <c r="C53" s="21" t="s">
        <v>134</v>
      </c>
    </row>
    <row r="54" spans="2:3" x14ac:dyDescent="0.15">
      <c r="B54" s="21">
        <v>100108</v>
      </c>
      <c r="C54" s="21" t="s">
        <v>135</v>
      </c>
    </row>
    <row r="55" spans="2:3" x14ac:dyDescent="0.15">
      <c r="B55" s="21">
        <v>100109</v>
      </c>
      <c r="C55" s="21" t="s">
        <v>136</v>
      </c>
    </row>
    <row r="56" spans="2:3" x14ac:dyDescent="0.15">
      <c r="B56" s="21">
        <v>100110</v>
      </c>
      <c r="C56" s="21" t="s">
        <v>137</v>
      </c>
    </row>
    <row r="57" spans="2:3" x14ac:dyDescent="0.15">
      <c r="B57" s="21">
        <v>100201</v>
      </c>
      <c r="C57" s="21" t="s">
        <v>138</v>
      </c>
    </row>
    <row r="58" spans="2:3" x14ac:dyDescent="0.15">
      <c r="B58" s="21">
        <v>100202</v>
      </c>
      <c r="C58" s="21" t="s">
        <v>139</v>
      </c>
    </row>
    <row r="59" spans="2:3" x14ac:dyDescent="0.15">
      <c r="B59" s="21">
        <v>100203</v>
      </c>
      <c r="C59" s="21" t="s">
        <v>33</v>
      </c>
    </row>
    <row r="60" spans="2:3" x14ac:dyDescent="0.15">
      <c r="B60" s="21">
        <v>100204</v>
      </c>
      <c r="C60" s="21" t="s">
        <v>140</v>
      </c>
    </row>
    <row r="61" spans="2:3" x14ac:dyDescent="0.15">
      <c r="B61" s="21">
        <v>100205</v>
      </c>
      <c r="C61" s="21" t="s">
        <v>141</v>
      </c>
    </row>
    <row r="62" spans="2:3" x14ac:dyDescent="0.15">
      <c r="B62" s="21">
        <v>100206</v>
      </c>
      <c r="C62" s="21" t="s">
        <v>34</v>
      </c>
    </row>
    <row r="63" spans="2:3" x14ac:dyDescent="0.15">
      <c r="B63" s="21">
        <v>100207</v>
      </c>
      <c r="C63" s="21" t="s">
        <v>142</v>
      </c>
    </row>
    <row r="64" spans="2:3" x14ac:dyDescent="0.15">
      <c r="B64" s="21">
        <v>100208</v>
      </c>
      <c r="C64" s="21" t="s">
        <v>143</v>
      </c>
    </row>
    <row r="65" spans="2:3" x14ac:dyDescent="0.15">
      <c r="B65" s="21">
        <v>100209</v>
      </c>
      <c r="C65" s="21" t="s">
        <v>144</v>
      </c>
    </row>
    <row r="66" spans="2:3" x14ac:dyDescent="0.15">
      <c r="B66" s="21">
        <v>100210</v>
      </c>
      <c r="C66" s="21" t="s">
        <v>145</v>
      </c>
    </row>
    <row r="67" spans="2:3" x14ac:dyDescent="0.15">
      <c r="B67" s="21">
        <v>100301</v>
      </c>
      <c r="C67" s="21" t="s">
        <v>146</v>
      </c>
    </row>
    <row r="68" spans="2:3" x14ac:dyDescent="0.15">
      <c r="B68" s="21">
        <v>100302</v>
      </c>
      <c r="C68" s="21" t="s">
        <v>147</v>
      </c>
    </row>
    <row r="69" spans="2:3" x14ac:dyDescent="0.15">
      <c r="B69" s="21">
        <v>100303</v>
      </c>
      <c r="C69" s="21" t="s">
        <v>148</v>
      </c>
    </row>
    <row r="70" spans="2:3" x14ac:dyDescent="0.15">
      <c r="B70" s="21">
        <v>100304</v>
      </c>
      <c r="C70" s="21" t="s">
        <v>149</v>
      </c>
    </row>
    <row r="71" spans="2:3" x14ac:dyDescent="0.15">
      <c r="B71" s="21">
        <v>100305</v>
      </c>
      <c r="C71" s="21" t="s">
        <v>150</v>
      </c>
    </row>
    <row r="72" spans="2:3" x14ac:dyDescent="0.15">
      <c r="B72" s="21">
        <v>100306</v>
      </c>
      <c r="C72" s="21" t="s">
        <v>151</v>
      </c>
    </row>
    <row r="73" spans="2:3" x14ac:dyDescent="0.15">
      <c r="B73" s="21">
        <v>100307</v>
      </c>
      <c r="C73" s="21" t="s">
        <v>152</v>
      </c>
    </row>
    <row r="74" spans="2:3" x14ac:dyDescent="0.15">
      <c r="B74" s="21">
        <v>100308</v>
      </c>
      <c r="C74" s="21" t="s">
        <v>153</v>
      </c>
    </row>
    <row r="75" spans="2:3" x14ac:dyDescent="0.15">
      <c r="B75" s="21">
        <v>100309</v>
      </c>
      <c r="C75" s="21" t="s">
        <v>154</v>
      </c>
    </row>
    <row r="76" spans="2:3" x14ac:dyDescent="0.15">
      <c r="B76" s="21">
        <v>100310</v>
      </c>
      <c r="C76" s="21" t="s">
        <v>155</v>
      </c>
    </row>
    <row r="77" spans="2:3" x14ac:dyDescent="0.15">
      <c r="B77" s="21">
        <v>100311</v>
      </c>
      <c r="C77" s="21" t="s">
        <v>156</v>
      </c>
    </row>
    <row r="78" spans="2:3" x14ac:dyDescent="0.15">
      <c r="B78" s="21">
        <v>100312</v>
      </c>
      <c r="C78" s="21" t="s">
        <v>16</v>
      </c>
    </row>
    <row r="79" spans="2:3" x14ac:dyDescent="0.15">
      <c r="B79" s="21">
        <v>100313</v>
      </c>
      <c r="C79" s="21" t="s">
        <v>17</v>
      </c>
    </row>
    <row r="80" spans="2:3" x14ac:dyDescent="0.15">
      <c r="B80" s="21">
        <v>100314</v>
      </c>
      <c r="C80" s="21" t="s">
        <v>157</v>
      </c>
    </row>
    <row r="81" spans="2:3" x14ac:dyDescent="0.15">
      <c r="B81" s="21">
        <v>100315</v>
      </c>
      <c r="C81" s="21" t="s">
        <v>158</v>
      </c>
    </row>
    <row r="82" spans="2:3" x14ac:dyDescent="0.15">
      <c r="B82" s="21">
        <v>100316</v>
      </c>
      <c r="C82" s="21" t="s">
        <v>159</v>
      </c>
    </row>
    <row r="83" spans="2:3" x14ac:dyDescent="0.15">
      <c r="B83" s="21">
        <v>100317</v>
      </c>
      <c r="C83" s="21" t="s">
        <v>160</v>
      </c>
    </row>
    <row r="84" spans="2:3" x14ac:dyDescent="0.15">
      <c r="B84" s="21">
        <v>100318</v>
      </c>
      <c r="C84" s="21" t="s">
        <v>161</v>
      </c>
    </row>
    <row r="85" spans="2:3" x14ac:dyDescent="0.15">
      <c r="B85" s="21">
        <v>110001</v>
      </c>
      <c r="C85" s="21" t="s">
        <v>35</v>
      </c>
    </row>
    <row r="86" spans="2:3" x14ac:dyDescent="0.15">
      <c r="B86" s="21">
        <v>110002</v>
      </c>
      <c r="C86" s="21" t="s">
        <v>36</v>
      </c>
    </row>
    <row r="87" spans="2:3" x14ac:dyDescent="0.15">
      <c r="B87" s="21">
        <v>110003</v>
      </c>
      <c r="C87" s="21" t="s">
        <v>37</v>
      </c>
    </row>
    <row r="88" spans="2:3" x14ac:dyDescent="0.15">
      <c r="B88" s="21">
        <v>110004</v>
      </c>
      <c r="C88" s="21" t="s">
        <v>38</v>
      </c>
    </row>
    <row r="89" spans="2:3" x14ac:dyDescent="0.15">
      <c r="B89" s="21">
        <v>110005</v>
      </c>
      <c r="C89" s="21" t="s">
        <v>39</v>
      </c>
    </row>
    <row r="90" spans="2:3" x14ac:dyDescent="0.15">
      <c r="B90" s="21">
        <v>110006</v>
      </c>
      <c r="C90" s="21" t="s">
        <v>40</v>
      </c>
    </row>
    <row r="91" spans="2:3" x14ac:dyDescent="0.15">
      <c r="B91" s="21">
        <v>110007</v>
      </c>
      <c r="C91" s="21" t="s">
        <v>41</v>
      </c>
    </row>
    <row r="92" spans="2:3" x14ac:dyDescent="0.15">
      <c r="B92" s="21">
        <v>110008</v>
      </c>
      <c r="C92" s="21" t="s">
        <v>42</v>
      </c>
    </row>
    <row r="93" spans="2:3" x14ac:dyDescent="0.15">
      <c r="B93" s="21">
        <v>210001</v>
      </c>
      <c r="C93" s="21" t="s">
        <v>43</v>
      </c>
    </row>
    <row r="94" spans="2:3" x14ac:dyDescent="0.15">
      <c r="B94" s="21">
        <v>210002</v>
      </c>
      <c r="C94" s="21" t="s">
        <v>44</v>
      </c>
    </row>
    <row r="95" spans="2:3" x14ac:dyDescent="0.15">
      <c r="B95" s="21">
        <v>210003</v>
      </c>
      <c r="C95" s="21" t="s">
        <v>45</v>
      </c>
    </row>
    <row r="96" spans="2:3" x14ac:dyDescent="0.15">
      <c r="B96" s="21">
        <v>210004</v>
      </c>
      <c r="C96" s="21" t="s">
        <v>46</v>
      </c>
    </row>
    <row r="97" spans="2:3" x14ac:dyDescent="0.15">
      <c r="B97" s="21">
        <v>210005</v>
      </c>
      <c r="C97" s="21" t="s">
        <v>47</v>
      </c>
    </row>
    <row r="98" spans="2:3" x14ac:dyDescent="0.15">
      <c r="B98" s="21">
        <v>210006</v>
      </c>
      <c r="C98" s="21" t="s">
        <v>48</v>
      </c>
    </row>
    <row r="99" spans="2:3" x14ac:dyDescent="0.15">
      <c r="B99" s="21">
        <v>210007</v>
      </c>
      <c r="C99" s="21" t="s">
        <v>49</v>
      </c>
    </row>
    <row r="100" spans="2:3" x14ac:dyDescent="0.15">
      <c r="B100" s="21">
        <v>210008</v>
      </c>
      <c r="C100" s="21" t="s">
        <v>50</v>
      </c>
    </row>
    <row r="101" spans="2:3" x14ac:dyDescent="0.15">
      <c r="B101" s="21">
        <v>210009</v>
      </c>
      <c r="C101" s="21" t="s">
        <v>51</v>
      </c>
    </row>
    <row r="102" spans="2:3" x14ac:dyDescent="0.15">
      <c r="B102" s="21">
        <v>210010</v>
      </c>
      <c r="C102" s="21" t="s">
        <v>52</v>
      </c>
    </row>
    <row r="103" spans="2:3" x14ac:dyDescent="0.15">
      <c r="B103" s="21">
        <v>210011</v>
      </c>
      <c r="C103" s="21" t="s">
        <v>162</v>
      </c>
    </row>
    <row r="104" spans="2:3" x14ac:dyDescent="0.15">
      <c r="B104" s="21">
        <v>210012</v>
      </c>
      <c r="C104" s="21" t="s">
        <v>163</v>
      </c>
    </row>
    <row r="105" spans="2:3" x14ac:dyDescent="0.15">
      <c r="B105" s="21">
        <v>210013</v>
      </c>
      <c r="C105" s="21" t="s">
        <v>53</v>
      </c>
    </row>
    <row r="106" spans="2:3" x14ac:dyDescent="0.15">
      <c r="B106" s="21">
        <v>210014</v>
      </c>
      <c r="C106" s="21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众神传数据配置</vt:lpstr>
      <vt:lpstr>道具ID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2016-08-16T01:10:29Z</dcterms:created>
  <dcterms:modified xsi:type="dcterms:W3CDTF">2016-08-30T01:15:59Z</dcterms:modified>
</cp:coreProperties>
</file>