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0650"/>
  </bookViews>
  <sheets>
    <sheet name="兑换商店数据" sheetId="1" r:id="rId1"/>
    <sheet name="道具ID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" i="1" l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47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T35" i="1"/>
  <c r="U35" i="1"/>
  <c r="V35" i="1"/>
  <c r="W35" i="1"/>
  <c r="S35" i="1"/>
  <c r="R36" i="1"/>
  <c r="R37" i="1"/>
  <c r="R38" i="1"/>
  <c r="R39" i="1"/>
  <c r="R40" i="1"/>
  <c r="R41" i="1"/>
  <c r="R42" i="1"/>
  <c r="R43" i="1"/>
  <c r="R44" i="1"/>
  <c r="R45" i="1"/>
  <c r="R46" i="1"/>
  <c r="R35" i="1"/>
  <c r="Q36" i="1"/>
  <c r="Q37" i="1"/>
  <c r="Q38" i="1"/>
  <c r="Q39" i="1"/>
  <c r="Q40" i="1"/>
  <c r="Q41" i="1"/>
  <c r="Q42" i="1"/>
  <c r="Q43" i="1"/>
  <c r="Q44" i="1"/>
  <c r="Q45" i="1"/>
  <c r="Q46" i="1"/>
  <c r="Q35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T21" i="1"/>
  <c r="U21" i="1"/>
  <c r="V21" i="1"/>
  <c r="W21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1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13" i="1"/>
  <c r="U13" i="1"/>
  <c r="V13" i="1"/>
  <c r="W13" i="1"/>
  <c r="S13" i="1"/>
  <c r="R14" i="1"/>
  <c r="R15" i="1"/>
  <c r="R16" i="1"/>
  <c r="R17" i="1"/>
  <c r="R18" i="1"/>
  <c r="R19" i="1"/>
  <c r="R20" i="1"/>
  <c r="R13" i="1"/>
  <c r="Q20" i="1"/>
  <c r="Q14" i="1"/>
  <c r="Q15" i="1"/>
  <c r="Q16" i="1"/>
  <c r="Q17" i="1"/>
  <c r="Q18" i="1"/>
  <c r="Q19" i="1"/>
  <c r="Q13" i="1"/>
  <c r="T2" i="1"/>
  <c r="U2" i="1"/>
  <c r="V2" i="1"/>
  <c r="W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S3" i="1"/>
  <c r="S4" i="1"/>
  <c r="S5" i="1"/>
  <c r="S6" i="1"/>
  <c r="S7" i="1"/>
  <c r="S8" i="1"/>
  <c r="S9" i="1"/>
  <c r="S10" i="1"/>
  <c r="S11" i="1"/>
  <c r="S12" i="1"/>
  <c r="S2" i="1"/>
  <c r="R3" i="1"/>
  <c r="R4" i="1"/>
  <c r="R5" i="1"/>
  <c r="R6" i="1"/>
  <c r="R7" i="1"/>
  <c r="R8" i="1"/>
  <c r="R9" i="1"/>
  <c r="R10" i="1"/>
  <c r="R11" i="1"/>
  <c r="R12" i="1"/>
  <c r="R2" i="1"/>
  <c r="Q12" i="1"/>
  <c r="Q3" i="1"/>
  <c r="Q4" i="1"/>
  <c r="Q5" i="1"/>
  <c r="Q6" i="1"/>
  <c r="Q7" i="1"/>
  <c r="Q8" i="1"/>
  <c r="Q9" i="1"/>
  <c r="Q10" i="1"/>
  <c r="Q11" i="1"/>
  <c r="Q2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0" i="1"/>
  <c r="I59" i="1"/>
  <c r="I58" i="1"/>
  <c r="I57" i="1"/>
  <c r="I56" i="1"/>
  <c r="I55" i="1"/>
  <c r="I54" i="1"/>
  <c r="I53" i="1"/>
  <c r="I52" i="1"/>
  <c r="I51" i="1"/>
  <c r="I50" i="1"/>
  <c r="I49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6" i="1"/>
  <c r="I25" i="1"/>
  <c r="I24" i="1"/>
  <c r="I23" i="1"/>
  <c r="I22" i="1"/>
  <c r="I21" i="1"/>
  <c r="I20" i="1"/>
  <c r="I19" i="1"/>
  <c r="I10" i="1"/>
  <c r="I6" i="1"/>
  <c r="E2" i="1"/>
  <c r="I13" i="1" s="1"/>
  <c r="I14" i="1" l="1"/>
  <c r="I7" i="1"/>
  <c r="I11" i="1"/>
  <c r="I4" i="1"/>
  <c r="I8" i="1"/>
  <c r="I12" i="1"/>
  <c r="I5" i="1"/>
  <c r="I9" i="1"/>
</calcChain>
</file>

<file path=xl/sharedStrings.xml><?xml version="1.0" encoding="utf-8"?>
<sst xmlns="http://schemas.openxmlformats.org/spreadsheetml/2006/main" count="240" uniqueCount="197">
  <si>
    <t>竞技场兑换商店</t>
    <phoneticPr fontId="2" type="noConversion"/>
  </si>
  <si>
    <t>竞技场勋章单价</t>
    <phoneticPr fontId="2" type="noConversion"/>
  </si>
  <si>
    <t>归属商品组</t>
    <phoneticPr fontId="2" type="noConversion"/>
  </si>
  <si>
    <t>道具名称</t>
    <phoneticPr fontId="2" type="noConversion"/>
  </si>
  <si>
    <t>数量</t>
    <phoneticPr fontId="2" type="noConversion"/>
  </si>
  <si>
    <t>兑换所需竞技场勋章</t>
    <phoneticPr fontId="2" type="noConversion"/>
  </si>
  <si>
    <t>是否必定出现</t>
    <phoneticPr fontId="2" type="noConversion"/>
  </si>
  <si>
    <t>随机出现权重</t>
    <phoneticPr fontId="2" type="noConversion"/>
  </si>
  <si>
    <t>是否有特效</t>
    <phoneticPr fontId="2" type="noConversion"/>
  </si>
  <si>
    <t>道具单价</t>
    <phoneticPr fontId="2" type="noConversion"/>
  </si>
  <si>
    <t>护身符碎片</t>
    <phoneticPr fontId="2" type="noConversion"/>
  </si>
  <si>
    <t>暗黑女神</t>
    <phoneticPr fontId="2" type="noConversion"/>
  </si>
  <si>
    <t>巴克斯</t>
    <phoneticPr fontId="2" type="noConversion"/>
  </si>
  <si>
    <t>卡德摩斯之石</t>
    <phoneticPr fontId="2" type="noConversion"/>
  </si>
  <si>
    <t>卡德摩斯印记</t>
    <phoneticPr fontId="2" type="noConversion"/>
  </si>
  <si>
    <t>初级突破石</t>
    <phoneticPr fontId="2" type="noConversion"/>
  </si>
  <si>
    <t>高级突破石</t>
    <phoneticPr fontId="2" type="noConversion"/>
  </si>
  <si>
    <t>凡品经验灵药</t>
  </si>
  <si>
    <t>普通经验灵药</t>
  </si>
  <si>
    <t>完美经验灵药</t>
  </si>
  <si>
    <t>金币</t>
    <phoneticPr fontId="2" type="noConversion"/>
  </si>
  <si>
    <t>勇士试炼兑换商店</t>
    <phoneticPr fontId="2" type="noConversion"/>
  </si>
  <si>
    <t>勇士勋章单价</t>
    <phoneticPr fontId="2" type="noConversion"/>
  </si>
  <si>
    <t>兑换所需勇士试炼场勋章</t>
    <phoneticPr fontId="2" type="noConversion"/>
  </si>
  <si>
    <t>薛西斯</t>
    <phoneticPr fontId="2" type="noConversion"/>
  </si>
  <si>
    <t>复仇女神</t>
    <phoneticPr fontId="2" type="noConversion"/>
  </si>
  <si>
    <t>公会兑换商店</t>
    <phoneticPr fontId="2" type="noConversion"/>
  </si>
  <si>
    <t>公会贡献单价</t>
    <phoneticPr fontId="2" type="noConversion"/>
  </si>
  <si>
    <t>兑换所需公会勋章</t>
    <phoneticPr fontId="2" type="noConversion"/>
  </si>
  <si>
    <t>神戒碎片</t>
    <phoneticPr fontId="2" type="noConversion"/>
  </si>
  <si>
    <t>赫尔墨斯</t>
    <phoneticPr fontId="2" type="noConversion"/>
  </si>
  <si>
    <t>阿尔忒弥斯</t>
    <phoneticPr fontId="2" type="noConversion"/>
  </si>
  <si>
    <t>迈达斯之石</t>
    <phoneticPr fontId="2" type="noConversion"/>
  </si>
  <si>
    <t>卡德摩斯印记</t>
    <phoneticPr fontId="2" type="noConversion"/>
  </si>
  <si>
    <t>迈达斯印记</t>
    <phoneticPr fontId="2" type="noConversion"/>
  </si>
  <si>
    <t>高级宝藏商店</t>
    <phoneticPr fontId="2" type="noConversion"/>
  </si>
  <si>
    <t>高级碎片单价</t>
    <phoneticPr fontId="2" type="noConversion"/>
  </si>
  <si>
    <t>兑换所需碎片</t>
    <phoneticPr fontId="2" type="noConversion"/>
  </si>
  <si>
    <t>复仇之刃</t>
  </si>
  <si>
    <t>奥林匹斯之剑</t>
  </si>
  <si>
    <t>天罚之锤</t>
  </si>
  <si>
    <t>列奥尼达武装</t>
  </si>
  <si>
    <t>亚述狂战斧</t>
  </si>
  <si>
    <t>护身符碎片</t>
  </si>
  <si>
    <t>神戒碎片</t>
  </si>
  <si>
    <t>链刃铭文石</t>
  </si>
  <si>
    <t>重剑铭文石</t>
  </si>
  <si>
    <t>蛮锤铭文石</t>
  </si>
  <si>
    <t>战矛铭文石</t>
  </si>
  <si>
    <t>顶级宝藏商店</t>
    <phoneticPr fontId="2" type="noConversion"/>
  </si>
  <si>
    <t>顶级单价</t>
    <phoneticPr fontId="2" type="noConversion"/>
  </si>
  <si>
    <t>宙斯</t>
  </si>
  <si>
    <t>阿波罗</t>
  </si>
  <si>
    <t>阿尔忒弥斯</t>
  </si>
  <si>
    <t>哈迪斯</t>
  </si>
  <si>
    <t>赫拉</t>
  </si>
  <si>
    <t>海格力斯</t>
  </si>
  <si>
    <t>巴克斯</t>
  </si>
  <si>
    <t>暗黑女神</t>
  </si>
  <si>
    <t>波塞冬</t>
  </si>
  <si>
    <t>雅典娜</t>
  </si>
  <si>
    <t>赫尔墨斯</t>
  </si>
  <si>
    <t>赫菲斯托斯</t>
  </si>
  <si>
    <t>薛西斯</t>
  </si>
  <si>
    <t>复仇女神</t>
  </si>
  <si>
    <t>ID</t>
  </si>
  <si>
    <t>名称</t>
  </si>
  <si>
    <t>id</t>
  </si>
  <si>
    <t>name</t>
  </si>
  <si>
    <t>神血结晶</t>
    <phoneticPr fontId="4" type="noConversion"/>
  </si>
  <si>
    <t>神侍装备精华</t>
    <phoneticPr fontId="4" type="noConversion"/>
  </si>
  <si>
    <t>凡品经验灵药</t>
    <phoneticPr fontId="4" type="noConversion"/>
  </si>
  <si>
    <t>普通经验灵药</t>
    <phoneticPr fontId="4" type="noConversion"/>
  </si>
  <si>
    <t>完美经验灵药</t>
    <phoneticPr fontId="4" type="noConversion"/>
  </si>
  <si>
    <t>稀有经验灵药</t>
    <phoneticPr fontId="4" type="noConversion"/>
  </si>
  <si>
    <t>金宝箱</t>
    <phoneticPr fontId="4" type="noConversion"/>
  </si>
  <si>
    <t>金币</t>
  </si>
  <si>
    <t>经验</t>
  </si>
  <si>
    <t>钻石</t>
    <phoneticPr fontId="4" type="noConversion"/>
  </si>
  <si>
    <t>体力</t>
    <phoneticPr fontId="4" type="noConversion"/>
  </si>
  <si>
    <t>竞技场兑换币</t>
    <phoneticPr fontId="4" type="noConversion"/>
  </si>
  <si>
    <t>丰饶之券</t>
    <phoneticPr fontId="4" type="noConversion"/>
  </si>
  <si>
    <t>高级宝藏碎片</t>
    <phoneticPr fontId="4" type="noConversion"/>
  </si>
  <si>
    <t>顶级宝藏碎片</t>
    <phoneticPr fontId="4" type="noConversion"/>
  </si>
  <si>
    <t>初级天赋石</t>
    <phoneticPr fontId="4" type="noConversion"/>
  </si>
  <si>
    <t>高级天赋石</t>
    <phoneticPr fontId="4" type="noConversion"/>
  </si>
  <si>
    <t>勇士勋章</t>
    <phoneticPr fontId="4" type="noConversion"/>
  </si>
  <si>
    <t>初级突破石</t>
    <phoneticPr fontId="4" type="noConversion"/>
  </si>
  <si>
    <t>高级突破石</t>
    <phoneticPr fontId="4" type="noConversion"/>
  </si>
  <si>
    <t>卡德摩斯之石</t>
    <phoneticPr fontId="4" type="noConversion"/>
  </si>
  <si>
    <t>迈达斯之石</t>
    <phoneticPr fontId="4" type="noConversion"/>
  </si>
  <si>
    <t>迈达斯印记</t>
    <phoneticPr fontId="4" type="noConversion"/>
  </si>
  <si>
    <t>神魂</t>
    <phoneticPr fontId="4" type="noConversion"/>
  </si>
  <si>
    <t>链刃铭文石</t>
    <phoneticPr fontId="4" type="noConversion"/>
  </si>
  <si>
    <t>重剑铭文石</t>
    <phoneticPr fontId="4" type="noConversion"/>
  </si>
  <si>
    <t>蛮锤铭文石</t>
    <phoneticPr fontId="4" type="noConversion"/>
  </si>
  <si>
    <t>战矛铭文石</t>
    <phoneticPr fontId="4" type="noConversion"/>
  </si>
  <si>
    <t>神器碎片</t>
    <phoneticPr fontId="4" type="noConversion"/>
  </si>
  <si>
    <t>闪电火碎片</t>
    <phoneticPr fontId="4" type="noConversion"/>
  </si>
  <si>
    <t>三叉戟碎片</t>
    <phoneticPr fontId="4" type="noConversion"/>
  </si>
  <si>
    <t>隐形盔碎片</t>
    <phoneticPr fontId="4" type="noConversion"/>
  </si>
  <si>
    <t>冥界钩爪碎片</t>
    <phoneticPr fontId="4" type="noConversion"/>
  </si>
  <si>
    <t>太阳神之弓碎片</t>
    <phoneticPr fontId="4" type="noConversion"/>
  </si>
  <si>
    <t>卡隆的银币碎片</t>
    <phoneticPr fontId="4" type="noConversion"/>
  </si>
  <si>
    <t>胜利女神像碎片</t>
    <phoneticPr fontId="4" type="noConversion"/>
  </si>
  <si>
    <t>天火碎片</t>
    <phoneticPr fontId="4" type="noConversion"/>
  </si>
  <si>
    <t>米诺陶斯之斧碎片</t>
    <phoneticPr fontId="4" type="noConversion"/>
  </si>
  <si>
    <t>月神之弓碎片</t>
    <phoneticPr fontId="4" type="noConversion"/>
  </si>
  <si>
    <t>双蛇杖碎片</t>
    <phoneticPr fontId="4" type="noConversion"/>
  </si>
  <si>
    <t>赫尔墨斯之靴碎片</t>
    <phoneticPr fontId="4" type="noConversion"/>
  </si>
  <si>
    <t>宙斯神盾碎片</t>
    <phoneticPr fontId="4" type="noConversion"/>
  </si>
  <si>
    <t>橄榄枝碎片</t>
    <phoneticPr fontId="4" type="noConversion"/>
  </si>
  <si>
    <t>雅典娜之矛碎片</t>
    <phoneticPr fontId="4" type="noConversion"/>
  </si>
  <si>
    <t>凡品大地精元</t>
    <phoneticPr fontId="4" type="noConversion"/>
  </si>
  <si>
    <t>普通大地精元</t>
    <phoneticPr fontId="4" type="noConversion"/>
  </si>
  <si>
    <t>优质大地精元</t>
    <phoneticPr fontId="4" type="noConversion"/>
  </si>
  <si>
    <t>完美大地精元</t>
    <phoneticPr fontId="4" type="noConversion"/>
  </si>
  <si>
    <t>稀有大地精元</t>
    <phoneticPr fontId="4" type="noConversion"/>
  </si>
  <si>
    <t>卓越大地精元</t>
    <phoneticPr fontId="4" type="noConversion"/>
  </si>
  <si>
    <t>极品大地精元</t>
    <phoneticPr fontId="4" type="noConversion"/>
  </si>
  <si>
    <t>神圣大地精元</t>
    <phoneticPr fontId="4" type="noConversion"/>
  </si>
  <si>
    <t>史诗大地精元</t>
    <phoneticPr fontId="4" type="noConversion"/>
  </si>
  <si>
    <t>传说大地精元</t>
    <phoneticPr fontId="4" type="noConversion"/>
  </si>
  <si>
    <t>凡品天空精元</t>
  </si>
  <si>
    <t>普通天空精元</t>
  </si>
  <si>
    <t>优质天空精元</t>
  </si>
  <si>
    <t>完美天空精元</t>
  </si>
  <si>
    <t>稀有天空精元</t>
  </si>
  <si>
    <t>卓越天空精元</t>
  </si>
  <si>
    <t>极品天空精元</t>
  </si>
  <si>
    <t>神圣天空精元</t>
  </si>
  <si>
    <t>史诗天空精元</t>
  </si>
  <si>
    <t>传说天空精元</t>
  </si>
  <si>
    <t>凡品海洋精元</t>
  </si>
  <si>
    <t>普通海洋精元</t>
  </si>
  <si>
    <t>优质海洋精元</t>
  </si>
  <si>
    <t>完美海洋精元</t>
  </si>
  <si>
    <t>稀有海洋精元</t>
  </si>
  <si>
    <t>卓越海洋精元</t>
  </si>
  <si>
    <t>极品海洋精元</t>
  </si>
  <si>
    <t>神圣海洋精元</t>
  </si>
  <si>
    <t>史诗海洋精元</t>
  </si>
  <si>
    <t>传说海洋精元</t>
  </si>
  <si>
    <t>凡品卷轴</t>
    <phoneticPr fontId="4" type="noConversion"/>
  </si>
  <si>
    <t>普通卷轴</t>
  </si>
  <si>
    <t>普通卷轴+1</t>
  </si>
  <si>
    <t>普通卷轴+2</t>
  </si>
  <si>
    <t>普通卷轴+3</t>
  </si>
  <si>
    <t>优质卷轴</t>
  </si>
  <si>
    <t>优质卷轴+1</t>
  </si>
  <si>
    <t>优质卷轴+2</t>
  </si>
  <si>
    <t>优质卷轴+3</t>
  </si>
  <si>
    <t>完美卷轴</t>
  </si>
  <si>
    <t>完美卷轴+1</t>
  </si>
  <si>
    <t>完美卷轴+2</t>
  </si>
  <si>
    <t>完美卷轴+3</t>
  </si>
  <si>
    <t>稀有卷轴</t>
  </si>
  <si>
    <t>稀有卷轴+1</t>
  </si>
  <si>
    <t>稀有卷轴+2</t>
  </si>
  <si>
    <t>稀有卷轴+3</t>
  </si>
  <si>
    <t>稀有卷轴+4</t>
  </si>
  <si>
    <t>装备觉醒石</t>
  </si>
  <si>
    <t>复仇之刃</t>
    <phoneticPr fontId="4" type="noConversion"/>
  </si>
  <si>
    <t>奥林匹斯之剑</t>
    <phoneticPr fontId="4" type="noConversion"/>
  </si>
  <si>
    <t>天罚之锤</t>
    <phoneticPr fontId="4" type="noConversion"/>
  </si>
  <si>
    <t>列奥尼达武装</t>
    <phoneticPr fontId="4" type="noConversion"/>
  </si>
  <si>
    <t>亚述狂战斧</t>
    <phoneticPr fontId="4" type="noConversion"/>
  </si>
  <si>
    <t>护身符碎片</t>
    <phoneticPr fontId="4" type="noConversion"/>
  </si>
  <si>
    <t>神戒碎片</t>
    <phoneticPr fontId="4" type="noConversion"/>
  </si>
  <si>
    <t>宙斯</t>
    <phoneticPr fontId="4" type="noConversion"/>
  </si>
  <si>
    <t>阿波罗</t>
    <phoneticPr fontId="4" type="noConversion"/>
  </si>
  <si>
    <t>哈迪斯</t>
    <phoneticPr fontId="4" type="noConversion"/>
  </si>
  <si>
    <t>赫拉</t>
    <phoneticPr fontId="4" type="noConversion"/>
  </si>
  <si>
    <t>海格力斯</t>
    <phoneticPr fontId="4" type="noConversion"/>
  </si>
  <si>
    <t>巴克斯</t>
    <phoneticPr fontId="4" type="noConversion"/>
  </si>
  <si>
    <t>暗黑女神</t>
    <phoneticPr fontId="4" type="noConversion"/>
  </si>
  <si>
    <t>波塞冬</t>
    <phoneticPr fontId="4" type="noConversion"/>
  </si>
  <si>
    <t>雅典娜</t>
    <phoneticPr fontId="4" type="noConversion"/>
  </si>
  <si>
    <t>赫尔墨斯</t>
    <phoneticPr fontId="4" type="noConversion"/>
  </si>
  <si>
    <t>赫菲斯托斯</t>
    <phoneticPr fontId="4" type="noConversion"/>
  </si>
  <si>
    <t>薛西斯</t>
    <phoneticPr fontId="4" type="noConversion"/>
  </si>
  <si>
    <t>复仇女神</t>
    <phoneticPr fontId="4" type="noConversion"/>
  </si>
  <si>
    <t>随机神侍碎片</t>
    <phoneticPr fontId="4" type="noConversion"/>
  </si>
  <si>
    <t>神赉之券</t>
    <phoneticPr fontId="4" type="noConversion"/>
  </si>
  <si>
    <t>个人贡献</t>
    <phoneticPr fontId="4" type="noConversion"/>
  </si>
  <si>
    <t>火神燧石</t>
    <phoneticPr fontId="4" type="noConversion"/>
  </si>
  <si>
    <t>卡德摩斯印记</t>
    <phoneticPr fontId="4" type="noConversion"/>
  </si>
  <si>
    <t>商品ID</t>
    <phoneticPr fontId="2" type="noConversion"/>
  </si>
  <si>
    <t>归属商品组</t>
    <phoneticPr fontId="2" type="noConversion"/>
  </si>
  <si>
    <t>兑换道具ID</t>
    <phoneticPr fontId="2" type="noConversion"/>
  </si>
  <si>
    <t>兑换道具数量</t>
    <phoneticPr fontId="2" type="noConversion"/>
  </si>
  <si>
    <t>消耗兑换币数量</t>
    <phoneticPr fontId="2" type="noConversion"/>
  </si>
  <si>
    <t>是否必定出现</t>
    <phoneticPr fontId="2" type="noConversion"/>
  </si>
  <si>
    <t>随机出现时权重</t>
    <phoneticPr fontId="2" type="noConversion"/>
  </si>
  <si>
    <t>是否有特效</t>
    <phoneticPr fontId="2" type="noConversion"/>
  </si>
  <si>
    <t>完美经验灵药</t>
    <phoneticPr fontId="2" type="noConversion"/>
  </si>
  <si>
    <t>装备觉醒石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</si>
</sst>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&quot;元&quot;"/>
  </numFmts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点金"/>
      <sheetName val="公会"/>
      <sheetName val="竞技场"/>
      <sheetName val="勇士试炼"/>
      <sheetName val="哈迪斯之血"/>
      <sheetName val="金币参考"/>
      <sheetName val="神侍升级"/>
      <sheetName val="预言之塔"/>
      <sheetName val="神侍"/>
      <sheetName val="神侍修行"/>
      <sheetName val="装备"/>
      <sheetName val="主线关卡掉落"/>
      <sheetName val="章节三星奖励"/>
      <sheetName val="宝箱"/>
      <sheetName val="商业化活动"/>
      <sheetName val="月签到"/>
      <sheetName val="众神传"/>
      <sheetName val="兑换商店"/>
      <sheetName val="每日任务"/>
    </sheetNames>
    <sheetDataSet>
      <sheetData sheetId="0"/>
      <sheetData sheetId="1"/>
      <sheetData sheetId="2"/>
      <sheetData sheetId="3">
        <row r="7">
          <cell r="G7">
            <v>0.06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M10" sqref="M10"/>
    </sheetView>
  </sheetViews>
  <sheetFormatPr defaultRowHeight="11.25" x14ac:dyDescent="0.15"/>
  <cols>
    <col min="1" max="16384" width="9" style="1"/>
  </cols>
  <sheetData>
    <row r="1" spans="1:23" s="8" customFormat="1" ht="22.5" x14ac:dyDescent="0.15">
      <c r="P1" s="8" t="s">
        <v>187</v>
      </c>
      <c r="Q1" s="8" t="s">
        <v>188</v>
      </c>
      <c r="R1" s="8" t="s">
        <v>189</v>
      </c>
      <c r="S1" s="8" t="s">
        <v>190</v>
      </c>
      <c r="T1" s="8" t="s">
        <v>191</v>
      </c>
      <c r="U1" s="8" t="s">
        <v>192</v>
      </c>
      <c r="V1" s="8" t="s">
        <v>193</v>
      </c>
      <c r="W1" s="8" t="s">
        <v>194</v>
      </c>
    </row>
    <row r="2" spans="1:23" x14ac:dyDescent="0.15">
      <c r="B2" s="2" t="s">
        <v>0</v>
      </c>
      <c r="C2" s="2"/>
      <c r="D2" s="2" t="s">
        <v>1</v>
      </c>
      <c r="E2" s="3">
        <f>[1]竞技场!G7</f>
        <v>0.06</v>
      </c>
      <c r="F2" s="2"/>
      <c r="G2" s="2"/>
      <c r="H2" s="2"/>
      <c r="I2" s="2"/>
      <c r="P2" s="1">
        <v>100</v>
      </c>
      <c r="Q2" s="10">
        <f>B4</f>
        <v>100</v>
      </c>
      <c r="R2" s="10">
        <f>INDEX(道具ID!$B:$B,MATCH(C4,道具ID!$C:$C,0),1)</f>
        <v>110007</v>
      </c>
      <c r="S2" s="10">
        <f>D4</f>
        <v>1</v>
      </c>
      <c r="T2" s="10">
        <f t="shared" ref="T2:W12" si="0">E4</f>
        <v>5000</v>
      </c>
      <c r="U2" s="10">
        <f t="shared" si="0"/>
        <v>1</v>
      </c>
      <c r="V2" s="10">
        <f t="shared" si="0"/>
        <v>0</v>
      </c>
      <c r="W2" s="10">
        <f t="shared" si="0"/>
        <v>1</v>
      </c>
    </row>
    <row r="3" spans="1:23" x14ac:dyDescent="0.1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P3" s="1">
        <v>101</v>
      </c>
      <c r="Q3" s="10">
        <f t="shared" ref="Q3:Q11" si="1">B5</f>
        <v>100</v>
      </c>
      <c r="R3" s="10">
        <f>INDEX(道具ID!$B:$B,MATCH(C5,道具ID!$C:$C,0),1)</f>
        <v>210008</v>
      </c>
      <c r="S3" s="10">
        <f t="shared" ref="S3:S12" si="2">D5</f>
        <v>5</v>
      </c>
      <c r="T3" s="10">
        <f t="shared" si="0"/>
        <v>420</v>
      </c>
      <c r="U3" s="10">
        <f t="shared" si="0"/>
        <v>1</v>
      </c>
      <c r="V3" s="10">
        <f t="shared" si="0"/>
        <v>0</v>
      </c>
      <c r="W3" s="10">
        <f t="shared" si="0"/>
        <v>1</v>
      </c>
    </row>
    <row r="4" spans="1:23" x14ac:dyDescent="0.15">
      <c r="B4" s="1">
        <v>100</v>
      </c>
      <c r="C4" s="1" t="s">
        <v>10</v>
      </c>
      <c r="D4" s="1">
        <v>1</v>
      </c>
      <c r="E4" s="1">
        <v>5000</v>
      </c>
      <c r="F4" s="1">
        <v>1</v>
      </c>
      <c r="H4" s="1">
        <v>1</v>
      </c>
      <c r="I4" s="1">
        <f>E4*$E$2/D4</f>
        <v>300</v>
      </c>
      <c r="P4" s="1">
        <v>102</v>
      </c>
      <c r="Q4" s="10">
        <f t="shared" si="1"/>
        <v>100</v>
      </c>
      <c r="R4" s="10">
        <f>INDEX(道具ID!$B:$B,MATCH(C6,道具ID!$C:$C,0),1)</f>
        <v>210007</v>
      </c>
      <c r="S4" s="10">
        <f t="shared" si="2"/>
        <v>5</v>
      </c>
      <c r="T4" s="10">
        <f t="shared" si="0"/>
        <v>420</v>
      </c>
      <c r="U4" s="10">
        <f t="shared" si="0"/>
        <v>1</v>
      </c>
      <c r="V4" s="10">
        <f t="shared" si="0"/>
        <v>0</v>
      </c>
      <c r="W4" s="10">
        <f t="shared" si="0"/>
        <v>1</v>
      </c>
    </row>
    <row r="5" spans="1:23" x14ac:dyDescent="0.15">
      <c r="B5" s="1">
        <v>100</v>
      </c>
      <c r="C5" s="1" t="s">
        <v>11</v>
      </c>
      <c r="D5" s="1">
        <v>5</v>
      </c>
      <c r="E5" s="1">
        <v>420</v>
      </c>
      <c r="F5" s="1">
        <v>1</v>
      </c>
      <c r="H5" s="1">
        <v>1</v>
      </c>
      <c r="I5" s="1">
        <f>E5*$E$2/D5</f>
        <v>5.04</v>
      </c>
      <c r="P5" s="1">
        <v>103</v>
      </c>
      <c r="Q5" s="10">
        <f t="shared" si="1"/>
        <v>100</v>
      </c>
      <c r="R5" s="10">
        <f>INDEX(道具ID!$B:$B,MATCH(C7,道具ID!$C:$C,0),1)</f>
        <v>40000</v>
      </c>
      <c r="S5" s="10">
        <f t="shared" si="2"/>
        <v>10</v>
      </c>
      <c r="T5" s="10">
        <f t="shared" si="0"/>
        <v>65</v>
      </c>
      <c r="U5" s="10">
        <f t="shared" si="0"/>
        <v>1</v>
      </c>
      <c r="V5" s="10">
        <f t="shared" si="0"/>
        <v>0</v>
      </c>
      <c r="W5" s="10">
        <f t="shared" si="0"/>
        <v>0</v>
      </c>
    </row>
    <row r="6" spans="1:23" x14ac:dyDescent="0.15">
      <c r="B6" s="1">
        <v>100</v>
      </c>
      <c r="C6" s="1" t="s">
        <v>12</v>
      </c>
      <c r="D6" s="1">
        <v>5</v>
      </c>
      <c r="E6" s="1">
        <v>420</v>
      </c>
      <c r="F6" s="1">
        <v>1</v>
      </c>
      <c r="H6" s="1">
        <v>1</v>
      </c>
      <c r="I6" s="1">
        <f>E6*$E$2/D6</f>
        <v>5.04</v>
      </c>
      <c r="P6" s="1">
        <v>104</v>
      </c>
      <c r="Q6" s="10">
        <f t="shared" si="1"/>
        <v>100</v>
      </c>
      <c r="R6" s="10">
        <f>INDEX(道具ID!$B:$B,MATCH(C8,道具ID!$C:$C,0),1)</f>
        <v>40001</v>
      </c>
      <c r="S6" s="10">
        <f t="shared" si="2"/>
        <v>2</v>
      </c>
      <c r="T6" s="10">
        <f t="shared" si="0"/>
        <v>130</v>
      </c>
      <c r="U6" s="10">
        <f t="shared" si="0"/>
        <v>1</v>
      </c>
      <c r="V6" s="10">
        <f t="shared" si="0"/>
        <v>0</v>
      </c>
      <c r="W6" s="10">
        <f t="shared" si="0"/>
        <v>0</v>
      </c>
    </row>
    <row r="7" spans="1:23" x14ac:dyDescent="0.15">
      <c r="B7" s="1">
        <v>100</v>
      </c>
      <c r="C7" s="1" t="s">
        <v>13</v>
      </c>
      <c r="D7" s="1">
        <v>10</v>
      </c>
      <c r="E7" s="1">
        <v>65</v>
      </c>
      <c r="F7" s="1">
        <v>1</v>
      </c>
      <c r="I7" s="1">
        <f>E7*$E$2/D7</f>
        <v>0.39</v>
      </c>
      <c r="P7" s="1">
        <v>105</v>
      </c>
      <c r="Q7" s="10">
        <f t="shared" si="1"/>
        <v>101</v>
      </c>
      <c r="R7" s="10">
        <f>INDEX(道具ID!$B:$B,MATCH(C9,道具ID!$C:$C,0),1)</f>
        <v>30014</v>
      </c>
      <c r="S7" s="10">
        <f t="shared" si="2"/>
        <v>10</v>
      </c>
      <c r="T7" s="10">
        <f t="shared" si="0"/>
        <v>170</v>
      </c>
      <c r="U7" s="10">
        <f t="shared" si="0"/>
        <v>0</v>
      </c>
      <c r="V7" s="10">
        <f t="shared" si="0"/>
        <v>800</v>
      </c>
      <c r="W7" s="10">
        <f t="shared" si="0"/>
        <v>0</v>
      </c>
    </row>
    <row r="8" spans="1:23" x14ac:dyDescent="0.15">
      <c r="A8" s="1">
        <v>5</v>
      </c>
      <c r="B8" s="1">
        <v>100</v>
      </c>
      <c r="C8" s="1" t="s">
        <v>14</v>
      </c>
      <c r="D8" s="1">
        <v>2</v>
      </c>
      <c r="E8" s="1">
        <v>130</v>
      </c>
      <c r="F8" s="1">
        <v>1</v>
      </c>
      <c r="I8" s="1">
        <f>E8*$E$2/D8</f>
        <v>3.9</v>
      </c>
      <c r="P8" s="1">
        <v>106</v>
      </c>
      <c r="Q8" s="10">
        <f t="shared" si="1"/>
        <v>101</v>
      </c>
      <c r="R8" s="10">
        <f>INDEX(道具ID!$B:$B,MATCH(C10,道具ID!$C:$C,0),1)</f>
        <v>30015</v>
      </c>
      <c r="S8" s="10">
        <f t="shared" si="2"/>
        <v>1</v>
      </c>
      <c r="T8" s="10">
        <f t="shared" si="0"/>
        <v>340</v>
      </c>
      <c r="U8" s="10">
        <f t="shared" si="0"/>
        <v>0</v>
      </c>
      <c r="V8" s="10">
        <f t="shared" si="0"/>
        <v>200</v>
      </c>
      <c r="W8" s="10">
        <f t="shared" si="0"/>
        <v>0</v>
      </c>
    </row>
    <row r="9" spans="1:23" x14ac:dyDescent="0.15">
      <c r="B9" s="1">
        <v>101</v>
      </c>
      <c r="C9" s="1" t="s">
        <v>15</v>
      </c>
      <c r="D9" s="1">
        <v>10</v>
      </c>
      <c r="E9" s="1">
        <v>170</v>
      </c>
      <c r="F9" s="1">
        <v>0</v>
      </c>
      <c r="G9" s="1">
        <v>800</v>
      </c>
      <c r="I9" s="1">
        <f>E9*$E$2/D9</f>
        <v>1.02</v>
      </c>
      <c r="P9" s="1">
        <v>107</v>
      </c>
      <c r="Q9" s="10">
        <f t="shared" si="1"/>
        <v>102</v>
      </c>
      <c r="R9" s="10">
        <f>INDEX(道具ID!$B:$B,MATCH(C11,道具ID!$C:$C,0),1)</f>
        <v>20000</v>
      </c>
      <c r="S9" s="10">
        <f t="shared" si="2"/>
        <v>50</v>
      </c>
      <c r="T9" s="10">
        <f t="shared" si="0"/>
        <v>80</v>
      </c>
      <c r="U9" s="10">
        <f t="shared" si="0"/>
        <v>0</v>
      </c>
      <c r="V9" s="10">
        <f t="shared" si="0"/>
        <v>250</v>
      </c>
      <c r="W9" s="10">
        <f t="shared" si="0"/>
        <v>0</v>
      </c>
    </row>
    <row r="10" spans="1:23" x14ac:dyDescent="0.15">
      <c r="A10" s="1">
        <v>1</v>
      </c>
      <c r="B10" s="1">
        <v>101</v>
      </c>
      <c r="C10" s="1" t="s">
        <v>16</v>
      </c>
      <c r="D10" s="1">
        <v>1</v>
      </c>
      <c r="E10" s="1">
        <v>340</v>
      </c>
      <c r="F10" s="1">
        <v>0</v>
      </c>
      <c r="G10" s="1">
        <v>200</v>
      </c>
      <c r="I10" s="1">
        <f>E10*$E$2/D10</f>
        <v>20.399999999999999</v>
      </c>
      <c r="P10" s="1">
        <v>108</v>
      </c>
      <c r="Q10" s="10">
        <f t="shared" si="1"/>
        <v>102</v>
      </c>
      <c r="R10" s="10">
        <f>INDEX(道具ID!$B:$B,MATCH(C12,道具ID!$C:$C,0),1)</f>
        <v>20001</v>
      </c>
      <c r="S10" s="10">
        <f t="shared" si="2"/>
        <v>30</v>
      </c>
      <c r="T10" s="10">
        <f t="shared" si="0"/>
        <v>250</v>
      </c>
      <c r="U10" s="10">
        <f t="shared" si="0"/>
        <v>0</v>
      </c>
      <c r="V10" s="10">
        <f t="shared" si="0"/>
        <v>250</v>
      </c>
      <c r="W10" s="10">
        <f t="shared" si="0"/>
        <v>0</v>
      </c>
    </row>
    <row r="11" spans="1:23" x14ac:dyDescent="0.15">
      <c r="B11" s="1">
        <v>102</v>
      </c>
      <c r="C11" s="1" t="s">
        <v>17</v>
      </c>
      <c r="D11" s="1">
        <v>50</v>
      </c>
      <c r="E11" s="1">
        <v>80</v>
      </c>
      <c r="F11" s="1">
        <v>0</v>
      </c>
      <c r="G11" s="1">
        <v>250</v>
      </c>
      <c r="I11" s="1">
        <f>E11*$E$2/D11</f>
        <v>9.6000000000000002E-2</v>
      </c>
      <c r="P11" s="1">
        <v>109</v>
      </c>
      <c r="Q11" s="10">
        <f t="shared" si="1"/>
        <v>102</v>
      </c>
      <c r="R11" s="10">
        <f>INDEX(道具ID!$B:$B,MATCH(C13,道具ID!$C:$C,0),1)</f>
        <v>20002</v>
      </c>
      <c r="S11" s="10">
        <f t="shared" si="2"/>
        <v>10</v>
      </c>
      <c r="T11" s="10">
        <f t="shared" si="0"/>
        <v>420</v>
      </c>
      <c r="U11" s="10">
        <f t="shared" si="0"/>
        <v>0</v>
      </c>
      <c r="V11" s="10">
        <f t="shared" si="0"/>
        <v>200</v>
      </c>
      <c r="W11" s="10">
        <f t="shared" si="0"/>
        <v>0</v>
      </c>
    </row>
    <row r="12" spans="1:23" x14ac:dyDescent="0.15">
      <c r="A12" s="1">
        <v>2</v>
      </c>
      <c r="B12" s="1">
        <v>102</v>
      </c>
      <c r="C12" s="1" t="s">
        <v>18</v>
      </c>
      <c r="D12" s="1">
        <v>30</v>
      </c>
      <c r="E12" s="1">
        <v>250</v>
      </c>
      <c r="F12" s="1">
        <v>0</v>
      </c>
      <c r="G12" s="1">
        <v>250</v>
      </c>
      <c r="I12" s="1">
        <f>E12*$E$2/D12</f>
        <v>0.5</v>
      </c>
      <c r="P12" s="1">
        <v>110</v>
      </c>
      <c r="Q12" s="10">
        <f>B14</f>
        <v>102</v>
      </c>
      <c r="R12" s="10">
        <f>INDEX(道具ID!$B:$B,MATCH(C14,道具ID!$C:$C,0),1)</f>
        <v>30000</v>
      </c>
      <c r="S12" s="10">
        <f t="shared" si="2"/>
        <v>50000</v>
      </c>
      <c r="T12" s="10">
        <f t="shared" si="0"/>
        <v>100</v>
      </c>
      <c r="U12" s="10">
        <f t="shared" si="0"/>
        <v>0</v>
      </c>
      <c r="V12" s="10">
        <f t="shared" si="0"/>
        <v>300</v>
      </c>
      <c r="W12" s="10">
        <f t="shared" si="0"/>
        <v>0</v>
      </c>
    </row>
    <row r="13" spans="1:23" x14ac:dyDescent="0.15">
      <c r="B13" s="1">
        <v>102</v>
      </c>
      <c r="C13" s="1" t="s">
        <v>19</v>
      </c>
      <c r="D13" s="1">
        <v>10</v>
      </c>
      <c r="E13" s="1">
        <v>420</v>
      </c>
      <c r="F13" s="1">
        <v>0</v>
      </c>
      <c r="G13" s="1">
        <v>200</v>
      </c>
      <c r="I13" s="1">
        <f>E13*$E$2/D13</f>
        <v>2.52</v>
      </c>
      <c r="P13" s="1">
        <v>200</v>
      </c>
      <c r="Q13" s="9">
        <f>B19</f>
        <v>200</v>
      </c>
      <c r="R13" s="9">
        <f>INDEX(道具ID!$B:$B,MATCH(C19,道具ID!$C:$C,0),1)</f>
        <v>210013</v>
      </c>
      <c r="S13" s="9">
        <f>D19</f>
        <v>5</v>
      </c>
      <c r="T13" s="9">
        <f t="shared" ref="T13:W13" si="3">E19</f>
        <v>16</v>
      </c>
      <c r="U13" s="9">
        <f t="shared" si="3"/>
        <v>1</v>
      </c>
      <c r="V13" s="9">
        <f t="shared" si="3"/>
        <v>0</v>
      </c>
      <c r="W13" s="9">
        <f t="shared" si="3"/>
        <v>1</v>
      </c>
    </row>
    <row r="14" spans="1:23" x14ac:dyDescent="0.15">
      <c r="B14" s="1">
        <v>102</v>
      </c>
      <c r="C14" s="1" t="s">
        <v>20</v>
      </c>
      <c r="D14" s="1">
        <v>50000</v>
      </c>
      <c r="E14" s="1">
        <v>100</v>
      </c>
      <c r="F14" s="1">
        <v>0</v>
      </c>
      <c r="G14" s="1">
        <v>300</v>
      </c>
      <c r="I14" s="1">
        <f>E14*$E$2/D14</f>
        <v>1.2E-4</v>
      </c>
      <c r="P14" s="1">
        <v>201</v>
      </c>
      <c r="Q14" s="9">
        <f t="shared" ref="Q14:Q19" si="4">B20</f>
        <v>200</v>
      </c>
      <c r="R14" s="9">
        <f>INDEX(道具ID!$B:$B,MATCH(C20,道具ID!$C:$C,0),1)</f>
        <v>210014</v>
      </c>
      <c r="S14" s="9">
        <f t="shared" ref="S14:S20" si="5">D20</f>
        <v>5</v>
      </c>
      <c r="T14" s="9">
        <f t="shared" ref="T14:T20" si="6">E20</f>
        <v>16</v>
      </c>
      <c r="U14" s="9">
        <f t="shared" ref="U14:U20" si="7">F20</f>
        <v>1</v>
      </c>
      <c r="V14" s="9">
        <f t="shared" ref="V14:V20" si="8">G20</f>
        <v>0</v>
      </c>
      <c r="W14" s="9">
        <f t="shared" ref="W14:W20" si="9">H20</f>
        <v>1</v>
      </c>
    </row>
    <row r="15" spans="1:23" x14ac:dyDescent="0.15">
      <c r="P15" s="1">
        <v>202</v>
      </c>
      <c r="Q15" s="9">
        <f t="shared" si="4"/>
        <v>200</v>
      </c>
      <c r="R15" s="9">
        <f>INDEX(道具ID!$B:$B,MATCH(C21,道具ID!$C:$C,0),1)</f>
        <v>30014</v>
      </c>
      <c r="S15" s="9">
        <f t="shared" si="5"/>
        <v>10</v>
      </c>
      <c r="T15" s="9">
        <f t="shared" si="6"/>
        <v>8</v>
      </c>
      <c r="U15" s="9">
        <f t="shared" si="7"/>
        <v>1</v>
      </c>
      <c r="V15" s="9">
        <f t="shared" si="8"/>
        <v>0</v>
      </c>
      <c r="W15" s="9">
        <f t="shared" si="9"/>
        <v>0</v>
      </c>
    </row>
    <row r="16" spans="1:23" x14ac:dyDescent="0.15">
      <c r="P16" s="1">
        <v>203</v>
      </c>
      <c r="Q16" s="9">
        <f t="shared" si="4"/>
        <v>200</v>
      </c>
      <c r="R16" s="9">
        <f>INDEX(道具ID!$B:$B,MATCH(C22,道具ID!$C:$C,0),1)</f>
        <v>30015</v>
      </c>
      <c r="S16" s="9">
        <f t="shared" si="5"/>
        <v>1</v>
      </c>
      <c r="T16" s="9">
        <f t="shared" si="6"/>
        <v>15</v>
      </c>
      <c r="U16" s="9">
        <f t="shared" si="7"/>
        <v>1</v>
      </c>
      <c r="V16" s="9">
        <f t="shared" si="8"/>
        <v>0</v>
      </c>
      <c r="W16" s="9">
        <f t="shared" si="9"/>
        <v>0</v>
      </c>
    </row>
    <row r="17" spans="1:23" x14ac:dyDescent="0.15">
      <c r="B17" s="2" t="s">
        <v>21</v>
      </c>
      <c r="C17" s="2"/>
      <c r="D17" s="2" t="s">
        <v>22</v>
      </c>
      <c r="E17" s="3">
        <v>1.5</v>
      </c>
      <c r="F17" s="2"/>
      <c r="G17" s="2"/>
      <c r="H17" s="2"/>
      <c r="I17" s="2"/>
      <c r="P17" s="1">
        <v>204</v>
      </c>
      <c r="Q17" s="9">
        <f t="shared" si="4"/>
        <v>200</v>
      </c>
      <c r="R17" s="9">
        <f>INDEX(道具ID!$B:$B,MATCH(C23,道具ID!$C:$C,0),1)</f>
        <v>20000</v>
      </c>
      <c r="S17" s="9">
        <f t="shared" si="5"/>
        <v>50</v>
      </c>
      <c r="T17" s="9">
        <f t="shared" si="6"/>
        <v>4</v>
      </c>
      <c r="U17" s="9">
        <f t="shared" si="7"/>
        <v>1</v>
      </c>
      <c r="V17" s="9">
        <f t="shared" si="8"/>
        <v>0</v>
      </c>
      <c r="W17" s="9">
        <f t="shared" si="9"/>
        <v>0</v>
      </c>
    </row>
    <row r="18" spans="1:23" x14ac:dyDescent="0.15">
      <c r="B18" s="1" t="s">
        <v>2</v>
      </c>
      <c r="C18" s="1" t="s">
        <v>3</v>
      </c>
      <c r="D18" s="1" t="s">
        <v>4</v>
      </c>
      <c r="E18" s="1" t="s">
        <v>23</v>
      </c>
      <c r="F18" s="1" t="s">
        <v>6</v>
      </c>
      <c r="G18" s="1" t="s">
        <v>7</v>
      </c>
      <c r="H18" s="1" t="s">
        <v>8</v>
      </c>
      <c r="I18" s="1" t="s">
        <v>9</v>
      </c>
      <c r="P18" s="1">
        <v>205</v>
      </c>
      <c r="Q18" s="9">
        <f t="shared" si="4"/>
        <v>200</v>
      </c>
      <c r="R18" s="9">
        <f>INDEX(道具ID!$B:$B,MATCH(C24,道具ID!$C:$C,0),1)</f>
        <v>20001</v>
      </c>
      <c r="S18" s="9">
        <f t="shared" si="5"/>
        <v>30</v>
      </c>
      <c r="T18" s="9">
        <f t="shared" si="6"/>
        <v>15</v>
      </c>
      <c r="U18" s="9">
        <f t="shared" si="7"/>
        <v>1</v>
      </c>
      <c r="V18" s="9">
        <f t="shared" si="8"/>
        <v>0</v>
      </c>
      <c r="W18" s="9">
        <f t="shared" si="9"/>
        <v>0</v>
      </c>
    </row>
    <row r="19" spans="1:23" x14ac:dyDescent="0.15">
      <c r="B19" s="1">
        <v>200</v>
      </c>
      <c r="C19" s="1" t="s">
        <v>24</v>
      </c>
      <c r="D19" s="1">
        <v>5</v>
      </c>
      <c r="E19" s="1">
        <v>16</v>
      </c>
      <c r="F19" s="1">
        <v>1</v>
      </c>
      <c r="H19" s="1">
        <v>1</v>
      </c>
      <c r="I19" s="1">
        <f>E19*$E$17/D19</f>
        <v>4.8</v>
      </c>
      <c r="P19" s="1">
        <v>206</v>
      </c>
      <c r="Q19" s="9">
        <f t="shared" si="4"/>
        <v>200</v>
      </c>
      <c r="R19" s="9">
        <f>INDEX(道具ID!$B:$B,MATCH(C25,道具ID!$C:$C,0),1)</f>
        <v>20002</v>
      </c>
      <c r="S19" s="9">
        <f t="shared" si="5"/>
        <v>10</v>
      </c>
      <c r="T19" s="9">
        <f t="shared" si="6"/>
        <v>20</v>
      </c>
      <c r="U19" s="9">
        <f t="shared" si="7"/>
        <v>1</v>
      </c>
      <c r="V19" s="9">
        <f t="shared" si="8"/>
        <v>0</v>
      </c>
      <c r="W19" s="9">
        <f t="shared" si="9"/>
        <v>0</v>
      </c>
    </row>
    <row r="20" spans="1:23" x14ac:dyDescent="0.15">
      <c r="B20" s="1">
        <v>200</v>
      </c>
      <c r="C20" s="1" t="s">
        <v>25</v>
      </c>
      <c r="D20" s="1">
        <v>5</v>
      </c>
      <c r="E20" s="1">
        <v>16</v>
      </c>
      <c r="F20" s="1">
        <v>1</v>
      </c>
      <c r="H20" s="1">
        <v>1</v>
      </c>
      <c r="I20" s="1">
        <f t="shared" ref="I20:I21" si="10">E20*$E$17/D20</f>
        <v>4.8</v>
      </c>
      <c r="P20" s="1">
        <v>207</v>
      </c>
      <c r="Q20" s="9">
        <f>B26</f>
        <v>200</v>
      </c>
      <c r="R20" s="9">
        <f>INDEX(道具ID!$B:$B,MATCH(C26,道具ID!$C:$C,0),1)</f>
        <v>30000</v>
      </c>
      <c r="S20" s="9">
        <f t="shared" si="5"/>
        <v>50000</v>
      </c>
      <c r="T20" s="9">
        <f t="shared" si="6"/>
        <v>5</v>
      </c>
      <c r="U20" s="9">
        <f t="shared" si="7"/>
        <v>1</v>
      </c>
      <c r="V20" s="9">
        <f t="shared" si="8"/>
        <v>0</v>
      </c>
      <c r="W20" s="9">
        <f t="shared" si="9"/>
        <v>0</v>
      </c>
    </row>
    <row r="21" spans="1:23" x14ac:dyDescent="0.15">
      <c r="B21" s="1">
        <v>200</v>
      </c>
      <c r="C21" s="1" t="s">
        <v>15</v>
      </c>
      <c r="D21" s="1">
        <v>10</v>
      </c>
      <c r="E21" s="1">
        <v>8</v>
      </c>
      <c r="F21" s="1">
        <v>1</v>
      </c>
      <c r="I21" s="1">
        <f t="shared" si="10"/>
        <v>1.2</v>
      </c>
      <c r="P21" s="1">
        <v>300</v>
      </c>
      <c r="Q21" s="11">
        <f>B31</f>
        <v>300</v>
      </c>
      <c r="R21" s="11">
        <f>INDEX(道具ID!$B:$B,MATCH(C31,道具ID!$C:$C,0),1)</f>
        <v>110007</v>
      </c>
      <c r="S21" s="11">
        <f>D31</f>
        <v>1</v>
      </c>
      <c r="T21" s="11">
        <f t="shared" ref="T21:W21" si="11">E31</f>
        <v>30000</v>
      </c>
      <c r="U21" s="11">
        <f t="shared" si="11"/>
        <v>1</v>
      </c>
      <c r="V21" s="11">
        <f t="shared" si="11"/>
        <v>0</v>
      </c>
      <c r="W21" s="11">
        <f t="shared" si="11"/>
        <v>1</v>
      </c>
    </row>
    <row r="22" spans="1:23" x14ac:dyDescent="0.15">
      <c r="B22" s="1">
        <v>200</v>
      </c>
      <c r="C22" s="1" t="s">
        <v>16</v>
      </c>
      <c r="D22" s="1">
        <v>1</v>
      </c>
      <c r="E22" s="1">
        <v>15</v>
      </c>
      <c r="F22" s="1">
        <v>1</v>
      </c>
      <c r="I22" s="1">
        <f>E22*$E$17/D22</f>
        <v>22.5</v>
      </c>
      <c r="P22" s="1">
        <v>301</v>
      </c>
      <c r="Q22" s="11">
        <f t="shared" ref="Q22:Q37" si="12">B32</f>
        <v>300</v>
      </c>
      <c r="R22" s="11">
        <f>INDEX(道具ID!$B:$B,MATCH(C32,道具ID!$C:$C,0),1)</f>
        <v>110008</v>
      </c>
      <c r="S22" s="11">
        <f t="shared" ref="S22:S34" si="13">D32</f>
        <v>1</v>
      </c>
      <c r="T22" s="11">
        <f t="shared" ref="T22:T34" si="14">E32</f>
        <v>30000</v>
      </c>
      <c r="U22" s="11">
        <f t="shared" ref="U22:U34" si="15">F32</f>
        <v>1</v>
      </c>
      <c r="V22" s="11">
        <f t="shared" ref="V22:V34" si="16">G32</f>
        <v>0</v>
      </c>
      <c r="W22" s="11">
        <f t="shared" ref="W22:W34" si="17">H32</f>
        <v>1</v>
      </c>
    </row>
    <row r="23" spans="1:23" x14ac:dyDescent="0.15">
      <c r="B23" s="1">
        <v>200</v>
      </c>
      <c r="C23" s="1" t="s">
        <v>17</v>
      </c>
      <c r="D23" s="1">
        <v>50</v>
      </c>
      <c r="E23" s="1">
        <v>4</v>
      </c>
      <c r="F23" s="1">
        <v>1</v>
      </c>
      <c r="I23" s="1">
        <f t="shared" ref="I23:I26" si="18">E23*$E$17/D23</f>
        <v>0.12</v>
      </c>
      <c r="P23" s="1">
        <v>302</v>
      </c>
      <c r="Q23" s="11">
        <f t="shared" si="12"/>
        <v>300</v>
      </c>
      <c r="R23" s="11">
        <f>INDEX(道具ID!$B:$B,MATCH(C33,道具ID!$C:$C,0),1)</f>
        <v>210011</v>
      </c>
      <c r="S23" s="11">
        <f t="shared" si="13"/>
        <v>5</v>
      </c>
      <c r="T23" s="11">
        <f t="shared" si="14"/>
        <v>2500</v>
      </c>
      <c r="U23" s="11">
        <f t="shared" si="15"/>
        <v>1</v>
      </c>
      <c r="V23" s="11">
        <f t="shared" si="16"/>
        <v>0</v>
      </c>
      <c r="W23" s="11">
        <f t="shared" si="17"/>
        <v>1</v>
      </c>
    </row>
    <row r="24" spans="1:23" x14ac:dyDescent="0.15">
      <c r="B24" s="1">
        <v>200</v>
      </c>
      <c r="C24" s="1" t="s">
        <v>18</v>
      </c>
      <c r="D24" s="1">
        <v>30</v>
      </c>
      <c r="E24" s="1">
        <v>15</v>
      </c>
      <c r="F24" s="1">
        <v>1</v>
      </c>
      <c r="I24" s="1">
        <f t="shared" si="18"/>
        <v>0.75</v>
      </c>
      <c r="P24" s="1">
        <v>303</v>
      </c>
      <c r="Q24" s="11">
        <f t="shared" si="12"/>
        <v>300</v>
      </c>
      <c r="R24" s="11">
        <f>INDEX(道具ID!$B:$B,MATCH(C34,道具ID!$C:$C,0),1)</f>
        <v>210003</v>
      </c>
      <c r="S24" s="11">
        <f t="shared" si="13"/>
        <v>5</v>
      </c>
      <c r="T24" s="11">
        <f t="shared" si="14"/>
        <v>2500</v>
      </c>
      <c r="U24" s="11">
        <f t="shared" si="15"/>
        <v>1</v>
      </c>
      <c r="V24" s="11">
        <f t="shared" si="16"/>
        <v>0</v>
      </c>
      <c r="W24" s="11">
        <f t="shared" si="17"/>
        <v>1</v>
      </c>
    </row>
    <row r="25" spans="1:23" x14ac:dyDescent="0.15">
      <c r="B25" s="1">
        <v>200</v>
      </c>
      <c r="C25" s="1" t="s">
        <v>195</v>
      </c>
      <c r="D25" s="1">
        <v>10</v>
      </c>
      <c r="E25" s="1">
        <v>20</v>
      </c>
      <c r="F25" s="1">
        <v>1</v>
      </c>
      <c r="I25" s="1">
        <f t="shared" si="18"/>
        <v>3</v>
      </c>
      <c r="P25" s="1">
        <v>304</v>
      </c>
      <c r="Q25" s="11">
        <f t="shared" si="12"/>
        <v>301</v>
      </c>
      <c r="R25" s="11">
        <f>INDEX(道具ID!$B:$B,MATCH(C35,道具ID!$C:$C,0),1)</f>
        <v>40000</v>
      </c>
      <c r="S25" s="11">
        <f t="shared" si="13"/>
        <v>10</v>
      </c>
      <c r="T25" s="11">
        <f t="shared" si="14"/>
        <v>400</v>
      </c>
      <c r="U25" s="11">
        <f t="shared" si="15"/>
        <v>0</v>
      </c>
      <c r="V25" s="11">
        <f t="shared" si="16"/>
        <v>350</v>
      </c>
      <c r="W25" s="11">
        <f t="shared" si="17"/>
        <v>0</v>
      </c>
    </row>
    <row r="26" spans="1:23" x14ac:dyDescent="0.15">
      <c r="A26" s="1">
        <v>8</v>
      </c>
      <c r="B26" s="1">
        <v>200</v>
      </c>
      <c r="C26" s="1" t="s">
        <v>20</v>
      </c>
      <c r="D26" s="1">
        <v>50000</v>
      </c>
      <c r="E26" s="1">
        <v>5</v>
      </c>
      <c r="F26" s="1">
        <v>1</v>
      </c>
      <c r="I26" s="1">
        <f t="shared" si="18"/>
        <v>1.4999999999999999E-4</v>
      </c>
      <c r="P26" s="1">
        <v>305</v>
      </c>
      <c r="Q26" s="11">
        <f t="shared" si="12"/>
        <v>301</v>
      </c>
      <c r="R26" s="11">
        <f>INDEX(道具ID!$B:$B,MATCH(C36,道具ID!$C:$C,0),1)</f>
        <v>40100</v>
      </c>
      <c r="S26" s="11">
        <f t="shared" si="13"/>
        <v>10</v>
      </c>
      <c r="T26" s="11">
        <f t="shared" si="14"/>
        <v>400</v>
      </c>
      <c r="U26" s="11">
        <f t="shared" si="15"/>
        <v>0</v>
      </c>
      <c r="V26" s="11">
        <f t="shared" si="16"/>
        <v>350</v>
      </c>
      <c r="W26" s="11">
        <f t="shared" si="17"/>
        <v>0</v>
      </c>
    </row>
    <row r="27" spans="1:23" x14ac:dyDescent="0.15">
      <c r="P27" s="1">
        <v>306</v>
      </c>
      <c r="Q27" s="11">
        <f t="shared" si="12"/>
        <v>301</v>
      </c>
      <c r="R27" s="11">
        <f>INDEX(道具ID!$B:$B,MATCH(C37,道具ID!$C:$C,0),1)</f>
        <v>40001</v>
      </c>
      <c r="S27" s="11">
        <f t="shared" si="13"/>
        <v>2</v>
      </c>
      <c r="T27" s="11">
        <f t="shared" si="14"/>
        <v>800</v>
      </c>
      <c r="U27" s="11">
        <f t="shared" si="15"/>
        <v>0</v>
      </c>
      <c r="V27" s="11">
        <f t="shared" si="16"/>
        <v>150</v>
      </c>
      <c r="W27" s="11">
        <f t="shared" si="17"/>
        <v>0</v>
      </c>
    </row>
    <row r="28" spans="1:23" x14ac:dyDescent="0.15">
      <c r="P28" s="1">
        <v>307</v>
      </c>
      <c r="Q28" s="11">
        <f t="shared" si="12"/>
        <v>301</v>
      </c>
      <c r="R28" s="11">
        <f>INDEX(道具ID!$B:$B,MATCH(C38,道具ID!$C:$C,0),1)</f>
        <v>40101</v>
      </c>
      <c r="S28" s="11">
        <f t="shared" si="13"/>
        <v>2</v>
      </c>
      <c r="T28" s="11">
        <f t="shared" si="14"/>
        <v>800</v>
      </c>
      <c r="U28" s="11">
        <f t="shared" si="15"/>
        <v>0</v>
      </c>
      <c r="V28" s="11">
        <f t="shared" si="16"/>
        <v>150</v>
      </c>
      <c r="W28" s="11">
        <f t="shared" si="17"/>
        <v>0</v>
      </c>
    </row>
    <row r="29" spans="1:23" x14ac:dyDescent="0.15">
      <c r="B29" s="2" t="s">
        <v>26</v>
      </c>
      <c r="C29" s="2"/>
      <c r="D29" s="2" t="s">
        <v>27</v>
      </c>
      <c r="E29" s="3">
        <v>0.01</v>
      </c>
      <c r="F29" s="2"/>
      <c r="G29" s="2"/>
      <c r="H29" s="2"/>
      <c r="I29" s="2"/>
      <c r="P29" s="1">
        <v>308</v>
      </c>
      <c r="Q29" s="11">
        <f t="shared" si="12"/>
        <v>302</v>
      </c>
      <c r="R29" s="11">
        <f>INDEX(道具ID!$B:$B,MATCH(C39,道具ID!$C:$C,0),1)</f>
        <v>30014</v>
      </c>
      <c r="S29" s="11">
        <f t="shared" si="13"/>
        <v>10</v>
      </c>
      <c r="T29" s="11">
        <f t="shared" si="14"/>
        <v>1000</v>
      </c>
      <c r="U29" s="11">
        <f t="shared" si="15"/>
        <v>0</v>
      </c>
      <c r="V29" s="11">
        <f t="shared" si="16"/>
        <v>700</v>
      </c>
      <c r="W29" s="11">
        <f t="shared" si="17"/>
        <v>0</v>
      </c>
    </row>
    <row r="30" spans="1:23" x14ac:dyDescent="0.15">
      <c r="B30" s="1" t="s">
        <v>2</v>
      </c>
      <c r="C30" s="1" t="s">
        <v>3</v>
      </c>
      <c r="D30" s="1" t="s">
        <v>4</v>
      </c>
      <c r="E30" s="1" t="s">
        <v>28</v>
      </c>
      <c r="F30" s="1" t="s">
        <v>6</v>
      </c>
      <c r="G30" s="1" t="s">
        <v>7</v>
      </c>
      <c r="H30" s="1" t="s">
        <v>8</v>
      </c>
      <c r="I30" s="1" t="s">
        <v>9</v>
      </c>
      <c r="P30" s="1">
        <v>309</v>
      </c>
      <c r="Q30" s="11">
        <f t="shared" si="12"/>
        <v>302</v>
      </c>
      <c r="R30" s="11">
        <f>INDEX(道具ID!$B:$B,MATCH(C40,道具ID!$C:$C,0),1)</f>
        <v>30015</v>
      </c>
      <c r="S30" s="11">
        <f t="shared" si="13"/>
        <v>1</v>
      </c>
      <c r="T30" s="11">
        <f t="shared" si="14"/>
        <v>2000</v>
      </c>
      <c r="U30" s="11">
        <f t="shared" si="15"/>
        <v>0</v>
      </c>
      <c r="V30" s="11">
        <f t="shared" si="16"/>
        <v>300</v>
      </c>
      <c r="W30" s="11">
        <f t="shared" si="17"/>
        <v>0</v>
      </c>
    </row>
    <row r="31" spans="1:23" x14ac:dyDescent="0.15">
      <c r="B31" s="1">
        <v>300</v>
      </c>
      <c r="C31" s="1" t="s">
        <v>10</v>
      </c>
      <c r="D31" s="1">
        <v>1</v>
      </c>
      <c r="E31" s="1">
        <v>30000</v>
      </c>
      <c r="F31" s="1">
        <v>1</v>
      </c>
      <c r="H31" s="1">
        <v>1</v>
      </c>
      <c r="I31" s="1">
        <f>E31*$E$29/D31</f>
        <v>300</v>
      </c>
      <c r="P31" s="1">
        <v>310</v>
      </c>
      <c r="Q31" s="11">
        <f t="shared" si="12"/>
        <v>303</v>
      </c>
      <c r="R31" s="11">
        <f>INDEX(道具ID!$B:$B,MATCH(C41,道具ID!$C:$C,0),1)</f>
        <v>20000</v>
      </c>
      <c r="S31" s="11">
        <f t="shared" si="13"/>
        <v>50</v>
      </c>
      <c r="T31" s="11">
        <f t="shared" si="14"/>
        <v>500</v>
      </c>
      <c r="U31" s="11">
        <f t="shared" si="15"/>
        <v>0</v>
      </c>
      <c r="V31" s="11">
        <f t="shared" si="16"/>
        <v>200</v>
      </c>
      <c r="W31" s="11">
        <f t="shared" si="17"/>
        <v>0</v>
      </c>
    </row>
    <row r="32" spans="1:23" x14ac:dyDescent="0.15">
      <c r="B32" s="1">
        <v>300</v>
      </c>
      <c r="C32" s="1" t="s">
        <v>29</v>
      </c>
      <c r="D32" s="1">
        <v>1</v>
      </c>
      <c r="E32" s="1">
        <v>30000</v>
      </c>
      <c r="F32" s="1">
        <v>1</v>
      </c>
      <c r="H32" s="1">
        <v>1</v>
      </c>
      <c r="I32" s="1">
        <f>E32*$E$29/D32</f>
        <v>300</v>
      </c>
      <c r="P32" s="1">
        <v>311</v>
      </c>
      <c r="Q32" s="11">
        <f t="shared" si="12"/>
        <v>303</v>
      </c>
      <c r="R32" s="11">
        <f>INDEX(道具ID!$B:$B,MATCH(C42,道具ID!$C:$C,0),1)</f>
        <v>20001</v>
      </c>
      <c r="S32" s="11">
        <f t="shared" si="13"/>
        <v>30</v>
      </c>
      <c r="T32" s="11">
        <f t="shared" si="14"/>
        <v>1500</v>
      </c>
      <c r="U32" s="11">
        <f t="shared" si="15"/>
        <v>0</v>
      </c>
      <c r="V32" s="11">
        <f t="shared" si="16"/>
        <v>100</v>
      </c>
      <c r="W32" s="11">
        <f t="shared" si="17"/>
        <v>0</v>
      </c>
    </row>
    <row r="33" spans="1:23" x14ac:dyDescent="0.15">
      <c r="B33" s="1">
        <v>300</v>
      </c>
      <c r="C33" s="1" t="s">
        <v>30</v>
      </c>
      <c r="D33" s="1">
        <v>5</v>
      </c>
      <c r="E33" s="1">
        <v>2500</v>
      </c>
      <c r="F33" s="1">
        <v>1</v>
      </c>
      <c r="H33" s="1">
        <v>1</v>
      </c>
      <c r="I33" s="1">
        <f>E33*$E$29/D33</f>
        <v>5</v>
      </c>
      <c r="P33" s="1">
        <v>312</v>
      </c>
      <c r="Q33" s="11">
        <f t="shared" si="12"/>
        <v>303</v>
      </c>
      <c r="R33" s="11">
        <f>INDEX(道具ID!$B:$B,MATCH(C43,道具ID!$C:$C,0),1)</f>
        <v>20002</v>
      </c>
      <c r="S33" s="11">
        <f t="shared" si="13"/>
        <v>10</v>
      </c>
      <c r="T33" s="11">
        <f t="shared" si="14"/>
        <v>2500</v>
      </c>
      <c r="U33" s="11">
        <f t="shared" si="15"/>
        <v>0</v>
      </c>
      <c r="V33" s="11">
        <f t="shared" si="16"/>
        <v>100</v>
      </c>
      <c r="W33" s="11">
        <f t="shared" si="17"/>
        <v>0</v>
      </c>
    </row>
    <row r="34" spans="1:23" x14ac:dyDescent="0.15">
      <c r="A34" s="1">
        <v>4</v>
      </c>
      <c r="B34" s="1">
        <v>300</v>
      </c>
      <c r="C34" s="1" t="s">
        <v>31</v>
      </c>
      <c r="D34" s="1">
        <v>5</v>
      </c>
      <c r="E34" s="1">
        <v>2500</v>
      </c>
      <c r="F34" s="1">
        <v>1</v>
      </c>
      <c r="H34" s="1">
        <v>1</v>
      </c>
      <c r="I34" s="1">
        <f t="shared" ref="I34:I44" si="19">E34*$E$29/D34</f>
        <v>5</v>
      </c>
      <c r="P34" s="1">
        <v>313</v>
      </c>
      <c r="Q34" s="11">
        <f t="shared" si="12"/>
        <v>303</v>
      </c>
      <c r="R34" s="11">
        <f>INDEX(道具ID!$B:$B,MATCH(C44,道具ID!$C:$C,0),1)</f>
        <v>30000</v>
      </c>
      <c r="S34" s="11">
        <f t="shared" si="13"/>
        <v>50000</v>
      </c>
      <c r="T34" s="11">
        <f t="shared" si="14"/>
        <v>5</v>
      </c>
      <c r="U34" s="11">
        <f t="shared" si="15"/>
        <v>0</v>
      </c>
      <c r="V34" s="11">
        <f t="shared" si="16"/>
        <v>300</v>
      </c>
      <c r="W34" s="11">
        <f t="shared" si="17"/>
        <v>0</v>
      </c>
    </row>
    <row r="35" spans="1:23" x14ac:dyDescent="0.15">
      <c r="B35" s="1">
        <v>301</v>
      </c>
      <c r="C35" s="1" t="s">
        <v>13</v>
      </c>
      <c r="D35" s="1">
        <v>10</v>
      </c>
      <c r="E35" s="1">
        <v>400</v>
      </c>
      <c r="G35" s="1">
        <v>350</v>
      </c>
      <c r="I35" s="1">
        <f t="shared" si="19"/>
        <v>0.4</v>
      </c>
      <c r="P35" s="1">
        <v>400</v>
      </c>
      <c r="Q35" s="12">
        <f>B49</f>
        <v>400</v>
      </c>
      <c r="R35" s="12">
        <f>INDEX(道具ID!$B:$B,MATCH(C49,道具ID!$C:$C,0),1)</f>
        <v>110001</v>
      </c>
      <c r="S35" s="12">
        <f>D49</f>
        <v>1</v>
      </c>
      <c r="T35" s="12">
        <f t="shared" ref="T35:W35" si="20">E49</f>
        <v>20</v>
      </c>
      <c r="U35" s="12">
        <f t="shared" si="20"/>
        <v>1</v>
      </c>
      <c r="V35" s="12">
        <f t="shared" si="20"/>
        <v>0</v>
      </c>
      <c r="W35" s="12">
        <f t="shared" si="20"/>
        <v>1</v>
      </c>
    </row>
    <row r="36" spans="1:23" x14ac:dyDescent="0.15">
      <c r="A36" s="1">
        <v>1</v>
      </c>
      <c r="B36" s="1">
        <v>301</v>
      </c>
      <c r="C36" s="1" t="s">
        <v>32</v>
      </c>
      <c r="D36" s="1">
        <v>10</v>
      </c>
      <c r="E36" s="1">
        <v>400</v>
      </c>
      <c r="G36" s="1">
        <v>350</v>
      </c>
      <c r="I36" s="1">
        <f t="shared" si="19"/>
        <v>0.4</v>
      </c>
      <c r="P36" s="1">
        <v>401</v>
      </c>
      <c r="Q36" s="12">
        <f t="shared" ref="Q36:Q51" si="21">B50</f>
        <v>401</v>
      </c>
      <c r="R36" s="12">
        <f>INDEX(道具ID!$B:$B,MATCH(C50,道具ID!$C:$C,0),1)</f>
        <v>110002</v>
      </c>
      <c r="S36" s="12">
        <f t="shared" ref="S36:S46" si="22">D50</f>
        <v>1</v>
      </c>
      <c r="T36" s="12">
        <f t="shared" ref="T36:T46" si="23">E50</f>
        <v>200</v>
      </c>
      <c r="U36" s="12">
        <f t="shared" ref="U36:U46" si="24">F50</f>
        <v>1</v>
      </c>
      <c r="V36" s="12">
        <f t="shared" ref="V36:V46" si="25">G50</f>
        <v>0</v>
      </c>
      <c r="W36" s="12">
        <f t="shared" ref="W36:W46" si="26">H50</f>
        <v>1</v>
      </c>
    </row>
    <row r="37" spans="1:23" x14ac:dyDescent="0.15">
      <c r="B37" s="1">
        <v>301</v>
      </c>
      <c r="C37" s="1" t="s">
        <v>33</v>
      </c>
      <c r="D37" s="1">
        <v>2</v>
      </c>
      <c r="E37" s="1">
        <v>800</v>
      </c>
      <c r="G37" s="1">
        <v>150</v>
      </c>
      <c r="I37" s="1">
        <f t="shared" si="19"/>
        <v>4</v>
      </c>
      <c r="P37" s="1">
        <v>402</v>
      </c>
      <c r="Q37" s="12">
        <f t="shared" si="21"/>
        <v>401</v>
      </c>
      <c r="R37" s="12">
        <f>INDEX(道具ID!$B:$B,MATCH(C51,道具ID!$C:$C,0),1)</f>
        <v>110003</v>
      </c>
      <c r="S37" s="12">
        <f t="shared" si="22"/>
        <v>1</v>
      </c>
      <c r="T37" s="12">
        <f t="shared" si="23"/>
        <v>200</v>
      </c>
      <c r="U37" s="12">
        <f t="shared" si="24"/>
        <v>1</v>
      </c>
      <c r="V37" s="12">
        <f t="shared" si="25"/>
        <v>0</v>
      </c>
      <c r="W37" s="12">
        <f t="shared" si="26"/>
        <v>1</v>
      </c>
    </row>
    <row r="38" spans="1:23" x14ac:dyDescent="0.15">
      <c r="B38" s="1">
        <v>301</v>
      </c>
      <c r="C38" s="1" t="s">
        <v>34</v>
      </c>
      <c r="D38" s="1">
        <v>2</v>
      </c>
      <c r="E38" s="1">
        <v>800</v>
      </c>
      <c r="G38" s="1">
        <v>150</v>
      </c>
      <c r="I38" s="1">
        <f t="shared" si="19"/>
        <v>4</v>
      </c>
      <c r="P38" s="1">
        <v>403</v>
      </c>
      <c r="Q38" s="12">
        <f t="shared" si="21"/>
        <v>401</v>
      </c>
      <c r="R38" s="12">
        <f>INDEX(道具ID!$B:$B,MATCH(C52,道具ID!$C:$C,0),1)</f>
        <v>110004</v>
      </c>
      <c r="S38" s="12">
        <f t="shared" si="22"/>
        <v>1</v>
      </c>
      <c r="T38" s="12">
        <f t="shared" si="23"/>
        <v>200</v>
      </c>
      <c r="U38" s="12">
        <f t="shared" si="24"/>
        <v>1</v>
      </c>
      <c r="V38" s="12">
        <f t="shared" si="25"/>
        <v>0</v>
      </c>
      <c r="W38" s="12">
        <f t="shared" si="26"/>
        <v>1</v>
      </c>
    </row>
    <row r="39" spans="1:23" x14ac:dyDescent="0.15">
      <c r="A39" s="1">
        <v>1</v>
      </c>
      <c r="B39" s="1">
        <v>302</v>
      </c>
      <c r="C39" s="1" t="s">
        <v>15</v>
      </c>
      <c r="D39" s="1">
        <v>10</v>
      </c>
      <c r="E39" s="1">
        <v>1000</v>
      </c>
      <c r="G39" s="1">
        <v>700</v>
      </c>
      <c r="I39" s="1">
        <f t="shared" si="19"/>
        <v>1</v>
      </c>
      <c r="P39" s="1">
        <v>404</v>
      </c>
      <c r="Q39" s="12">
        <f t="shared" si="21"/>
        <v>401</v>
      </c>
      <c r="R39" s="12">
        <f>INDEX(道具ID!$B:$B,MATCH(C53,道具ID!$C:$C,0),1)</f>
        <v>110005</v>
      </c>
      <c r="S39" s="12">
        <f t="shared" si="22"/>
        <v>1</v>
      </c>
      <c r="T39" s="12">
        <f t="shared" si="23"/>
        <v>200</v>
      </c>
      <c r="U39" s="12">
        <f t="shared" si="24"/>
        <v>1</v>
      </c>
      <c r="V39" s="12">
        <f t="shared" si="25"/>
        <v>0</v>
      </c>
      <c r="W39" s="12">
        <f t="shared" si="26"/>
        <v>1</v>
      </c>
    </row>
    <row r="40" spans="1:23" x14ac:dyDescent="0.15">
      <c r="B40" s="1">
        <v>302</v>
      </c>
      <c r="C40" s="1" t="s">
        <v>16</v>
      </c>
      <c r="D40" s="1">
        <v>1</v>
      </c>
      <c r="E40" s="1">
        <v>2000</v>
      </c>
      <c r="G40" s="1">
        <v>300</v>
      </c>
      <c r="I40" s="1">
        <f t="shared" si="19"/>
        <v>20</v>
      </c>
      <c r="P40" s="1">
        <v>405</v>
      </c>
      <c r="Q40" s="12">
        <f t="shared" si="21"/>
        <v>401</v>
      </c>
      <c r="R40" s="12">
        <f>INDEX(道具ID!$B:$B,MATCH(C54,道具ID!$C:$C,0),1)</f>
        <v>110006</v>
      </c>
      <c r="S40" s="12">
        <f t="shared" si="22"/>
        <v>1</v>
      </c>
      <c r="T40" s="12">
        <f t="shared" si="23"/>
        <v>200</v>
      </c>
      <c r="U40" s="12">
        <f t="shared" si="24"/>
        <v>1</v>
      </c>
      <c r="V40" s="12">
        <f t="shared" si="25"/>
        <v>0</v>
      </c>
      <c r="W40" s="12">
        <f t="shared" si="26"/>
        <v>1</v>
      </c>
    </row>
    <row r="41" spans="1:23" x14ac:dyDescent="0.15">
      <c r="B41" s="1">
        <v>303</v>
      </c>
      <c r="C41" s="1" t="s">
        <v>17</v>
      </c>
      <c r="D41" s="1">
        <v>50</v>
      </c>
      <c r="E41" s="1">
        <v>500</v>
      </c>
      <c r="G41" s="1">
        <v>200</v>
      </c>
      <c r="I41" s="1">
        <f t="shared" si="19"/>
        <v>0.1</v>
      </c>
      <c r="P41" s="1">
        <v>406</v>
      </c>
      <c r="Q41" s="12">
        <f t="shared" si="21"/>
        <v>402</v>
      </c>
      <c r="R41" s="12">
        <f>INDEX(道具ID!$B:$B,MATCH(C55,道具ID!$C:$C,0),1)</f>
        <v>110007</v>
      </c>
      <c r="S41" s="12">
        <f t="shared" si="22"/>
        <v>1</v>
      </c>
      <c r="T41" s="12">
        <f t="shared" si="23"/>
        <v>300</v>
      </c>
      <c r="U41" s="12">
        <f t="shared" si="24"/>
        <v>0</v>
      </c>
      <c r="V41" s="12">
        <f t="shared" si="25"/>
        <v>500</v>
      </c>
      <c r="W41" s="12">
        <f t="shared" si="26"/>
        <v>1</v>
      </c>
    </row>
    <row r="42" spans="1:23" x14ac:dyDescent="0.15">
      <c r="A42" s="1">
        <v>2</v>
      </c>
      <c r="B42" s="1">
        <v>303</v>
      </c>
      <c r="C42" s="1" t="s">
        <v>18</v>
      </c>
      <c r="D42" s="1">
        <v>30</v>
      </c>
      <c r="E42" s="1">
        <v>1500</v>
      </c>
      <c r="G42" s="1">
        <v>100</v>
      </c>
      <c r="I42" s="1">
        <f t="shared" si="19"/>
        <v>0.5</v>
      </c>
      <c r="P42" s="1">
        <v>407</v>
      </c>
      <c r="Q42" s="12">
        <f t="shared" si="21"/>
        <v>402</v>
      </c>
      <c r="R42" s="12">
        <f>INDEX(道具ID!$B:$B,MATCH(C56,道具ID!$C:$C,0),1)</f>
        <v>110008</v>
      </c>
      <c r="S42" s="12">
        <f t="shared" si="22"/>
        <v>1</v>
      </c>
      <c r="T42" s="12">
        <f t="shared" si="23"/>
        <v>300</v>
      </c>
      <c r="U42" s="12">
        <f t="shared" si="24"/>
        <v>0</v>
      </c>
      <c r="V42" s="12">
        <f t="shared" si="25"/>
        <v>500</v>
      </c>
      <c r="W42" s="12">
        <f t="shared" si="26"/>
        <v>1</v>
      </c>
    </row>
    <row r="43" spans="1:23" x14ac:dyDescent="0.15">
      <c r="B43" s="1">
        <v>303</v>
      </c>
      <c r="C43" s="1" t="s">
        <v>19</v>
      </c>
      <c r="D43" s="1">
        <v>10</v>
      </c>
      <c r="E43" s="1">
        <v>2500</v>
      </c>
      <c r="G43" s="1">
        <v>100</v>
      </c>
      <c r="I43" s="1">
        <f t="shared" si="19"/>
        <v>2.5</v>
      </c>
      <c r="P43" s="1">
        <v>408</v>
      </c>
      <c r="Q43" s="12">
        <f t="shared" si="21"/>
        <v>403</v>
      </c>
      <c r="R43" s="12">
        <f>INDEX(道具ID!$B:$B,MATCH(C57,道具ID!$C:$C,0),1)</f>
        <v>40201</v>
      </c>
      <c r="S43" s="12">
        <f t="shared" si="22"/>
        <v>1</v>
      </c>
      <c r="T43" s="12">
        <f t="shared" si="23"/>
        <v>10</v>
      </c>
      <c r="U43" s="12">
        <f t="shared" si="24"/>
        <v>0</v>
      </c>
      <c r="V43" s="12">
        <f t="shared" si="25"/>
        <v>250</v>
      </c>
      <c r="W43" s="12">
        <f t="shared" si="26"/>
        <v>0</v>
      </c>
    </row>
    <row r="44" spans="1:23" x14ac:dyDescent="0.15">
      <c r="B44" s="1">
        <v>303</v>
      </c>
      <c r="C44" s="1" t="s">
        <v>20</v>
      </c>
      <c r="D44" s="1">
        <v>50000</v>
      </c>
      <c r="E44" s="1">
        <v>5</v>
      </c>
      <c r="G44" s="1">
        <v>300</v>
      </c>
      <c r="I44" s="1">
        <f t="shared" si="19"/>
        <v>9.9999999999999995E-7</v>
      </c>
      <c r="P44" s="1">
        <v>409</v>
      </c>
      <c r="Q44" s="12">
        <f t="shared" si="21"/>
        <v>403</v>
      </c>
      <c r="R44" s="12">
        <f>INDEX(道具ID!$B:$B,MATCH(C58,道具ID!$C:$C,0),1)</f>
        <v>40202</v>
      </c>
      <c r="S44" s="12">
        <f t="shared" si="22"/>
        <v>1</v>
      </c>
      <c r="T44" s="12">
        <f t="shared" si="23"/>
        <v>10</v>
      </c>
      <c r="U44" s="12">
        <f t="shared" si="24"/>
        <v>0</v>
      </c>
      <c r="V44" s="12">
        <f t="shared" si="25"/>
        <v>250</v>
      </c>
      <c r="W44" s="12">
        <f t="shared" si="26"/>
        <v>0</v>
      </c>
    </row>
    <row r="45" spans="1:23" x14ac:dyDescent="0.15">
      <c r="P45" s="1">
        <v>410</v>
      </c>
      <c r="Q45" s="12">
        <f t="shared" si="21"/>
        <v>403</v>
      </c>
      <c r="R45" s="12">
        <f>INDEX(道具ID!$B:$B,MATCH(C59,道具ID!$C:$C,0),1)</f>
        <v>40203</v>
      </c>
      <c r="S45" s="12">
        <f t="shared" si="22"/>
        <v>1</v>
      </c>
      <c r="T45" s="12">
        <f t="shared" si="23"/>
        <v>10</v>
      </c>
      <c r="U45" s="12">
        <f t="shared" si="24"/>
        <v>0</v>
      </c>
      <c r="V45" s="12">
        <f t="shared" si="25"/>
        <v>250</v>
      </c>
      <c r="W45" s="12">
        <f t="shared" si="26"/>
        <v>0</v>
      </c>
    </row>
    <row r="46" spans="1:23" x14ac:dyDescent="0.15">
      <c r="P46" s="1">
        <v>411</v>
      </c>
      <c r="Q46" s="12">
        <f t="shared" si="21"/>
        <v>403</v>
      </c>
      <c r="R46" s="12">
        <f>INDEX(道具ID!$B:$B,MATCH(C60,道具ID!$C:$C,0),1)</f>
        <v>40204</v>
      </c>
      <c r="S46" s="12">
        <f t="shared" si="22"/>
        <v>1</v>
      </c>
      <c r="T46" s="12">
        <f t="shared" si="23"/>
        <v>10</v>
      </c>
      <c r="U46" s="12">
        <f t="shared" si="24"/>
        <v>0</v>
      </c>
      <c r="V46" s="12">
        <f t="shared" si="25"/>
        <v>250</v>
      </c>
      <c r="W46" s="12">
        <f t="shared" si="26"/>
        <v>0</v>
      </c>
    </row>
    <row r="47" spans="1:23" x14ac:dyDescent="0.15">
      <c r="B47" s="2" t="s">
        <v>35</v>
      </c>
      <c r="C47" s="2"/>
      <c r="D47" s="2" t="s">
        <v>36</v>
      </c>
      <c r="E47" s="3">
        <v>1</v>
      </c>
      <c r="F47" s="2"/>
      <c r="G47" s="2"/>
      <c r="H47" s="2"/>
      <c r="I47" s="2"/>
      <c r="P47" s="1">
        <v>500</v>
      </c>
      <c r="Q47" s="10">
        <f>B65</f>
        <v>500</v>
      </c>
      <c r="R47" s="10">
        <f>INDEX(道具ID!$B:$B,MATCH(C65,道具ID!$C:$C,0),1)</f>
        <v>210001</v>
      </c>
      <c r="S47" s="10">
        <f>D65</f>
        <v>5</v>
      </c>
      <c r="T47" s="10">
        <f t="shared" ref="T47:W60" si="27">E65</f>
        <v>8</v>
      </c>
      <c r="U47" s="10">
        <f t="shared" si="27"/>
        <v>0</v>
      </c>
      <c r="V47" s="10">
        <f t="shared" si="27"/>
        <v>70</v>
      </c>
      <c r="W47" s="10">
        <f t="shared" si="27"/>
        <v>1</v>
      </c>
    </row>
    <row r="48" spans="1:23" x14ac:dyDescent="0.15">
      <c r="B48" s="1" t="s">
        <v>2</v>
      </c>
      <c r="C48" s="1" t="s">
        <v>3</v>
      </c>
      <c r="D48" s="1" t="s">
        <v>4</v>
      </c>
      <c r="E48" s="1" t="s">
        <v>37</v>
      </c>
      <c r="F48" s="1" t="s">
        <v>6</v>
      </c>
      <c r="G48" s="1" t="s">
        <v>7</v>
      </c>
      <c r="H48" s="1" t="s">
        <v>8</v>
      </c>
      <c r="I48" s="1" t="s">
        <v>9</v>
      </c>
      <c r="P48" s="1">
        <v>501</v>
      </c>
      <c r="Q48" s="10">
        <f t="shared" ref="Q48:Q62" si="28">B66</f>
        <v>500</v>
      </c>
      <c r="R48" s="10">
        <f>INDEX(道具ID!$B:$B,MATCH(C66,道具ID!$C:$C,0),1)</f>
        <v>210002</v>
      </c>
      <c r="S48" s="10">
        <f t="shared" ref="S48:S60" si="29">D66</f>
        <v>5</v>
      </c>
      <c r="T48" s="10">
        <f t="shared" si="27"/>
        <v>8</v>
      </c>
      <c r="U48" s="10">
        <f t="shared" si="27"/>
        <v>0</v>
      </c>
      <c r="V48" s="10">
        <f t="shared" si="27"/>
        <v>70</v>
      </c>
      <c r="W48" s="10">
        <f t="shared" si="27"/>
        <v>1</v>
      </c>
    </row>
    <row r="49" spans="1:23" x14ac:dyDescent="0.15">
      <c r="A49" s="1">
        <v>1</v>
      </c>
      <c r="B49" s="1">
        <v>400</v>
      </c>
      <c r="C49" s="1" t="s">
        <v>196</v>
      </c>
      <c r="D49" s="1">
        <v>1</v>
      </c>
      <c r="E49" s="1">
        <v>20</v>
      </c>
      <c r="F49" s="1">
        <v>1</v>
      </c>
      <c r="H49" s="1">
        <v>1</v>
      </c>
      <c r="I49" s="1">
        <f>E49*$E$47/D49</f>
        <v>20</v>
      </c>
      <c r="P49" s="1">
        <v>502</v>
      </c>
      <c r="Q49" s="10">
        <f t="shared" si="28"/>
        <v>500</v>
      </c>
      <c r="R49" s="10">
        <f>INDEX(道具ID!$B:$B,MATCH(C67,道具ID!$C:$C,0),1)</f>
        <v>210003</v>
      </c>
      <c r="S49" s="10">
        <f t="shared" si="29"/>
        <v>5</v>
      </c>
      <c r="T49" s="10">
        <f t="shared" si="27"/>
        <v>8</v>
      </c>
      <c r="U49" s="10">
        <f t="shared" si="27"/>
        <v>0</v>
      </c>
      <c r="V49" s="10">
        <f t="shared" si="27"/>
        <v>70</v>
      </c>
      <c r="W49" s="10">
        <f t="shared" si="27"/>
        <v>1</v>
      </c>
    </row>
    <row r="50" spans="1:23" x14ac:dyDescent="0.15">
      <c r="B50" s="1">
        <v>401</v>
      </c>
      <c r="C50" s="1" t="s">
        <v>38</v>
      </c>
      <c r="D50" s="1">
        <v>1</v>
      </c>
      <c r="E50" s="1">
        <v>200</v>
      </c>
      <c r="F50" s="1">
        <v>1</v>
      </c>
      <c r="H50" s="1">
        <v>1</v>
      </c>
      <c r="I50" s="1">
        <f t="shared" ref="I50:I60" si="30">E50*$E$47/D50</f>
        <v>200</v>
      </c>
      <c r="P50" s="1">
        <v>503</v>
      </c>
      <c r="Q50" s="10">
        <f t="shared" si="28"/>
        <v>500</v>
      </c>
      <c r="R50" s="10">
        <f>INDEX(道具ID!$B:$B,MATCH(C68,道具ID!$C:$C,0),1)</f>
        <v>210004</v>
      </c>
      <c r="S50" s="10">
        <f t="shared" si="29"/>
        <v>5</v>
      </c>
      <c r="T50" s="10">
        <f t="shared" si="27"/>
        <v>8</v>
      </c>
      <c r="U50" s="10">
        <f t="shared" si="27"/>
        <v>0</v>
      </c>
      <c r="V50" s="10">
        <f t="shared" si="27"/>
        <v>70</v>
      </c>
      <c r="W50" s="10">
        <f t="shared" si="27"/>
        <v>1</v>
      </c>
    </row>
    <row r="51" spans="1:23" x14ac:dyDescent="0.15">
      <c r="B51" s="1">
        <v>401</v>
      </c>
      <c r="C51" s="1" t="s">
        <v>39</v>
      </c>
      <c r="D51" s="1">
        <v>1</v>
      </c>
      <c r="E51" s="1">
        <v>200</v>
      </c>
      <c r="F51" s="1">
        <v>1</v>
      </c>
      <c r="H51" s="1">
        <v>1</v>
      </c>
      <c r="I51" s="1">
        <f t="shared" si="30"/>
        <v>200</v>
      </c>
      <c r="P51" s="1">
        <v>504</v>
      </c>
      <c r="Q51" s="10">
        <f t="shared" si="28"/>
        <v>500</v>
      </c>
      <c r="R51" s="10">
        <f>INDEX(道具ID!$B:$B,MATCH(C69,道具ID!$C:$C,0),1)</f>
        <v>210005</v>
      </c>
      <c r="S51" s="10">
        <f t="shared" si="29"/>
        <v>5</v>
      </c>
      <c r="T51" s="10">
        <f t="shared" si="27"/>
        <v>8</v>
      </c>
      <c r="U51" s="10">
        <f t="shared" si="27"/>
        <v>0</v>
      </c>
      <c r="V51" s="10">
        <f t="shared" si="27"/>
        <v>70</v>
      </c>
      <c r="W51" s="10">
        <f t="shared" si="27"/>
        <v>1</v>
      </c>
    </row>
    <row r="52" spans="1:23" x14ac:dyDescent="0.15">
      <c r="B52" s="1">
        <v>401</v>
      </c>
      <c r="C52" s="1" t="s">
        <v>40</v>
      </c>
      <c r="D52" s="1">
        <v>1</v>
      </c>
      <c r="E52" s="1">
        <v>200</v>
      </c>
      <c r="F52" s="1">
        <v>1</v>
      </c>
      <c r="H52" s="1">
        <v>1</v>
      </c>
      <c r="I52" s="1">
        <f t="shared" si="30"/>
        <v>200</v>
      </c>
      <c r="P52" s="1">
        <v>505</v>
      </c>
      <c r="Q52" s="10">
        <f t="shared" si="28"/>
        <v>500</v>
      </c>
      <c r="R52" s="10">
        <f>INDEX(道具ID!$B:$B,MATCH(C70,道具ID!$C:$C,0),1)</f>
        <v>210006</v>
      </c>
      <c r="S52" s="10">
        <f t="shared" si="29"/>
        <v>5</v>
      </c>
      <c r="T52" s="10">
        <f t="shared" si="27"/>
        <v>8</v>
      </c>
      <c r="U52" s="10">
        <f t="shared" si="27"/>
        <v>0</v>
      </c>
      <c r="V52" s="10">
        <f t="shared" si="27"/>
        <v>70</v>
      </c>
      <c r="W52" s="10">
        <f t="shared" si="27"/>
        <v>1</v>
      </c>
    </row>
    <row r="53" spans="1:23" x14ac:dyDescent="0.15">
      <c r="B53" s="1">
        <v>401</v>
      </c>
      <c r="C53" s="1" t="s">
        <v>41</v>
      </c>
      <c r="D53" s="1">
        <v>1</v>
      </c>
      <c r="E53" s="1">
        <v>200</v>
      </c>
      <c r="F53" s="1">
        <v>1</v>
      </c>
      <c r="H53" s="1">
        <v>1</v>
      </c>
      <c r="I53" s="1">
        <f t="shared" si="30"/>
        <v>200</v>
      </c>
      <c r="P53" s="1">
        <v>506</v>
      </c>
      <c r="Q53" s="10">
        <f t="shared" si="28"/>
        <v>500</v>
      </c>
      <c r="R53" s="10">
        <f>INDEX(道具ID!$B:$B,MATCH(C71,道具ID!$C:$C,0),1)</f>
        <v>210007</v>
      </c>
      <c r="S53" s="10">
        <f t="shared" si="29"/>
        <v>5</v>
      </c>
      <c r="T53" s="10">
        <f t="shared" si="27"/>
        <v>8</v>
      </c>
      <c r="U53" s="10">
        <f t="shared" si="27"/>
        <v>0</v>
      </c>
      <c r="V53" s="10">
        <f t="shared" si="27"/>
        <v>70</v>
      </c>
      <c r="W53" s="10">
        <f t="shared" si="27"/>
        <v>1</v>
      </c>
    </row>
    <row r="54" spans="1:23" x14ac:dyDescent="0.15">
      <c r="A54" s="1">
        <v>5</v>
      </c>
      <c r="B54" s="1">
        <v>401</v>
      </c>
      <c r="C54" s="1" t="s">
        <v>42</v>
      </c>
      <c r="D54" s="1">
        <v>1</v>
      </c>
      <c r="E54" s="1">
        <v>200</v>
      </c>
      <c r="F54" s="1">
        <v>1</v>
      </c>
      <c r="H54" s="1">
        <v>1</v>
      </c>
      <c r="I54" s="1">
        <f t="shared" si="30"/>
        <v>200</v>
      </c>
      <c r="P54" s="1">
        <v>507</v>
      </c>
      <c r="Q54" s="10">
        <f t="shared" si="28"/>
        <v>500</v>
      </c>
      <c r="R54" s="10">
        <f>INDEX(道具ID!$B:$B,MATCH(C72,道具ID!$C:$C,0),1)</f>
        <v>210008</v>
      </c>
      <c r="S54" s="10">
        <f t="shared" si="29"/>
        <v>5</v>
      </c>
      <c r="T54" s="10">
        <f t="shared" si="27"/>
        <v>8</v>
      </c>
      <c r="U54" s="10">
        <f t="shared" si="27"/>
        <v>0</v>
      </c>
      <c r="V54" s="10">
        <f t="shared" si="27"/>
        <v>70</v>
      </c>
      <c r="W54" s="10">
        <f t="shared" si="27"/>
        <v>1</v>
      </c>
    </row>
    <row r="55" spans="1:23" x14ac:dyDescent="0.15">
      <c r="B55" s="1">
        <v>402</v>
      </c>
      <c r="C55" s="1" t="s">
        <v>43</v>
      </c>
      <c r="D55" s="1">
        <v>1</v>
      </c>
      <c r="E55" s="1">
        <v>300</v>
      </c>
      <c r="G55" s="1">
        <v>500</v>
      </c>
      <c r="H55" s="1">
        <v>1</v>
      </c>
      <c r="I55" s="1">
        <f t="shared" si="30"/>
        <v>300</v>
      </c>
      <c r="P55" s="1">
        <v>508</v>
      </c>
      <c r="Q55" s="10">
        <f t="shared" si="28"/>
        <v>500</v>
      </c>
      <c r="R55" s="10">
        <f>INDEX(道具ID!$B:$B,MATCH(C73,道具ID!$C:$C,0),1)</f>
        <v>210009</v>
      </c>
      <c r="S55" s="10">
        <f t="shared" si="29"/>
        <v>5</v>
      </c>
      <c r="T55" s="10">
        <f t="shared" si="27"/>
        <v>8</v>
      </c>
      <c r="U55" s="10">
        <f t="shared" si="27"/>
        <v>0</v>
      </c>
      <c r="V55" s="10">
        <f t="shared" si="27"/>
        <v>70</v>
      </c>
      <c r="W55" s="10">
        <f t="shared" si="27"/>
        <v>1</v>
      </c>
    </row>
    <row r="56" spans="1:23" x14ac:dyDescent="0.15">
      <c r="A56" s="1">
        <v>1</v>
      </c>
      <c r="B56" s="1">
        <v>402</v>
      </c>
      <c r="C56" s="1" t="s">
        <v>44</v>
      </c>
      <c r="D56" s="1">
        <v>1</v>
      </c>
      <c r="E56" s="1">
        <v>300</v>
      </c>
      <c r="G56" s="1">
        <v>500</v>
      </c>
      <c r="H56" s="1">
        <v>1</v>
      </c>
      <c r="I56" s="1">
        <f t="shared" si="30"/>
        <v>300</v>
      </c>
      <c r="P56" s="1">
        <v>509</v>
      </c>
      <c r="Q56" s="10">
        <f t="shared" si="28"/>
        <v>500</v>
      </c>
      <c r="R56" s="10">
        <f>INDEX(道具ID!$B:$B,MATCH(C74,道具ID!$C:$C,0),1)</f>
        <v>210010</v>
      </c>
      <c r="S56" s="10">
        <f t="shared" si="29"/>
        <v>5</v>
      </c>
      <c r="T56" s="10">
        <f t="shared" si="27"/>
        <v>8</v>
      </c>
      <c r="U56" s="10">
        <f t="shared" si="27"/>
        <v>0</v>
      </c>
      <c r="V56" s="10">
        <f t="shared" si="27"/>
        <v>70</v>
      </c>
      <c r="W56" s="10">
        <f t="shared" si="27"/>
        <v>1</v>
      </c>
    </row>
    <row r="57" spans="1:23" x14ac:dyDescent="0.15">
      <c r="B57" s="1">
        <v>403</v>
      </c>
      <c r="C57" s="1" t="s">
        <v>45</v>
      </c>
      <c r="D57" s="1">
        <v>1</v>
      </c>
      <c r="E57" s="1">
        <v>10</v>
      </c>
      <c r="G57" s="1">
        <v>250</v>
      </c>
      <c r="I57" s="1">
        <f t="shared" si="30"/>
        <v>10</v>
      </c>
      <c r="P57" s="1">
        <v>510</v>
      </c>
      <c r="Q57" s="10">
        <f t="shared" si="28"/>
        <v>500</v>
      </c>
      <c r="R57" s="10">
        <f>INDEX(道具ID!$B:$B,MATCH(C75,道具ID!$C:$C,0),1)</f>
        <v>210011</v>
      </c>
      <c r="S57" s="10">
        <f t="shared" si="29"/>
        <v>5</v>
      </c>
      <c r="T57" s="10">
        <f t="shared" si="27"/>
        <v>8</v>
      </c>
      <c r="U57" s="10">
        <f t="shared" si="27"/>
        <v>0</v>
      </c>
      <c r="V57" s="10">
        <f t="shared" si="27"/>
        <v>70</v>
      </c>
      <c r="W57" s="10">
        <f t="shared" si="27"/>
        <v>1</v>
      </c>
    </row>
    <row r="58" spans="1:23" x14ac:dyDescent="0.15">
      <c r="B58" s="1">
        <v>403</v>
      </c>
      <c r="C58" s="1" t="s">
        <v>46</v>
      </c>
      <c r="D58" s="1">
        <v>1</v>
      </c>
      <c r="E58" s="1">
        <v>10</v>
      </c>
      <c r="G58" s="1">
        <v>250</v>
      </c>
      <c r="I58" s="1">
        <f t="shared" si="30"/>
        <v>10</v>
      </c>
      <c r="P58" s="1">
        <v>511</v>
      </c>
      <c r="Q58" s="10">
        <f t="shared" si="28"/>
        <v>500</v>
      </c>
      <c r="R58" s="10">
        <f>INDEX(道具ID!$B:$B,MATCH(C76,道具ID!$C:$C,0),1)</f>
        <v>210012</v>
      </c>
      <c r="S58" s="10">
        <f t="shared" si="29"/>
        <v>5</v>
      </c>
      <c r="T58" s="10">
        <f t="shared" si="27"/>
        <v>8</v>
      </c>
      <c r="U58" s="10">
        <f t="shared" si="27"/>
        <v>0</v>
      </c>
      <c r="V58" s="10">
        <f t="shared" si="27"/>
        <v>70</v>
      </c>
      <c r="W58" s="10">
        <f t="shared" si="27"/>
        <v>1</v>
      </c>
    </row>
    <row r="59" spans="1:23" x14ac:dyDescent="0.15">
      <c r="B59" s="1">
        <v>403</v>
      </c>
      <c r="C59" s="1" t="s">
        <v>47</v>
      </c>
      <c r="D59" s="1">
        <v>1</v>
      </c>
      <c r="E59" s="1">
        <v>10</v>
      </c>
      <c r="G59" s="1">
        <v>250</v>
      </c>
      <c r="I59" s="1">
        <f t="shared" si="30"/>
        <v>10</v>
      </c>
      <c r="P59" s="1">
        <v>512</v>
      </c>
      <c r="Q59" s="10">
        <f t="shared" si="28"/>
        <v>500</v>
      </c>
      <c r="R59" s="10">
        <f>INDEX(道具ID!$B:$B,MATCH(C77,道具ID!$C:$C,0),1)</f>
        <v>210013</v>
      </c>
      <c r="S59" s="10">
        <f t="shared" si="29"/>
        <v>5</v>
      </c>
      <c r="T59" s="10">
        <f t="shared" si="27"/>
        <v>8</v>
      </c>
      <c r="U59" s="10">
        <f t="shared" si="27"/>
        <v>0</v>
      </c>
      <c r="V59" s="10">
        <f t="shared" si="27"/>
        <v>80</v>
      </c>
      <c r="W59" s="10">
        <f t="shared" si="27"/>
        <v>1</v>
      </c>
    </row>
    <row r="60" spans="1:23" x14ac:dyDescent="0.15">
      <c r="A60" s="1">
        <v>1</v>
      </c>
      <c r="B60" s="1">
        <v>403</v>
      </c>
      <c r="C60" s="1" t="s">
        <v>48</v>
      </c>
      <c r="D60" s="1">
        <v>1</v>
      </c>
      <c r="E60" s="1">
        <v>10</v>
      </c>
      <c r="G60" s="1">
        <v>250</v>
      </c>
      <c r="I60" s="1">
        <f t="shared" si="30"/>
        <v>10</v>
      </c>
      <c r="P60" s="1">
        <v>513</v>
      </c>
      <c r="Q60" s="10">
        <f t="shared" si="28"/>
        <v>500</v>
      </c>
      <c r="R60" s="10">
        <f>INDEX(道具ID!$B:$B,MATCH(C78,道具ID!$C:$C,0),1)</f>
        <v>210014</v>
      </c>
      <c r="S60" s="10">
        <f t="shared" si="29"/>
        <v>5</v>
      </c>
      <c r="T60" s="10">
        <f t="shared" si="27"/>
        <v>8</v>
      </c>
      <c r="U60" s="10">
        <f t="shared" si="27"/>
        <v>0</v>
      </c>
      <c r="V60" s="10">
        <f t="shared" si="27"/>
        <v>80</v>
      </c>
      <c r="W60" s="10">
        <f t="shared" si="27"/>
        <v>1</v>
      </c>
    </row>
    <row r="63" spans="1:23" x14ac:dyDescent="0.15">
      <c r="B63" s="2" t="s">
        <v>49</v>
      </c>
      <c r="C63" s="2"/>
      <c r="D63" s="2" t="s">
        <v>50</v>
      </c>
      <c r="E63" s="3">
        <v>4</v>
      </c>
      <c r="F63" s="2"/>
      <c r="G63" s="2"/>
      <c r="H63" s="2"/>
      <c r="I63" s="2"/>
    </row>
    <row r="64" spans="1:23" x14ac:dyDescent="0.15">
      <c r="B64" s="1" t="s">
        <v>2</v>
      </c>
      <c r="C64" s="1" t="s">
        <v>3</v>
      </c>
      <c r="D64" s="1" t="s">
        <v>4</v>
      </c>
      <c r="E64" s="1" t="s">
        <v>37</v>
      </c>
      <c r="F64" s="1" t="s">
        <v>6</v>
      </c>
      <c r="G64" s="1" t="s">
        <v>7</v>
      </c>
      <c r="H64" s="1" t="s">
        <v>8</v>
      </c>
      <c r="I64" s="1" t="s">
        <v>9</v>
      </c>
    </row>
    <row r="65" spans="2:9" x14ac:dyDescent="0.15">
      <c r="B65" s="1">
        <v>500</v>
      </c>
      <c r="C65" s="1" t="s">
        <v>51</v>
      </c>
      <c r="D65" s="1">
        <v>5</v>
      </c>
      <c r="E65" s="1">
        <v>8</v>
      </c>
      <c r="G65" s="1">
        <v>70</v>
      </c>
      <c r="H65" s="1">
        <v>1</v>
      </c>
      <c r="I65" s="1">
        <f>E65*$E$63/D65</f>
        <v>6.4</v>
      </c>
    </row>
    <row r="66" spans="2:9" x14ac:dyDescent="0.15">
      <c r="B66" s="1">
        <v>500</v>
      </c>
      <c r="C66" s="1" t="s">
        <v>52</v>
      </c>
      <c r="D66" s="1">
        <v>5</v>
      </c>
      <c r="E66" s="1">
        <v>8</v>
      </c>
      <c r="G66" s="1">
        <v>70</v>
      </c>
      <c r="H66" s="1">
        <v>1</v>
      </c>
      <c r="I66" s="1">
        <f t="shared" ref="I66:I78" si="31">E66*$E$63/D66</f>
        <v>6.4</v>
      </c>
    </row>
    <row r="67" spans="2:9" x14ac:dyDescent="0.15">
      <c r="B67" s="1">
        <v>500</v>
      </c>
      <c r="C67" s="1" t="s">
        <v>53</v>
      </c>
      <c r="D67" s="1">
        <v>5</v>
      </c>
      <c r="E67" s="1">
        <v>8</v>
      </c>
      <c r="G67" s="1">
        <v>70</v>
      </c>
      <c r="H67" s="1">
        <v>1</v>
      </c>
      <c r="I67" s="1">
        <f t="shared" si="31"/>
        <v>6.4</v>
      </c>
    </row>
    <row r="68" spans="2:9" x14ac:dyDescent="0.15">
      <c r="B68" s="1">
        <v>500</v>
      </c>
      <c r="C68" s="1" t="s">
        <v>54</v>
      </c>
      <c r="D68" s="1">
        <v>5</v>
      </c>
      <c r="E68" s="1">
        <v>8</v>
      </c>
      <c r="G68" s="1">
        <v>70</v>
      </c>
      <c r="H68" s="1">
        <v>1</v>
      </c>
      <c r="I68" s="1">
        <f t="shared" si="31"/>
        <v>6.4</v>
      </c>
    </row>
    <row r="69" spans="2:9" x14ac:dyDescent="0.15">
      <c r="B69" s="1">
        <v>500</v>
      </c>
      <c r="C69" s="1" t="s">
        <v>55</v>
      </c>
      <c r="D69" s="1">
        <v>5</v>
      </c>
      <c r="E69" s="1">
        <v>8</v>
      </c>
      <c r="G69" s="1">
        <v>70</v>
      </c>
      <c r="H69" s="1">
        <v>1</v>
      </c>
      <c r="I69" s="1">
        <f t="shared" si="31"/>
        <v>6.4</v>
      </c>
    </row>
    <row r="70" spans="2:9" x14ac:dyDescent="0.15">
      <c r="B70" s="1">
        <v>500</v>
      </c>
      <c r="C70" s="1" t="s">
        <v>56</v>
      </c>
      <c r="D70" s="1">
        <v>5</v>
      </c>
      <c r="E70" s="1">
        <v>8</v>
      </c>
      <c r="G70" s="1">
        <v>70</v>
      </c>
      <c r="H70" s="1">
        <v>1</v>
      </c>
      <c r="I70" s="1">
        <f t="shared" si="31"/>
        <v>6.4</v>
      </c>
    </row>
    <row r="71" spans="2:9" x14ac:dyDescent="0.15">
      <c r="B71" s="1">
        <v>500</v>
      </c>
      <c r="C71" s="1" t="s">
        <v>57</v>
      </c>
      <c r="D71" s="1">
        <v>5</v>
      </c>
      <c r="E71" s="1">
        <v>8</v>
      </c>
      <c r="G71" s="1">
        <v>70</v>
      </c>
      <c r="H71" s="1">
        <v>1</v>
      </c>
      <c r="I71" s="1">
        <f t="shared" si="31"/>
        <v>6.4</v>
      </c>
    </row>
    <row r="72" spans="2:9" x14ac:dyDescent="0.15">
      <c r="B72" s="1">
        <v>500</v>
      </c>
      <c r="C72" s="1" t="s">
        <v>58</v>
      </c>
      <c r="D72" s="1">
        <v>5</v>
      </c>
      <c r="E72" s="1">
        <v>8</v>
      </c>
      <c r="G72" s="1">
        <v>70</v>
      </c>
      <c r="H72" s="1">
        <v>1</v>
      </c>
      <c r="I72" s="1">
        <f t="shared" si="31"/>
        <v>6.4</v>
      </c>
    </row>
    <row r="73" spans="2:9" x14ac:dyDescent="0.15">
      <c r="B73" s="1">
        <v>500</v>
      </c>
      <c r="C73" s="1" t="s">
        <v>59</v>
      </c>
      <c r="D73" s="1">
        <v>5</v>
      </c>
      <c r="E73" s="1">
        <v>8</v>
      </c>
      <c r="G73" s="1">
        <v>70</v>
      </c>
      <c r="H73" s="1">
        <v>1</v>
      </c>
      <c r="I73" s="1">
        <f t="shared" si="31"/>
        <v>6.4</v>
      </c>
    </row>
    <row r="74" spans="2:9" x14ac:dyDescent="0.15">
      <c r="B74" s="1">
        <v>500</v>
      </c>
      <c r="C74" s="1" t="s">
        <v>60</v>
      </c>
      <c r="D74" s="1">
        <v>5</v>
      </c>
      <c r="E74" s="1">
        <v>8</v>
      </c>
      <c r="G74" s="1">
        <v>70</v>
      </c>
      <c r="H74" s="1">
        <v>1</v>
      </c>
      <c r="I74" s="1">
        <f t="shared" si="31"/>
        <v>6.4</v>
      </c>
    </row>
    <row r="75" spans="2:9" x14ac:dyDescent="0.15">
      <c r="B75" s="1">
        <v>500</v>
      </c>
      <c r="C75" s="1" t="s">
        <v>61</v>
      </c>
      <c r="D75" s="1">
        <v>5</v>
      </c>
      <c r="E75" s="1">
        <v>8</v>
      </c>
      <c r="G75" s="1">
        <v>70</v>
      </c>
      <c r="H75" s="1">
        <v>1</v>
      </c>
      <c r="I75" s="1">
        <f t="shared" si="31"/>
        <v>6.4</v>
      </c>
    </row>
    <row r="76" spans="2:9" x14ac:dyDescent="0.15">
      <c r="B76" s="1">
        <v>500</v>
      </c>
      <c r="C76" s="1" t="s">
        <v>62</v>
      </c>
      <c r="D76" s="1">
        <v>5</v>
      </c>
      <c r="E76" s="1">
        <v>8</v>
      </c>
      <c r="G76" s="1">
        <v>70</v>
      </c>
      <c r="H76" s="1">
        <v>1</v>
      </c>
      <c r="I76" s="1">
        <f t="shared" si="31"/>
        <v>6.4</v>
      </c>
    </row>
    <row r="77" spans="2:9" x14ac:dyDescent="0.15">
      <c r="B77" s="1">
        <v>500</v>
      </c>
      <c r="C77" s="1" t="s">
        <v>63</v>
      </c>
      <c r="D77" s="1">
        <v>5</v>
      </c>
      <c r="E77" s="1">
        <v>8</v>
      </c>
      <c r="G77" s="1">
        <v>80</v>
      </c>
      <c r="H77" s="1">
        <v>1</v>
      </c>
      <c r="I77" s="1">
        <f>E77*$E$63/D77</f>
        <v>6.4</v>
      </c>
    </row>
    <row r="78" spans="2:9" x14ac:dyDescent="0.15">
      <c r="B78" s="1">
        <v>500</v>
      </c>
      <c r="C78" s="1" t="s">
        <v>64</v>
      </c>
      <c r="D78" s="1">
        <v>5</v>
      </c>
      <c r="E78" s="1">
        <v>8</v>
      </c>
      <c r="G78" s="1">
        <v>80</v>
      </c>
      <c r="H78" s="1">
        <v>1</v>
      </c>
      <c r="I78" s="1">
        <f t="shared" si="31"/>
        <v>6.4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2"/>
  <sheetViews>
    <sheetView workbookViewId="0">
      <selection activeCell="B49" sqref="B49"/>
    </sheetView>
  </sheetViews>
  <sheetFormatPr defaultRowHeight="12" x14ac:dyDescent="0.15"/>
  <cols>
    <col min="1" max="1" width="9" style="1"/>
    <col min="2" max="2" width="7.375" style="7" customWidth="1"/>
    <col min="3" max="3" width="16.75" style="7" customWidth="1"/>
    <col min="4" max="16384" width="9" style="1"/>
  </cols>
  <sheetData>
    <row r="1" spans="2:3" x14ac:dyDescent="0.15">
      <c r="B1" s="4"/>
      <c r="C1" s="4"/>
    </row>
    <row r="2" spans="2:3" x14ac:dyDescent="0.15">
      <c r="B2" s="5" t="s">
        <v>65</v>
      </c>
      <c r="C2" s="5" t="s">
        <v>66</v>
      </c>
    </row>
    <row r="3" spans="2:3" x14ac:dyDescent="0.15">
      <c r="B3" s="6" t="s">
        <v>67</v>
      </c>
      <c r="C3" s="6" t="s">
        <v>68</v>
      </c>
    </row>
    <row r="4" spans="2:3" x14ac:dyDescent="0.15">
      <c r="B4" s="7">
        <v>10001</v>
      </c>
      <c r="C4" s="7" t="s">
        <v>69</v>
      </c>
    </row>
    <row r="5" spans="2:3" x14ac:dyDescent="0.15">
      <c r="B5" s="7">
        <v>10002</v>
      </c>
      <c r="C5" s="7" t="s">
        <v>70</v>
      </c>
    </row>
    <row r="6" spans="2:3" x14ac:dyDescent="0.15">
      <c r="B6" s="7">
        <v>20000</v>
      </c>
      <c r="C6" s="7" t="s">
        <v>71</v>
      </c>
    </row>
    <row r="7" spans="2:3" x14ac:dyDescent="0.15">
      <c r="B7" s="7">
        <v>20001</v>
      </c>
      <c r="C7" s="7" t="s">
        <v>72</v>
      </c>
    </row>
    <row r="8" spans="2:3" x14ac:dyDescent="0.15">
      <c r="B8" s="7">
        <v>20002</v>
      </c>
      <c r="C8" s="7" t="s">
        <v>73</v>
      </c>
    </row>
    <row r="9" spans="2:3" x14ac:dyDescent="0.15">
      <c r="B9" s="7">
        <v>20003</v>
      </c>
      <c r="C9" s="7" t="s">
        <v>74</v>
      </c>
    </row>
    <row r="10" spans="2:3" x14ac:dyDescent="0.15">
      <c r="B10" s="7">
        <v>20100</v>
      </c>
      <c r="C10" s="7" t="s">
        <v>75</v>
      </c>
    </row>
    <row r="11" spans="2:3" x14ac:dyDescent="0.15">
      <c r="B11" s="7">
        <v>30000</v>
      </c>
      <c r="C11" s="7" t="s">
        <v>76</v>
      </c>
    </row>
    <row r="12" spans="2:3" x14ac:dyDescent="0.15">
      <c r="B12" s="7">
        <v>30001</v>
      </c>
      <c r="C12" s="7" t="s">
        <v>77</v>
      </c>
    </row>
    <row r="13" spans="2:3" x14ac:dyDescent="0.15">
      <c r="B13" s="7">
        <v>30002</v>
      </c>
      <c r="C13" s="7" t="s">
        <v>78</v>
      </c>
    </row>
    <row r="14" spans="2:3" x14ac:dyDescent="0.15">
      <c r="B14" s="7">
        <v>30003</v>
      </c>
      <c r="C14" s="7" t="s">
        <v>79</v>
      </c>
    </row>
    <row r="15" spans="2:3" x14ac:dyDescent="0.15">
      <c r="B15" s="7">
        <v>30004</v>
      </c>
      <c r="C15" s="7" t="s">
        <v>80</v>
      </c>
    </row>
    <row r="16" spans="2:3" x14ac:dyDescent="0.15">
      <c r="B16" s="7">
        <v>30005</v>
      </c>
      <c r="C16" s="7" t="s">
        <v>81</v>
      </c>
    </row>
    <row r="17" spans="2:3" x14ac:dyDescent="0.15">
      <c r="B17" s="7">
        <v>30006</v>
      </c>
      <c r="C17" s="7" t="s">
        <v>183</v>
      </c>
    </row>
    <row r="18" spans="2:3" x14ac:dyDescent="0.15">
      <c r="B18" s="7">
        <v>30007</v>
      </c>
      <c r="C18" s="7" t="s">
        <v>82</v>
      </c>
    </row>
    <row r="19" spans="2:3" x14ac:dyDescent="0.15">
      <c r="B19" s="7">
        <v>30008</v>
      </c>
      <c r="C19" s="7" t="s">
        <v>83</v>
      </c>
    </row>
    <row r="20" spans="2:3" x14ac:dyDescent="0.15">
      <c r="B20" s="7">
        <v>30009</v>
      </c>
      <c r="C20" s="7" t="s">
        <v>184</v>
      </c>
    </row>
    <row r="21" spans="2:3" x14ac:dyDescent="0.15">
      <c r="B21" s="7">
        <v>30010</v>
      </c>
      <c r="C21" s="7" t="s">
        <v>185</v>
      </c>
    </row>
    <row r="22" spans="2:3" x14ac:dyDescent="0.15">
      <c r="B22" s="7">
        <v>30011</v>
      </c>
      <c r="C22" s="7" t="s">
        <v>84</v>
      </c>
    </row>
    <row r="23" spans="2:3" x14ac:dyDescent="0.15">
      <c r="B23" s="7">
        <v>30012</v>
      </c>
      <c r="C23" s="7" t="s">
        <v>85</v>
      </c>
    </row>
    <row r="24" spans="2:3" x14ac:dyDescent="0.15">
      <c r="B24" s="7">
        <v>30013</v>
      </c>
      <c r="C24" s="7" t="s">
        <v>86</v>
      </c>
    </row>
    <row r="25" spans="2:3" x14ac:dyDescent="0.15">
      <c r="B25" s="7">
        <v>30014</v>
      </c>
      <c r="C25" s="7" t="s">
        <v>87</v>
      </c>
    </row>
    <row r="26" spans="2:3" x14ac:dyDescent="0.15">
      <c r="B26" s="7">
        <v>30015</v>
      </c>
      <c r="C26" s="7" t="s">
        <v>88</v>
      </c>
    </row>
    <row r="27" spans="2:3" x14ac:dyDescent="0.15">
      <c r="B27" s="7">
        <v>40000</v>
      </c>
      <c r="C27" s="7" t="s">
        <v>89</v>
      </c>
    </row>
    <row r="28" spans="2:3" x14ac:dyDescent="0.15">
      <c r="B28" s="7">
        <v>40001</v>
      </c>
      <c r="C28" s="7" t="s">
        <v>186</v>
      </c>
    </row>
    <row r="29" spans="2:3" x14ac:dyDescent="0.15">
      <c r="B29" s="7">
        <v>40100</v>
      </c>
      <c r="C29" s="7" t="s">
        <v>90</v>
      </c>
    </row>
    <row r="30" spans="2:3" x14ac:dyDescent="0.15">
      <c r="B30" s="7">
        <v>40101</v>
      </c>
      <c r="C30" s="7" t="s">
        <v>91</v>
      </c>
    </row>
    <row r="31" spans="2:3" x14ac:dyDescent="0.15">
      <c r="B31" s="7">
        <v>40200</v>
      </c>
      <c r="C31" s="7" t="s">
        <v>92</v>
      </c>
    </row>
    <row r="32" spans="2:3" x14ac:dyDescent="0.15">
      <c r="B32" s="7">
        <v>40201</v>
      </c>
      <c r="C32" s="7" t="s">
        <v>93</v>
      </c>
    </row>
    <row r="33" spans="2:3" x14ac:dyDescent="0.15">
      <c r="B33" s="7">
        <v>40202</v>
      </c>
      <c r="C33" s="7" t="s">
        <v>94</v>
      </c>
    </row>
    <row r="34" spans="2:3" x14ac:dyDescent="0.15">
      <c r="B34" s="7">
        <v>40203</v>
      </c>
      <c r="C34" s="7" t="s">
        <v>95</v>
      </c>
    </row>
    <row r="35" spans="2:3" x14ac:dyDescent="0.15">
      <c r="B35" s="7">
        <v>40204</v>
      </c>
      <c r="C35" s="7" t="s">
        <v>96</v>
      </c>
    </row>
    <row r="36" spans="2:3" x14ac:dyDescent="0.15">
      <c r="B36" s="7">
        <v>40300</v>
      </c>
      <c r="C36" s="7" t="s">
        <v>97</v>
      </c>
    </row>
    <row r="37" spans="2:3" x14ac:dyDescent="0.15">
      <c r="B37" s="7">
        <v>40301</v>
      </c>
      <c r="C37" s="7" t="s">
        <v>98</v>
      </c>
    </row>
    <row r="38" spans="2:3" x14ac:dyDescent="0.15">
      <c r="B38" s="7">
        <v>40302</v>
      </c>
      <c r="C38" s="7" t="s">
        <v>99</v>
      </c>
    </row>
    <row r="39" spans="2:3" x14ac:dyDescent="0.15">
      <c r="B39" s="7">
        <v>40303</v>
      </c>
      <c r="C39" s="7" t="s">
        <v>100</v>
      </c>
    </row>
    <row r="40" spans="2:3" x14ac:dyDescent="0.15">
      <c r="B40" s="7">
        <v>40304</v>
      </c>
      <c r="C40" s="7" t="s">
        <v>101</v>
      </c>
    </row>
    <row r="41" spans="2:3" x14ac:dyDescent="0.15">
      <c r="B41" s="7">
        <v>40305</v>
      </c>
      <c r="C41" s="7" t="s">
        <v>102</v>
      </c>
    </row>
    <row r="42" spans="2:3" x14ac:dyDescent="0.15">
      <c r="B42" s="7">
        <v>40306</v>
      </c>
      <c r="C42" s="7" t="s">
        <v>103</v>
      </c>
    </row>
    <row r="43" spans="2:3" x14ac:dyDescent="0.15">
      <c r="B43" s="7">
        <v>40307</v>
      </c>
      <c r="C43" s="7" t="s">
        <v>104</v>
      </c>
    </row>
    <row r="44" spans="2:3" x14ac:dyDescent="0.15">
      <c r="B44" s="7">
        <v>40308</v>
      </c>
      <c r="C44" s="7" t="s">
        <v>105</v>
      </c>
    </row>
    <row r="45" spans="2:3" x14ac:dyDescent="0.15">
      <c r="B45" s="7">
        <v>40309</v>
      </c>
      <c r="C45" s="7" t="s">
        <v>106</v>
      </c>
    </row>
    <row r="46" spans="2:3" x14ac:dyDescent="0.15">
      <c r="B46" s="7">
        <v>40310</v>
      </c>
      <c r="C46" s="7" t="s">
        <v>107</v>
      </c>
    </row>
    <row r="47" spans="2:3" x14ac:dyDescent="0.15">
      <c r="B47" s="7">
        <v>40311</v>
      </c>
      <c r="C47" s="7" t="s">
        <v>108</v>
      </c>
    </row>
    <row r="48" spans="2:3" x14ac:dyDescent="0.15">
      <c r="B48" s="7">
        <v>40312</v>
      </c>
      <c r="C48" s="7" t="s">
        <v>109</v>
      </c>
    </row>
    <row r="49" spans="2:3" x14ac:dyDescent="0.15">
      <c r="B49" s="7">
        <v>40313</v>
      </c>
      <c r="C49" s="7" t="s">
        <v>110</v>
      </c>
    </row>
    <row r="50" spans="2:3" x14ac:dyDescent="0.15">
      <c r="B50" s="7">
        <v>40314</v>
      </c>
      <c r="C50" s="7" t="s">
        <v>111</v>
      </c>
    </row>
    <row r="51" spans="2:3" x14ac:dyDescent="0.15">
      <c r="B51" s="7">
        <v>40315</v>
      </c>
      <c r="C51" s="7" t="s">
        <v>112</v>
      </c>
    </row>
    <row r="52" spans="2:3" x14ac:dyDescent="0.15">
      <c r="B52" s="7">
        <v>100001</v>
      </c>
      <c r="C52" s="7" t="s">
        <v>113</v>
      </c>
    </row>
    <row r="53" spans="2:3" x14ac:dyDescent="0.15">
      <c r="B53" s="7">
        <v>100002</v>
      </c>
      <c r="C53" s="7" t="s">
        <v>114</v>
      </c>
    </row>
    <row r="54" spans="2:3" x14ac:dyDescent="0.15">
      <c r="B54" s="7">
        <v>100003</v>
      </c>
      <c r="C54" s="7" t="s">
        <v>115</v>
      </c>
    </row>
    <row r="55" spans="2:3" x14ac:dyDescent="0.15">
      <c r="B55" s="7">
        <v>100004</v>
      </c>
      <c r="C55" s="7" t="s">
        <v>116</v>
      </c>
    </row>
    <row r="56" spans="2:3" x14ac:dyDescent="0.15">
      <c r="B56" s="7">
        <v>100005</v>
      </c>
      <c r="C56" s="7" t="s">
        <v>117</v>
      </c>
    </row>
    <row r="57" spans="2:3" x14ac:dyDescent="0.15">
      <c r="B57" s="7">
        <v>100006</v>
      </c>
      <c r="C57" s="7" t="s">
        <v>118</v>
      </c>
    </row>
    <row r="58" spans="2:3" x14ac:dyDescent="0.15">
      <c r="B58" s="7">
        <v>100007</v>
      </c>
      <c r="C58" s="7" t="s">
        <v>119</v>
      </c>
    </row>
    <row r="59" spans="2:3" x14ac:dyDescent="0.15">
      <c r="B59" s="7">
        <v>100008</v>
      </c>
      <c r="C59" s="7" t="s">
        <v>120</v>
      </c>
    </row>
    <row r="60" spans="2:3" x14ac:dyDescent="0.15">
      <c r="B60" s="7">
        <v>100009</v>
      </c>
      <c r="C60" s="7" t="s">
        <v>121</v>
      </c>
    </row>
    <row r="61" spans="2:3" x14ac:dyDescent="0.15">
      <c r="B61" s="7">
        <v>100010</v>
      </c>
      <c r="C61" s="7" t="s">
        <v>122</v>
      </c>
    </row>
    <row r="62" spans="2:3" x14ac:dyDescent="0.15">
      <c r="B62" s="7">
        <v>100101</v>
      </c>
      <c r="C62" s="7" t="s">
        <v>123</v>
      </c>
    </row>
    <row r="63" spans="2:3" x14ac:dyDescent="0.15">
      <c r="B63" s="7">
        <v>100102</v>
      </c>
      <c r="C63" s="7" t="s">
        <v>124</v>
      </c>
    </row>
    <row r="64" spans="2:3" x14ac:dyDescent="0.15">
      <c r="B64" s="7">
        <v>100103</v>
      </c>
      <c r="C64" s="7" t="s">
        <v>125</v>
      </c>
    </row>
    <row r="65" spans="2:3" x14ac:dyDescent="0.15">
      <c r="B65" s="7">
        <v>100104</v>
      </c>
      <c r="C65" s="7" t="s">
        <v>126</v>
      </c>
    </row>
    <row r="66" spans="2:3" x14ac:dyDescent="0.15">
      <c r="B66" s="7">
        <v>100105</v>
      </c>
      <c r="C66" s="7" t="s">
        <v>127</v>
      </c>
    </row>
    <row r="67" spans="2:3" x14ac:dyDescent="0.15">
      <c r="B67" s="7">
        <v>100106</v>
      </c>
      <c r="C67" s="7" t="s">
        <v>128</v>
      </c>
    </row>
    <row r="68" spans="2:3" x14ac:dyDescent="0.15">
      <c r="B68" s="7">
        <v>100107</v>
      </c>
      <c r="C68" s="7" t="s">
        <v>129</v>
      </c>
    </row>
    <row r="69" spans="2:3" x14ac:dyDescent="0.15">
      <c r="B69" s="7">
        <v>100108</v>
      </c>
      <c r="C69" s="7" t="s">
        <v>130</v>
      </c>
    </row>
    <row r="70" spans="2:3" x14ac:dyDescent="0.15">
      <c r="B70" s="7">
        <v>100109</v>
      </c>
      <c r="C70" s="7" t="s">
        <v>131</v>
      </c>
    </row>
    <row r="71" spans="2:3" x14ac:dyDescent="0.15">
      <c r="B71" s="7">
        <v>100110</v>
      </c>
      <c r="C71" s="7" t="s">
        <v>132</v>
      </c>
    </row>
    <row r="72" spans="2:3" x14ac:dyDescent="0.15">
      <c r="B72" s="7">
        <v>100201</v>
      </c>
      <c r="C72" s="7" t="s">
        <v>133</v>
      </c>
    </row>
    <row r="73" spans="2:3" x14ac:dyDescent="0.15">
      <c r="B73" s="7">
        <v>100202</v>
      </c>
      <c r="C73" s="7" t="s">
        <v>134</v>
      </c>
    </row>
    <row r="74" spans="2:3" x14ac:dyDescent="0.15">
      <c r="B74" s="7">
        <v>100203</v>
      </c>
      <c r="C74" s="7" t="s">
        <v>135</v>
      </c>
    </row>
    <row r="75" spans="2:3" x14ac:dyDescent="0.15">
      <c r="B75" s="7">
        <v>100204</v>
      </c>
      <c r="C75" s="7" t="s">
        <v>136</v>
      </c>
    </row>
    <row r="76" spans="2:3" x14ac:dyDescent="0.15">
      <c r="B76" s="7">
        <v>100205</v>
      </c>
      <c r="C76" s="7" t="s">
        <v>137</v>
      </c>
    </row>
    <row r="77" spans="2:3" x14ac:dyDescent="0.15">
      <c r="B77" s="7">
        <v>100206</v>
      </c>
      <c r="C77" s="7" t="s">
        <v>138</v>
      </c>
    </row>
    <row r="78" spans="2:3" x14ac:dyDescent="0.15">
      <c r="B78" s="7">
        <v>100207</v>
      </c>
      <c r="C78" s="7" t="s">
        <v>139</v>
      </c>
    </row>
    <row r="79" spans="2:3" x14ac:dyDescent="0.15">
      <c r="B79" s="7">
        <v>100208</v>
      </c>
      <c r="C79" s="7" t="s">
        <v>140</v>
      </c>
    </row>
    <row r="80" spans="2:3" x14ac:dyDescent="0.15">
      <c r="B80" s="7">
        <v>100209</v>
      </c>
      <c r="C80" s="7" t="s">
        <v>141</v>
      </c>
    </row>
    <row r="81" spans="2:3" x14ac:dyDescent="0.15">
      <c r="B81" s="7">
        <v>100210</v>
      </c>
      <c r="C81" s="7" t="s">
        <v>142</v>
      </c>
    </row>
    <row r="82" spans="2:3" x14ac:dyDescent="0.15">
      <c r="B82" s="7">
        <v>100301</v>
      </c>
      <c r="C82" s="7" t="s">
        <v>143</v>
      </c>
    </row>
    <row r="83" spans="2:3" x14ac:dyDescent="0.15">
      <c r="B83" s="7">
        <v>100302</v>
      </c>
      <c r="C83" s="7" t="s">
        <v>144</v>
      </c>
    </row>
    <row r="84" spans="2:3" x14ac:dyDescent="0.15">
      <c r="B84" s="7">
        <v>100303</v>
      </c>
      <c r="C84" s="7" t="s">
        <v>145</v>
      </c>
    </row>
    <row r="85" spans="2:3" x14ac:dyDescent="0.15">
      <c r="B85" s="7">
        <v>100304</v>
      </c>
      <c r="C85" s="7" t="s">
        <v>146</v>
      </c>
    </row>
    <row r="86" spans="2:3" x14ac:dyDescent="0.15">
      <c r="B86" s="7">
        <v>100305</v>
      </c>
      <c r="C86" s="7" t="s">
        <v>147</v>
      </c>
    </row>
    <row r="87" spans="2:3" x14ac:dyDescent="0.15">
      <c r="B87" s="7">
        <v>100306</v>
      </c>
      <c r="C87" s="7" t="s">
        <v>148</v>
      </c>
    </row>
    <row r="88" spans="2:3" x14ac:dyDescent="0.15">
      <c r="B88" s="7">
        <v>100307</v>
      </c>
      <c r="C88" s="7" t="s">
        <v>149</v>
      </c>
    </row>
    <row r="89" spans="2:3" x14ac:dyDescent="0.15">
      <c r="B89" s="7">
        <v>100308</v>
      </c>
      <c r="C89" s="7" t="s">
        <v>150</v>
      </c>
    </row>
    <row r="90" spans="2:3" x14ac:dyDescent="0.15">
      <c r="B90" s="7">
        <v>100309</v>
      </c>
      <c r="C90" s="7" t="s">
        <v>151</v>
      </c>
    </row>
    <row r="91" spans="2:3" x14ac:dyDescent="0.15">
      <c r="B91" s="7">
        <v>100310</v>
      </c>
      <c r="C91" s="7" t="s">
        <v>152</v>
      </c>
    </row>
    <row r="92" spans="2:3" x14ac:dyDescent="0.15">
      <c r="B92" s="7">
        <v>100311</v>
      </c>
      <c r="C92" s="7" t="s">
        <v>153</v>
      </c>
    </row>
    <row r="93" spans="2:3" x14ac:dyDescent="0.15">
      <c r="B93" s="7">
        <v>100312</v>
      </c>
      <c r="C93" s="7" t="s">
        <v>154</v>
      </c>
    </row>
    <row r="94" spans="2:3" x14ac:dyDescent="0.15">
      <c r="B94" s="7">
        <v>100313</v>
      </c>
      <c r="C94" s="7" t="s">
        <v>155</v>
      </c>
    </row>
    <row r="95" spans="2:3" x14ac:dyDescent="0.15">
      <c r="B95" s="7">
        <v>100314</v>
      </c>
      <c r="C95" s="7" t="s">
        <v>156</v>
      </c>
    </row>
    <row r="96" spans="2:3" x14ac:dyDescent="0.15">
      <c r="B96" s="7">
        <v>100315</v>
      </c>
      <c r="C96" s="7" t="s">
        <v>157</v>
      </c>
    </row>
    <row r="97" spans="2:3" x14ac:dyDescent="0.15">
      <c r="B97" s="7">
        <v>100316</v>
      </c>
      <c r="C97" s="7" t="s">
        <v>158</v>
      </c>
    </row>
    <row r="98" spans="2:3" x14ac:dyDescent="0.15">
      <c r="B98" s="7">
        <v>100317</v>
      </c>
      <c r="C98" s="7" t="s">
        <v>159</v>
      </c>
    </row>
    <row r="99" spans="2:3" x14ac:dyDescent="0.15">
      <c r="B99" s="7">
        <v>100318</v>
      </c>
      <c r="C99" s="7" t="s">
        <v>160</v>
      </c>
    </row>
    <row r="100" spans="2:3" x14ac:dyDescent="0.15">
      <c r="B100" s="7">
        <v>110001</v>
      </c>
      <c r="C100" s="7" t="s">
        <v>161</v>
      </c>
    </row>
    <row r="101" spans="2:3" x14ac:dyDescent="0.15">
      <c r="B101" s="7">
        <v>110002</v>
      </c>
      <c r="C101" s="7" t="s">
        <v>162</v>
      </c>
    </row>
    <row r="102" spans="2:3" x14ac:dyDescent="0.15">
      <c r="B102" s="7">
        <v>110003</v>
      </c>
      <c r="C102" s="7" t="s">
        <v>163</v>
      </c>
    </row>
    <row r="103" spans="2:3" x14ac:dyDescent="0.15">
      <c r="B103" s="7">
        <v>110004</v>
      </c>
      <c r="C103" s="7" t="s">
        <v>164</v>
      </c>
    </row>
    <row r="104" spans="2:3" x14ac:dyDescent="0.15">
      <c r="B104" s="7">
        <v>110005</v>
      </c>
      <c r="C104" s="7" t="s">
        <v>165</v>
      </c>
    </row>
    <row r="105" spans="2:3" x14ac:dyDescent="0.15">
      <c r="B105" s="7">
        <v>110006</v>
      </c>
      <c r="C105" s="7" t="s">
        <v>166</v>
      </c>
    </row>
    <row r="106" spans="2:3" x14ac:dyDescent="0.15">
      <c r="B106" s="7">
        <v>110007</v>
      </c>
      <c r="C106" s="7" t="s">
        <v>167</v>
      </c>
    </row>
    <row r="107" spans="2:3" x14ac:dyDescent="0.15">
      <c r="B107" s="7">
        <v>110008</v>
      </c>
      <c r="C107" s="7" t="s">
        <v>168</v>
      </c>
    </row>
    <row r="108" spans="2:3" x14ac:dyDescent="0.15">
      <c r="B108" s="7">
        <v>210001</v>
      </c>
      <c r="C108" s="7" t="s">
        <v>169</v>
      </c>
    </row>
    <row r="109" spans="2:3" x14ac:dyDescent="0.15">
      <c r="B109" s="7">
        <v>210002</v>
      </c>
      <c r="C109" s="7" t="s">
        <v>170</v>
      </c>
    </row>
    <row r="110" spans="2:3" x14ac:dyDescent="0.15">
      <c r="B110" s="7">
        <v>210003</v>
      </c>
      <c r="C110" s="7" t="s">
        <v>53</v>
      </c>
    </row>
    <row r="111" spans="2:3" x14ac:dyDescent="0.15">
      <c r="B111" s="7">
        <v>210004</v>
      </c>
      <c r="C111" s="7" t="s">
        <v>171</v>
      </c>
    </row>
    <row r="112" spans="2:3" x14ac:dyDescent="0.15">
      <c r="B112" s="7">
        <v>210005</v>
      </c>
      <c r="C112" s="7" t="s">
        <v>172</v>
      </c>
    </row>
    <row r="113" spans="2:3" x14ac:dyDescent="0.15">
      <c r="B113" s="7">
        <v>210006</v>
      </c>
      <c r="C113" s="7" t="s">
        <v>173</v>
      </c>
    </row>
    <row r="114" spans="2:3" x14ac:dyDescent="0.15">
      <c r="B114" s="7">
        <v>210007</v>
      </c>
      <c r="C114" s="7" t="s">
        <v>174</v>
      </c>
    </row>
    <row r="115" spans="2:3" x14ac:dyDescent="0.15">
      <c r="B115" s="7">
        <v>210008</v>
      </c>
      <c r="C115" s="7" t="s">
        <v>175</v>
      </c>
    </row>
    <row r="116" spans="2:3" x14ac:dyDescent="0.15">
      <c r="B116" s="7">
        <v>210009</v>
      </c>
      <c r="C116" s="7" t="s">
        <v>176</v>
      </c>
    </row>
    <row r="117" spans="2:3" x14ac:dyDescent="0.15">
      <c r="B117" s="7">
        <v>210010</v>
      </c>
      <c r="C117" s="7" t="s">
        <v>177</v>
      </c>
    </row>
    <row r="118" spans="2:3" x14ac:dyDescent="0.15">
      <c r="B118" s="7">
        <v>210011</v>
      </c>
      <c r="C118" s="7" t="s">
        <v>178</v>
      </c>
    </row>
    <row r="119" spans="2:3" x14ac:dyDescent="0.15">
      <c r="B119" s="7">
        <v>210012</v>
      </c>
      <c r="C119" s="7" t="s">
        <v>179</v>
      </c>
    </row>
    <row r="120" spans="2:3" x14ac:dyDescent="0.15">
      <c r="B120" s="7">
        <v>210013</v>
      </c>
      <c r="C120" s="7" t="s">
        <v>180</v>
      </c>
    </row>
    <row r="121" spans="2:3" x14ac:dyDescent="0.15">
      <c r="B121" s="7">
        <v>210014</v>
      </c>
      <c r="C121" s="7" t="s">
        <v>181</v>
      </c>
    </row>
    <row r="122" spans="2:3" x14ac:dyDescent="0.15">
      <c r="B122" s="7">
        <v>211000</v>
      </c>
      <c r="C122" s="7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兑换商店数据</vt:lpstr>
      <vt:lpstr>道具ID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2016-09-02T03:59:06Z</dcterms:created>
  <dcterms:modified xsi:type="dcterms:W3CDTF">2016-09-02T06:12:00Z</dcterms:modified>
</cp:coreProperties>
</file>