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dWarSVN\Doc\"/>
    </mc:Choice>
  </mc:AlternateContent>
  <bookViews>
    <workbookView xWindow="120" yWindow="120" windowWidth="28620" windowHeight="12270"/>
  </bookViews>
  <sheets>
    <sheet name="文档" sheetId="1" r:id="rId1"/>
    <sheet name="配置方案" sheetId="2" r:id="rId2"/>
    <sheet name="Sheet3" sheetId="3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C25" i="2" l="1"/>
  <c r="G25" i="2"/>
  <c r="F25" i="2"/>
  <c r="E25" i="2"/>
  <c r="D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S17" i="2"/>
  <c r="S18" i="2"/>
  <c r="S19" i="2"/>
  <c r="S20" i="2"/>
  <c r="T20" i="2"/>
  <c r="G20" i="2"/>
  <c r="U20" i="2"/>
  <c r="V20" i="2"/>
  <c r="E20" i="2"/>
  <c r="X20" i="2"/>
  <c r="W20" i="2"/>
  <c r="L20" i="2"/>
  <c r="M20" i="2"/>
  <c r="N20" i="2"/>
  <c r="P20" i="2"/>
  <c r="O20" i="2"/>
  <c r="H20" i="2"/>
  <c r="T19" i="2"/>
  <c r="G19" i="2"/>
  <c r="U19" i="2"/>
  <c r="V19" i="2"/>
  <c r="E19" i="2"/>
  <c r="X19" i="2"/>
  <c r="W19" i="2"/>
  <c r="L19" i="2"/>
  <c r="M19" i="2"/>
  <c r="N19" i="2"/>
  <c r="P19" i="2"/>
  <c r="O19" i="2"/>
  <c r="H19" i="2"/>
  <c r="T18" i="2"/>
  <c r="G18" i="2"/>
  <c r="U18" i="2"/>
  <c r="V18" i="2"/>
  <c r="E18" i="2"/>
  <c r="X18" i="2"/>
  <c r="W18" i="2"/>
  <c r="L18" i="2"/>
  <c r="M18" i="2"/>
  <c r="N18" i="2"/>
  <c r="P18" i="2"/>
  <c r="O18" i="2"/>
  <c r="H18" i="2"/>
  <c r="T17" i="2"/>
  <c r="G17" i="2"/>
  <c r="U17" i="2"/>
  <c r="V17" i="2"/>
  <c r="E17" i="2"/>
  <c r="X17" i="2"/>
  <c r="W17" i="2"/>
  <c r="L17" i="2"/>
  <c r="M17" i="2"/>
  <c r="N17" i="2"/>
  <c r="P17" i="2"/>
  <c r="O17" i="2"/>
  <c r="H17" i="2"/>
  <c r="T16" i="2"/>
  <c r="G16" i="2"/>
  <c r="U16" i="2"/>
  <c r="L16" i="2"/>
  <c r="M16" i="2"/>
  <c r="H16" i="2"/>
  <c r="E16" i="2"/>
  <c r="L10" i="2"/>
  <c r="K10" i="2"/>
  <c r="J10" i="2"/>
  <c r="I10" i="2"/>
  <c r="H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C7" i="2"/>
  <c r="L7" i="2"/>
  <c r="K7" i="2"/>
  <c r="J7" i="2"/>
  <c r="I7" i="2"/>
  <c r="H7" i="2"/>
  <c r="G7" i="2"/>
  <c r="F7" i="2"/>
  <c r="E7" i="2"/>
  <c r="D7" i="2"/>
  <c r="C6" i="2"/>
  <c r="D6" i="2"/>
  <c r="E6" i="2"/>
  <c r="F6" i="2"/>
  <c r="G6" i="2"/>
  <c r="H6" i="2"/>
  <c r="I6" i="2"/>
  <c r="J6" i="2"/>
  <c r="K6" i="2"/>
  <c r="L6" i="2"/>
  <c r="L5" i="2"/>
  <c r="K5" i="2"/>
  <c r="J5" i="2"/>
  <c r="I5" i="2"/>
  <c r="H5" i="2"/>
  <c r="G5" i="2"/>
  <c r="F5" i="2"/>
  <c r="E5" i="2"/>
  <c r="D5" i="2"/>
  <c r="C5" i="2"/>
</calcChain>
</file>

<file path=xl/sharedStrings.xml><?xml version="1.0" encoding="utf-8"?>
<sst xmlns="http://schemas.openxmlformats.org/spreadsheetml/2006/main" count="123" uniqueCount="99">
  <si>
    <t>……</t>
    <phoneticPr fontId="3" type="noConversion"/>
  </si>
  <si>
    <t>XXX</t>
    <phoneticPr fontId="3" type="noConversion"/>
  </si>
  <si>
    <t>金币奖励</t>
    <phoneticPr fontId="4" type="noConversion"/>
  </si>
  <si>
    <t>等级</t>
    <phoneticPr fontId="4" type="noConversion"/>
  </si>
  <si>
    <t>1星</t>
    <phoneticPr fontId="4" type="noConversion"/>
  </si>
  <si>
    <t>2星</t>
  </si>
  <si>
    <t>3星</t>
  </si>
  <si>
    <t>4星</t>
  </si>
  <si>
    <t>5星</t>
  </si>
  <si>
    <t>道具</t>
    <phoneticPr fontId="4" type="noConversion"/>
  </si>
  <si>
    <t>兑换需要勋章</t>
    <phoneticPr fontId="4" type="noConversion"/>
  </si>
  <si>
    <t>符石</t>
    <phoneticPr fontId="4" type="noConversion"/>
  </si>
  <si>
    <t>链刃铭文石</t>
  </si>
  <si>
    <t>大剑铭文石</t>
  </si>
  <si>
    <t>蛮锤铭文石</t>
  </si>
  <si>
    <t>战矛铭文石</t>
  </si>
  <si>
    <t>神侍碎片</t>
    <phoneticPr fontId="4" type="noConversion"/>
  </si>
  <si>
    <r>
      <t>后面统一为1</t>
    </r>
    <r>
      <rPr>
        <sz val="10"/>
        <color theme="1"/>
        <rFont val="宋体"/>
        <family val="2"/>
        <charset val="134"/>
        <scheme val="minor"/>
      </rPr>
      <t>0</t>
    </r>
    <phoneticPr fontId="4" type="noConversion"/>
  </si>
  <si>
    <t>刷新次数</t>
    <phoneticPr fontId="4" type="noConversion"/>
  </si>
  <si>
    <t>消耗钻石</t>
    <phoneticPr fontId="4" type="noConversion"/>
  </si>
  <si>
    <t>每日次数</t>
    <phoneticPr fontId="4" type="noConversion"/>
  </si>
  <si>
    <t>每日总经验</t>
    <phoneticPr fontId="4" type="noConversion"/>
  </si>
  <si>
    <t>每日免费勋章</t>
    <phoneticPr fontId="4" type="noConversion"/>
  </si>
  <si>
    <t>每日免费金币</t>
    <phoneticPr fontId="4" type="noConversion"/>
  </si>
  <si>
    <t>每日最多勋章</t>
    <phoneticPr fontId="4" type="noConversion"/>
  </si>
  <si>
    <t>每日最多金币</t>
    <phoneticPr fontId="4" type="noConversion"/>
  </si>
  <si>
    <t>勋章价值</t>
    <phoneticPr fontId="4" type="noConversion"/>
  </si>
  <si>
    <t>随等级变化</t>
    <phoneticPr fontId="4" type="noConversion"/>
  </si>
  <si>
    <t>先取高星级</t>
    <phoneticPr fontId="4" type="noConversion"/>
  </si>
  <si>
    <t>任务星级</t>
    <phoneticPr fontId="4" type="noConversion"/>
  </si>
  <si>
    <t>权重</t>
    <phoneticPr fontId="4" type="noConversion"/>
  </si>
  <si>
    <t>经验奖励</t>
    <phoneticPr fontId="4" type="noConversion"/>
  </si>
  <si>
    <t>金币奖励</t>
    <phoneticPr fontId="4" type="noConversion"/>
  </si>
  <si>
    <t>勇者勋章</t>
    <phoneticPr fontId="4" type="noConversion"/>
  </si>
  <si>
    <t>概率</t>
    <phoneticPr fontId="4" type="noConversion"/>
  </si>
  <si>
    <t>刷新1次出现概率</t>
    <phoneticPr fontId="4" type="noConversion"/>
  </si>
  <si>
    <t>免费刷新次数</t>
    <phoneticPr fontId="4" type="noConversion"/>
  </si>
  <si>
    <t>付费刷新次数</t>
    <phoneticPr fontId="4" type="noConversion"/>
  </si>
  <si>
    <t>相当于刷新任务数</t>
    <phoneticPr fontId="4" type="noConversion"/>
  </si>
  <si>
    <t>刷出星级任务数</t>
    <phoneticPr fontId="4" type="noConversion"/>
  </si>
  <si>
    <t>实际完成任务</t>
    <phoneticPr fontId="4" type="noConversion"/>
  </si>
  <si>
    <t>获得勋章</t>
    <phoneticPr fontId="4" type="noConversion"/>
  </si>
  <si>
    <t>获得金币</t>
    <phoneticPr fontId="4" type="noConversion"/>
  </si>
  <si>
    <r>
      <rPr>
        <b/>
        <sz val="11"/>
        <color theme="1"/>
        <rFont val="微软雅黑"/>
        <family val="2"/>
        <charset val="134"/>
      </rPr>
      <t>设计目的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</si>
  <si>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提供日常玩法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</si>
  <si>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发放基本的日常奖励</t>
    </r>
    <phoneticPr fontId="3" type="noConversion"/>
  </si>
  <si>
    <r>
      <rPr>
        <b/>
        <sz val="11"/>
        <color theme="1"/>
        <rFont val="微软雅黑"/>
        <family val="2"/>
        <charset val="134"/>
      </rPr>
      <t>玩法介绍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</si>
  <si>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通过完成随机给出的任务，获得随机的奖励。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</si>
  <si>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完成任务获得特殊代币金苹果，可以在对应的兑换商店兑换物品。</t>
    </r>
    <phoneticPr fontId="3" type="noConversion"/>
  </si>
  <si>
    <r>
      <rPr>
        <b/>
        <sz val="11"/>
        <color theme="1"/>
        <rFont val="微软雅黑"/>
        <family val="2"/>
        <charset val="134"/>
      </rPr>
      <t>详细规则</t>
    </r>
    <phoneticPr fontId="3" type="noConversion"/>
  </si>
  <si>
    <r>
      <rPr>
        <b/>
        <sz val="11"/>
        <color theme="1"/>
        <rFont val="微软雅黑"/>
        <family val="2"/>
        <charset val="134"/>
      </rPr>
      <t>活动入口</t>
    </r>
    <phoneticPr fontId="3" type="noConversion"/>
  </si>
  <si>
    <r>
      <rPr>
        <sz val="11"/>
        <color theme="1"/>
        <rFont val="微软雅黑"/>
        <family val="2"/>
        <charset val="134"/>
      </rPr>
      <t>活动通过战争学院进入，具体开放条件待定。</t>
    </r>
    <phoneticPr fontId="3" type="noConversion"/>
  </si>
  <si>
    <r>
      <rPr>
        <b/>
        <sz val="11"/>
        <color theme="1"/>
        <rFont val="微软雅黑"/>
        <family val="2"/>
        <charset val="134"/>
      </rPr>
      <t>随机任务</t>
    </r>
    <phoneticPr fontId="3" type="noConversion"/>
  </si>
  <si>
    <r>
      <rPr>
        <sz val="11"/>
        <color theme="1"/>
        <rFont val="微软雅黑"/>
        <family val="2"/>
        <charset val="134"/>
      </rPr>
      <t>进入时随机给出四个任务，要求完成对应的目标。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</si>
  <si>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通过在配置表中填写</t>
    </r>
    <r>
      <rPr>
        <sz val="11"/>
        <color theme="1"/>
        <rFont val="Verdana"/>
        <family val="2"/>
      </rPr>
      <t>room</t>
    </r>
    <r>
      <rPr>
        <sz val="11"/>
        <color theme="1"/>
        <rFont val="微软雅黑"/>
        <family val="2"/>
        <charset val="134"/>
      </rPr>
      <t>表</t>
    </r>
    <r>
      <rPr>
        <sz val="11"/>
        <color theme="1"/>
        <rFont val="Verdana"/>
        <family val="2"/>
      </rPr>
      <t>/</t>
    </r>
    <r>
      <rPr>
        <sz val="11"/>
        <color theme="1"/>
        <rFont val="微软雅黑"/>
        <family val="2"/>
        <charset val="134"/>
      </rPr>
      <t>关卡表</t>
    </r>
    <r>
      <rPr>
        <sz val="11"/>
        <color theme="1"/>
        <rFont val="Verdana"/>
        <family val="2"/>
      </rPr>
      <t>/</t>
    </r>
    <r>
      <rPr>
        <sz val="11"/>
        <color theme="1"/>
        <rFont val="微软雅黑"/>
        <family val="2"/>
        <charset val="134"/>
      </rPr>
      <t>副本</t>
    </r>
    <r>
      <rPr>
        <sz val="11"/>
        <color theme="1"/>
        <rFont val="Verdana"/>
        <family val="2"/>
      </rPr>
      <t>ID</t>
    </r>
    <r>
      <rPr>
        <sz val="11"/>
        <color theme="1"/>
        <rFont val="微软雅黑"/>
        <family val="2"/>
        <charset val="134"/>
      </rPr>
      <t>来生成具体的关卡，屏蔽掉落和通关条件的设置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</si>
  <si>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通过在配置表中填写</t>
    </r>
    <r>
      <rPr>
        <sz val="11"/>
        <color theme="1"/>
        <rFont val="Verdana"/>
        <family val="2"/>
      </rPr>
      <t>room</t>
    </r>
    <r>
      <rPr>
        <sz val="11"/>
        <color theme="1"/>
        <rFont val="微软雅黑"/>
        <family val="2"/>
        <charset val="134"/>
      </rPr>
      <t>表</t>
    </r>
    <r>
      <rPr>
        <sz val="11"/>
        <color theme="1"/>
        <rFont val="Verdana"/>
        <family val="2"/>
      </rPr>
      <t>/</t>
    </r>
    <r>
      <rPr>
        <sz val="11"/>
        <color theme="1"/>
        <rFont val="微软雅黑"/>
        <family val="2"/>
        <charset val="134"/>
      </rPr>
      <t>通关条件表</t>
    </r>
    <r>
      <rPr>
        <sz val="11"/>
        <color theme="1"/>
        <rFont val="Verdana"/>
        <family val="2"/>
      </rPr>
      <t>/</t>
    </r>
    <r>
      <rPr>
        <sz val="11"/>
        <color theme="1"/>
        <rFont val="微软雅黑"/>
        <family val="2"/>
        <charset val="134"/>
      </rPr>
      <t>条件</t>
    </r>
    <r>
      <rPr>
        <sz val="11"/>
        <color theme="1"/>
        <rFont val="Verdana"/>
        <family val="2"/>
      </rPr>
      <t>ID</t>
    </r>
    <r>
      <rPr>
        <sz val="11"/>
        <color theme="1"/>
        <rFont val="微软雅黑"/>
        <family val="2"/>
        <charset val="134"/>
      </rPr>
      <t>来生成对应的通关条件</t>
    </r>
    <phoneticPr fontId="3" type="noConversion"/>
  </si>
  <si>
    <r>
      <t>3.</t>
    </r>
    <r>
      <rPr>
        <sz val="11"/>
        <color theme="1"/>
        <rFont val="微软雅黑"/>
        <family val="2"/>
        <charset val="134"/>
      </rPr>
      <t>通过在配置表中填写随机权重来抽取对应条件下的任务</t>
    </r>
    <phoneticPr fontId="3" type="noConversion"/>
  </si>
  <si>
    <r>
      <rPr>
        <b/>
        <sz val="11"/>
        <color theme="1"/>
        <rFont val="微软雅黑"/>
        <family val="2"/>
        <charset val="134"/>
      </rPr>
      <t>随机奖励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</si>
  <si>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试炼任务分为五个星级，针对每个任务随机星级，配置表填写不同星级的随机权重如下：</t>
    </r>
    <phoneticPr fontId="3" type="noConversion"/>
  </si>
  <si>
    <r>
      <rPr>
        <b/>
        <sz val="11"/>
        <color theme="1"/>
        <rFont val="微软雅黑"/>
        <family val="2"/>
        <charset val="134"/>
      </rPr>
      <t>星级</t>
    </r>
    <phoneticPr fontId="3" type="noConversion"/>
  </si>
  <si>
    <r>
      <rPr>
        <b/>
        <sz val="11"/>
        <color theme="1"/>
        <rFont val="微软雅黑"/>
        <family val="2"/>
        <charset val="134"/>
      </rPr>
      <t>权重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</si>
  <si>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根据玩家的等级、挑战的类型和随机到的星级，查配置表得到任务的奖励：</t>
    </r>
    <phoneticPr fontId="3" type="noConversion"/>
  </si>
  <si>
    <r>
      <rPr>
        <b/>
        <sz val="11"/>
        <color theme="1"/>
        <rFont val="微软雅黑"/>
        <family val="2"/>
        <charset val="134"/>
      </rPr>
      <t>等级</t>
    </r>
    <phoneticPr fontId="3" type="noConversion"/>
  </si>
  <si>
    <r>
      <rPr>
        <b/>
        <sz val="11"/>
        <color theme="1"/>
        <rFont val="微软雅黑"/>
        <family val="2"/>
        <charset val="134"/>
      </rPr>
      <t>挑战类型</t>
    </r>
    <phoneticPr fontId="3" type="noConversion"/>
  </si>
  <si>
    <r>
      <rPr>
        <b/>
        <sz val="11"/>
        <color theme="1"/>
        <rFont val="微软雅黑"/>
        <family val="2"/>
        <charset val="134"/>
      </rPr>
      <t>金苹果奖励</t>
    </r>
    <phoneticPr fontId="3" type="noConversion"/>
  </si>
  <si>
    <r>
      <rPr>
        <b/>
        <sz val="11"/>
        <color theme="1"/>
        <rFont val="微软雅黑"/>
        <family val="2"/>
        <charset val="134"/>
      </rPr>
      <t>金币奖励</t>
    </r>
    <phoneticPr fontId="3" type="noConversion"/>
  </si>
  <si>
    <r>
      <rPr>
        <b/>
        <sz val="11"/>
        <color theme="1"/>
        <rFont val="微软雅黑"/>
        <family val="2"/>
        <charset val="134"/>
      </rPr>
      <t>经验奖励</t>
    </r>
    <phoneticPr fontId="3" type="noConversion"/>
  </si>
  <si>
    <r>
      <rPr>
        <b/>
        <sz val="11"/>
        <color theme="1"/>
        <rFont val="微软雅黑"/>
        <family val="2"/>
        <charset val="134"/>
      </rPr>
      <t>道具奖励抽取库</t>
    </r>
    <r>
      <rPr>
        <b/>
        <sz val="11"/>
        <color theme="1"/>
        <rFont val="Verdana"/>
        <family val="2"/>
      </rPr>
      <t>ID</t>
    </r>
    <phoneticPr fontId="3" type="noConversion"/>
  </si>
  <si>
    <r>
      <t>1)</t>
    </r>
    <r>
      <rPr>
        <sz val="11"/>
        <color theme="1"/>
        <rFont val="微软雅黑"/>
        <family val="2"/>
        <charset val="134"/>
      </rPr>
      <t>金币奖励和经验奖励并不会共存，</t>
    </r>
    <r>
      <rPr>
        <sz val="11"/>
        <color theme="1"/>
        <rFont val="Verdana"/>
        <family val="2"/>
      </rPr>
      <t>50%</t>
    </r>
    <r>
      <rPr>
        <sz val="11"/>
        <color theme="1"/>
        <rFont val="微软雅黑"/>
        <family val="2"/>
        <charset val="134"/>
      </rPr>
      <t>概率（通过配置表设置各自权重）抽取其中一个（在界面上是在同一区域显示的，如右图所示）</t>
    </r>
    <phoneticPr fontId="3" type="noConversion"/>
  </si>
  <si>
    <r>
      <t>2)</t>
    </r>
    <r>
      <rPr>
        <sz val="11"/>
        <color theme="1"/>
        <rFont val="微软雅黑"/>
        <family val="2"/>
        <charset val="134"/>
      </rPr>
      <t>道具只抽取一种（数目可以有随机），并显示在对应的位置</t>
    </r>
    <phoneticPr fontId="3" type="noConversion"/>
  </si>
  <si>
    <r>
      <t>3.</t>
    </r>
    <r>
      <rPr>
        <sz val="11"/>
        <color theme="1"/>
        <rFont val="微软雅黑"/>
        <family val="2"/>
        <charset val="134"/>
      </rPr>
      <t>点击刷新按钮可以直接立即重新随机四个新的试炼任务，每天可以免费刷新</t>
    </r>
    <r>
      <rPr>
        <sz val="11"/>
        <color theme="1"/>
        <rFont val="Verdana"/>
        <family val="2"/>
      </rPr>
      <t>3</t>
    </r>
    <r>
      <rPr>
        <sz val="11"/>
        <color theme="1"/>
        <rFont val="微软雅黑"/>
        <family val="2"/>
        <charset val="134"/>
      </rPr>
      <t>次（配置表）</t>
    </r>
    <phoneticPr fontId="3" type="noConversion"/>
  </si>
  <si>
    <r>
      <t>4.</t>
    </r>
    <r>
      <rPr>
        <sz val="11"/>
        <color theme="1"/>
        <rFont val="微软雅黑"/>
        <family val="2"/>
        <charset val="134"/>
      </rPr>
      <t>免费刷新次数用完之后，再次刷新需要花费</t>
    </r>
    <r>
      <rPr>
        <sz val="11"/>
        <color theme="1"/>
        <rFont val="Verdana"/>
        <family val="2"/>
      </rPr>
      <t>2</t>
    </r>
    <r>
      <rPr>
        <sz val="11"/>
        <color theme="1"/>
        <rFont val="微软雅黑"/>
        <family val="2"/>
        <charset val="134"/>
      </rPr>
      <t>颗钻石（配置表），下一次刷新需要花费</t>
    </r>
    <r>
      <rPr>
        <sz val="11"/>
        <color theme="1"/>
        <rFont val="Verdana"/>
        <family val="2"/>
      </rPr>
      <t>4</t>
    </r>
    <r>
      <rPr>
        <sz val="11"/>
        <color theme="1"/>
        <rFont val="微软雅黑"/>
        <family val="2"/>
        <charset val="134"/>
      </rPr>
      <t>颗钻石（随次数递增</t>
    </r>
    <r>
      <rPr>
        <sz val="11"/>
        <color theme="1"/>
        <rFont val="Verdana"/>
        <family val="2"/>
      </rPr>
      <t>2</t>
    </r>
    <r>
      <rPr>
        <sz val="11"/>
        <color theme="1"/>
        <rFont val="微软雅黑"/>
        <family val="2"/>
        <charset val="134"/>
      </rPr>
      <t>颗，递增数可通过配置表设置）</t>
    </r>
    <phoneticPr fontId="3" type="noConversion"/>
  </si>
  <si>
    <r>
      <t>5.</t>
    </r>
    <r>
      <rPr>
        <sz val="11"/>
        <color theme="1"/>
        <rFont val="微软雅黑"/>
        <family val="2"/>
        <charset val="134"/>
      </rPr>
      <t>当前四个任务全部完成后，立即自动进行一次刷新。</t>
    </r>
    <phoneticPr fontId="3" type="noConversion"/>
  </si>
  <si>
    <r>
      <rPr>
        <b/>
        <sz val="11"/>
        <color theme="1"/>
        <rFont val="微软雅黑"/>
        <family val="2"/>
        <charset val="134"/>
      </rPr>
      <t>试炼进行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</si>
  <si>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选中挑战的标签，通过前往按钮前往对应的关卡进行相应的挑战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</si>
  <si>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成功后退出战斗回到主城自动弹出此界面以便玩家领取奖励</t>
    </r>
    <phoneticPr fontId="3" type="noConversion"/>
  </si>
  <si>
    <r>
      <t>1)</t>
    </r>
    <r>
      <rPr>
        <sz val="11"/>
        <color theme="1"/>
        <rFont val="微软雅黑"/>
        <family val="2"/>
        <charset val="134"/>
      </rPr>
      <t>挑战成功后扣除剩余试炼次数</t>
    </r>
    <r>
      <rPr>
        <sz val="11"/>
        <color theme="1"/>
        <rFont val="Verdana"/>
        <family val="2"/>
      </rPr>
      <t>1</t>
    </r>
    <phoneticPr fontId="3" type="noConversion"/>
  </si>
  <si>
    <r>
      <t>A)</t>
    </r>
    <r>
      <rPr>
        <sz val="11"/>
        <color theme="1"/>
        <rFont val="微软雅黑"/>
        <family val="2"/>
        <charset val="134"/>
      </rPr>
      <t>剩余次数为</t>
    </r>
    <r>
      <rPr>
        <sz val="11"/>
        <color theme="1"/>
        <rFont val="Verdana"/>
        <family val="2"/>
      </rPr>
      <t>0</t>
    </r>
    <r>
      <rPr>
        <sz val="11"/>
        <color theme="1"/>
        <rFont val="微软雅黑"/>
        <family val="2"/>
        <charset val="134"/>
      </rPr>
      <t>时不能领取奖励（仿外挂发包）</t>
    </r>
    <phoneticPr fontId="3" type="noConversion"/>
  </si>
  <si>
    <r>
      <t>B)</t>
    </r>
    <r>
      <rPr>
        <sz val="11"/>
        <color theme="1"/>
        <rFont val="微软雅黑"/>
        <family val="2"/>
        <charset val="134"/>
      </rPr>
      <t>若扣除后剩余试炼次数为</t>
    </r>
    <r>
      <rPr>
        <sz val="11"/>
        <color theme="1"/>
        <rFont val="Verdana"/>
        <family val="2"/>
      </rPr>
      <t>0</t>
    </r>
    <r>
      <rPr>
        <sz val="11"/>
        <color theme="1"/>
        <rFont val="微软雅黑"/>
        <family val="2"/>
        <charset val="134"/>
      </rPr>
      <t>则移除所有的前往、领取按钮</t>
    </r>
    <phoneticPr fontId="3" type="noConversion"/>
  </si>
  <si>
    <r>
      <t>C)</t>
    </r>
    <r>
      <rPr>
        <sz val="11"/>
        <color theme="1"/>
        <rFont val="微软雅黑"/>
        <family val="2"/>
        <charset val="134"/>
      </rPr>
      <t>挑战失败后不扣除剩余试炼次数</t>
    </r>
    <phoneticPr fontId="3" type="noConversion"/>
  </si>
  <si>
    <r>
      <t>2)</t>
    </r>
    <r>
      <rPr>
        <sz val="11"/>
        <color theme="1"/>
        <rFont val="微软雅黑"/>
        <family val="2"/>
        <charset val="134"/>
      </rPr>
      <t>领取奖励后获得挑战对应的奖励</t>
    </r>
    <phoneticPr fontId="3" type="noConversion"/>
  </si>
  <si>
    <r>
      <t>3)</t>
    </r>
    <r>
      <rPr>
        <sz val="11"/>
        <color theme="1"/>
        <rFont val="微软雅黑"/>
        <family val="2"/>
        <charset val="134"/>
      </rPr>
      <t>将领取按钮替换为已领取的标识</t>
    </r>
    <phoneticPr fontId="3" type="noConversion"/>
  </si>
  <si>
    <r>
      <t>3.</t>
    </r>
    <r>
      <rPr>
        <sz val="11"/>
        <color theme="1"/>
        <rFont val="微软雅黑"/>
        <family val="2"/>
        <charset val="134"/>
      </rPr>
      <t>刷新操作时若存在可领取状态的任务时需要弹窗提示</t>
    </r>
    <r>
      <rPr>
        <sz val="11"/>
        <color theme="1"/>
        <rFont val="Verdana"/>
        <family val="2"/>
      </rPr>
      <t>“</t>
    </r>
    <r>
      <rPr>
        <sz val="11"/>
        <color theme="1"/>
        <rFont val="微软雅黑"/>
        <family val="2"/>
        <charset val="134"/>
      </rPr>
      <t>现在有可以领取奖励，刷新后将无法领取到，确定要刷新吗？</t>
    </r>
    <r>
      <rPr>
        <sz val="11"/>
        <color theme="1"/>
        <rFont val="Verdana"/>
        <family val="2"/>
      </rPr>
      <t>”</t>
    </r>
    <phoneticPr fontId="3" type="noConversion"/>
  </si>
  <si>
    <r>
      <t>4.</t>
    </r>
    <r>
      <rPr>
        <sz val="11"/>
        <color theme="1"/>
        <rFont val="微软雅黑"/>
        <family val="2"/>
        <charset val="134"/>
      </rPr>
      <t>刷新操作时若存在四星、五星任务时需要弹窗提示</t>
    </r>
    <r>
      <rPr>
        <sz val="11"/>
        <color theme="1"/>
        <rFont val="Verdana"/>
        <family val="2"/>
      </rPr>
      <t>“</t>
    </r>
    <r>
      <rPr>
        <sz val="11"/>
        <color theme="1"/>
        <rFont val="微软雅黑"/>
        <family val="2"/>
        <charset val="134"/>
      </rPr>
      <t>当前存在星级（奖励）较高的任务，刷新后将错过，确定要刷新吗？</t>
    </r>
    <r>
      <rPr>
        <sz val="11"/>
        <color theme="1"/>
        <rFont val="Verdana"/>
        <family val="2"/>
      </rPr>
      <t>”</t>
    </r>
    <phoneticPr fontId="3" type="noConversion"/>
  </si>
  <si>
    <r>
      <t>4.</t>
    </r>
    <r>
      <rPr>
        <sz val="11"/>
        <color theme="1"/>
        <rFont val="微软雅黑"/>
        <family val="2"/>
        <charset val="134"/>
      </rPr>
      <t>刷新操作重新抽取后的所有任务都是不可领取状态（即刷新掉了已领取的状态）</t>
    </r>
    <phoneticPr fontId="3" type="noConversion"/>
  </si>
  <si>
    <r>
      <t>VIP</t>
    </r>
    <r>
      <rPr>
        <b/>
        <sz val="11"/>
        <color theme="1"/>
        <rFont val="微软雅黑"/>
        <family val="2"/>
        <charset val="134"/>
      </rPr>
      <t>开启扫荡</t>
    </r>
    <phoneticPr fontId="3" type="noConversion"/>
  </si>
  <si>
    <r>
      <rPr>
        <sz val="11"/>
        <color theme="1"/>
        <rFont val="微软雅黑"/>
        <family val="2"/>
        <charset val="134"/>
      </rPr>
      <t>到达一定</t>
    </r>
    <r>
      <rPr>
        <sz val="11"/>
        <color theme="1"/>
        <rFont val="Verdana"/>
        <family val="2"/>
      </rPr>
      <t>VIP</t>
    </r>
    <r>
      <rPr>
        <sz val="11"/>
        <color theme="1"/>
        <rFont val="微软雅黑"/>
        <family val="2"/>
        <charset val="134"/>
      </rPr>
      <t>等级（待定）后，扫荡对应关卡也可以试为完成试炼。未满足此条件者，需要进入关卡并通过。</t>
    </r>
    <phoneticPr fontId="3" type="noConversion"/>
  </si>
  <si>
    <r>
      <rPr>
        <b/>
        <sz val="11"/>
        <color theme="1"/>
        <rFont val="微软雅黑"/>
        <family val="2"/>
        <charset val="134"/>
      </rPr>
      <t>每日剩余试炼次数</t>
    </r>
    <phoneticPr fontId="3" type="noConversion"/>
  </si>
  <si>
    <r>
      <rPr>
        <sz val="11"/>
        <color theme="1"/>
        <rFont val="微软雅黑"/>
        <family val="2"/>
        <charset val="134"/>
      </rPr>
      <t>每日剩余试炼次数为</t>
    </r>
    <r>
      <rPr>
        <sz val="11"/>
        <color theme="1"/>
        <rFont val="Verdana"/>
        <family val="2"/>
      </rPr>
      <t>10</t>
    </r>
    <r>
      <rPr>
        <sz val="11"/>
        <color theme="1"/>
        <rFont val="微软雅黑"/>
        <family val="2"/>
        <charset val="134"/>
      </rPr>
      <t>次（写入配置表）</t>
    </r>
    <phoneticPr fontId="3" type="noConversion"/>
  </si>
  <si>
    <r>
      <rPr>
        <sz val="11"/>
        <color theme="1"/>
        <rFont val="微软雅黑"/>
        <family val="2"/>
        <charset val="134"/>
      </rPr>
      <t>每日剩余试炼次数在换日时补满</t>
    </r>
    <phoneticPr fontId="3" type="noConversion"/>
  </si>
  <si>
    <r>
      <rPr>
        <sz val="11"/>
        <color theme="1"/>
        <rFont val="微软雅黑"/>
        <family val="2"/>
        <charset val="134"/>
      </rPr>
      <t>目前没有其他增加每日剩余试炼次数的途径</t>
    </r>
    <phoneticPr fontId="3" type="noConversion"/>
  </si>
  <si>
    <r>
      <rPr>
        <b/>
        <sz val="11"/>
        <color theme="1"/>
        <rFont val="微软雅黑"/>
        <family val="2"/>
        <charset val="134"/>
      </rPr>
      <t>规则说明</t>
    </r>
    <phoneticPr fontId="3" type="noConversion"/>
  </si>
  <si>
    <r>
      <rPr>
        <sz val="11"/>
        <color theme="1"/>
        <rFont val="微软雅黑"/>
        <family val="2"/>
        <charset val="134"/>
      </rPr>
      <t>点击规则说明按钮弹出规则说明窗口，如右图所示。</t>
    </r>
    <phoneticPr fontId="3" type="noConversion"/>
  </si>
  <si>
    <r>
      <rPr>
        <b/>
        <sz val="11"/>
        <color theme="1"/>
        <rFont val="微软雅黑"/>
        <family val="2"/>
        <charset val="134"/>
      </rPr>
      <t>兑换商店</t>
    </r>
    <phoneticPr fontId="3" type="noConversion"/>
  </si>
  <si>
    <r>
      <rPr>
        <sz val="11"/>
        <color theme="1"/>
        <rFont val="微软雅黑"/>
        <family val="2"/>
        <charset val="134"/>
      </rPr>
      <t>点击兑换商店跳转至兑换商店通用界面（暂缺，不管）中金苹果对应的标签页。</t>
    </r>
    <phoneticPr fontId="3" type="noConversion"/>
  </si>
  <si>
    <r>
      <rPr>
        <b/>
        <sz val="11"/>
        <color theme="1"/>
        <rFont val="微软雅黑"/>
        <family val="2"/>
        <charset val="134"/>
      </rPr>
      <t>相关美术需求</t>
    </r>
    <phoneticPr fontId="3" type="noConversion"/>
  </si>
  <si>
    <r>
      <t>1.</t>
    </r>
    <r>
      <rPr>
        <sz val="11"/>
        <color theme="1"/>
        <rFont val="微软雅黑"/>
        <family val="2"/>
        <charset val="134"/>
      </rPr>
      <t>相关界面拼接</t>
    </r>
    <phoneticPr fontId="3" type="noConversion"/>
  </si>
  <si>
    <r>
      <t>2.</t>
    </r>
    <r>
      <rPr>
        <sz val="11"/>
        <color theme="1"/>
        <rFont val="微软雅黑"/>
        <family val="2"/>
        <charset val="134"/>
      </rPr>
      <t>金苹果图标（</t>
    </r>
    <r>
      <rPr>
        <sz val="11"/>
        <color theme="1"/>
        <rFont val="Verdana"/>
        <family val="2"/>
      </rPr>
      <t>30*30</t>
    </r>
    <r>
      <rPr>
        <sz val="11"/>
        <color theme="1"/>
        <rFont val="微软雅黑"/>
        <family val="2"/>
        <charset val="134"/>
      </rPr>
      <t>）</t>
    </r>
    <phoneticPr fontId="3" type="noConversion"/>
  </si>
  <si>
    <r>
      <t>3.</t>
    </r>
    <r>
      <rPr>
        <sz val="11"/>
        <color theme="1"/>
        <rFont val="微软雅黑"/>
        <family val="2"/>
        <charset val="134"/>
      </rPr>
      <t>战争学院对应入口图标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</si>
</sst>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.5"/>
      <color theme="1"/>
      <name val="Verdana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name val="Verdana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18</xdr:col>
      <xdr:colOff>80286</xdr:colOff>
      <xdr:row>37</xdr:row>
      <xdr:rowOff>75820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3600450"/>
          <a:ext cx="5414286" cy="3047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18</xdr:col>
      <xdr:colOff>80286</xdr:colOff>
      <xdr:row>17</xdr:row>
      <xdr:rowOff>99631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0" y="342900"/>
          <a:ext cx="5414286" cy="30523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26</xdr:col>
      <xdr:colOff>80286</xdr:colOff>
      <xdr:row>37</xdr:row>
      <xdr:rowOff>80581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478000" y="3600450"/>
          <a:ext cx="5414286" cy="30523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657225</xdr:colOff>
      <xdr:row>8</xdr:row>
      <xdr:rowOff>76200</xdr:rowOff>
    </xdr:from>
    <xdr:to>
      <xdr:col>16</xdr:col>
      <xdr:colOff>676275</xdr:colOff>
      <xdr:row>22</xdr:row>
      <xdr:rowOff>152400</xdr:rowOff>
    </xdr:to>
    <xdr:cxnSp macro="">
      <xdr:nvCxnSpPr>
        <xdr:cNvPr id="6" name="直接箭头连接符 5"/>
        <xdr:cNvCxnSpPr/>
      </xdr:nvCxnSpPr>
      <xdr:spPr>
        <a:xfrm rot="16200000" flipH="1">
          <a:off x="11620500" y="2676525"/>
          <a:ext cx="247650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30</xdr:row>
      <xdr:rowOff>66675</xdr:rowOff>
    </xdr:from>
    <xdr:to>
      <xdr:col>19</xdr:col>
      <xdr:colOff>400050</xdr:colOff>
      <xdr:row>37</xdr:row>
      <xdr:rowOff>95250</xdr:rowOff>
    </xdr:to>
    <xdr:cxnSp macro="">
      <xdr:nvCxnSpPr>
        <xdr:cNvPr id="8" name="直接箭头连接符 7"/>
        <xdr:cNvCxnSpPr/>
      </xdr:nvCxnSpPr>
      <xdr:spPr>
        <a:xfrm flipV="1">
          <a:off x="12611100" y="5210175"/>
          <a:ext cx="2266950" cy="1228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7\Desktop\&#25112;&#31070;\&#25968;&#20540;&#25972;&#29702;\&#31995;&#32479;&#20135;&#20986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价值汇总"/>
      <sheetName val="体力"/>
      <sheetName val="主线副本"/>
      <sheetName val="众神传"/>
      <sheetName val="公会相关规划"/>
      <sheetName val="金币副本"/>
      <sheetName val="哈迪斯之血"/>
      <sheetName val="维纳斯恩赐"/>
      <sheetName val="挚爱守护"/>
      <sheetName val="勇士试炼"/>
      <sheetName val="神器争夺"/>
      <sheetName val="每日任务"/>
      <sheetName val="成长任务"/>
      <sheetName val="每日签到"/>
      <sheetName val="等级奖励"/>
      <sheetName val="装备宝箱"/>
      <sheetName val="神侍宝箱"/>
      <sheetName val="竞技场"/>
    </sheetNames>
    <sheetDataSet>
      <sheetData sheetId="0"/>
      <sheetData sheetId="1"/>
      <sheetData sheetId="2"/>
      <sheetData sheetId="3"/>
      <sheetData sheetId="4"/>
      <sheetData sheetId="5">
        <row r="7">
          <cell r="F7">
            <v>70000</v>
          </cell>
        </row>
        <row r="8">
          <cell r="F8">
            <v>103500</v>
          </cell>
        </row>
        <row r="9">
          <cell r="F9">
            <v>143000</v>
          </cell>
        </row>
        <row r="10">
          <cell r="F10">
            <v>190500</v>
          </cell>
        </row>
        <row r="11">
          <cell r="F11">
            <v>249000</v>
          </cell>
        </row>
        <row r="12">
          <cell r="F12">
            <v>320500</v>
          </cell>
        </row>
        <row r="13">
          <cell r="F13">
            <v>408000</v>
          </cell>
        </row>
        <row r="14">
          <cell r="F14">
            <v>515500</v>
          </cell>
        </row>
        <row r="15">
          <cell r="F15">
            <v>649000</v>
          </cell>
        </row>
        <row r="16">
          <cell r="F16">
            <v>814500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9"/>
  <sheetViews>
    <sheetView tabSelected="1" topLeftCell="A55" workbookViewId="0">
      <selection activeCell="K69" sqref="K69"/>
    </sheetView>
  </sheetViews>
  <sheetFormatPr defaultRowHeight="14.25" x14ac:dyDescent="0.2"/>
  <cols>
    <col min="1" max="2" width="8.88671875" style="5"/>
    <col min="3" max="4" width="4.6640625" style="5" bestFit="1" customWidth="1"/>
    <col min="5" max="5" width="9.6640625" style="5" bestFit="1" customWidth="1"/>
    <col min="6" max="6" width="9.88671875" style="5" bestFit="1" customWidth="1"/>
    <col min="7" max="7" width="8" style="5" bestFit="1" customWidth="1"/>
    <col min="8" max="8" width="15.88671875" style="5" bestFit="1" customWidth="1"/>
    <col min="9" max="9" width="14.6640625" style="5" bestFit="1" customWidth="1"/>
    <col min="10" max="16384" width="8.88671875" style="5"/>
  </cols>
  <sheetData>
    <row r="2" spans="1:2" s="4" customFormat="1" ht="15" x14ac:dyDescent="0.2">
      <c r="A2" s="4" t="s">
        <v>43</v>
      </c>
    </row>
    <row r="3" spans="1:2" ht="16.5" x14ac:dyDescent="0.2">
      <c r="B3" s="5" t="s">
        <v>44</v>
      </c>
    </row>
    <row r="4" spans="1:2" ht="16.5" x14ac:dyDescent="0.2">
      <c r="B4" s="5" t="s">
        <v>45</v>
      </c>
    </row>
    <row r="6" spans="1:2" s="6" customFormat="1" ht="15" x14ac:dyDescent="0.2">
      <c r="B6" s="6" t="s">
        <v>46</v>
      </c>
    </row>
    <row r="7" spans="1:2" s="6" customFormat="1" ht="16.5" x14ac:dyDescent="0.2">
      <c r="B7" s="5" t="s">
        <v>47</v>
      </c>
    </row>
    <row r="8" spans="1:2" ht="16.5" x14ac:dyDescent="0.2">
      <c r="B8" s="5" t="s">
        <v>48</v>
      </c>
    </row>
    <row r="10" spans="1:2" s="4" customFormat="1" ht="15" x14ac:dyDescent="0.2">
      <c r="A10" s="4" t="s">
        <v>49</v>
      </c>
    </row>
    <row r="12" spans="1:2" ht="15" x14ac:dyDescent="0.2">
      <c r="B12" s="6" t="s">
        <v>50</v>
      </c>
    </row>
    <row r="13" spans="1:2" ht="16.5" x14ac:dyDescent="0.2">
      <c r="B13" s="5" t="s">
        <v>51</v>
      </c>
    </row>
    <row r="15" spans="1:2" ht="15" x14ac:dyDescent="0.2">
      <c r="B15" s="6" t="s">
        <v>52</v>
      </c>
    </row>
    <row r="16" spans="1:2" ht="16.5" x14ac:dyDescent="0.2">
      <c r="B16" s="5" t="s">
        <v>53</v>
      </c>
    </row>
    <row r="17" spans="2:9" ht="16.5" x14ac:dyDescent="0.2">
      <c r="B17" s="5" t="s">
        <v>54</v>
      </c>
    </row>
    <row r="18" spans="2:9" ht="16.5" x14ac:dyDescent="0.2">
      <c r="B18" s="5" t="s">
        <v>55</v>
      </c>
    </row>
    <row r="19" spans="2:9" ht="16.5" x14ac:dyDescent="0.2">
      <c r="B19" s="5" t="s">
        <v>56</v>
      </c>
    </row>
    <row r="21" spans="2:9" ht="15" x14ac:dyDescent="0.2">
      <c r="B21" s="6" t="s">
        <v>57</v>
      </c>
    </row>
    <row r="22" spans="2:9" ht="16.5" x14ac:dyDescent="0.2">
      <c r="B22" s="5" t="s">
        <v>58</v>
      </c>
    </row>
    <row r="23" spans="2:9" ht="15" x14ac:dyDescent="0.2">
      <c r="C23" s="7" t="s">
        <v>59</v>
      </c>
      <c r="D23" s="7" t="s">
        <v>60</v>
      </c>
    </row>
    <row r="24" spans="2:9" x14ac:dyDescent="0.2">
      <c r="C24" s="8">
        <v>1</v>
      </c>
      <c r="D24" s="8">
        <v>16</v>
      </c>
    </row>
    <row r="25" spans="2:9" x14ac:dyDescent="0.2">
      <c r="C25" s="8">
        <v>2</v>
      </c>
      <c r="D25" s="8">
        <v>8</v>
      </c>
    </row>
    <row r="26" spans="2:9" x14ac:dyDescent="0.2">
      <c r="C26" s="8">
        <v>3</v>
      </c>
      <c r="D26" s="8">
        <v>4</v>
      </c>
    </row>
    <row r="27" spans="2:9" x14ac:dyDescent="0.2">
      <c r="C27" s="8">
        <v>4</v>
      </c>
      <c r="D27" s="8">
        <v>2</v>
      </c>
    </row>
    <row r="28" spans="2:9" x14ac:dyDescent="0.2">
      <c r="C28" s="8">
        <v>5</v>
      </c>
      <c r="D28" s="8">
        <v>1</v>
      </c>
    </row>
    <row r="29" spans="2:9" ht="16.5" x14ac:dyDescent="0.2">
      <c r="B29" s="5" t="s">
        <v>61</v>
      </c>
    </row>
    <row r="30" spans="2:9" ht="15" x14ac:dyDescent="0.2">
      <c r="C30" s="7" t="s">
        <v>62</v>
      </c>
      <c r="D30" s="7" t="s">
        <v>59</v>
      </c>
      <c r="E30" s="7" t="s">
        <v>63</v>
      </c>
      <c r="F30" s="7" t="s">
        <v>64</v>
      </c>
      <c r="G30" s="7" t="s">
        <v>65</v>
      </c>
      <c r="H30" s="7" t="s">
        <v>66</v>
      </c>
      <c r="I30" s="7" t="s">
        <v>67</v>
      </c>
    </row>
    <row r="31" spans="2:9" x14ac:dyDescent="0.2">
      <c r="C31" s="8">
        <v>1</v>
      </c>
      <c r="D31" s="8">
        <v>1</v>
      </c>
      <c r="E31" s="8"/>
      <c r="F31" s="8">
        <v>1</v>
      </c>
      <c r="G31" s="8">
        <v>120</v>
      </c>
      <c r="H31" s="8">
        <v>120</v>
      </c>
      <c r="I31" s="8" t="s">
        <v>1</v>
      </c>
    </row>
    <row r="32" spans="2:9" x14ac:dyDescent="0.2">
      <c r="C32" s="8">
        <v>1</v>
      </c>
      <c r="D32" s="8">
        <v>2</v>
      </c>
      <c r="E32" s="8"/>
      <c r="F32" s="8">
        <v>2</v>
      </c>
      <c r="G32" s="8">
        <v>140</v>
      </c>
      <c r="H32" s="8">
        <v>140</v>
      </c>
      <c r="I32" s="8" t="s">
        <v>1</v>
      </c>
    </row>
    <row r="33" spans="2:9" x14ac:dyDescent="0.2">
      <c r="C33" s="8">
        <v>1</v>
      </c>
      <c r="D33" s="8">
        <v>3</v>
      </c>
      <c r="E33" s="8"/>
      <c r="F33" s="8">
        <v>3</v>
      </c>
      <c r="G33" s="8">
        <v>160</v>
      </c>
      <c r="H33" s="8">
        <v>160</v>
      </c>
      <c r="I33" s="8" t="s">
        <v>1</v>
      </c>
    </row>
    <row r="34" spans="2:9" x14ac:dyDescent="0.2">
      <c r="C34" s="8">
        <v>1</v>
      </c>
      <c r="D34" s="8">
        <v>4</v>
      </c>
      <c r="E34" s="8"/>
      <c r="F34" s="8">
        <v>4</v>
      </c>
      <c r="G34" s="8">
        <v>180</v>
      </c>
      <c r="H34" s="8">
        <v>180</v>
      </c>
      <c r="I34" s="8" t="s">
        <v>1</v>
      </c>
    </row>
    <row r="35" spans="2:9" x14ac:dyDescent="0.2">
      <c r="C35" s="8">
        <v>1</v>
      </c>
      <c r="D35" s="8">
        <v>5</v>
      </c>
      <c r="E35" s="8"/>
      <c r="F35" s="8">
        <v>5</v>
      </c>
      <c r="G35" s="8">
        <v>200</v>
      </c>
      <c r="H35" s="8">
        <v>200</v>
      </c>
      <c r="I35" s="8" t="s">
        <v>1</v>
      </c>
    </row>
    <row r="36" spans="2:9" x14ac:dyDescent="0.2">
      <c r="C36" s="8">
        <v>2</v>
      </c>
      <c r="D36" s="8">
        <v>1</v>
      </c>
      <c r="E36" s="8"/>
      <c r="F36" s="8">
        <v>1</v>
      </c>
      <c r="G36" s="8">
        <v>130</v>
      </c>
      <c r="H36" s="8">
        <v>130</v>
      </c>
      <c r="I36" s="8" t="s">
        <v>1</v>
      </c>
    </row>
    <row r="37" spans="2:9" x14ac:dyDescent="0.2">
      <c r="C37" s="8">
        <v>2</v>
      </c>
      <c r="D37" s="8">
        <v>2</v>
      </c>
      <c r="E37" s="8"/>
      <c r="F37" s="8">
        <v>2</v>
      </c>
      <c r="G37" s="8">
        <v>150</v>
      </c>
      <c r="H37" s="8">
        <v>150</v>
      </c>
      <c r="I37" s="8" t="s">
        <v>1</v>
      </c>
    </row>
    <row r="38" spans="2:9" x14ac:dyDescent="0.2">
      <c r="C38" s="8">
        <v>2</v>
      </c>
      <c r="D38" s="8">
        <v>3</v>
      </c>
      <c r="E38" s="8"/>
      <c r="F38" s="8">
        <v>3</v>
      </c>
      <c r="G38" s="8">
        <v>170</v>
      </c>
      <c r="H38" s="8">
        <v>170</v>
      </c>
      <c r="I38" s="8" t="s">
        <v>1</v>
      </c>
    </row>
    <row r="39" spans="2:9" x14ac:dyDescent="0.2">
      <c r="C39" s="8">
        <v>2</v>
      </c>
      <c r="D39" s="8">
        <v>4</v>
      </c>
      <c r="E39" s="8"/>
      <c r="F39" s="8">
        <v>4</v>
      </c>
      <c r="G39" s="8">
        <v>190</v>
      </c>
      <c r="H39" s="8">
        <v>190</v>
      </c>
      <c r="I39" s="8" t="s">
        <v>1</v>
      </c>
    </row>
    <row r="40" spans="2:9" x14ac:dyDescent="0.2">
      <c r="C40" s="8">
        <v>2</v>
      </c>
      <c r="D40" s="8">
        <v>5</v>
      </c>
      <c r="E40" s="8"/>
      <c r="F40" s="8">
        <v>5</v>
      </c>
      <c r="G40" s="8">
        <v>210</v>
      </c>
      <c r="H40" s="8">
        <v>210</v>
      </c>
      <c r="I40" s="8" t="s">
        <v>1</v>
      </c>
    </row>
    <row r="41" spans="2:9" x14ac:dyDescent="0.2">
      <c r="C41" s="8" t="s">
        <v>0</v>
      </c>
      <c r="D41" s="8" t="s">
        <v>0</v>
      </c>
      <c r="E41" s="8"/>
      <c r="F41" s="8" t="s">
        <v>0</v>
      </c>
      <c r="G41" s="8" t="s">
        <v>0</v>
      </c>
      <c r="H41" s="8" t="s">
        <v>0</v>
      </c>
      <c r="I41" s="8" t="s">
        <v>0</v>
      </c>
    </row>
    <row r="42" spans="2:9" ht="16.5" x14ac:dyDescent="0.2">
      <c r="C42" s="5" t="s">
        <v>68</v>
      </c>
    </row>
    <row r="43" spans="2:9" ht="16.5" x14ac:dyDescent="0.2">
      <c r="C43" s="5" t="s">
        <v>69</v>
      </c>
    </row>
    <row r="44" spans="2:9" ht="16.5" x14ac:dyDescent="0.2">
      <c r="B44" s="5" t="s">
        <v>70</v>
      </c>
    </row>
    <row r="45" spans="2:9" ht="16.5" x14ac:dyDescent="0.2">
      <c r="B45" s="5" t="s">
        <v>71</v>
      </c>
    </row>
    <row r="46" spans="2:9" ht="16.5" x14ac:dyDescent="0.2">
      <c r="B46" s="5" t="s">
        <v>72</v>
      </c>
    </row>
    <row r="48" spans="2:9" ht="15" x14ac:dyDescent="0.2">
      <c r="B48" s="6" t="s">
        <v>73</v>
      </c>
    </row>
    <row r="49" spans="2:4" ht="16.5" x14ac:dyDescent="0.2">
      <c r="B49" s="5" t="s">
        <v>74</v>
      </c>
    </row>
    <row r="50" spans="2:4" ht="16.5" x14ac:dyDescent="0.2">
      <c r="B50" s="5" t="s">
        <v>75</v>
      </c>
    </row>
    <row r="51" spans="2:4" ht="16.5" x14ac:dyDescent="0.2">
      <c r="C51" s="5" t="s">
        <v>76</v>
      </c>
    </row>
    <row r="52" spans="2:4" ht="16.5" x14ac:dyDescent="0.2">
      <c r="D52" s="5" t="s">
        <v>77</v>
      </c>
    </row>
    <row r="53" spans="2:4" ht="16.5" x14ac:dyDescent="0.2">
      <c r="D53" s="5" t="s">
        <v>78</v>
      </c>
    </row>
    <row r="54" spans="2:4" ht="16.5" x14ac:dyDescent="0.2">
      <c r="D54" s="5" t="s">
        <v>79</v>
      </c>
    </row>
    <row r="55" spans="2:4" ht="16.5" x14ac:dyDescent="0.2">
      <c r="C55" s="5" t="s">
        <v>80</v>
      </c>
    </row>
    <row r="56" spans="2:4" ht="16.5" x14ac:dyDescent="0.2">
      <c r="C56" s="5" t="s">
        <v>81</v>
      </c>
    </row>
    <row r="57" spans="2:4" ht="16.5" x14ac:dyDescent="0.2">
      <c r="B57" s="5" t="s">
        <v>82</v>
      </c>
    </row>
    <row r="58" spans="2:4" ht="16.5" x14ac:dyDescent="0.2">
      <c r="B58" s="5" t="s">
        <v>83</v>
      </c>
    </row>
    <row r="59" spans="2:4" ht="16.5" x14ac:dyDescent="0.2">
      <c r="B59" s="5" t="s">
        <v>84</v>
      </c>
    </row>
    <row r="61" spans="2:4" ht="15" x14ac:dyDescent="0.2">
      <c r="B61" s="6" t="s">
        <v>85</v>
      </c>
    </row>
    <row r="62" spans="2:4" ht="16.5" x14ac:dyDescent="0.2">
      <c r="B62" s="5" t="s">
        <v>86</v>
      </c>
    </row>
    <row r="64" spans="2:4" s="6" customFormat="1" ht="15" x14ac:dyDescent="0.2">
      <c r="B64" s="6" t="s">
        <v>87</v>
      </c>
    </row>
    <row r="65" spans="1:2" ht="16.5" x14ac:dyDescent="0.2">
      <c r="B65" s="5" t="s">
        <v>88</v>
      </c>
    </row>
    <row r="66" spans="1:2" ht="16.5" x14ac:dyDescent="0.2">
      <c r="B66" s="5" t="s">
        <v>89</v>
      </c>
    </row>
    <row r="67" spans="1:2" ht="16.5" x14ac:dyDescent="0.2">
      <c r="B67" s="5" t="s">
        <v>90</v>
      </c>
    </row>
    <row r="69" spans="1:2" ht="15" x14ac:dyDescent="0.2">
      <c r="B69" s="6" t="s">
        <v>91</v>
      </c>
    </row>
    <row r="70" spans="1:2" ht="16.5" x14ac:dyDescent="0.2">
      <c r="B70" s="5" t="s">
        <v>92</v>
      </c>
    </row>
    <row r="72" spans="1:2" ht="15" x14ac:dyDescent="0.2">
      <c r="B72" s="6" t="s">
        <v>93</v>
      </c>
    </row>
    <row r="73" spans="1:2" ht="16.5" x14ac:dyDescent="0.2">
      <c r="B73" s="5" t="s">
        <v>94</v>
      </c>
    </row>
    <row r="75" spans="1:2" s="9" customFormat="1" ht="15" x14ac:dyDescent="0.2">
      <c r="A75" s="4" t="s">
        <v>95</v>
      </c>
    </row>
    <row r="77" spans="1:2" ht="16.5" x14ac:dyDescent="0.2">
      <c r="B77" s="5" t="s">
        <v>96</v>
      </c>
    </row>
    <row r="78" spans="1:2" ht="16.5" x14ac:dyDescent="0.2">
      <c r="B78" s="5" t="s">
        <v>97</v>
      </c>
    </row>
    <row r="79" spans="1:2" ht="16.5" x14ac:dyDescent="0.2">
      <c r="B79" s="5" t="s">
        <v>98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workbookViewId="0">
      <selection activeCell="C25" sqref="C25"/>
    </sheetView>
  </sheetViews>
  <sheetFormatPr defaultRowHeight="12" x14ac:dyDescent="0.2"/>
  <cols>
    <col min="1" max="1" width="8.88671875" style="2"/>
    <col min="2" max="2" width="10.5546875" style="2" customWidth="1"/>
    <col min="3" max="3" width="9.6640625" style="2" customWidth="1"/>
    <col min="4" max="7" width="8.88671875" style="2"/>
    <col min="8" max="8" width="11.6640625" style="2" customWidth="1"/>
    <col min="9" max="9" width="8.88671875" style="2"/>
    <col min="10" max="10" width="9.44140625" style="2" customWidth="1"/>
    <col min="11" max="11" width="10" style="2" customWidth="1"/>
    <col min="12" max="12" width="12.44140625" style="2" customWidth="1"/>
    <col min="13" max="13" width="11.109375" style="2" customWidth="1"/>
    <col min="14" max="14" width="12.21875" style="2" customWidth="1"/>
    <col min="15" max="15" width="8.88671875" style="2"/>
    <col min="16" max="16" width="12.77734375" style="2" customWidth="1"/>
    <col min="17" max="17" width="8.88671875" style="2"/>
    <col min="18" max="18" width="10.109375" style="2" customWidth="1"/>
    <col min="19" max="19" width="9.77734375" style="2" customWidth="1"/>
    <col min="20" max="20" width="12.88671875" style="2" customWidth="1"/>
    <col min="21" max="21" width="10.109375" style="2" customWidth="1"/>
    <col min="22" max="22" width="10.6640625" style="2" customWidth="1"/>
    <col min="23" max="16384" width="8.88671875" style="2"/>
  </cols>
  <sheetData>
    <row r="2" spans="2:24" x14ac:dyDescent="0.2">
      <c r="B2" s="1" t="s">
        <v>20</v>
      </c>
      <c r="C2" s="1">
        <v>10</v>
      </c>
    </row>
    <row r="4" spans="2:24" x14ac:dyDescent="0.2">
      <c r="B4" s="1" t="s">
        <v>3</v>
      </c>
      <c r="C4" s="1">
        <v>10</v>
      </c>
      <c r="D4" s="1">
        <v>25</v>
      </c>
      <c r="E4" s="1">
        <v>35</v>
      </c>
      <c r="F4" s="1">
        <v>45</v>
      </c>
      <c r="G4" s="1">
        <v>55</v>
      </c>
      <c r="H4" s="1">
        <v>65</v>
      </c>
      <c r="I4" s="1">
        <v>75</v>
      </c>
      <c r="J4" s="1">
        <v>85</v>
      </c>
      <c r="K4" s="1">
        <v>95</v>
      </c>
      <c r="L4" s="1">
        <v>105</v>
      </c>
    </row>
    <row r="5" spans="2:24" x14ac:dyDescent="0.2">
      <c r="B5" s="1" t="s">
        <v>21</v>
      </c>
      <c r="C5" s="1">
        <f t="shared" ref="C5:L5" si="0">$D$16*$C$2</f>
        <v>400</v>
      </c>
      <c r="D5" s="1">
        <f t="shared" si="0"/>
        <v>400</v>
      </c>
      <c r="E5" s="1">
        <f t="shared" si="0"/>
        <v>400</v>
      </c>
      <c r="F5" s="1">
        <f t="shared" si="0"/>
        <v>400</v>
      </c>
      <c r="G5" s="1">
        <f t="shared" si="0"/>
        <v>400</v>
      </c>
      <c r="H5" s="1">
        <f t="shared" si="0"/>
        <v>400</v>
      </c>
      <c r="I5" s="1">
        <f t="shared" si="0"/>
        <v>400</v>
      </c>
      <c r="J5" s="1">
        <f t="shared" si="0"/>
        <v>400</v>
      </c>
      <c r="K5" s="1">
        <f t="shared" si="0"/>
        <v>400</v>
      </c>
      <c r="L5" s="1">
        <f t="shared" si="0"/>
        <v>400</v>
      </c>
    </row>
    <row r="6" spans="2:24" x14ac:dyDescent="0.2">
      <c r="B6" s="1" t="s">
        <v>22</v>
      </c>
      <c r="C6" s="1">
        <f>SUM(O17:O20)</f>
        <v>31.000000000000004</v>
      </c>
      <c r="D6" s="1">
        <f>C6</f>
        <v>31.000000000000004</v>
      </c>
      <c r="E6" s="1">
        <f t="shared" ref="E6:L6" si="1">D6</f>
        <v>31.000000000000004</v>
      </c>
      <c r="F6" s="1">
        <f t="shared" si="1"/>
        <v>31.000000000000004</v>
      </c>
      <c r="G6" s="1">
        <f t="shared" si="1"/>
        <v>31.000000000000004</v>
      </c>
      <c r="H6" s="1">
        <f t="shared" si="1"/>
        <v>31.000000000000004</v>
      </c>
      <c r="I6" s="1">
        <f t="shared" si="1"/>
        <v>31.000000000000004</v>
      </c>
      <c r="J6" s="1">
        <f t="shared" si="1"/>
        <v>31.000000000000004</v>
      </c>
      <c r="K6" s="1">
        <f t="shared" si="1"/>
        <v>31.000000000000004</v>
      </c>
      <c r="L6" s="1">
        <f t="shared" si="1"/>
        <v>31.000000000000004</v>
      </c>
    </row>
    <row r="7" spans="2:24" x14ac:dyDescent="0.2">
      <c r="B7" s="1" t="s">
        <v>23</v>
      </c>
      <c r="C7" s="1">
        <f>SUM(P17:P20)</f>
        <v>36270</v>
      </c>
      <c r="D7" s="1">
        <f t="shared" ref="D7:L7" si="2">_xlfn.CEILING.MATH($C$7*VLOOKUP(D4,$B$25:$C$34,2,0)/VLOOKUP($C$4,$B$25:$C$34,2,0),10)</f>
        <v>53630</v>
      </c>
      <c r="E7" s="1">
        <f t="shared" si="2"/>
        <v>74090</v>
      </c>
      <c r="F7" s="1">
        <f t="shared" si="2"/>
        <v>98580</v>
      </c>
      <c r="G7" s="1">
        <f t="shared" si="2"/>
        <v>128650</v>
      </c>
      <c r="H7" s="1">
        <f t="shared" si="2"/>
        <v>165850</v>
      </c>
      <c r="I7" s="1">
        <f t="shared" si="2"/>
        <v>210800</v>
      </c>
      <c r="J7" s="1">
        <f t="shared" si="2"/>
        <v>266600</v>
      </c>
      <c r="K7" s="1">
        <f t="shared" si="2"/>
        <v>335420</v>
      </c>
      <c r="L7" s="1">
        <f t="shared" si="2"/>
        <v>420980</v>
      </c>
    </row>
    <row r="8" spans="2:24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24" x14ac:dyDescent="0.2">
      <c r="B9" s="1" t="s">
        <v>24</v>
      </c>
      <c r="C9" s="1">
        <f>$F$20*$C$2</f>
        <v>60</v>
      </c>
      <c r="D9" s="1">
        <f>C9</f>
        <v>60</v>
      </c>
      <c r="E9" s="1">
        <f t="shared" ref="E9:L9" si="3">D9</f>
        <v>60</v>
      </c>
      <c r="F9" s="1">
        <f t="shared" si="3"/>
        <v>60</v>
      </c>
      <c r="G9" s="1">
        <f t="shared" si="3"/>
        <v>60</v>
      </c>
      <c r="H9" s="1">
        <f t="shared" si="3"/>
        <v>60</v>
      </c>
      <c r="I9" s="1">
        <f t="shared" si="3"/>
        <v>60</v>
      </c>
      <c r="J9" s="1">
        <f t="shared" si="3"/>
        <v>60</v>
      </c>
      <c r="K9" s="1">
        <f t="shared" si="3"/>
        <v>60</v>
      </c>
      <c r="L9" s="1">
        <f t="shared" si="3"/>
        <v>60</v>
      </c>
    </row>
    <row r="10" spans="2:24" x14ac:dyDescent="0.2">
      <c r="B10" s="1" t="s">
        <v>25</v>
      </c>
      <c r="C10" s="1">
        <f>VLOOKUP(C4,$B$25:$G$34,6,0)*$C$2</f>
        <v>70200</v>
      </c>
      <c r="D10" s="1">
        <f t="shared" ref="D10:L10" si="4">VLOOKUP(D4,$B$25:$G$34,6,0)*$C$2</f>
        <v>103800</v>
      </c>
      <c r="E10" s="1">
        <f t="shared" si="4"/>
        <v>143400</v>
      </c>
      <c r="F10" s="1">
        <f t="shared" si="4"/>
        <v>190800</v>
      </c>
      <c r="G10" s="1">
        <f t="shared" si="4"/>
        <v>249000</v>
      </c>
      <c r="H10" s="1">
        <f t="shared" si="4"/>
        <v>321000</v>
      </c>
      <c r="I10" s="1">
        <f t="shared" si="4"/>
        <v>408000</v>
      </c>
      <c r="J10" s="1">
        <f t="shared" si="4"/>
        <v>516000</v>
      </c>
      <c r="K10" s="1">
        <f t="shared" si="4"/>
        <v>649200</v>
      </c>
      <c r="L10" s="1">
        <f t="shared" si="4"/>
        <v>814800</v>
      </c>
    </row>
    <row r="11" spans="2:24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24" x14ac:dyDescent="0.2">
      <c r="B12" s="3"/>
      <c r="C12" s="3"/>
    </row>
    <row r="13" spans="2:24" x14ac:dyDescent="0.2">
      <c r="B13" s="2" t="s">
        <v>26</v>
      </c>
      <c r="C13" s="2">
        <v>10</v>
      </c>
    </row>
    <row r="14" spans="2:24" x14ac:dyDescent="0.2">
      <c r="E14" s="2" t="s">
        <v>27</v>
      </c>
      <c r="N14" s="2" t="s">
        <v>28</v>
      </c>
      <c r="V14" s="2" t="s">
        <v>28</v>
      </c>
    </row>
    <row r="15" spans="2:24" x14ac:dyDescent="0.2"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2" t="s">
        <v>34</v>
      </c>
      <c r="H15" s="2" t="s">
        <v>35</v>
      </c>
      <c r="J15" s="2" t="s">
        <v>36</v>
      </c>
      <c r="K15" s="2" t="s">
        <v>37</v>
      </c>
      <c r="L15" s="2" t="s">
        <v>38</v>
      </c>
      <c r="M15" s="2" t="s">
        <v>39</v>
      </c>
      <c r="N15" s="2" t="s">
        <v>40</v>
      </c>
      <c r="O15" s="2" t="s">
        <v>41</v>
      </c>
      <c r="P15" s="2" t="s">
        <v>42</v>
      </c>
      <c r="R15" s="2" t="s">
        <v>36</v>
      </c>
      <c r="S15" s="2" t="s">
        <v>37</v>
      </c>
      <c r="T15" s="2" t="s">
        <v>38</v>
      </c>
      <c r="U15" s="2" t="s">
        <v>39</v>
      </c>
      <c r="V15" s="2" t="s">
        <v>40</v>
      </c>
      <c r="W15" s="2" t="s">
        <v>41</v>
      </c>
      <c r="X15" s="2" t="s">
        <v>42</v>
      </c>
    </row>
    <row r="16" spans="2:24" x14ac:dyDescent="0.2">
      <c r="B16" s="1">
        <v>1</v>
      </c>
      <c r="C16" s="1">
        <v>5000</v>
      </c>
      <c r="D16" s="1">
        <v>40</v>
      </c>
      <c r="E16" s="1">
        <f>C25</f>
        <v>1170</v>
      </c>
      <c r="F16" s="1">
        <v>1</v>
      </c>
      <c r="G16" s="2">
        <f>C16/SUM($C$16:$C$20)</f>
        <v>0.5</v>
      </c>
      <c r="H16" s="2">
        <f>1-POWER(1-G16,4)</f>
        <v>0.9375</v>
      </c>
      <c r="J16" s="2">
        <v>3</v>
      </c>
      <c r="K16" s="2">
        <v>0</v>
      </c>
      <c r="L16" s="2">
        <f>(J16+K16)*4+10</f>
        <v>22</v>
      </c>
      <c r="M16" s="2">
        <f>L16*G16</f>
        <v>11</v>
      </c>
      <c r="N16" s="2">
        <v>0</v>
      </c>
      <c r="R16" s="2">
        <v>3</v>
      </c>
      <c r="S16" s="2">
        <v>45</v>
      </c>
      <c r="T16" s="2">
        <f>(R16+S16)*4+10</f>
        <v>202</v>
      </c>
      <c r="U16" s="2">
        <f>T16*G16</f>
        <v>101</v>
      </c>
    </row>
    <row r="17" spans="2:24" x14ac:dyDescent="0.2">
      <c r="B17" s="1">
        <v>2</v>
      </c>
      <c r="C17" s="1">
        <v>2500</v>
      </c>
      <c r="D17" s="1">
        <v>40</v>
      </c>
      <c r="E17" s="1">
        <f>D25</f>
        <v>2340</v>
      </c>
      <c r="F17" s="1">
        <v>2</v>
      </c>
      <c r="G17" s="2">
        <f>C17/SUM($C$16:$C$20)</f>
        <v>0.25</v>
      </c>
      <c r="H17" s="2">
        <f>1-POWER(1-G17,4)</f>
        <v>0.68359375</v>
      </c>
      <c r="J17" s="2">
        <v>3</v>
      </c>
      <c r="K17" s="2">
        <v>0</v>
      </c>
      <c r="L17" s="2">
        <f t="shared" ref="L17:L20" si="5">(J17+K17)*4+10</f>
        <v>22</v>
      </c>
      <c r="M17" s="2">
        <f>L17*G17</f>
        <v>5.5</v>
      </c>
      <c r="N17" s="2">
        <f>IF(10-SUM(N18:N$20)&gt;M17,M17,10-SUM(N18:N$20))</f>
        <v>4.5</v>
      </c>
      <c r="O17" s="2">
        <f>N17*F17</f>
        <v>9</v>
      </c>
      <c r="P17" s="2">
        <f>N17*E17</f>
        <v>10530</v>
      </c>
      <c r="R17" s="2">
        <v>3</v>
      </c>
      <c r="S17" s="2">
        <f>S16</f>
        <v>45</v>
      </c>
      <c r="T17" s="2">
        <f t="shared" ref="T17:T20" si="6">(R17+S17)*4+10</f>
        <v>202</v>
      </c>
      <c r="U17" s="2">
        <f>T17*G17</f>
        <v>50.5</v>
      </c>
      <c r="V17" s="2">
        <f>IF(10-SUM(V18:V$20)&gt;U17,U17,10-SUM(V18:V$20))</f>
        <v>0</v>
      </c>
      <c r="W17" s="2">
        <f>V17*$F17</f>
        <v>0</v>
      </c>
      <c r="X17" s="2">
        <f>V17*$E17</f>
        <v>0</v>
      </c>
    </row>
    <row r="18" spans="2:24" x14ac:dyDescent="0.2">
      <c r="B18" s="1">
        <v>3</v>
      </c>
      <c r="C18" s="1">
        <v>1000</v>
      </c>
      <c r="D18" s="1">
        <v>40</v>
      </c>
      <c r="E18" s="1">
        <f>E25</f>
        <v>3510</v>
      </c>
      <c r="F18" s="1">
        <v>3</v>
      </c>
      <c r="G18" s="2">
        <f>C18/SUM($C$16:$C$20)</f>
        <v>0.1</v>
      </c>
      <c r="H18" s="2">
        <f>1-POWER(1-G18,4)</f>
        <v>0.34389999999999987</v>
      </c>
      <c r="J18" s="2">
        <v>3</v>
      </c>
      <c r="K18" s="2">
        <v>0</v>
      </c>
      <c r="L18" s="2">
        <f t="shared" si="5"/>
        <v>22</v>
      </c>
      <c r="M18" s="2">
        <f>L18*G18</f>
        <v>2.2000000000000002</v>
      </c>
      <c r="N18" s="2">
        <f>IF(10-SUM(N19:N$20)&gt;M18,M18,10-SUM(N19:N$20))</f>
        <v>2.2000000000000002</v>
      </c>
      <c r="O18" s="2">
        <f>N18*F18</f>
        <v>6.6000000000000005</v>
      </c>
      <c r="P18" s="2">
        <f>N18*E18</f>
        <v>7722.0000000000009</v>
      </c>
      <c r="R18" s="2">
        <v>3</v>
      </c>
      <c r="S18" s="2">
        <f t="shared" ref="S18:S20" si="7">S17</f>
        <v>45</v>
      </c>
      <c r="T18" s="2">
        <f t="shared" si="6"/>
        <v>202</v>
      </c>
      <c r="U18" s="2">
        <f>T18*G18</f>
        <v>20.200000000000003</v>
      </c>
      <c r="V18" s="2">
        <f>IF(10-SUM(V19:V$20)&gt;U18,U18,10-SUM(V19:V$20))</f>
        <v>0</v>
      </c>
      <c r="W18" s="2">
        <f>V18*$F18</f>
        <v>0</v>
      </c>
      <c r="X18" s="2">
        <f>V18*$E18</f>
        <v>0</v>
      </c>
    </row>
    <row r="19" spans="2:24" x14ac:dyDescent="0.2">
      <c r="B19" s="1">
        <v>4</v>
      </c>
      <c r="C19" s="1">
        <v>1000</v>
      </c>
      <c r="D19" s="1">
        <v>40</v>
      </c>
      <c r="E19" s="1">
        <f>F25</f>
        <v>4680</v>
      </c>
      <c r="F19" s="1">
        <v>4</v>
      </c>
      <c r="G19" s="2">
        <f>C19/SUM($C$16:$C$20)</f>
        <v>0.1</v>
      </c>
      <c r="H19" s="2">
        <f>1-POWER(1-G19,4)</f>
        <v>0.34389999999999987</v>
      </c>
      <c r="J19" s="2">
        <v>3</v>
      </c>
      <c r="K19" s="2">
        <v>0</v>
      </c>
      <c r="L19" s="2">
        <f t="shared" si="5"/>
        <v>22</v>
      </c>
      <c r="M19" s="2">
        <f>L19*G19</f>
        <v>2.2000000000000002</v>
      </c>
      <c r="N19" s="2">
        <f>IF(10-SUM(N20:N$20)&gt;M19,M19,10-SUM(N20:N$20))</f>
        <v>2.2000000000000002</v>
      </c>
      <c r="O19" s="2">
        <f>N19*F19</f>
        <v>8.8000000000000007</v>
      </c>
      <c r="P19" s="2">
        <f>N19*E19</f>
        <v>10296</v>
      </c>
      <c r="R19" s="2">
        <v>3</v>
      </c>
      <c r="S19" s="2">
        <f t="shared" si="7"/>
        <v>45</v>
      </c>
      <c r="T19" s="2">
        <f t="shared" si="6"/>
        <v>202</v>
      </c>
      <c r="U19" s="2">
        <f>T19*G19</f>
        <v>20.200000000000003</v>
      </c>
      <c r="V19" s="2">
        <f>IF(10-SUM(V20:V$20)&gt;U19,U19,10-SUM(V20:V$20))</f>
        <v>0</v>
      </c>
      <c r="W19" s="2">
        <f>V19*$F19</f>
        <v>0</v>
      </c>
      <c r="X19" s="2">
        <f>V19*$E19</f>
        <v>0</v>
      </c>
    </row>
    <row r="20" spans="2:24" x14ac:dyDescent="0.2">
      <c r="B20" s="1">
        <v>5</v>
      </c>
      <c r="C20" s="1">
        <v>500</v>
      </c>
      <c r="D20" s="1">
        <v>40</v>
      </c>
      <c r="E20" s="1">
        <f>G25</f>
        <v>7020</v>
      </c>
      <c r="F20" s="1">
        <v>6</v>
      </c>
      <c r="G20" s="2">
        <f>C20/SUM($C$16:$C$20)</f>
        <v>0.05</v>
      </c>
      <c r="H20" s="2">
        <f>1-POWER(1-G20,4)</f>
        <v>0.18549375000000001</v>
      </c>
      <c r="J20" s="2">
        <v>3</v>
      </c>
      <c r="K20" s="2">
        <v>0</v>
      </c>
      <c r="L20" s="2">
        <f t="shared" si="5"/>
        <v>22</v>
      </c>
      <c r="M20" s="2">
        <f>L20*G20</f>
        <v>1.1000000000000001</v>
      </c>
      <c r="N20" s="2">
        <f>M20</f>
        <v>1.1000000000000001</v>
      </c>
      <c r="O20" s="2">
        <f>N20*F20</f>
        <v>6.6000000000000005</v>
      </c>
      <c r="P20" s="2">
        <f>N20*E20</f>
        <v>7722.0000000000009</v>
      </c>
      <c r="R20" s="2">
        <v>3</v>
      </c>
      <c r="S20" s="2">
        <f t="shared" si="7"/>
        <v>45</v>
      </c>
      <c r="T20" s="2">
        <f t="shared" si="6"/>
        <v>202</v>
      </c>
      <c r="U20" s="2">
        <f>T20*G20</f>
        <v>10.100000000000001</v>
      </c>
      <c r="V20" s="2">
        <f>IF(U20&gt;10,10,U20)</f>
        <v>10</v>
      </c>
      <c r="W20" s="2">
        <f>V20*$F20</f>
        <v>60</v>
      </c>
      <c r="X20" s="2">
        <f>V20*$E20</f>
        <v>70200</v>
      </c>
    </row>
    <row r="23" spans="2:24" x14ac:dyDescent="0.2">
      <c r="C23" s="2" t="s">
        <v>2</v>
      </c>
    </row>
    <row r="24" spans="2:24" x14ac:dyDescent="0.2"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</row>
    <row r="25" spans="2:24" x14ac:dyDescent="0.2">
      <c r="B25" s="1">
        <v>10</v>
      </c>
      <c r="C25" s="1">
        <f>_xlfn.CEILING.MATH([1]金币副本!F7/60,10)</f>
        <v>1170</v>
      </c>
      <c r="D25" s="1">
        <f>F17/F16*C25</f>
        <v>2340</v>
      </c>
      <c r="E25" s="1">
        <f>F18/F16*C25</f>
        <v>3510</v>
      </c>
      <c r="F25" s="1">
        <f>F19/F16*C25</f>
        <v>4680</v>
      </c>
      <c r="G25" s="1">
        <f>F20/F16*C25</f>
        <v>7020</v>
      </c>
    </row>
    <row r="26" spans="2:24" x14ac:dyDescent="0.2">
      <c r="B26" s="1">
        <v>25</v>
      </c>
      <c r="C26" s="1">
        <f>_xlfn.CEILING.MATH([1]金币副本!F8/60,10)</f>
        <v>1730</v>
      </c>
      <c r="D26" s="1">
        <f>D25/C25*C26</f>
        <v>3460</v>
      </c>
      <c r="E26" s="1">
        <f t="shared" ref="E26:G34" si="8">E25/D25*D26</f>
        <v>5190</v>
      </c>
      <c r="F26" s="1">
        <f t="shared" si="8"/>
        <v>6920</v>
      </c>
      <c r="G26" s="1">
        <f t="shared" si="8"/>
        <v>10380</v>
      </c>
    </row>
    <row r="27" spans="2:24" x14ac:dyDescent="0.2">
      <c r="B27" s="1">
        <v>35</v>
      </c>
      <c r="C27" s="1">
        <f>_xlfn.CEILING.MATH([1]金币副本!F9/60,10)</f>
        <v>2390</v>
      </c>
      <c r="D27" s="1">
        <f t="shared" ref="D27:D34" si="9">D26/C26*C27</f>
        <v>4780</v>
      </c>
      <c r="E27" s="1">
        <f t="shared" si="8"/>
        <v>7170</v>
      </c>
      <c r="F27" s="1">
        <f t="shared" si="8"/>
        <v>9560</v>
      </c>
      <c r="G27" s="1">
        <f t="shared" si="8"/>
        <v>14340</v>
      </c>
    </row>
    <row r="28" spans="2:24" x14ac:dyDescent="0.2">
      <c r="B28" s="1">
        <v>45</v>
      </c>
      <c r="C28" s="1">
        <f>_xlfn.CEILING.MATH([1]金币副本!F10/60,10)</f>
        <v>3180</v>
      </c>
      <c r="D28" s="1">
        <f t="shared" si="9"/>
        <v>6360</v>
      </c>
      <c r="E28" s="1">
        <f t="shared" si="8"/>
        <v>9540</v>
      </c>
      <c r="F28" s="1">
        <f t="shared" si="8"/>
        <v>12720</v>
      </c>
      <c r="G28" s="1">
        <f t="shared" si="8"/>
        <v>19080</v>
      </c>
    </row>
    <row r="29" spans="2:24" x14ac:dyDescent="0.2">
      <c r="B29" s="1">
        <v>55</v>
      </c>
      <c r="C29" s="1">
        <f>_xlfn.CEILING.MATH([1]金币副本!F11/60,10)</f>
        <v>4150</v>
      </c>
      <c r="D29" s="1">
        <f t="shared" si="9"/>
        <v>8300</v>
      </c>
      <c r="E29" s="1">
        <f t="shared" si="8"/>
        <v>12450</v>
      </c>
      <c r="F29" s="1">
        <f t="shared" si="8"/>
        <v>16600</v>
      </c>
      <c r="G29" s="1">
        <f t="shared" si="8"/>
        <v>24900</v>
      </c>
    </row>
    <row r="30" spans="2:24" x14ac:dyDescent="0.2">
      <c r="B30" s="1">
        <v>65</v>
      </c>
      <c r="C30" s="1">
        <f>_xlfn.CEILING.MATH([1]金币副本!F12/60,10)</f>
        <v>5350</v>
      </c>
      <c r="D30" s="1">
        <f t="shared" si="9"/>
        <v>10700</v>
      </c>
      <c r="E30" s="1">
        <f t="shared" si="8"/>
        <v>16050</v>
      </c>
      <c r="F30" s="1">
        <f t="shared" si="8"/>
        <v>21400</v>
      </c>
      <c r="G30" s="1">
        <f t="shared" si="8"/>
        <v>32100</v>
      </c>
    </row>
    <row r="31" spans="2:24" x14ac:dyDescent="0.2">
      <c r="B31" s="1">
        <v>75</v>
      </c>
      <c r="C31" s="1">
        <f>_xlfn.CEILING.MATH([1]金币副本!F13/60,10)</f>
        <v>6800</v>
      </c>
      <c r="D31" s="1">
        <f t="shared" si="9"/>
        <v>13600</v>
      </c>
      <c r="E31" s="1">
        <f t="shared" si="8"/>
        <v>20400</v>
      </c>
      <c r="F31" s="1">
        <f t="shared" si="8"/>
        <v>27200</v>
      </c>
      <c r="G31" s="1">
        <f t="shared" si="8"/>
        <v>40800</v>
      </c>
    </row>
    <row r="32" spans="2:24" x14ac:dyDescent="0.2">
      <c r="B32" s="1">
        <v>85</v>
      </c>
      <c r="C32" s="1">
        <f>_xlfn.CEILING.MATH([1]金币副本!F14/60,10)</f>
        <v>8600</v>
      </c>
      <c r="D32" s="1">
        <f t="shared" si="9"/>
        <v>17200</v>
      </c>
      <c r="E32" s="1">
        <f t="shared" si="8"/>
        <v>25800</v>
      </c>
      <c r="F32" s="1">
        <f t="shared" si="8"/>
        <v>34400</v>
      </c>
      <c r="G32" s="1">
        <f t="shared" si="8"/>
        <v>51600</v>
      </c>
    </row>
    <row r="33" spans="2:7" x14ac:dyDescent="0.2">
      <c r="B33" s="1">
        <v>95</v>
      </c>
      <c r="C33" s="1">
        <f>_xlfn.CEILING.MATH([1]金币副本!F15/60,10)</f>
        <v>10820</v>
      </c>
      <c r="D33" s="1">
        <f t="shared" si="9"/>
        <v>21640</v>
      </c>
      <c r="E33" s="1">
        <f t="shared" si="8"/>
        <v>32460</v>
      </c>
      <c r="F33" s="1">
        <f t="shared" si="8"/>
        <v>43280</v>
      </c>
      <c r="G33" s="1">
        <f t="shared" si="8"/>
        <v>64920</v>
      </c>
    </row>
    <row r="34" spans="2:7" x14ac:dyDescent="0.2">
      <c r="B34" s="1">
        <v>105</v>
      </c>
      <c r="C34" s="1">
        <f>_xlfn.CEILING.MATH([1]金币副本!F16/60,10)</f>
        <v>13580</v>
      </c>
      <c r="D34" s="1">
        <f t="shared" si="9"/>
        <v>27160</v>
      </c>
      <c r="E34" s="1">
        <f t="shared" si="8"/>
        <v>40740</v>
      </c>
      <c r="F34" s="1">
        <f t="shared" si="8"/>
        <v>54320</v>
      </c>
      <c r="G34" s="1">
        <f t="shared" si="8"/>
        <v>81480</v>
      </c>
    </row>
    <row r="37" spans="2:7" x14ac:dyDescent="0.2">
      <c r="B37" s="2" t="s">
        <v>9</v>
      </c>
      <c r="C37" s="2" t="s">
        <v>10</v>
      </c>
    </row>
    <row r="38" spans="2:7" x14ac:dyDescent="0.2">
      <c r="B38" s="2" t="s">
        <v>11</v>
      </c>
      <c r="C38" s="2">
        <v>1</v>
      </c>
    </row>
    <row r="39" spans="2:7" x14ac:dyDescent="0.2">
      <c r="B39" s="2" t="s">
        <v>12</v>
      </c>
      <c r="C39" s="2">
        <v>10</v>
      </c>
    </row>
    <row r="40" spans="2:7" x14ac:dyDescent="0.2">
      <c r="B40" s="2" t="s">
        <v>13</v>
      </c>
      <c r="C40" s="2">
        <v>10</v>
      </c>
    </row>
    <row r="41" spans="2:7" x14ac:dyDescent="0.2">
      <c r="B41" s="2" t="s">
        <v>14</v>
      </c>
      <c r="C41" s="2">
        <v>10</v>
      </c>
    </row>
    <row r="42" spans="2:7" x14ac:dyDescent="0.2">
      <c r="B42" s="2" t="s">
        <v>15</v>
      </c>
      <c r="C42" s="2">
        <v>10</v>
      </c>
    </row>
    <row r="43" spans="2:7" x14ac:dyDescent="0.2">
      <c r="B43" s="2" t="s">
        <v>16</v>
      </c>
      <c r="C43" s="2">
        <v>15</v>
      </c>
    </row>
    <row r="46" spans="2:7" x14ac:dyDescent="0.2">
      <c r="C46" s="2" t="s">
        <v>17</v>
      </c>
    </row>
    <row r="47" spans="2:7" x14ac:dyDescent="0.2">
      <c r="B47" s="1" t="s">
        <v>18</v>
      </c>
      <c r="C47" s="1" t="s">
        <v>19</v>
      </c>
    </row>
    <row r="48" spans="2:7" x14ac:dyDescent="0.2">
      <c r="B48" s="1">
        <v>1</v>
      </c>
      <c r="C48" s="1">
        <v>0</v>
      </c>
    </row>
    <row r="49" spans="2:3" x14ac:dyDescent="0.2">
      <c r="B49" s="1">
        <v>2</v>
      </c>
      <c r="C49" s="1">
        <v>0</v>
      </c>
    </row>
    <row r="50" spans="2:3" x14ac:dyDescent="0.2">
      <c r="B50" s="1">
        <v>3</v>
      </c>
      <c r="C50" s="1">
        <v>0</v>
      </c>
    </row>
    <row r="51" spans="2:3" x14ac:dyDescent="0.2">
      <c r="B51" s="1">
        <v>4</v>
      </c>
      <c r="C51" s="1">
        <v>2</v>
      </c>
    </row>
    <row r="52" spans="2:3" x14ac:dyDescent="0.2">
      <c r="B52" s="1">
        <v>5</v>
      </c>
      <c r="C52" s="1">
        <v>4</v>
      </c>
    </row>
    <row r="53" spans="2:3" x14ac:dyDescent="0.2">
      <c r="B53" s="1">
        <v>6</v>
      </c>
      <c r="C53" s="1">
        <v>6</v>
      </c>
    </row>
    <row r="54" spans="2:3" x14ac:dyDescent="0.2">
      <c r="B54" s="1">
        <v>7</v>
      </c>
      <c r="C54" s="1">
        <v>8</v>
      </c>
    </row>
    <row r="55" spans="2:3" x14ac:dyDescent="0.2">
      <c r="B55" s="1">
        <v>8</v>
      </c>
      <c r="C55" s="1">
        <v>10</v>
      </c>
    </row>
    <row r="56" spans="2:3" x14ac:dyDescent="0.2">
      <c r="B56" s="1">
        <v>9</v>
      </c>
      <c r="C56" s="1">
        <v>10</v>
      </c>
    </row>
    <row r="57" spans="2:3" x14ac:dyDescent="0.2">
      <c r="B57" s="1">
        <v>10</v>
      </c>
      <c r="C57" s="1">
        <v>10</v>
      </c>
    </row>
    <row r="58" spans="2:3" x14ac:dyDescent="0.2">
      <c r="B58" s="1">
        <v>11</v>
      </c>
      <c r="C58" s="1">
        <v>10</v>
      </c>
    </row>
    <row r="59" spans="2:3" x14ac:dyDescent="0.2">
      <c r="B59" s="1">
        <v>12</v>
      </c>
      <c r="C59" s="1">
        <v>10</v>
      </c>
    </row>
    <row r="60" spans="2:3" x14ac:dyDescent="0.2">
      <c r="B60" s="1">
        <v>13</v>
      </c>
      <c r="C60" s="1">
        <v>10</v>
      </c>
    </row>
    <row r="61" spans="2:3" x14ac:dyDescent="0.2">
      <c r="B61" s="1">
        <v>14</v>
      </c>
      <c r="C61" s="1">
        <v>10</v>
      </c>
    </row>
    <row r="62" spans="2:3" x14ac:dyDescent="0.2">
      <c r="B62" s="1">
        <v>15</v>
      </c>
      <c r="C62" s="1">
        <v>10</v>
      </c>
    </row>
    <row r="63" spans="2:3" x14ac:dyDescent="0.2">
      <c r="B63" s="1">
        <v>16</v>
      </c>
      <c r="C63" s="1">
        <v>10</v>
      </c>
    </row>
    <row r="64" spans="2:3" x14ac:dyDescent="0.2">
      <c r="B64" s="1">
        <v>17</v>
      </c>
      <c r="C64" s="1">
        <v>10</v>
      </c>
    </row>
    <row r="65" spans="2:3" x14ac:dyDescent="0.2">
      <c r="B65" s="1">
        <v>18</v>
      </c>
      <c r="C65" s="1">
        <v>10</v>
      </c>
    </row>
    <row r="66" spans="2:3" x14ac:dyDescent="0.2">
      <c r="B66" s="1">
        <v>19</v>
      </c>
      <c r="C66" s="1">
        <v>10</v>
      </c>
    </row>
    <row r="67" spans="2:3" x14ac:dyDescent="0.2">
      <c r="B67" s="1">
        <v>20</v>
      </c>
      <c r="C67" s="1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</vt:lpstr>
      <vt:lpstr>配置方案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 Chiang</dc:creator>
  <cp:lastModifiedBy>Chaos Chiang</cp:lastModifiedBy>
  <dcterms:created xsi:type="dcterms:W3CDTF">2016-06-13T08:48:11Z</dcterms:created>
  <dcterms:modified xsi:type="dcterms:W3CDTF">2016-08-12T09:44:46Z</dcterms:modified>
</cp:coreProperties>
</file>