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9735" tabRatio="800" firstSheet="2" activeTab="2"/>
  </bookViews>
  <sheets>
    <sheet name="podstawowe obliczenia" sheetId="9" r:id="rId1"/>
    <sheet name="Funkcje - podpowiedzi" sheetId="2" r:id="rId2"/>
    <sheet name="Zadanie 1 - Funkcje cz.1" sheetId="3" r:id="rId3"/>
    <sheet name="Zadanie 2 - Temperatury" sheetId="4" r:id="rId4"/>
    <sheet name="Zadanie 3 - Remanent" sheetId="5" r:id="rId5"/>
    <sheet name="Zadanie 4 - Powierzchnie" sheetId="6" r:id="rId6"/>
    <sheet name="Zadanie 5 - Ludność" sheetId="7" r:id="rId7"/>
    <sheet name="Zadanie 6 - Prądy" sheetId="8" r:id="rId8"/>
    <sheet name="Arkusz1" sheetId="10" r:id="rId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3"/>
  <c r="J43"/>
  <c r="I43"/>
  <c r="H43"/>
  <c r="G22" i="8"/>
  <c r="G8"/>
  <c r="G9"/>
  <c r="G10"/>
  <c r="G11"/>
  <c r="G12"/>
  <c r="G13"/>
  <c r="G14"/>
  <c r="G15"/>
  <c r="G16"/>
  <c r="G17"/>
  <c r="G18"/>
  <c r="G19"/>
  <c r="G20"/>
  <c r="G21"/>
  <c r="G7"/>
  <c r="F22"/>
  <c r="F8"/>
  <c r="F9"/>
  <c r="F10"/>
  <c r="F11"/>
  <c r="F12"/>
  <c r="F13"/>
  <c r="F14"/>
  <c r="F15"/>
  <c r="F16"/>
  <c r="F17"/>
  <c r="F18"/>
  <c r="F19"/>
  <c r="F20"/>
  <c r="F21"/>
  <c r="F7"/>
  <c r="E8"/>
  <c r="E9"/>
  <c r="E10"/>
  <c r="E11"/>
  <c r="E12"/>
  <c r="E13"/>
  <c r="E14"/>
  <c r="E15"/>
  <c r="E16"/>
  <c r="E17"/>
  <c r="E18"/>
  <c r="E19"/>
  <c r="E20"/>
  <c r="E21"/>
  <c r="E7"/>
  <c r="F6" i="7"/>
  <c r="F7"/>
  <c r="F8"/>
  <c r="F9"/>
  <c r="F10"/>
  <c r="F11"/>
  <c r="F12"/>
  <c r="F13"/>
  <c r="F14"/>
  <c r="F15"/>
  <c r="F16"/>
  <c r="F17"/>
  <c r="F18"/>
  <c r="F19"/>
  <c r="F5"/>
  <c r="E6"/>
  <c r="E7"/>
  <c r="E8"/>
  <c r="E9"/>
  <c r="E10"/>
  <c r="E11"/>
  <c r="E12"/>
  <c r="E13"/>
  <c r="E14"/>
  <c r="E15"/>
  <c r="E16"/>
  <c r="E17"/>
  <c r="E18"/>
  <c r="E19"/>
  <c r="E5"/>
  <c r="D21" i="6"/>
  <c r="D6"/>
  <c r="D7"/>
  <c r="D8"/>
  <c r="D9"/>
  <c r="D10"/>
  <c r="D11"/>
  <c r="D12"/>
  <c r="D13"/>
  <c r="D14"/>
  <c r="D15"/>
  <c r="D16"/>
  <c r="D17"/>
  <c r="D18"/>
  <c r="D19"/>
  <c r="D5"/>
  <c r="G16" i="5"/>
  <c r="G6"/>
  <c r="G7"/>
  <c r="G8"/>
  <c r="G9"/>
  <c r="G10"/>
  <c r="G11"/>
  <c r="G12"/>
  <c r="G13"/>
  <c r="G14"/>
  <c r="G15"/>
  <c r="G5"/>
  <c r="E6"/>
  <c r="E7"/>
  <c r="E8"/>
  <c r="E9"/>
  <c r="E10"/>
  <c r="E11"/>
  <c r="E12"/>
  <c r="E13"/>
  <c r="E14"/>
  <c r="E15"/>
  <c r="E5"/>
  <c r="D6"/>
  <c r="D7"/>
  <c r="D8"/>
  <c r="D9"/>
  <c r="D10"/>
  <c r="D11"/>
  <c r="D12"/>
  <c r="D13"/>
  <c r="D14"/>
  <c r="D15"/>
  <c r="D5"/>
  <c r="G30" i="4"/>
  <c r="G29"/>
  <c r="G28"/>
  <c r="F30"/>
  <c r="E30"/>
  <c r="D30"/>
  <c r="F29"/>
  <c r="E29"/>
  <c r="D29"/>
  <c r="F28"/>
  <c r="E28"/>
  <c r="D28"/>
  <c r="G35" i="3"/>
  <c r="J23"/>
  <c r="J24"/>
  <c r="J25"/>
  <c r="J26"/>
  <c r="J22"/>
  <c r="I27"/>
  <c r="H27"/>
  <c r="G27"/>
  <c r="J27"/>
  <c r="H15"/>
  <c r="H14"/>
  <c r="H13"/>
  <c r="H12"/>
  <c r="H11"/>
  <c r="K5"/>
  <c r="K4"/>
  <c r="G4"/>
  <c r="D54" i="9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F54" l="1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B23"/>
  <c r="B22"/>
  <c r="B21"/>
  <c r="B20"/>
  <c r="B19"/>
  <c r="B18"/>
  <c r="B17"/>
  <c r="B16"/>
  <c r="B15"/>
  <c r="B14"/>
  <c r="B13"/>
  <c r="B12"/>
  <c r="B11"/>
  <c r="B10"/>
  <c r="C21" i="6" l="1"/>
</calcChain>
</file>

<file path=xl/comments1.xml><?xml version="1.0" encoding="utf-8"?>
<comments xmlns="http://schemas.openxmlformats.org/spreadsheetml/2006/main">
  <authors>
    <author>DOD</author>
    <author>Kamal Matuk</author>
  </authors>
  <commentList>
    <comment ref="B32" authorId="0">
      <text>
        <r>
          <rPr>
            <sz val="8"/>
            <color indexed="81"/>
            <rFont val="Tahoma"/>
            <family val="2"/>
            <charset val="238"/>
          </rPr>
          <t xml:space="preserve">do obliczenia pierwiastka n-tego stopnia mamy następujacy wzór:     =A1^(1/n)
</t>
        </r>
      </text>
    </comment>
    <comment ref="B38" authorId="0">
      <text>
        <r>
          <rPr>
            <sz val="8"/>
            <color indexed="81"/>
            <rFont val="Tahoma"/>
            <family val="2"/>
            <charset val="238"/>
          </rPr>
          <t>Do generowania liczb z przedziału {a,b} stosuje się wzór: =LOS()*(b-a)+a
np. do generowania liczb dwucyfrowych stosuje się formułę =LOS()*(100-10)+10
wtedy generuje liczby &gt;=10; &lt;100</t>
        </r>
      </text>
    </comment>
    <comment ref="B74" authorId="0">
      <text>
        <r>
          <rPr>
            <sz val="8"/>
            <color indexed="81"/>
            <rFont val="Tahoma"/>
            <family val="2"/>
            <charset val="238"/>
          </rPr>
          <t xml:space="preserve">np.
=jeżeli(A1&gt;A2;"Wartość komórki A1 jest większa";"Wartość komórki A2 jest większa")
</t>
        </r>
      </text>
    </comment>
    <comment ref="B169" authorId="1">
      <text>
        <r>
          <rPr>
            <b/>
            <sz val="8"/>
            <color indexed="81"/>
            <rFont val="Tahoma"/>
            <family val="2"/>
            <charset val="238"/>
          </rPr>
          <t xml:space="preserve">Przykład
DNI.360("30.01.93"; "1.02.93") jest równe 1
</t>
        </r>
      </text>
    </comment>
  </commentList>
</comments>
</file>

<file path=xl/comments2.xml><?xml version="1.0" encoding="utf-8"?>
<comments xmlns="http://schemas.openxmlformats.org/spreadsheetml/2006/main">
  <authors>
    <author>.</author>
  </authors>
  <commentList>
    <comment ref="D28" authorId="0">
      <text>
        <r>
          <rPr>
            <sz val="8"/>
            <color indexed="81"/>
            <rFont val="Tahoma"/>
            <family val="2"/>
            <charset val="238"/>
          </rPr>
          <t>Oblicz najwyższą temperaturę, która wystąpiła w ciągu miesiąca o godzinie 6 rano</t>
        </r>
      </text>
    </comment>
    <comment ref="E28" authorId="0">
      <text>
        <r>
          <rPr>
            <sz val="8"/>
            <color indexed="81"/>
            <rFont val="Tahoma"/>
            <family val="2"/>
            <charset val="238"/>
          </rPr>
          <t>Oblicz najwyższą temperaturę, która wystąpiła w ciągu miesiąca o godzinie 12.</t>
        </r>
      </text>
    </comment>
    <comment ref="F28" authorId="0">
      <text>
        <r>
          <rPr>
            <sz val="8"/>
            <color indexed="81"/>
            <rFont val="Tahoma"/>
            <family val="2"/>
            <charset val="238"/>
          </rPr>
          <t>Oblicz najwyższą temperaturę, która wystąpiła w ciągu miesiąca o godzinie 20.</t>
        </r>
      </text>
    </comment>
    <comment ref="G28" authorId="0">
      <text>
        <r>
          <rPr>
            <sz val="8"/>
            <color indexed="81"/>
            <rFont val="Tahoma"/>
            <family val="2"/>
            <charset val="238"/>
          </rPr>
          <t>Oblicz średnią z najwyższych temperatur</t>
        </r>
      </text>
    </comment>
    <comment ref="D29" authorId="0">
      <text>
        <r>
          <rPr>
            <sz val="8"/>
            <color indexed="81"/>
            <rFont val="Tahoma"/>
            <family val="2"/>
            <charset val="238"/>
          </rPr>
          <t>Oblicz najniższą temperaturę, która wystąpiła w ciągu miesiąca o godzinie 6 rano.</t>
        </r>
      </text>
    </comment>
    <comment ref="E29" authorId="0">
      <text>
        <r>
          <rPr>
            <sz val="8"/>
            <color indexed="81"/>
            <rFont val="Tahoma"/>
            <family val="2"/>
            <charset val="238"/>
          </rPr>
          <t>Oblicz najniższą temperaturę, która wystąpiła w ciągu miesiąca o godzinie 12.</t>
        </r>
      </text>
    </comment>
    <comment ref="F29" authorId="0">
      <text>
        <r>
          <rPr>
            <sz val="8"/>
            <color indexed="81"/>
            <rFont val="Tahoma"/>
            <family val="2"/>
            <charset val="238"/>
          </rPr>
          <t>Oblicz najniższą temperaturę, która wystąpiła w ciągu miesiąca o godzinie 20.</t>
        </r>
      </text>
    </comment>
    <comment ref="G29" authorId="0">
      <text>
        <r>
          <rPr>
            <sz val="8"/>
            <color indexed="81"/>
            <rFont val="Tahoma"/>
            <family val="2"/>
            <charset val="238"/>
          </rPr>
          <t>Oblicz średnią z najniższych temperatur</t>
        </r>
      </text>
    </comment>
    <comment ref="D30" authorId="0">
      <text>
        <r>
          <rPr>
            <sz val="8"/>
            <color indexed="81"/>
            <rFont val="Tahoma"/>
            <family val="2"/>
            <charset val="238"/>
          </rPr>
          <t>Oblicz średnią temperaturę, która wystąpiła w ciągu miesiąca o godzinie 6 rano.</t>
        </r>
      </text>
    </comment>
    <comment ref="E30" authorId="0">
      <text>
        <r>
          <rPr>
            <sz val="8"/>
            <color indexed="81"/>
            <rFont val="Tahoma"/>
            <family val="2"/>
            <charset val="238"/>
          </rPr>
          <t>Oblicz średnią temperaturę, która wystąpiła w ciągu miesiąca o godzinie 12.</t>
        </r>
      </text>
    </comment>
    <comment ref="F30" authorId="0">
      <text>
        <r>
          <rPr>
            <sz val="8"/>
            <color indexed="81"/>
            <rFont val="Tahoma"/>
            <family val="2"/>
            <charset val="238"/>
          </rPr>
          <t>Oblicz średnią temperaturę, która wystąpiła w ciągu miesiąca o godzinie 20.</t>
        </r>
      </text>
    </comment>
    <comment ref="G30" authorId="0">
      <text>
        <r>
          <rPr>
            <sz val="8"/>
            <color indexed="81"/>
            <rFont val="Tahoma"/>
            <family val="2"/>
            <charset val="238"/>
          </rPr>
          <t>Oblicz średnią z wartości średnich temperatur</t>
        </r>
      </text>
    </comment>
  </commentList>
</comments>
</file>

<file path=xl/sharedStrings.xml><?xml version="1.0" encoding="utf-8"?>
<sst xmlns="http://schemas.openxmlformats.org/spreadsheetml/2006/main" count="459" uniqueCount="368">
  <si>
    <t>FUNKCJE MATEMATYCZNE</t>
  </si>
  <si>
    <t>ILOCZYN</t>
  </si>
  <si>
    <t xml:space="preserve">=ILOCZYN(liczba1;liczba2;...) </t>
  </si>
  <si>
    <t>liczba - oznacza konkretną wartość np.:12, 13 2...</t>
  </si>
  <si>
    <t>lub adresy poszczególnych komórek</t>
  </si>
  <si>
    <t>lub zakres komórek</t>
  </si>
  <si>
    <t>maksymalnie 30 argumentów</t>
  </si>
  <si>
    <t>SUMA</t>
  </si>
  <si>
    <t>=SUMA(liczba1;liczba2;...)</t>
  </si>
  <si>
    <t>liczba - oznacza konkretną wartość np.:12, 13. 2...</t>
  </si>
  <si>
    <t>ZAOKRĄGLANIE LICZB</t>
  </si>
  <si>
    <t>=ZAOKR(liczba;liczba_cyfr)</t>
  </si>
  <si>
    <t>lub adres komórki, w której jest jakaś liczba</t>
  </si>
  <si>
    <t xml:space="preserve">lub wyrażenie, którego wynikiem jest liczba </t>
  </si>
  <si>
    <t>lub adres komórki. w której jest wyrażenie dające w wyniku liczbę</t>
  </si>
  <si>
    <t>liczba_cyfr - oznacza liczbę miejsc dziesiętnych</t>
  </si>
  <si>
    <t xml:space="preserve">OBCINANIE LICZB </t>
  </si>
  <si>
    <t xml:space="preserve">=LICZBA.CAŁK(liczba;liczba_cyfr) </t>
  </si>
  <si>
    <t>PIERWIASTEK KWADRATOWY</t>
  </si>
  <si>
    <t>=PIERWIASTEK(liczba)</t>
  </si>
  <si>
    <t>GENEROWANIE LICZB</t>
  </si>
  <si>
    <t>=LOS()</t>
  </si>
  <si>
    <t xml:space="preserve">  LOSOWYCH</t>
  </si>
  <si>
    <t>Funkcja ta generuje liczby losowe z przedziału { 0, 1}</t>
  </si>
  <si>
    <t>Jest funkcją bezargumentową tzn. nie podaje się argumentów</t>
  </si>
  <si>
    <t xml:space="preserve">Przy każdym przeliczeniu arkusza zmieniane są  </t>
  </si>
  <si>
    <t>generowane liczby</t>
  </si>
  <si>
    <t>FUNKCJE STATYSTYCZNE</t>
  </si>
  <si>
    <t>ŚREDNIA</t>
  </si>
  <si>
    <t>=ŚREDNIA(liczba1;liczba2;...)</t>
  </si>
  <si>
    <t>ZLICZANIE LICZB NA LIŚCIE</t>
  </si>
  <si>
    <t>=ILE.LICZB(liczba1;liczba2;...)</t>
  </si>
  <si>
    <t>ARGUMENTÓW</t>
  </si>
  <si>
    <t>WYBÓR LICZBY NAJMNIEJSZEJ</t>
  </si>
  <si>
    <t>=MIN(liczba1;liczba2;...)</t>
  </si>
  <si>
    <t>WYBÓR LICZBY NAJWIĘKSZEJ</t>
  </si>
  <si>
    <t>=MAX(liczba1;liczba2;...)</t>
  </si>
  <si>
    <t>FUNKCJE LOGICZNE - WARUNKOWE</t>
  </si>
  <si>
    <t>FUNKCJA WARUNKOWA</t>
  </si>
  <si>
    <t>=JEŻELI(logiczna_test;wartość_jeżeli_prawda;wartość_jeżeli_fałsz)</t>
  </si>
  <si>
    <t>logiczna_test - oznacza warunek np.: A1&gt;32, A1&gt;2 AND A1&lt;2</t>
  </si>
  <si>
    <t>wartość_jeśli_prawda - wartość jaką należy wyświetlić w komórce</t>
  </si>
  <si>
    <t xml:space="preserve">                        jeśli warunek jest spełniony</t>
  </si>
  <si>
    <t>wartość_jeśli_fałsz - wartoąść jaką należy wyświetlić w komórce,</t>
  </si>
  <si>
    <t xml:space="preserve">                         jeśli warunek nie jest spełniony</t>
  </si>
  <si>
    <t>FUNKCJA ILOCZYNU LOGICZNEGO</t>
  </si>
  <si>
    <t>=ORAZ(logiczna1;logiczna2;...)</t>
  </si>
  <si>
    <t>Łączona jest często</t>
  </si>
  <si>
    <t>logiczna - oznacza warunek(i) tej funkcji np.:B5&lt;4</t>
  </si>
  <si>
    <t>z funkcją JEŻELI</t>
  </si>
  <si>
    <t>Jest ona prawdziwa, gdy wszystkie warunki są spełnione</t>
  </si>
  <si>
    <t>FUNKCJA SUMY LOGICZNEJ</t>
  </si>
  <si>
    <t>=LUB(logiczna1;logiczna2;...)</t>
  </si>
  <si>
    <t>logiczna - oznacza warunek tej funkcji np.:B5&lt;4</t>
  </si>
  <si>
    <t>Jest ona prawdziwa, gdy przynajmniej jeden warunek</t>
  </si>
  <si>
    <t xml:space="preserve">   jest spełniony</t>
  </si>
  <si>
    <t>FUNKCJA NEGACJI</t>
  </si>
  <si>
    <t>=NIE(logiczna)</t>
  </si>
  <si>
    <t>Funkcja ta powodje negację warunku</t>
  </si>
  <si>
    <t>Zwraca wartość PRAWDA, gdy warunek jest fałszywy,</t>
  </si>
  <si>
    <t>a wrtość FAŁSZ, gdy, warunek jest pradziwy</t>
  </si>
  <si>
    <t>FUNKCJE WYBORU</t>
  </si>
  <si>
    <t>FUNKCJA LICZĄCA WIERSZE</t>
  </si>
  <si>
    <t>=ILE.WIERSZY(tablica)</t>
  </si>
  <si>
    <t>tablica - adres zakresu komórek,</t>
  </si>
  <si>
    <t xml:space="preserve">           nazwa zakresu komórek</t>
  </si>
  <si>
    <t xml:space="preserve">           tablica danych</t>
  </si>
  <si>
    <t>Zwraca ilość wierszy dla podanego argumentu</t>
  </si>
  <si>
    <t>FUNKCJA LICZĄCA KOLUMNY</t>
  </si>
  <si>
    <t>=LICZBA.KOLUMN(tablica)</t>
  </si>
  <si>
    <t>Zwraca ilość kolumn dla podanego argumentu</t>
  </si>
  <si>
    <t>FUNKCJA ODWRACANIA</t>
  </si>
  <si>
    <t>=TRANSPONUJ(tablica)</t>
  </si>
  <si>
    <t>wykonanie:</t>
  </si>
  <si>
    <t>-zaznacz zakres komórek</t>
  </si>
  <si>
    <t xml:space="preserve">  dla nowej tablicy</t>
  </si>
  <si>
    <t>-wpisz funkcję w pierwszej</t>
  </si>
  <si>
    <t>Zmienia orientację danych</t>
  </si>
  <si>
    <t xml:space="preserve"> komórce zaznaczon. obszaru</t>
  </si>
  <si>
    <t>Orientacja danych może być pozioma lub pionowa</t>
  </si>
  <si>
    <r>
      <t xml:space="preserve">-wciśnij </t>
    </r>
    <r>
      <rPr>
        <b/>
        <sz val="8"/>
        <color indexed="10"/>
        <rFont val="Arial CE"/>
        <family val="2"/>
        <charset val="238"/>
      </rPr>
      <t>CTRL+SHIFT+ENTER</t>
    </r>
  </si>
  <si>
    <t>FUNKCJE TEKSTOWE</t>
  </si>
  <si>
    <t>TEKSTY, JAKO ARGUMENTY  FUNKCJI  PISZE SIĘ W CUDZYSŁOWIE</t>
  </si>
  <si>
    <t>FUNKCJA LICZĄCA ILOŚĆ ZNAKÓW</t>
  </si>
  <si>
    <t>=DŁ(tekst)</t>
  </si>
  <si>
    <t>tekst - tekst lub adres komórki, w której jest tekst</t>
  </si>
  <si>
    <t>Podaje liczbę znaków w danym tekście</t>
  </si>
  <si>
    <t>FUNKCJA PORÓWNYWANIA TEKSTÓW</t>
  </si>
  <si>
    <t>=PORÓWNAJ(tekst1;tekst2)</t>
  </si>
  <si>
    <t>Porównuje dwa teksty uwzgledniając</t>
  </si>
  <si>
    <t>duże i małe litery\</t>
  </si>
  <si>
    <t>Jeśli teksty są identyczne zwraca wrtość TRUE,</t>
  </si>
  <si>
    <t>w przciwnym przypadku wartość FALSE</t>
  </si>
  <si>
    <t>FUNKCJA POWTARZANIA</t>
  </si>
  <si>
    <t>=POWT(tekst;ile_razy)</t>
  </si>
  <si>
    <t>tekst - dowolny tekst, którym chcemy wypełnić daną komórkę</t>
  </si>
  <si>
    <t>ile_razy - liczba powtórzeń</t>
  </si>
  <si>
    <t>FUNKCJA ZAMIANY LITER</t>
  </si>
  <si>
    <t>=LITERY.MAŁE(tekst)</t>
  </si>
  <si>
    <t>Zamienia wszystkie litery na małe</t>
  </si>
  <si>
    <t>=LITERY.WIELKIE(tekst)</t>
  </si>
  <si>
    <t>Zamienia wszystkie litery na duże</t>
  </si>
  <si>
    <t>FUNKCJA ZMIANY PIERWSZEJ LITERY</t>
  </si>
  <si>
    <t>=Z.WIELKIEJ.LITERY(tekst)</t>
  </si>
  <si>
    <t>Zamieia wszystkie pierwsze litery ciągów znakow (słów)</t>
  </si>
  <si>
    <t>na duże i umieszcza je w komórce, zawierającą tę funkcję</t>
  </si>
  <si>
    <t xml:space="preserve">FUNKCJE DATY </t>
  </si>
  <si>
    <t>FUNKCJA  AKTUALNEJ DATY</t>
  </si>
  <si>
    <t>=DZIŚ()</t>
  </si>
  <si>
    <t>Funkcja bezparametrowa</t>
  </si>
  <si>
    <t>Wyświetla aktualną datę</t>
  </si>
  <si>
    <t>FUNKCJA DATY</t>
  </si>
  <si>
    <t>=DATA(rok;miesiąc;dzień)</t>
  </si>
  <si>
    <t>Wpisuje datę w komórce</t>
  </si>
  <si>
    <t>LICZBA DNI</t>
  </si>
  <si>
    <t>=DNI.360(data_początkowa ; data_końcowa ; metoda )</t>
  </si>
  <si>
    <t>PRZYKŁAD</t>
  </si>
  <si>
    <t xml:space="preserve">Data_początkowa i data_końcowa dwie daty, </t>
  </si>
  <si>
    <t>między którymi należy określić liczbę dni.</t>
  </si>
  <si>
    <t>metoda: FAŁSZ lub pominięte</t>
  </si>
  <si>
    <t>FUNKCJA NNUMERU DNIA TYGODNIA</t>
  </si>
  <si>
    <t>=DZIEŃ.TYG(kolejna_liczba;zwracany_typ)</t>
  </si>
  <si>
    <t xml:space="preserve">kolejna_liczba - data lub adres komórki, zawierający datę </t>
  </si>
  <si>
    <t>zwracany_typ:  0 - od 1(sobota) do 7(piątek)</t>
  </si>
  <si>
    <t xml:space="preserve">                         1 - od 1(niedziela) do 7(sobota)</t>
  </si>
  <si>
    <t xml:space="preserve">                         2 - od 1(poniedziałek) do 7(niedziela)</t>
  </si>
  <si>
    <t>Podaje numer dnia tygodnia, np.: 1- oznacza poniedziałek...</t>
  </si>
  <si>
    <t>FUNKCJA ROKU</t>
  </si>
  <si>
    <t>=ROK(kolejna_liczba)</t>
  </si>
  <si>
    <t>Podaje rok, jako liczbę z danej daty</t>
  </si>
  <si>
    <t>FUNKCJA MIESIĄCA</t>
  </si>
  <si>
    <t>=MIESIĄC(kolejna_liczba)</t>
  </si>
  <si>
    <t>Podaje miesiąc, jako liczbę z danej daty</t>
  </si>
  <si>
    <t>FUNKCJA DNIA</t>
  </si>
  <si>
    <t>=DZIEŃ(kolejna_liczba)</t>
  </si>
  <si>
    <t>Podaje dzień, jako liczbę z danej daty</t>
  </si>
  <si>
    <t>Zliczenie liczb</t>
  </si>
  <si>
    <t>=LICZ.JEŻELI(zakres; Kryteria )</t>
  </si>
  <si>
    <t xml:space="preserve">Zakres to zakres komórek, z którego mają być zliczane komórki. 
Kryteria są to kryteria w postaci liczby, wyrażenia lub tekstu określające, które komórki będą obliczane. </t>
  </si>
  <si>
    <t>Sumowanie komórek</t>
  </si>
  <si>
    <t>=SUMA.JEŻELI(zakres ; kryteria ; suma_zakres )</t>
  </si>
  <si>
    <r>
      <t>Zakres</t>
    </r>
    <r>
      <rPr>
        <sz val="10"/>
        <color indexed="8"/>
        <rFont val="Arial CE"/>
        <family val="2"/>
        <charset val="238"/>
      </rPr>
      <t xml:space="preserve"> jest zakresem komórek, które należy przeliczyć. </t>
    </r>
  </si>
  <si>
    <r>
      <t>Kryteria</t>
    </r>
    <r>
      <rPr>
        <sz val="10"/>
        <color indexed="8"/>
        <rFont val="Arial CE"/>
        <family val="2"/>
        <charset val="238"/>
      </rPr>
      <t xml:space="preserve"> są to kryteria w postaci liczby, wyrażenia lub tekstu określające,</t>
    </r>
  </si>
  <si>
    <t xml:space="preserve"> które komórki będą dodane.</t>
  </si>
  <si>
    <r>
      <t>Suma_zakres</t>
    </r>
    <r>
      <rPr>
        <sz val="10"/>
        <color indexed="8"/>
        <rFont val="Arial CE"/>
        <family val="2"/>
        <charset val="238"/>
      </rPr>
      <t xml:space="preserve"> to komórki wyznaczone do zsumowania.</t>
    </r>
  </si>
  <si>
    <t xml:space="preserve">Komórki w suma_zakres  są sumowane tylko wtedy, </t>
  </si>
  <si>
    <t xml:space="preserve">jeśli odpowiadające im komórki w zakresie spełniają kryterium.
 </t>
  </si>
  <si>
    <t>ŁĄCZENIE TEKSTÓW</t>
  </si>
  <si>
    <t>=ZŁĄCZ.TEKSTY (tekst1 ; tekst2 ; ...)</t>
  </si>
  <si>
    <r>
      <t>tekst1</t>
    </r>
    <r>
      <rPr>
        <sz val="10"/>
        <color indexed="8"/>
        <rFont val="Arial CE"/>
        <family val="2"/>
        <charset val="238"/>
      </rPr>
      <t xml:space="preserve">; </t>
    </r>
    <r>
      <rPr>
        <b/>
        <sz val="10"/>
        <color indexed="8"/>
        <rFont val="Arial CE"/>
        <family val="2"/>
        <charset val="238"/>
      </rPr>
      <t>tekst2</t>
    </r>
    <r>
      <rPr>
        <sz val="10"/>
        <color indexed="8"/>
        <rFont val="Arial CE"/>
        <family val="2"/>
        <charset val="238"/>
      </rPr>
      <t xml:space="preserve"> ;...   oznacza 1 do 30 tekstów do połączenia w pojedynczy tekst.</t>
    </r>
  </si>
  <si>
    <t>Tekstem mogą być ciągi tekstowe, liczby lub adresy pojedynczych komórek.</t>
  </si>
  <si>
    <t xml:space="preserve">
</t>
  </si>
  <si>
    <t>SUMY POŚREDNIE</t>
  </si>
  <si>
    <t>SUMY.POŚREDNIE(funkcja_liczba ; adres )</t>
  </si>
  <si>
    <t xml:space="preserve">Funkcja_liczba   jest liczbą od 1 do 11 określającą, </t>
  </si>
  <si>
    <t>która funkcja ma być wykorzystana przy obliczaniu sum pośrednich wewnątrz listy.</t>
  </si>
  <si>
    <t xml:space="preserve">Funkcja_liczba </t>
  </si>
  <si>
    <t>Funkcja</t>
  </si>
  <si>
    <t>ILE.LICZB</t>
  </si>
  <si>
    <t>ILE.NIEPUSTYCH</t>
  </si>
  <si>
    <t>MAX</t>
  </si>
  <si>
    <t>MIN</t>
  </si>
  <si>
    <t>ODCH.STANDARDOWE</t>
  </si>
  <si>
    <t>ODCH.STANDARD.POPUL</t>
  </si>
  <si>
    <t>WARIANCJA</t>
  </si>
  <si>
    <t>WARIANCJA.POPUL</t>
  </si>
  <si>
    <t>Adres   jest zakresem lub adresem, dla którego ma być obliczona suma pośrednia.</t>
  </si>
  <si>
    <t>FUNKCJE cz.1</t>
  </si>
  <si>
    <t>1) SUMA</t>
  </si>
  <si>
    <t>1.Oblicz sumę liczb: 3,25,128</t>
  </si>
  <si>
    <t xml:space="preserve">  i zapisz go w komórce G3</t>
  </si>
  <si>
    <t>2.Oblicz sumę wartości</t>
  </si>
  <si>
    <t>3.Oblicz sumę wartości komórek</t>
  </si>
  <si>
    <t xml:space="preserve"> dla całego zakresu komórek (H3:J4) w K4</t>
  </si>
  <si>
    <t>2) Zaokrąglanie lczb</t>
  </si>
  <si>
    <t>1.Zaokrąglij liczbę 12,45637 do trzech</t>
  </si>
  <si>
    <t xml:space="preserve"> miejsc po przecinku, zapisz w G13</t>
  </si>
  <si>
    <t>2.Zaokrąglij liczbę z komórki G12</t>
  </si>
  <si>
    <t xml:space="preserve">   do dwóch miejsc po przecinku w H12</t>
  </si>
  <si>
    <t>3.Zaokrąglij liczbę z komórki G11</t>
  </si>
  <si>
    <t>5.W H15 zaokrąglij sumę liczb z G11 i G13</t>
  </si>
  <si>
    <t>do liczb całkowitych</t>
  </si>
  <si>
    <t>3) ŚREDNIA</t>
  </si>
  <si>
    <t>1.Oblicz średnią dla każdego wiersza</t>
  </si>
  <si>
    <t xml:space="preserve">   i każdej kolumny oraz dla całego zakresu </t>
  </si>
  <si>
    <t>4) Liczba Komórek</t>
  </si>
  <si>
    <t>1. Wyświetl liczbę komórek każdego</t>
  </si>
  <si>
    <t xml:space="preserve"> wiersza i każdej kolumny   </t>
  </si>
  <si>
    <t xml:space="preserve"> oraz dla zakresu komórek w komórce J35</t>
  </si>
  <si>
    <t>5) MIN</t>
  </si>
  <si>
    <t xml:space="preserve">1.Wyświetl liczbę najmniejszą dla </t>
  </si>
  <si>
    <t xml:space="preserve">  kolumny H, I i J</t>
  </si>
  <si>
    <t>6) MAX</t>
  </si>
  <si>
    <t xml:space="preserve">1.Wyświetl liczbę największą dla </t>
  </si>
  <si>
    <t xml:space="preserve">2.Wyświetl liczbę największą dla </t>
  </si>
  <si>
    <t xml:space="preserve">   zakresu H46:J50 w G49</t>
  </si>
  <si>
    <t>3.Wyświetl liczbę największą dla komórek</t>
  </si>
  <si>
    <t xml:space="preserve">   zakresu H46:H50 w G50</t>
  </si>
  <si>
    <t>`</t>
  </si>
  <si>
    <t>TEMPERATURY</t>
  </si>
  <si>
    <t>Dzień miesiąca</t>
  </si>
  <si>
    <t>Dzień tygodnia</t>
  </si>
  <si>
    <t>Temperatura [°C]</t>
  </si>
  <si>
    <t>1) Wylicz najwyższą, najniższą i średnią temperaturę miesiąca mierzoną o określonej godzinie.                                                              2) Wylicz średnią z najwyższych, najniższych i średnich temperatur.</t>
  </si>
  <si>
    <r>
      <t>Godz. 6</t>
    </r>
    <r>
      <rPr>
        <b/>
        <vertAlign val="superscript"/>
        <sz val="11"/>
        <rFont val="Arial"/>
        <family val="2"/>
        <charset val="238"/>
      </rPr>
      <t>00</t>
    </r>
  </si>
  <si>
    <r>
      <t>Godz. 12</t>
    </r>
    <r>
      <rPr>
        <b/>
        <vertAlign val="superscript"/>
        <sz val="11"/>
        <rFont val="Arial"/>
        <family val="2"/>
        <charset val="238"/>
      </rPr>
      <t>00</t>
    </r>
  </si>
  <si>
    <r>
      <t>Godz. 20</t>
    </r>
    <r>
      <rPr>
        <b/>
        <vertAlign val="superscript"/>
        <sz val="11"/>
        <rFont val="Arial"/>
        <family val="2"/>
        <charset val="238"/>
      </rPr>
      <t>00</t>
    </r>
  </si>
  <si>
    <t>poniedziałek</t>
  </si>
  <si>
    <t>wtorek</t>
  </si>
  <si>
    <t>środa</t>
  </si>
  <si>
    <t>czwartek</t>
  </si>
  <si>
    <t>piątek</t>
  </si>
  <si>
    <t>sobota</t>
  </si>
  <si>
    <t>niedziela</t>
  </si>
  <si>
    <t>Temperatura najwyższa</t>
  </si>
  <si>
    <t>Temperatura najniższa</t>
  </si>
  <si>
    <t>Temperatura średnia</t>
  </si>
  <si>
    <t>REMANENT MAGAZYNU</t>
  </si>
  <si>
    <t>NAZWA ARTYKUŁU</t>
  </si>
  <si>
    <t>CENA netto</t>
  </si>
  <si>
    <t>podatek VAT</t>
  </si>
  <si>
    <t>CENA brutto</t>
  </si>
  <si>
    <t>LICZBA</t>
  </si>
  <si>
    <t>WARTOŚĆ brutto</t>
  </si>
  <si>
    <t>Podatek VAT</t>
  </si>
  <si>
    <t>Zadanie:</t>
  </si>
  <si>
    <t>breloczek do kluczy</t>
  </si>
  <si>
    <t>1) Wylicz wartość podatku VAT dla każdego towaru</t>
  </si>
  <si>
    <t>dezodorant</t>
  </si>
  <si>
    <t>2) Wylicz cenę brutto każdego artykułu (cena netto + podatek VAT lub cena netto * 1,23)</t>
  </si>
  <si>
    <t>bluza</t>
  </si>
  <si>
    <t>płyta muzyczna CD</t>
  </si>
  <si>
    <t>3) Wylicz wartość towaru na magazynie w cenach brutto (uwzględniając ich ilość)</t>
  </si>
  <si>
    <t>bilety na dyskotekę</t>
  </si>
  <si>
    <t>dyskietki 1,44"</t>
  </si>
  <si>
    <t>4) Podsumuj wartość towarów na magazynie w cenach brutto</t>
  </si>
  <si>
    <t>guma do żucia</t>
  </si>
  <si>
    <t>pasta do zębów</t>
  </si>
  <si>
    <t>czasopismo</t>
  </si>
  <si>
    <t>kalkulator</t>
  </si>
  <si>
    <t>słodycze</t>
  </si>
  <si>
    <t>RAZEM brutto:</t>
  </si>
  <si>
    <t>POWIERZCHNIA NIEKTÓRYCH PAŃSTW UNII</t>
  </si>
  <si>
    <t>Państwa UE</t>
  </si>
  <si>
    <t>powierzchnia             w (tys. km2)</t>
  </si>
  <si>
    <t>skład % powierzchni państwa UE</t>
  </si>
  <si>
    <t>Oblicz procentowy udział powierzchni poszczególnych państw Unii Europejskiej. Obliczenia przedstaw na wykresie kołowym w tym samym arkuszu.</t>
  </si>
  <si>
    <t>Austria</t>
  </si>
  <si>
    <t>Belgia</t>
  </si>
  <si>
    <t>Dania</t>
  </si>
  <si>
    <t>Finlandia</t>
  </si>
  <si>
    <t>Francja</t>
  </si>
  <si>
    <t>Grecja</t>
  </si>
  <si>
    <t>Holandia</t>
  </si>
  <si>
    <t>Hiszpania</t>
  </si>
  <si>
    <t>Irlandia</t>
  </si>
  <si>
    <t>Luksemburg</t>
  </si>
  <si>
    <t>Niemcy</t>
  </si>
  <si>
    <t>Portugalia</t>
  </si>
  <si>
    <t>Szwecja</t>
  </si>
  <si>
    <t>Wlk. Brytania</t>
  </si>
  <si>
    <t>Włochy</t>
  </si>
  <si>
    <t>Razem:</t>
  </si>
  <si>
    <t>LUDNOŚĆ W WYBRANYCH KRAJACH UNII EUROPEJSKIEJ</t>
  </si>
  <si>
    <t>Ludność (mln)</t>
  </si>
  <si>
    <t>w mieście (%)</t>
  </si>
  <si>
    <t>w mieście (tys)</t>
  </si>
  <si>
    <t>na wsi (tys)</t>
  </si>
  <si>
    <t>Korzystająć z podanych danych, oblicz ile tys. ludności mieszka w mieście, ile na wsi                    w poszczególnych krajach Unii Europejskiej. Wyniki przedstaw na skumulowanym wykresie słupkowym.</t>
  </si>
  <si>
    <t>ZUŻYCIE ENERGII ELEKTRYCZNEJ</t>
  </si>
  <si>
    <t>cena 1 kWh [zł]</t>
  </si>
  <si>
    <t>Imię i nazwisko</t>
  </si>
  <si>
    <t>Urządzenie</t>
  </si>
  <si>
    <t>Moc P</t>
  </si>
  <si>
    <t>Czas t</t>
  </si>
  <si>
    <t>Energia</t>
  </si>
  <si>
    <t>Koszt</t>
  </si>
  <si>
    <t>Udziały</t>
  </si>
  <si>
    <t>Kilowat [kW]</t>
  </si>
  <si>
    <t>Godzina [h]</t>
  </si>
  <si>
    <t>[kWh]</t>
  </si>
  <si>
    <t>[zł]</t>
  </si>
  <si>
    <t>[%]</t>
  </si>
  <si>
    <t>Magnetowid</t>
  </si>
  <si>
    <t>Suszarka do włosów</t>
  </si>
  <si>
    <t>Toster</t>
  </si>
  <si>
    <t>Komputer</t>
  </si>
  <si>
    <t>Wieża stereo</t>
  </si>
  <si>
    <t>Telewizor</t>
  </si>
  <si>
    <t>Oświetlenie (całe)</t>
  </si>
  <si>
    <t>Pralka</t>
  </si>
  <si>
    <t>Kuchenka elektryczna</t>
  </si>
  <si>
    <t>Bojler elektryczny</t>
  </si>
  <si>
    <t>Lodówka</t>
  </si>
  <si>
    <t>Zamrażarka</t>
  </si>
  <si>
    <t>Odkurzacz</t>
  </si>
  <si>
    <t>Mikser</t>
  </si>
  <si>
    <t>Czajnik elektryczny</t>
  </si>
  <si>
    <t>Tygodniowe rozliczenie zużycia energii elektrycznej</t>
  </si>
  <si>
    <t>razem</t>
  </si>
  <si>
    <t xml:space="preserve">   J27</t>
  </si>
  <si>
    <t>Dane</t>
  </si>
  <si>
    <t>x=</t>
  </si>
  <si>
    <t>y=</t>
  </si>
  <si>
    <t>z=</t>
  </si>
  <si>
    <t>formuła</t>
  </si>
  <si>
    <t>opis matematyczny</t>
  </si>
  <si>
    <t>opis słowny</t>
  </si>
  <si>
    <t>2487-1784,45</t>
  </si>
  <si>
    <t>formuła odejmująca 1784,45 od 2487</t>
  </si>
  <si>
    <t>12,75+4789+368,5</t>
  </si>
  <si>
    <t>formuła sumująca 12,75 4789 oraz 368,5</t>
  </si>
  <si>
    <t>(912/7)+95</t>
  </si>
  <si>
    <t>formuła liczaca iloraz 912 przez 7 a następnie dodająca 95</t>
  </si>
  <si>
    <t>(45-7)/(99+4,3)</t>
  </si>
  <si>
    <t>formuła odejmująca 7 od 45 a nastepnie dzielaca wynik przez 99+4,3</t>
  </si>
  <si>
    <t>x+y+z</t>
  </si>
  <si>
    <t>formuła sumująca x y z</t>
  </si>
  <si>
    <t>x*y*z</t>
  </si>
  <si>
    <t>formuła licząca iloczyn (mnozenie) x y z</t>
  </si>
  <si>
    <t>z-y</t>
  </si>
  <si>
    <t>formuła odejmująca y od z</t>
  </si>
  <si>
    <t>y/z</t>
  </si>
  <si>
    <t>formuła wykonująca dzielenie y przez z</t>
  </si>
  <si>
    <t>(x+y)/95</t>
  </si>
  <si>
    <t>formuła dodająca x do y a nastepnie dzieląca wynik przez 95</t>
  </si>
  <si>
    <t>(x+12)/(y-32)</t>
  </si>
  <si>
    <t>formuła dzieląca wynik dodawania x+12 przez rożnicę y-32</t>
  </si>
  <si>
    <t>(x-y)*z</t>
  </si>
  <si>
    <t>formuła licząca róznicę x oraz y a nastepnie mnożąca wynik przez z</t>
  </si>
  <si>
    <t>x-y*z</t>
  </si>
  <si>
    <t>formuła odejmująca od x iloczyn y oraz z</t>
  </si>
  <si>
    <r>
      <t>x</t>
    </r>
    <r>
      <rPr>
        <vertAlign val="superscript"/>
        <sz val="10"/>
        <rFont val="Arial CE"/>
        <family val="2"/>
        <charset val="238"/>
      </rPr>
      <t>2</t>
    </r>
  </si>
  <si>
    <t>formuła podnosząca x do kwadratu</t>
  </si>
  <si>
    <r>
      <t>x</t>
    </r>
    <r>
      <rPr>
        <vertAlign val="superscript"/>
        <sz val="10"/>
        <rFont val="Arial CE"/>
        <family val="2"/>
        <charset val="238"/>
      </rPr>
      <t>3</t>
    </r>
  </si>
  <si>
    <t>formuła podnosząca x do potęgi 3</t>
  </si>
  <si>
    <t>ĆWICZENIA</t>
  </si>
  <si>
    <t>a=</t>
  </si>
  <si>
    <t>b=</t>
  </si>
  <si>
    <t>c=</t>
  </si>
  <si>
    <t>do zrobienia</t>
  </si>
  <si>
    <t>w tych polach wpisz formuły</t>
  </si>
  <si>
    <t>czy dobrze zrobione (tak/nie)</t>
  </si>
  <si>
    <t>a+a+b</t>
  </si>
  <si>
    <t>(b/c)+78</t>
  </si>
  <si>
    <t>78*c/42*c</t>
  </si>
  <si>
    <t>(78*c)/(42*c)</t>
  </si>
  <si>
    <t>95/(a+c)</t>
  </si>
  <si>
    <t>a*b*b/c</t>
  </si>
  <si>
    <t>(12/c+19)/b</t>
  </si>
  <si>
    <t>19/78*12</t>
  </si>
  <si>
    <t>(0,75*a)/((12/45)/(a/c))</t>
  </si>
  <si>
    <t>c/1978</t>
  </si>
  <si>
    <t>12,2*c+18</t>
  </si>
  <si>
    <t>(187/12)*(132/(12-7,86))</t>
  </si>
  <si>
    <t>9/c+(78/a)</t>
  </si>
  <si>
    <r>
      <t>b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/a</t>
    </r>
  </si>
  <si>
    <r>
      <t>c</t>
    </r>
    <r>
      <rPr>
        <vertAlign val="superscript"/>
        <sz val="10"/>
        <rFont val="Arial CE"/>
        <family val="2"/>
        <charset val="238"/>
      </rPr>
      <t>3</t>
    </r>
    <r>
      <rPr>
        <sz val="11"/>
        <color theme="1"/>
        <rFont val="Calibri"/>
        <family val="2"/>
        <charset val="238"/>
        <scheme val="minor"/>
      </rPr>
      <t>-(4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*a/3)</t>
    </r>
  </si>
  <si>
    <r>
      <t>a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/b</t>
    </r>
    <r>
      <rPr>
        <vertAlign val="superscript"/>
        <sz val="10"/>
        <rFont val="Arial CE"/>
        <family val="2"/>
        <charset val="238"/>
      </rPr>
      <t>2</t>
    </r>
  </si>
  <si>
    <r>
      <t>13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+a/3+5</t>
    </r>
    <r>
      <rPr>
        <vertAlign val="superscript"/>
        <sz val="10"/>
        <rFont val="Arial CE"/>
        <family val="2"/>
        <charset val="238"/>
      </rPr>
      <t>3</t>
    </r>
  </si>
  <si>
    <r>
      <t>(24/a)*6+(14*c</t>
    </r>
    <r>
      <rPr>
        <vertAlign val="superscript"/>
        <sz val="10"/>
        <rFont val="Arial CE"/>
        <family val="2"/>
        <charset val="238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</si>
  <si>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(85*c*b*b)</t>
    </r>
    <r>
      <rPr>
        <vertAlign val="superscript"/>
        <sz val="10"/>
        <rFont val="Arial CE"/>
        <family val="2"/>
        <charset val="238"/>
      </rPr>
      <t>2</t>
    </r>
  </si>
  <si>
    <t>(65+c)*12/a</t>
  </si>
  <si>
    <t xml:space="preserve">   komórek: H4, I4, J4 w K3</t>
  </si>
  <si>
    <t xml:space="preserve">   do liczby całkowitej w H11</t>
  </si>
  <si>
    <t>4.W H14 zaokrąglij iloczyn liczb z G12 i G13  do -2 liczb po przecinku</t>
  </si>
  <si>
    <t xml:space="preserve">   komórek komórek (G22:I26) w komórce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</si>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</sst>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4">
    <numFmt numFmtId="44" formatCode="_-* #,##0.00\ &quot;zł&quot;_-;\-* #,##0.00\ &quot;zł&quot;_-;_-* &quot;-&quot;??\ &quot;zł&quot;_-;_-@_-"/>
    <numFmt numFmtId="164" formatCode="#,##0.0"/>
    <numFmt numFmtId="165" formatCode="0.0%"/>
    <numFmt numFmtId="166" formatCode="0.0"/>
  </numFmts>
  <fonts count="29">
    <font>
      <sz val="11"/>
      <color theme="1"/>
      <name val="Calibri"/>
      <family val="2"/>
      <charset val="238"/>
      <scheme val="minor"/>
    </font>
    <font>
      <b/>
      <sz val="10"/>
      <color indexed="8"/>
      <name val="Arial CE"/>
      <charset val="238"/>
    </font>
    <font>
      <b/>
      <sz val="12"/>
      <color indexed="9"/>
      <name val="Arial CE"/>
      <charset val="238"/>
    </font>
    <font>
      <b/>
      <sz val="8"/>
      <color indexed="8"/>
      <name val="Arial CE"/>
      <charset val="238"/>
    </font>
    <font>
      <sz val="10"/>
      <color indexed="8"/>
      <name val="Arial CE"/>
      <charset val="238"/>
    </font>
    <font>
      <sz val="10"/>
      <color indexed="8"/>
      <name val="Arial CE"/>
      <family val="2"/>
      <charset val="238"/>
    </font>
    <font>
      <b/>
      <sz val="8"/>
      <color indexed="10"/>
      <name val="Arial CE"/>
      <family val="2"/>
      <charset val="238"/>
    </font>
    <font>
      <b/>
      <sz val="9"/>
      <color indexed="10"/>
      <name val="Arial CE"/>
      <charset val="238"/>
    </font>
    <font>
      <b/>
      <sz val="10"/>
      <color indexed="16"/>
      <name val="Arial CE"/>
      <family val="2"/>
      <charset val="238"/>
    </font>
    <font>
      <b/>
      <sz val="10"/>
      <color indexed="8"/>
      <name val="Arial CE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11"/>
      <name val="Arial CE"/>
      <charset val="238"/>
    </font>
    <font>
      <sz val="11"/>
      <name val="Arial CE"/>
      <charset val="238"/>
    </font>
    <font>
      <b/>
      <sz val="10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1"/>
      <name val="Arial"/>
      <family val="2"/>
      <charset val="238"/>
    </font>
    <font>
      <sz val="11"/>
      <color indexed="8"/>
      <name val="Calibri"/>
      <family val="2"/>
      <charset val="238"/>
    </font>
    <font>
      <b/>
      <sz val="12"/>
      <color indexed="9"/>
      <name val="Arial CE"/>
      <family val="2"/>
      <charset val="238"/>
    </font>
    <font>
      <b/>
      <sz val="11"/>
      <name val="Arial CE"/>
      <family val="2"/>
      <charset val="238"/>
    </font>
    <font>
      <sz val="12"/>
      <name val="Arial CE"/>
      <charset val="238"/>
    </font>
    <font>
      <sz val="12"/>
      <name val="Arial CE"/>
      <family val="2"/>
      <charset val="238"/>
    </font>
    <font>
      <sz val="11"/>
      <name val="Arial CE"/>
      <family val="2"/>
      <charset val="238"/>
    </font>
    <font>
      <sz val="10"/>
      <name val="Arial CE"/>
      <charset val="238"/>
    </font>
    <font>
      <b/>
      <sz val="10"/>
      <name val="Arial CE"/>
      <family val="2"/>
      <charset val="238"/>
    </font>
    <font>
      <vertAlign val="superscript"/>
      <sz val="10"/>
      <name val="Arial CE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56"/>
        <bgColor indexed="9"/>
      </patternFill>
    </fill>
    <fill>
      <patternFill patternType="solid">
        <fgColor indexed="31"/>
        <bgColor indexed="9"/>
      </patternFill>
    </fill>
    <fill>
      <patternFill patternType="solid">
        <fgColor indexed="5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</fills>
  <borders count="5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ck">
        <color indexed="56"/>
      </left>
      <right/>
      <top style="thick">
        <color indexed="56"/>
      </top>
      <bottom style="thick">
        <color indexed="56"/>
      </bottom>
      <diagonal/>
    </border>
    <border>
      <left/>
      <right/>
      <top style="thick">
        <color indexed="56"/>
      </top>
      <bottom style="thick">
        <color indexed="56"/>
      </bottom>
      <diagonal/>
    </border>
    <border>
      <left/>
      <right style="thick">
        <color indexed="56"/>
      </right>
      <top style="thick">
        <color indexed="56"/>
      </top>
      <bottom style="thick">
        <color indexed="56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medium">
        <color indexed="62"/>
      </left>
      <right/>
      <top style="medium">
        <color indexed="62"/>
      </top>
      <bottom style="medium">
        <color indexed="62"/>
      </bottom>
      <diagonal/>
    </border>
    <border>
      <left/>
      <right/>
      <top style="medium">
        <color indexed="62"/>
      </top>
      <bottom style="medium">
        <color indexed="62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 style="medium">
        <color indexed="56"/>
      </right>
      <top/>
      <bottom/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medium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56"/>
      </left>
      <right style="medium">
        <color indexed="56"/>
      </right>
      <top/>
      <bottom style="medium">
        <color indexed="56"/>
      </bottom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medium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56"/>
      </left>
      <right/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 style="medium">
        <color indexed="62"/>
      </left>
      <right style="medium">
        <color indexed="62"/>
      </right>
      <top style="medium">
        <color indexed="62"/>
      </top>
      <bottom style="thin">
        <color indexed="62"/>
      </bottom>
      <diagonal/>
    </border>
    <border>
      <left style="medium">
        <color indexed="62"/>
      </left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/>
      <right style="medium">
        <color indexed="62"/>
      </right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  <border>
      <left style="medium">
        <color indexed="62"/>
      </left>
      <right style="thin">
        <color indexed="62"/>
      </right>
      <top style="medium">
        <color indexed="62"/>
      </top>
      <bottom style="medium">
        <color indexed="62"/>
      </bottom>
      <diagonal/>
    </border>
    <border>
      <left style="thin">
        <color indexed="62"/>
      </left>
      <right style="medium">
        <color indexed="62"/>
      </right>
      <top style="medium">
        <color indexed="62"/>
      </top>
      <bottom style="medium">
        <color indexed="62"/>
      </bottom>
      <diagonal/>
    </border>
    <border>
      <left style="medium">
        <color indexed="64"/>
      </left>
      <right/>
      <top/>
      <bottom/>
      <diagonal/>
    </border>
    <border>
      <left style="medium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medium">
        <color indexed="56"/>
      </right>
      <top style="medium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5">
    <xf numFmtId="0" fontId="0" fillId="0" borderId="0"/>
    <xf numFmtId="0" fontId="1" fillId="2" borderId="1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26" fillId="0" borderId="0"/>
  </cellStyleXfs>
  <cellXfs count="234">
    <xf numFmtId="0" fontId="0" fillId="0" borderId="0" xfId="0"/>
    <xf numFmtId="0" fontId="1" fillId="3" borderId="1" xfId="1" applyFill="1"/>
    <xf numFmtId="0" fontId="1" fillId="5" borderId="1" xfId="1" applyFill="1"/>
    <xf numFmtId="0" fontId="3" fillId="5" borderId="1" xfId="1" applyFont="1" applyFill="1"/>
    <xf numFmtId="0" fontId="1" fillId="5" borderId="1" xfId="1" quotePrefix="1" applyFont="1" applyFill="1" applyAlignment="1">
      <alignment horizontal="left"/>
    </xf>
    <xf numFmtId="1" fontId="1" fillId="5" borderId="1" xfId="1" applyNumberFormat="1" applyFill="1"/>
    <xf numFmtId="0" fontId="1" fillId="5" borderId="1" xfId="1" quotePrefix="1" applyFill="1" applyAlignment="1">
      <alignment horizontal="left"/>
    </xf>
    <xf numFmtId="0" fontId="4" fillId="5" borderId="1" xfId="1" applyFont="1" applyFill="1"/>
    <xf numFmtId="0" fontId="4" fillId="5" borderId="1" xfId="1" quotePrefix="1" applyFont="1" applyFill="1" applyAlignment="1">
      <alignment horizontal="left"/>
    </xf>
    <xf numFmtId="0" fontId="3" fillId="5" borderId="1" xfId="1" quotePrefix="1" applyFont="1" applyFill="1" applyAlignment="1">
      <alignment horizontal="left"/>
    </xf>
    <xf numFmtId="0" fontId="1" fillId="5" borderId="1" xfId="1" quotePrefix="1" applyFill="1"/>
    <xf numFmtId="0" fontId="3" fillId="5" borderId="1" xfId="1" quotePrefix="1" applyFont="1" applyFill="1"/>
    <xf numFmtId="0" fontId="1" fillId="5" borderId="1" xfId="1" quotePrefix="1" applyFont="1" applyFill="1"/>
    <xf numFmtId="0" fontId="3" fillId="3" borderId="1" xfId="1" applyFont="1" applyFill="1"/>
    <xf numFmtId="0" fontId="4" fillId="3" borderId="1" xfId="1" applyFont="1" applyFill="1"/>
    <xf numFmtId="0" fontId="5" fillId="5" borderId="1" xfId="1" applyFont="1" applyFill="1"/>
    <xf numFmtId="1" fontId="1" fillId="3" borderId="1" xfId="1" applyNumberFormat="1" applyFill="1"/>
    <xf numFmtId="0" fontId="6" fillId="5" borderId="1" xfId="1" applyFont="1" applyFill="1"/>
    <xf numFmtId="0" fontId="1" fillId="3" borderId="5" xfId="1" applyFill="1" applyBorder="1"/>
    <xf numFmtId="1" fontId="1" fillId="3" borderId="5" xfId="1" applyNumberFormat="1" applyFill="1" applyBorder="1"/>
    <xf numFmtId="0" fontId="1" fillId="3" borderId="2" xfId="1" applyFill="1" applyBorder="1"/>
    <xf numFmtId="0" fontId="1" fillId="3" borderId="4" xfId="1" applyFill="1" applyBorder="1"/>
    <xf numFmtId="0" fontId="3" fillId="3" borderId="9" xfId="1" applyFont="1" applyFill="1" applyBorder="1"/>
    <xf numFmtId="0" fontId="1" fillId="3" borderId="9" xfId="1" applyFill="1" applyBorder="1"/>
    <xf numFmtId="0" fontId="5" fillId="5" borderId="1" xfId="1" quotePrefix="1" applyFont="1" applyFill="1" applyAlignment="1">
      <alignment horizontal="left"/>
    </xf>
    <xf numFmtId="0" fontId="1" fillId="3" borderId="1" xfId="1" quotePrefix="1" applyFill="1"/>
    <xf numFmtId="1" fontId="8" fillId="5" borderId="1" xfId="1" applyNumberFormat="1" applyFont="1" applyFill="1"/>
    <xf numFmtId="0" fontId="1" fillId="5" borderId="1" xfId="1" applyFont="1" applyFill="1"/>
    <xf numFmtId="0" fontId="9" fillId="5" borderId="1" xfId="1" applyFont="1" applyFill="1"/>
    <xf numFmtId="0" fontId="5" fillId="5" borderId="1" xfId="1" applyFont="1" applyFill="1" applyAlignment="1">
      <alignment wrapText="1"/>
    </xf>
    <xf numFmtId="0" fontId="1" fillId="5" borderId="1" xfId="1" quotePrefix="1" applyFont="1" applyFill="1" applyAlignment="1">
      <alignment wrapText="1"/>
    </xf>
    <xf numFmtId="0" fontId="1" fillId="3" borderId="1" xfId="1" applyFont="1" applyFill="1" applyAlignment="1">
      <alignment wrapText="1"/>
    </xf>
    <xf numFmtId="0" fontId="1" fillId="5" borderId="1" xfId="1" applyFont="1" applyFill="1" applyAlignment="1">
      <alignment wrapText="1"/>
    </xf>
    <xf numFmtId="1" fontId="1" fillId="5" borderId="1" xfId="1" applyNumberFormat="1" applyFont="1" applyFill="1"/>
    <xf numFmtId="0" fontId="5" fillId="5" borderId="1" xfId="1" applyFont="1" applyFill="1" applyAlignment="1">
      <alignment horizontal="left"/>
    </xf>
    <xf numFmtId="1" fontId="5" fillId="5" borderId="1" xfId="1" applyNumberFormat="1" applyFont="1" applyFill="1"/>
    <xf numFmtId="0" fontId="0" fillId="0" borderId="0" xfId="0" applyFont="1"/>
    <xf numFmtId="0" fontId="0" fillId="7" borderId="10" xfId="0" applyFont="1" applyFill="1" applyBorder="1"/>
    <xf numFmtId="0" fontId="12" fillId="7" borderId="11" xfId="0" applyFont="1" applyFill="1" applyBorder="1"/>
    <xf numFmtId="0" fontId="0" fillId="7" borderId="12" xfId="0" quotePrefix="1" applyFont="1" applyFill="1" applyBorder="1" applyAlignment="1">
      <alignment horizontal="left"/>
    </xf>
    <xf numFmtId="0" fontId="12" fillId="0" borderId="0" xfId="0" quotePrefix="1" applyFont="1" applyAlignment="1">
      <alignment horizontal="left"/>
    </xf>
    <xf numFmtId="0" fontId="13" fillId="0" borderId="0" xfId="0" applyFont="1"/>
    <xf numFmtId="0" fontId="12" fillId="0" borderId="0" xfId="0" applyFont="1"/>
    <xf numFmtId="0" fontId="0" fillId="7" borderId="13" xfId="0" quotePrefix="1" applyFont="1" applyFill="1" applyBorder="1" applyAlignment="1">
      <alignment horizontal="left"/>
    </xf>
    <xf numFmtId="0" fontId="13" fillId="8" borderId="14" xfId="0" applyFont="1" applyFill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8" borderId="17" xfId="0" applyFont="1" applyFill="1" applyBorder="1" applyAlignment="1">
      <alignment horizontal="center"/>
    </xf>
    <xf numFmtId="0" fontId="0" fillId="7" borderId="13" xfId="0" applyFont="1" applyFill="1" applyBorder="1"/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3" fillId="0" borderId="0" xfId="0" applyFont="1" applyBorder="1"/>
    <xf numFmtId="0" fontId="0" fillId="7" borderId="21" xfId="0" applyFont="1" applyFill="1" applyBorder="1"/>
    <xf numFmtId="0" fontId="13" fillId="0" borderId="15" xfId="0" applyFont="1" applyBorder="1"/>
    <xf numFmtId="0" fontId="13" fillId="0" borderId="22" xfId="0" applyFont="1" applyBorder="1"/>
    <xf numFmtId="0" fontId="13" fillId="8" borderId="23" xfId="0" applyFont="1" applyFill="1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12" fillId="0" borderId="0" xfId="0" applyFont="1" applyBorder="1"/>
    <xf numFmtId="0" fontId="0" fillId="7" borderId="12" xfId="0" applyFont="1" applyFill="1" applyBorder="1"/>
    <xf numFmtId="0" fontId="13" fillId="0" borderId="16" xfId="0" applyFont="1" applyBorder="1"/>
    <xf numFmtId="0" fontId="13" fillId="0" borderId="24" xfId="0" applyFont="1" applyBorder="1"/>
    <xf numFmtId="0" fontId="0" fillId="7" borderId="13" xfId="0" quotePrefix="1" applyFont="1" applyFill="1" applyBorder="1"/>
    <xf numFmtId="0" fontId="14" fillId="0" borderId="0" xfId="0" applyFont="1"/>
    <xf numFmtId="0" fontId="13" fillId="8" borderId="19" xfId="0" applyFont="1" applyFill="1" applyBorder="1" applyAlignment="1">
      <alignment horizontal="center"/>
    </xf>
    <xf numFmtId="0" fontId="14" fillId="7" borderId="25" xfId="0" applyFont="1" applyFill="1" applyBorder="1"/>
    <xf numFmtId="0" fontId="13" fillId="8" borderId="17" xfId="0" applyNumberFormat="1" applyFont="1" applyFill="1" applyBorder="1" applyAlignment="1">
      <alignment horizontal="center"/>
    </xf>
    <xf numFmtId="0" fontId="14" fillId="7" borderId="26" xfId="0" quotePrefix="1" applyFont="1" applyFill="1" applyBorder="1" applyAlignment="1">
      <alignment horizontal="left"/>
    </xf>
    <xf numFmtId="0" fontId="13" fillId="8" borderId="23" xfId="0" applyNumberFormat="1" applyFont="1" applyFill="1" applyBorder="1" applyAlignment="1">
      <alignment horizontal="center"/>
    </xf>
    <xf numFmtId="0" fontId="14" fillId="7" borderId="27" xfId="0" applyFont="1" applyFill="1" applyBorder="1"/>
    <xf numFmtId="0" fontId="13" fillId="0" borderId="17" xfId="0" applyFont="1" applyBorder="1"/>
    <xf numFmtId="0" fontId="13" fillId="0" borderId="23" xfId="0" applyFont="1" applyBorder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4" fillId="7" borderId="25" xfId="0" quotePrefix="1" applyFont="1" applyFill="1" applyBorder="1" applyAlignment="1">
      <alignment horizontal="left"/>
    </xf>
    <xf numFmtId="0" fontId="14" fillId="7" borderId="26" xfId="0" applyFont="1" applyFill="1" applyBorder="1"/>
    <xf numFmtId="0" fontId="13" fillId="8" borderId="28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7" fillId="7" borderId="24" xfId="0" applyFont="1" applyFill="1" applyBorder="1" applyAlignment="1">
      <alignment horizontal="center" vertical="center" wrapText="1"/>
    </xf>
    <xf numFmtId="0" fontId="17" fillId="7" borderId="23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9" fillId="0" borderId="23" xfId="0" applyFont="1" applyFill="1" applyBorder="1" applyAlignment="1">
      <alignment horizontal="center"/>
    </xf>
    <xf numFmtId="0" fontId="19" fillId="0" borderId="24" xfId="0" applyFont="1" applyFill="1" applyBorder="1" applyAlignment="1">
      <alignment horizontal="center" wrapText="1"/>
    </xf>
    <xf numFmtId="0" fontId="17" fillId="8" borderId="16" xfId="0" applyFont="1" applyFill="1" applyBorder="1" applyAlignment="1">
      <alignment horizontal="center"/>
    </xf>
    <xf numFmtId="0" fontId="13" fillId="8" borderId="17" xfId="0" applyFont="1" applyFill="1" applyBorder="1"/>
    <xf numFmtId="0" fontId="17" fillId="8" borderId="24" xfId="0" applyFont="1" applyFill="1" applyBorder="1" applyAlignment="1">
      <alignment horizontal="center"/>
    </xf>
    <xf numFmtId="0" fontId="13" fillId="8" borderId="23" xfId="0" applyFont="1" applyFill="1" applyBorder="1"/>
    <xf numFmtId="0" fontId="17" fillId="8" borderId="19" xfId="0" applyFont="1" applyFill="1" applyBorder="1" applyAlignment="1">
      <alignment horizontal="center"/>
    </xf>
    <xf numFmtId="0" fontId="13" fillId="8" borderId="20" xfId="0" applyFont="1" applyFill="1" applyBorder="1"/>
    <xf numFmtId="0" fontId="17" fillId="7" borderId="15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7" xfId="0" applyFont="1" applyFill="1" applyBorder="1" applyAlignment="1">
      <alignment horizontal="center" vertical="center" wrapText="1"/>
    </xf>
    <xf numFmtId="0" fontId="17" fillId="7" borderId="28" xfId="0" applyFont="1" applyFill="1" applyBorder="1" applyAlignment="1">
      <alignment horizontal="center" vertical="center" wrapText="1"/>
    </xf>
    <xf numFmtId="0" fontId="0" fillId="7" borderId="30" xfId="0" applyFill="1" applyBorder="1"/>
    <xf numFmtId="0" fontId="13" fillId="7" borderId="31" xfId="0" applyFont="1" applyFill="1" applyBorder="1" applyAlignment="1">
      <alignment horizontal="center"/>
    </xf>
    <xf numFmtId="0" fontId="0" fillId="7" borderId="31" xfId="0" applyFill="1" applyBorder="1"/>
    <xf numFmtId="0" fontId="0" fillId="7" borderId="32" xfId="0" applyFill="1" applyBorder="1"/>
    <xf numFmtId="0" fontId="19" fillId="0" borderId="22" xfId="0" applyFont="1" applyBorder="1"/>
    <xf numFmtId="44" fontId="19" fillId="0" borderId="24" xfId="2" applyFont="1" applyBorder="1" applyAlignment="1"/>
    <xf numFmtId="44" fontId="19" fillId="8" borderId="24" xfId="0" applyNumberFormat="1" applyFont="1" applyFill="1" applyBorder="1" applyAlignment="1">
      <alignment horizontal="center"/>
    </xf>
    <xf numFmtId="0" fontId="19" fillId="0" borderId="24" xfId="0" applyFont="1" applyBorder="1" applyAlignment="1">
      <alignment horizontal="center"/>
    </xf>
    <xf numFmtId="44" fontId="19" fillId="8" borderId="23" xfId="0" applyNumberFormat="1" applyFont="1" applyFill="1" applyBorder="1" applyAlignment="1">
      <alignment horizontal="center"/>
    </xf>
    <xf numFmtId="9" fontId="13" fillId="0" borderId="29" xfId="0" applyNumberFormat="1" applyFont="1" applyBorder="1"/>
    <xf numFmtId="0" fontId="0" fillId="7" borderId="33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34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7" borderId="35" xfId="0" applyFill="1" applyBorder="1"/>
    <xf numFmtId="0" fontId="0" fillId="7" borderId="36" xfId="0" applyFill="1" applyBorder="1"/>
    <xf numFmtId="0" fontId="0" fillId="7" borderId="37" xfId="0" applyFill="1" applyBorder="1"/>
    <xf numFmtId="0" fontId="19" fillId="0" borderId="18" xfId="0" applyFont="1" applyBorder="1"/>
    <xf numFmtId="44" fontId="19" fillId="0" borderId="19" xfId="2" applyFont="1" applyBorder="1" applyAlignment="1"/>
    <xf numFmtId="0" fontId="19" fillId="0" borderId="19" xfId="0" applyFont="1" applyBorder="1" applyAlignment="1">
      <alignment horizontal="center"/>
    </xf>
    <xf numFmtId="0" fontId="17" fillId="7" borderId="38" xfId="0" applyFont="1" applyFill="1" applyBorder="1" applyAlignment="1">
      <alignment horizontal="center" wrapText="1"/>
    </xf>
    <xf numFmtId="44" fontId="19" fillId="8" borderId="39" xfId="0" applyNumberFormat="1" applyFont="1" applyFill="1" applyBorder="1" applyAlignment="1">
      <alignment horizontal="center" wrapText="1"/>
    </xf>
    <xf numFmtId="0" fontId="22" fillId="7" borderId="15" xfId="0" applyFont="1" applyFill="1" applyBorder="1" applyAlignment="1">
      <alignment horizontal="center" vertical="center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4" fillId="7" borderId="22" xfId="0" applyFont="1" applyFill="1" applyBorder="1"/>
    <xf numFmtId="164" fontId="24" fillId="0" borderId="24" xfId="0" applyNumberFormat="1" applyFont="1" applyFill="1" applyBorder="1"/>
    <xf numFmtId="165" fontId="24" fillId="8" borderId="23" xfId="3" quotePrefix="1" applyNumberFormat="1" applyFont="1" applyFill="1" applyBorder="1"/>
    <xf numFmtId="0" fontId="22" fillId="7" borderId="18" xfId="0" applyFont="1" applyFill="1" applyBorder="1" applyAlignment="1">
      <alignment vertical="center"/>
    </xf>
    <xf numFmtId="164" fontId="25" fillId="0" borderId="19" xfId="0" applyNumberFormat="1" applyFont="1" applyFill="1" applyBorder="1"/>
    <xf numFmtId="165" fontId="25" fillId="8" borderId="20" xfId="0" applyNumberFormat="1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166" fontId="24" fillId="0" borderId="24" xfId="0" applyNumberFormat="1" applyFont="1" applyFill="1" applyBorder="1" applyAlignment="1">
      <alignment horizontal="center"/>
    </xf>
    <xf numFmtId="9" fontId="24" fillId="0" borderId="24" xfId="3" applyFont="1" applyFill="1" applyBorder="1" applyAlignment="1">
      <alignment horizontal="center"/>
    </xf>
    <xf numFmtId="2" fontId="24" fillId="8" borderId="24" xfId="0" quotePrefix="1" applyNumberFormat="1" applyFont="1" applyFill="1" applyBorder="1"/>
    <xf numFmtId="2" fontId="24" fillId="8" borderId="23" xfId="0" quotePrefix="1" applyNumberFormat="1" applyFont="1" applyFill="1" applyBorder="1"/>
    <xf numFmtId="0" fontId="24" fillId="7" borderId="18" xfId="0" applyFont="1" applyFill="1" applyBorder="1"/>
    <xf numFmtId="166" fontId="24" fillId="0" borderId="19" xfId="0" applyNumberFormat="1" applyFont="1" applyFill="1" applyBorder="1" applyAlignment="1">
      <alignment horizontal="center"/>
    </xf>
    <xf numFmtId="9" fontId="24" fillId="0" borderId="19" xfId="3" applyFont="1" applyFill="1" applyBorder="1" applyAlignment="1">
      <alignment horizontal="center"/>
    </xf>
    <xf numFmtId="0" fontId="21" fillId="0" borderId="0" xfId="0" applyFont="1" applyFill="1" applyBorder="1" applyAlignment="1">
      <alignment vertical="center"/>
    </xf>
    <xf numFmtId="0" fontId="22" fillId="7" borderId="41" xfId="0" applyFont="1" applyFill="1" applyBorder="1" applyAlignment="1">
      <alignment horizontal="center" vertical="center" wrapText="1"/>
    </xf>
    <xf numFmtId="44" fontId="22" fillId="7" borderId="42" xfId="2" applyFont="1" applyFill="1" applyBorder="1" applyAlignment="1">
      <alignment horizontal="center" vertical="center" wrapText="1"/>
    </xf>
    <xf numFmtId="2" fontId="22" fillId="7" borderId="45" xfId="0" applyNumberFormat="1" applyFont="1" applyFill="1" applyBorder="1" applyAlignment="1">
      <alignment horizontal="center" vertical="center" wrapText="1"/>
    </xf>
    <xf numFmtId="0" fontId="22" fillId="7" borderId="45" xfId="0" applyFont="1" applyFill="1" applyBorder="1" applyAlignment="1">
      <alignment horizontal="center" vertical="center" wrapText="1"/>
    </xf>
    <xf numFmtId="44" fontId="22" fillId="7" borderId="45" xfId="2" applyFont="1" applyFill="1" applyBorder="1" applyAlignment="1">
      <alignment horizontal="center" vertical="center" wrapText="1"/>
    </xf>
    <xf numFmtId="165" fontId="22" fillId="7" borderId="46" xfId="3" applyNumberFormat="1" applyFont="1" applyFill="1" applyBorder="1" applyAlignment="1">
      <alignment horizontal="center" vertical="center" wrapText="1"/>
    </xf>
    <xf numFmtId="0" fontId="25" fillId="0" borderId="44" xfId="0" applyFont="1" applyFill="1" applyBorder="1" applyAlignment="1">
      <alignment horizontal="left" vertical="center" wrapText="1"/>
    </xf>
    <xf numFmtId="2" fontId="25" fillId="0" borderId="45" xfId="0" applyNumberFormat="1" applyFont="1" applyFill="1" applyBorder="1" applyAlignment="1">
      <alignment horizontal="center" vertical="center" wrapText="1"/>
    </xf>
    <xf numFmtId="0" fontId="25" fillId="7" borderId="45" xfId="0" applyFont="1" applyFill="1" applyBorder="1" applyAlignment="1" applyProtection="1">
      <alignment horizontal="center" vertical="center" wrapText="1"/>
      <protection locked="0"/>
    </xf>
    <xf numFmtId="0" fontId="25" fillId="8" borderId="45" xfId="0" applyFont="1" applyFill="1" applyBorder="1" applyAlignment="1">
      <alignment horizontal="center" vertical="center" wrapText="1"/>
    </xf>
    <xf numFmtId="44" fontId="25" fillId="8" borderId="45" xfId="2" applyFont="1" applyFill="1" applyBorder="1" applyAlignment="1">
      <alignment horizontal="center" vertical="center" wrapText="1"/>
    </xf>
    <xf numFmtId="165" fontId="25" fillId="8" borderId="46" xfId="3" applyNumberFormat="1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  <xf numFmtId="44" fontId="22" fillId="8" borderId="48" xfId="2" applyFont="1" applyFill="1" applyBorder="1" applyAlignment="1">
      <alignment horizontal="center" vertical="center" wrapText="1"/>
    </xf>
    <xf numFmtId="165" fontId="22" fillId="8" borderId="49" xfId="3" applyNumberFormat="1" applyFont="1" applyFill="1" applyBorder="1" applyAlignment="1">
      <alignment horizontal="center" vertical="center" wrapText="1"/>
    </xf>
    <xf numFmtId="0" fontId="0" fillId="0" borderId="0" xfId="0" quotePrefix="1"/>
    <xf numFmtId="0" fontId="13" fillId="9" borderId="0" xfId="0" applyFont="1" applyFill="1" applyBorder="1" applyAlignment="1">
      <alignment horizontal="center"/>
    </xf>
    <xf numFmtId="0" fontId="26" fillId="0" borderId="0" xfId="4" applyProtection="1">
      <protection locked="0"/>
    </xf>
    <xf numFmtId="0" fontId="26" fillId="0" borderId="0" xfId="4" applyAlignment="1" applyProtection="1">
      <alignment horizontal="right"/>
      <protection locked="0"/>
    </xf>
    <xf numFmtId="0" fontId="26" fillId="0" borderId="50" xfId="4" applyBorder="1" applyProtection="1">
      <protection locked="0"/>
    </xf>
    <xf numFmtId="0" fontId="26" fillId="0" borderId="51" xfId="4" applyBorder="1" applyProtection="1">
      <protection locked="0"/>
    </xf>
    <xf numFmtId="0" fontId="26" fillId="0" borderId="52" xfId="4" applyBorder="1" applyProtection="1">
      <protection locked="0"/>
    </xf>
    <xf numFmtId="0" fontId="27" fillId="0" borderId="0" xfId="4" applyFont="1" applyProtection="1">
      <protection locked="0"/>
    </xf>
    <xf numFmtId="0" fontId="26" fillId="10" borderId="0" xfId="4" applyFill="1" applyProtection="1"/>
    <xf numFmtId="0" fontId="26" fillId="0" borderId="0" xfId="4" applyProtection="1"/>
    <xf numFmtId="0" fontId="26" fillId="0" borderId="0" xfId="4" applyAlignment="1" applyProtection="1">
      <alignment horizontal="left"/>
    </xf>
    <xf numFmtId="0" fontId="26" fillId="0" borderId="0" xfId="4" applyAlignment="1" applyProtection="1">
      <alignment horizontal="center"/>
      <protection locked="0"/>
    </xf>
    <xf numFmtId="0" fontId="27" fillId="10" borderId="0" xfId="4" applyFont="1" applyFill="1" applyProtection="1">
      <protection locked="0"/>
    </xf>
    <xf numFmtId="0" fontId="27" fillId="11" borderId="0" xfId="4" applyFont="1" applyFill="1" applyProtection="1">
      <protection hidden="1"/>
    </xf>
    <xf numFmtId="0" fontId="26" fillId="10" borderId="0" xfId="4" applyFill="1" applyProtection="1">
      <protection locked="0"/>
    </xf>
    <xf numFmtId="0" fontId="27" fillId="11" borderId="0" xfId="4" applyFont="1" applyFill="1" applyAlignment="1" applyProtection="1">
      <alignment horizontal="center"/>
      <protection hidden="1"/>
    </xf>
    <xf numFmtId="9" fontId="0" fillId="0" borderId="0" xfId="0" applyNumberFormat="1"/>
    <xf numFmtId="0" fontId="27" fillId="0" borderId="0" xfId="4" applyFont="1" applyAlignment="1" applyProtection="1">
      <alignment horizontal="center"/>
      <protection locked="0"/>
    </xf>
    <xf numFmtId="0" fontId="2" fillId="4" borderId="2" xfId="1" applyFont="1" applyFill="1" applyBorder="1" applyAlignment="1">
      <alignment horizontal="center"/>
    </xf>
    <xf numFmtId="0" fontId="2" fillId="4" borderId="3" xfId="1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/>
    </xf>
    <xf numFmtId="0" fontId="2" fillId="4" borderId="6" xfId="1" applyFont="1" applyFill="1" applyBorder="1" applyAlignment="1">
      <alignment horizontal="center"/>
    </xf>
    <xf numFmtId="0" fontId="2" fillId="4" borderId="7" xfId="1" applyFont="1" applyFill="1" applyBorder="1" applyAlignment="1">
      <alignment horizontal="center"/>
    </xf>
    <xf numFmtId="0" fontId="2" fillId="4" borderId="8" xfId="1" applyFont="1" applyFill="1" applyBorder="1" applyAlignment="1">
      <alignment horizontal="center"/>
    </xf>
    <xf numFmtId="0" fontId="7" fillId="4" borderId="6" xfId="1" quotePrefix="1" applyFont="1" applyFill="1" applyBorder="1" applyAlignment="1">
      <alignment horizontal="center"/>
    </xf>
    <xf numFmtId="0" fontId="7" fillId="4" borderId="7" xfId="1" quotePrefix="1" applyFont="1" applyFill="1" applyBorder="1" applyAlignment="1">
      <alignment horizontal="center"/>
    </xf>
    <xf numFmtId="0" fontId="7" fillId="4" borderId="8" xfId="1" quotePrefix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24" xfId="0" applyFont="1" applyFill="1" applyBorder="1" applyAlignment="1">
      <alignment horizontal="center"/>
    </xf>
    <xf numFmtId="0" fontId="17" fillId="7" borderId="18" xfId="0" applyFont="1" applyFill="1" applyBorder="1" applyAlignment="1">
      <alignment horizontal="center"/>
    </xf>
    <xf numFmtId="0" fontId="17" fillId="7" borderId="19" xfId="0" applyFont="1" applyFill="1" applyBorder="1" applyAlignment="1">
      <alignment horizontal="center"/>
    </xf>
    <xf numFmtId="0" fontId="17" fillId="7" borderId="15" xfId="0" applyFont="1" applyFill="1" applyBorder="1" applyAlignment="1">
      <alignment horizontal="center" vertical="center" wrapText="1"/>
    </xf>
    <xf numFmtId="0" fontId="17" fillId="7" borderId="22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2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left" vertical="center" wrapText="1"/>
    </xf>
    <xf numFmtId="0" fontId="13" fillId="7" borderId="31" xfId="0" applyFont="1" applyFill="1" applyBorder="1" applyAlignment="1">
      <alignment horizontal="left" vertical="center" wrapText="1"/>
    </xf>
    <xf numFmtId="0" fontId="13" fillId="7" borderId="32" xfId="0" applyFont="1" applyFill="1" applyBorder="1" applyAlignment="1">
      <alignment horizontal="left" vertical="center" wrapText="1"/>
    </xf>
    <xf numFmtId="0" fontId="13" fillId="7" borderId="33" xfId="0" applyFont="1" applyFill="1" applyBorder="1" applyAlignment="1">
      <alignment horizontal="left" vertical="center" wrapText="1"/>
    </xf>
    <xf numFmtId="0" fontId="13" fillId="7" borderId="0" xfId="0" applyFont="1" applyFill="1" applyBorder="1" applyAlignment="1">
      <alignment horizontal="left" vertical="center" wrapText="1"/>
    </xf>
    <xf numFmtId="0" fontId="13" fillId="7" borderId="34" xfId="0" applyFont="1" applyFill="1" applyBorder="1" applyAlignment="1">
      <alignment horizontal="left" vertical="center" wrapText="1"/>
    </xf>
    <xf numFmtId="0" fontId="13" fillId="7" borderId="35" xfId="0" applyFont="1" applyFill="1" applyBorder="1" applyAlignment="1">
      <alignment horizontal="left" vertical="center" wrapText="1"/>
    </xf>
    <xf numFmtId="0" fontId="13" fillId="7" borderId="36" xfId="0" applyFont="1" applyFill="1" applyBorder="1" applyAlignment="1">
      <alignment horizontal="left" vertical="center" wrapText="1"/>
    </xf>
    <xf numFmtId="0" fontId="13" fillId="7" borderId="37" xfId="0" applyFont="1" applyFill="1" applyBorder="1" applyAlignment="1">
      <alignment horizontal="left" vertical="center" wrapText="1"/>
    </xf>
    <xf numFmtId="0" fontId="17" fillId="7" borderId="15" xfId="0" applyFont="1" applyFill="1" applyBorder="1" applyAlignment="1">
      <alignment horizontal="center"/>
    </xf>
    <xf numFmtId="0" fontId="17" fillId="7" borderId="16" xfId="0" applyFont="1" applyFill="1" applyBorder="1" applyAlignment="1">
      <alignment horizontal="center"/>
    </xf>
    <xf numFmtId="0" fontId="0" fillId="7" borderId="33" xfId="0" applyFill="1" applyBorder="1" applyAlignment="1">
      <alignment horizontal="left" vertical="center" wrapText="1"/>
    </xf>
    <xf numFmtId="0" fontId="0" fillId="7" borderId="0" xfId="0" applyFill="1" applyBorder="1" applyAlignment="1">
      <alignment horizontal="left" vertical="center" wrapText="1"/>
    </xf>
    <xf numFmtId="0" fontId="0" fillId="7" borderId="34" xfId="0" applyFill="1" applyBorder="1" applyAlignment="1">
      <alignment horizontal="left" vertical="center" wrapText="1"/>
    </xf>
    <xf numFmtId="0" fontId="21" fillId="6" borderId="0" xfId="0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1" xfId="0" applyFont="1" applyFill="1" applyBorder="1" applyAlignment="1">
      <alignment horizontal="center" vertical="center" wrapText="1"/>
    </xf>
    <xf numFmtId="0" fontId="23" fillId="7" borderId="32" xfId="0" applyFont="1" applyFill="1" applyBorder="1" applyAlignment="1">
      <alignment horizontal="center" vertical="center" wrapText="1"/>
    </xf>
    <xf numFmtId="0" fontId="23" fillId="7" borderId="3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23" fillId="7" borderId="34" xfId="0" applyFont="1" applyFill="1" applyBorder="1" applyAlignment="1">
      <alignment horizontal="center" vertical="center" wrapText="1"/>
    </xf>
    <xf numFmtId="0" fontId="23" fillId="7" borderId="35" xfId="0" applyFont="1" applyFill="1" applyBorder="1" applyAlignment="1">
      <alignment horizontal="center" vertical="center" wrapText="1"/>
    </xf>
    <xf numFmtId="0" fontId="23" fillId="7" borderId="36" xfId="0" applyFont="1" applyFill="1" applyBorder="1" applyAlignment="1">
      <alignment horizontal="center" vertical="center" wrapText="1"/>
    </xf>
    <xf numFmtId="0" fontId="23" fillId="7" borderId="37" xfId="0" applyFont="1" applyFill="1" applyBorder="1" applyAlignment="1">
      <alignment horizontal="center" vertical="center" wrapText="1"/>
    </xf>
    <xf numFmtId="0" fontId="21" fillId="6" borderId="40" xfId="0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 wrapText="1"/>
    </xf>
    <xf numFmtId="0" fontId="24" fillId="7" borderId="31" xfId="0" applyFont="1" applyFill="1" applyBorder="1" applyAlignment="1">
      <alignment horizontal="center" vertical="center" wrapText="1"/>
    </xf>
    <xf numFmtId="0" fontId="24" fillId="7" borderId="32" xfId="0" applyFont="1" applyFill="1" applyBorder="1" applyAlignment="1">
      <alignment horizontal="center" vertical="center" wrapText="1"/>
    </xf>
    <xf numFmtId="0" fontId="24" fillId="7" borderId="33" xfId="0" applyFont="1" applyFill="1" applyBorder="1" applyAlignment="1">
      <alignment horizontal="center" vertical="center" wrapText="1"/>
    </xf>
    <xf numFmtId="0" fontId="24" fillId="7" borderId="0" xfId="0" applyFont="1" applyFill="1" applyBorder="1" applyAlignment="1">
      <alignment horizontal="center" vertical="center" wrapText="1"/>
    </xf>
    <xf numFmtId="0" fontId="24" fillId="7" borderId="34" xfId="0" applyFont="1" applyFill="1" applyBorder="1" applyAlignment="1">
      <alignment horizontal="center" vertical="center" wrapText="1"/>
    </xf>
    <xf numFmtId="0" fontId="24" fillId="7" borderId="35" xfId="0" applyFont="1" applyFill="1" applyBorder="1" applyAlignment="1">
      <alignment horizontal="center" vertical="center" wrapText="1"/>
    </xf>
    <xf numFmtId="0" fontId="24" fillId="7" borderId="36" xfId="0" applyFont="1" applyFill="1" applyBorder="1" applyAlignment="1">
      <alignment horizontal="center" vertical="center" wrapText="1"/>
    </xf>
    <xf numFmtId="0" fontId="24" fillId="7" borderId="37" xfId="0" applyFont="1" applyFill="1" applyBorder="1" applyAlignment="1">
      <alignment horizontal="center" vertical="center" wrapText="1"/>
    </xf>
    <xf numFmtId="0" fontId="22" fillId="7" borderId="42" xfId="0" applyFont="1" applyFill="1" applyBorder="1" applyAlignment="1">
      <alignment horizontal="center" vertical="center" wrapText="1"/>
    </xf>
    <xf numFmtId="0" fontId="22" fillId="7" borderId="43" xfId="0" applyFont="1" applyFill="1" applyBorder="1" applyAlignment="1">
      <alignment horizontal="center" vertical="center" wrapText="1"/>
    </xf>
    <xf numFmtId="0" fontId="22" fillId="7" borderId="44" xfId="0" applyFont="1" applyFill="1" applyBorder="1" applyAlignment="1">
      <alignment horizontal="center" vertical="center" wrapText="1"/>
    </xf>
    <xf numFmtId="0" fontId="22" fillId="7" borderId="47" xfId="0" applyFont="1" applyFill="1" applyBorder="1" applyAlignment="1">
      <alignment horizontal="center" vertical="center" wrapText="1"/>
    </xf>
    <xf numFmtId="0" fontId="22" fillId="7" borderId="48" xfId="0" applyFont="1" applyFill="1" applyBorder="1" applyAlignment="1">
      <alignment horizontal="center" vertical="center" wrapText="1"/>
    </xf>
  </cellXfs>
  <cellStyles count="5">
    <cellStyle name="Normalny" xfId="0" builtinId="0"/>
    <cellStyle name="Normalny 2" xfId="4"/>
    <cellStyle name="Normalny_S2" xfId="1"/>
    <cellStyle name="Procentowy 2" xfId="3"/>
    <cellStyle name="Walutowy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dLbls>
            <c:showCatName val="1"/>
            <c:showPercent val="1"/>
            <c:showLeaderLines val="1"/>
          </c:dLbls>
          <c:cat>
            <c:strRef>
              <c:f>'Zadanie 4 - Powierzchnie'!$B$5:$B$19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4 - Powierzchnie'!$D$5:$D$19</c:f>
              <c:numCache>
                <c:formatCode>0\.0%</c:formatCode>
                <c:ptCount val="15"/>
                <c:pt idx="0">
                  <c:v>2.5878288763455784E-2</c:v>
                </c:pt>
                <c:pt idx="1">
                  <c:v>9.4074828043552005E-3</c:v>
                </c:pt>
                <c:pt idx="2">
                  <c:v>1.3293852749760957E-2</c:v>
                </c:pt>
                <c:pt idx="3">
                  <c:v>0.1042842602017211</c:v>
                </c:pt>
                <c:pt idx="4">
                  <c:v>0.17010579562629158</c:v>
                </c:pt>
                <c:pt idx="5">
                  <c:v>4.0714351809012672E-2</c:v>
                </c:pt>
                <c:pt idx="6">
                  <c:v>1.2800345455106258E-2</c:v>
                </c:pt>
                <c:pt idx="7">
                  <c:v>0.15570155146355755</c:v>
                </c:pt>
                <c:pt idx="8">
                  <c:v>2.1652632552974921E-2</c:v>
                </c:pt>
                <c:pt idx="9">
                  <c:v>8.01949353813886E-4</c:v>
                </c:pt>
                <c:pt idx="10">
                  <c:v>0.11011381511982973</c:v>
                </c:pt>
                <c:pt idx="11">
                  <c:v>2.846920206039295E-2</c:v>
                </c:pt>
                <c:pt idx="12">
                  <c:v>0.13879892662163412</c:v>
                </c:pt>
                <c:pt idx="13">
                  <c:v>7.5043952993430182E-2</c:v>
                </c:pt>
                <c:pt idx="14">
                  <c:v>9.2933592424663022E-2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bar"/>
        <c:grouping val="clustered"/>
        <c:ser>
          <c:idx val="0"/>
          <c:order val="0"/>
          <c:tx>
            <c:strRef>
              <c:f>'Zadanie 5 - Ludność'!$C$4</c:f>
              <c:strCache>
                <c:ptCount val="1"/>
                <c:pt idx="0">
                  <c:v>Ludność (mln)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Ludność'!$C$5:$C$19</c:f>
              <c:numCache>
                <c:formatCode>0\.0</c:formatCode>
                <c:ptCount val="15"/>
                <c:pt idx="0">
                  <c:v>8.1999999999999993</c:v>
                </c:pt>
                <c:pt idx="1">
                  <c:v>10.199999999999999</c:v>
                </c:pt>
                <c:pt idx="2">
                  <c:v>5.3</c:v>
                </c:pt>
                <c:pt idx="3">
                  <c:v>5.2</c:v>
                </c:pt>
                <c:pt idx="4">
                  <c:v>59</c:v>
                </c:pt>
                <c:pt idx="5">
                  <c:v>10.6</c:v>
                </c:pt>
                <c:pt idx="6">
                  <c:v>15.8</c:v>
                </c:pt>
                <c:pt idx="7">
                  <c:v>39.4</c:v>
                </c:pt>
                <c:pt idx="8">
                  <c:v>3.8</c:v>
                </c:pt>
                <c:pt idx="9">
                  <c:v>0.4</c:v>
                </c:pt>
                <c:pt idx="10">
                  <c:v>82.8</c:v>
                </c:pt>
                <c:pt idx="11">
                  <c:v>9.9</c:v>
                </c:pt>
                <c:pt idx="12">
                  <c:v>8.9</c:v>
                </c:pt>
                <c:pt idx="13">
                  <c:v>58.8</c:v>
                </c:pt>
                <c:pt idx="14">
                  <c:v>57.3</c:v>
                </c:pt>
              </c:numCache>
            </c:numRef>
          </c:val>
        </c:ser>
        <c:ser>
          <c:idx val="1"/>
          <c:order val="1"/>
          <c:tx>
            <c:strRef>
              <c:f>'Zadanie 5 - Ludność'!$D$4</c:f>
              <c:strCache>
                <c:ptCount val="1"/>
                <c:pt idx="0">
                  <c:v>w mieście (%)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Ludność'!$D$5:$D$19</c:f>
              <c:numCache>
                <c:formatCode>0%</c:formatCode>
                <c:ptCount val="15"/>
                <c:pt idx="0">
                  <c:v>0.64599999999999991</c:v>
                </c:pt>
                <c:pt idx="1">
                  <c:v>0.96499999999999997</c:v>
                </c:pt>
                <c:pt idx="2">
                  <c:v>0.85</c:v>
                </c:pt>
                <c:pt idx="3">
                  <c:v>0.64800000000000002</c:v>
                </c:pt>
                <c:pt idx="4">
                  <c:v>0.72900000000000009</c:v>
                </c:pt>
                <c:pt idx="5">
                  <c:v>0.65700000000000003</c:v>
                </c:pt>
                <c:pt idx="6">
                  <c:v>0.61</c:v>
                </c:pt>
                <c:pt idx="7">
                  <c:v>0.6409999999999999</c:v>
                </c:pt>
                <c:pt idx="8">
                  <c:v>0.57999999999999996</c:v>
                </c:pt>
                <c:pt idx="9">
                  <c:v>0.8909999999999999</c:v>
                </c:pt>
                <c:pt idx="10">
                  <c:v>0.86099999999999999</c:v>
                </c:pt>
                <c:pt idx="11">
                  <c:v>0.36</c:v>
                </c:pt>
                <c:pt idx="12">
                  <c:v>0.83400000000000007</c:v>
                </c:pt>
                <c:pt idx="13">
                  <c:v>0.92</c:v>
                </c:pt>
                <c:pt idx="14">
                  <c:v>0.66599999999999993</c:v>
                </c:pt>
              </c:numCache>
            </c:numRef>
          </c:val>
        </c:ser>
        <c:ser>
          <c:idx val="2"/>
          <c:order val="2"/>
          <c:tx>
            <c:strRef>
              <c:f>'Zadanie 5 - Ludność'!$E$4</c:f>
              <c:strCache>
                <c:ptCount val="1"/>
                <c:pt idx="0">
                  <c:v>w mieście (tys)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Ludność'!$E$5:$E$19</c:f>
              <c:numCache>
                <c:formatCode>0,00</c:formatCode>
                <c:ptCount val="15"/>
                <c:pt idx="0">
                  <c:v>5297.199999999998</c:v>
                </c:pt>
                <c:pt idx="1">
                  <c:v>9842.9999999999982</c:v>
                </c:pt>
                <c:pt idx="2">
                  <c:v>4505</c:v>
                </c:pt>
                <c:pt idx="3">
                  <c:v>3369.6000000000004</c:v>
                </c:pt>
                <c:pt idx="4">
                  <c:v>43011</c:v>
                </c:pt>
                <c:pt idx="5">
                  <c:v>6964.2</c:v>
                </c:pt>
                <c:pt idx="6">
                  <c:v>9638</c:v>
                </c:pt>
                <c:pt idx="7">
                  <c:v>25255.399999999994</c:v>
                </c:pt>
                <c:pt idx="8">
                  <c:v>2203.9999999999995</c:v>
                </c:pt>
                <c:pt idx="9">
                  <c:v>356.4</c:v>
                </c:pt>
                <c:pt idx="10">
                  <c:v>71290.799999999988</c:v>
                </c:pt>
                <c:pt idx="11">
                  <c:v>3564</c:v>
                </c:pt>
                <c:pt idx="12">
                  <c:v>7422.6000000000013</c:v>
                </c:pt>
                <c:pt idx="13">
                  <c:v>54096</c:v>
                </c:pt>
                <c:pt idx="14">
                  <c:v>38161.799999999996</c:v>
                </c:pt>
              </c:numCache>
            </c:numRef>
          </c:val>
        </c:ser>
        <c:ser>
          <c:idx val="3"/>
          <c:order val="3"/>
          <c:tx>
            <c:strRef>
              <c:f>'Zadanie 5 - Ludność'!$F$4</c:f>
              <c:strCache>
                <c:ptCount val="1"/>
                <c:pt idx="0">
                  <c:v>na wsi (tys)</c:v>
                </c:pt>
              </c:strCache>
            </c:strRef>
          </c:tx>
          <c:cat>
            <c:strRef>
              <c:f>'Zadanie 5 - Ludność'!$B$5:$B$19</c:f>
              <c:strCache>
                <c:ptCount val="15"/>
                <c:pt idx="0">
                  <c:v>Austria</c:v>
                </c:pt>
                <c:pt idx="1">
                  <c:v>Belgia</c:v>
                </c:pt>
                <c:pt idx="2">
                  <c:v>Dania</c:v>
                </c:pt>
                <c:pt idx="3">
                  <c:v>Finlandia</c:v>
                </c:pt>
                <c:pt idx="4">
                  <c:v>Francja</c:v>
                </c:pt>
                <c:pt idx="5">
                  <c:v>Grecja</c:v>
                </c:pt>
                <c:pt idx="6">
                  <c:v>Holandia</c:v>
                </c:pt>
                <c:pt idx="7">
                  <c:v>Hiszpania</c:v>
                </c:pt>
                <c:pt idx="8">
                  <c:v>Irlandia</c:v>
                </c:pt>
                <c:pt idx="9">
                  <c:v>Luksemburg</c:v>
                </c:pt>
                <c:pt idx="10">
                  <c:v>Niemcy</c:v>
                </c:pt>
                <c:pt idx="11">
                  <c:v>Portugalia</c:v>
                </c:pt>
                <c:pt idx="12">
                  <c:v>Szwecja</c:v>
                </c:pt>
                <c:pt idx="13">
                  <c:v>Wlk. Brytania</c:v>
                </c:pt>
                <c:pt idx="14">
                  <c:v>Włochy</c:v>
                </c:pt>
              </c:strCache>
            </c:strRef>
          </c:cat>
          <c:val>
            <c:numRef>
              <c:f>'Zadanie 5 - Ludność'!$F$5:$F$19</c:f>
              <c:numCache>
                <c:formatCode>0,00</c:formatCode>
                <c:ptCount val="15"/>
                <c:pt idx="0">
                  <c:v>2902.8000000000006</c:v>
                </c:pt>
                <c:pt idx="1">
                  <c:v>357.00000000000034</c:v>
                </c:pt>
                <c:pt idx="2">
                  <c:v>795</c:v>
                </c:pt>
                <c:pt idx="3">
                  <c:v>1830.4</c:v>
                </c:pt>
                <c:pt idx="4">
                  <c:v>15988.999999999995</c:v>
                </c:pt>
                <c:pt idx="5">
                  <c:v>3635.7999999999997</c:v>
                </c:pt>
                <c:pt idx="6">
                  <c:v>6162.0000000000009</c:v>
                </c:pt>
                <c:pt idx="7">
                  <c:v>14144.600000000004</c:v>
                </c:pt>
                <c:pt idx="8">
                  <c:v>1596</c:v>
                </c:pt>
                <c:pt idx="9">
                  <c:v>43.600000000000044</c:v>
                </c:pt>
                <c:pt idx="10">
                  <c:v>11509.2</c:v>
                </c:pt>
                <c:pt idx="11">
                  <c:v>6336</c:v>
                </c:pt>
                <c:pt idx="12">
                  <c:v>1477.3999999999994</c:v>
                </c:pt>
                <c:pt idx="13">
                  <c:v>4703.9999999999973</c:v>
                </c:pt>
                <c:pt idx="14">
                  <c:v>19138.200000000004</c:v>
                </c:pt>
              </c:numCache>
            </c:numRef>
          </c:val>
        </c:ser>
        <c:axId val="92343296"/>
        <c:axId val="92357376"/>
      </c:barChart>
      <c:catAx>
        <c:axId val="92343296"/>
        <c:scaling>
          <c:orientation val="minMax"/>
        </c:scaling>
        <c:axPos val="l"/>
        <c:tickLblPos val="nextTo"/>
        <c:crossAx val="92357376"/>
        <c:crosses val="autoZero"/>
        <c:auto val="1"/>
        <c:lblAlgn val="ctr"/>
        <c:lblOffset val="100"/>
      </c:catAx>
      <c:valAx>
        <c:axId val="92357376"/>
        <c:scaling>
          <c:orientation val="minMax"/>
        </c:scaling>
        <c:axPos val="b"/>
        <c:majorGridlines/>
        <c:numFmt formatCode="0\.0" sourceLinked="1"/>
        <c:tickLblPos val="nextTo"/>
        <c:crossAx val="9234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view3D>
      <c:depthPercent val="100"/>
      <c:rAngAx val="1"/>
    </c:view3D>
    <c:plotArea>
      <c:layout/>
      <c:bar3DChart>
        <c:barDir val="col"/>
        <c:grouping val="clustered"/>
        <c:ser>
          <c:idx val="4"/>
          <c:order val="0"/>
          <c:tx>
            <c:strRef>
              <c:f>'Zadanie 6 - Prądy'!$B$7</c:f>
              <c:strCache>
                <c:ptCount val="1"/>
                <c:pt idx="0">
                  <c:v>Magnetowid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Prądy'!$G$7</c:f>
              <c:numCache>
                <c:formatCode>0\.0%</c:formatCode>
                <c:ptCount val="1"/>
                <c:pt idx="0">
                  <c:v>7.6103500761035003E-4</c:v>
                </c:pt>
              </c:numCache>
            </c:numRef>
          </c:val>
        </c:ser>
        <c:ser>
          <c:idx val="0"/>
          <c:order val="1"/>
          <c:tx>
            <c:strRef>
              <c:f>'Zadanie 6 - Prądy'!$B$8</c:f>
              <c:strCache>
                <c:ptCount val="1"/>
                <c:pt idx="0">
                  <c:v>Suszarka do włosów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Prądy'!$G$8</c:f>
              <c:numCache>
                <c:formatCode>0\.0%</c:formatCode>
                <c:ptCount val="1"/>
                <c:pt idx="0">
                  <c:v>1.5220700152207001E-2</c:v>
                </c:pt>
              </c:numCache>
            </c:numRef>
          </c:val>
        </c:ser>
        <c:ser>
          <c:idx val="1"/>
          <c:order val="2"/>
          <c:tx>
            <c:strRef>
              <c:f>'Zadanie 6 - Prądy'!$B$9</c:f>
              <c:strCache>
                <c:ptCount val="1"/>
                <c:pt idx="0">
                  <c:v>Toster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Prądy'!$G$9</c:f>
              <c:numCache>
                <c:formatCode>0\.0%</c:formatCode>
                <c:ptCount val="1"/>
                <c:pt idx="0">
                  <c:v>4.9467275494672752E-3</c:v>
                </c:pt>
              </c:numCache>
            </c:numRef>
          </c:val>
        </c:ser>
        <c:ser>
          <c:idx val="2"/>
          <c:order val="3"/>
          <c:tx>
            <c:strRef>
              <c:f>'Zadanie 6 - Prądy'!$B$10</c:f>
              <c:strCache>
                <c:ptCount val="1"/>
                <c:pt idx="0">
                  <c:v>Komputer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Prądy'!$G$10</c:f>
              <c:numCache>
                <c:formatCode>0\.0%</c:formatCode>
                <c:ptCount val="1"/>
                <c:pt idx="0">
                  <c:v>1.0654490106544902E-2</c:v>
                </c:pt>
              </c:numCache>
            </c:numRef>
          </c:val>
        </c:ser>
        <c:ser>
          <c:idx val="3"/>
          <c:order val="4"/>
          <c:tx>
            <c:strRef>
              <c:f>'Zadanie 6 - Prądy'!$B$11</c:f>
              <c:strCache>
                <c:ptCount val="1"/>
                <c:pt idx="0">
                  <c:v>Wieża stereo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Prądy'!$G$11</c:f>
              <c:numCache>
                <c:formatCode>0\.0%</c:formatCode>
                <c:ptCount val="1"/>
                <c:pt idx="0">
                  <c:v>8.5235920852359207E-3</c:v>
                </c:pt>
              </c:numCache>
            </c:numRef>
          </c:val>
        </c:ser>
        <c:ser>
          <c:idx val="5"/>
          <c:order val="5"/>
          <c:tx>
            <c:strRef>
              <c:f>'Zadanie 6 - Prądy'!$B$12</c:f>
              <c:strCache>
                <c:ptCount val="1"/>
                <c:pt idx="0">
                  <c:v>Telewizor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Prądy'!$G$12</c:f>
              <c:numCache>
                <c:formatCode>0\.0%</c:formatCode>
                <c:ptCount val="1"/>
                <c:pt idx="0">
                  <c:v>1.8264840182648401E-2</c:v>
                </c:pt>
              </c:numCache>
            </c:numRef>
          </c:val>
        </c:ser>
        <c:ser>
          <c:idx val="6"/>
          <c:order val="6"/>
          <c:tx>
            <c:strRef>
              <c:f>'Zadanie 6 - Prądy'!$B$13</c:f>
              <c:strCache>
                <c:ptCount val="1"/>
                <c:pt idx="0">
                  <c:v>Oświetlenie (całe)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Prądy'!$G$13</c:f>
              <c:numCache>
                <c:formatCode>0\.0%</c:formatCode>
                <c:ptCount val="1"/>
                <c:pt idx="0">
                  <c:v>5.4794520547945209E-2</c:v>
                </c:pt>
              </c:numCache>
            </c:numRef>
          </c:val>
        </c:ser>
        <c:ser>
          <c:idx val="7"/>
          <c:order val="7"/>
          <c:tx>
            <c:strRef>
              <c:f>'Zadanie 6 - Prądy'!$B$14</c:f>
              <c:strCache>
                <c:ptCount val="1"/>
                <c:pt idx="0">
                  <c:v>Pralka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Prądy'!$G$14</c:f>
              <c:numCache>
                <c:formatCode>0\.0%</c:formatCode>
                <c:ptCount val="1"/>
                <c:pt idx="0">
                  <c:v>4.5662100456620995E-2</c:v>
                </c:pt>
              </c:numCache>
            </c:numRef>
          </c:val>
        </c:ser>
        <c:ser>
          <c:idx val="8"/>
          <c:order val="8"/>
          <c:tx>
            <c:strRef>
              <c:f>'Zadanie 6 - Prądy'!$B$15</c:f>
              <c:strCache>
                <c:ptCount val="1"/>
                <c:pt idx="0">
                  <c:v>Kuchenka elektryczna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Prądy'!$G$15</c:f>
              <c:numCache>
                <c:formatCode>0\.0%</c:formatCode>
                <c:ptCount val="1"/>
                <c:pt idx="0">
                  <c:v>0.23972602739726023</c:v>
                </c:pt>
              </c:numCache>
            </c:numRef>
          </c:val>
        </c:ser>
        <c:ser>
          <c:idx val="9"/>
          <c:order val="9"/>
          <c:tx>
            <c:strRef>
              <c:f>'Zadanie 6 - Prądy'!$B$16</c:f>
              <c:strCache>
                <c:ptCount val="1"/>
                <c:pt idx="0">
                  <c:v>Bojler elektryczny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Prądy'!$G$16</c:f>
              <c:numCache>
                <c:formatCode>0\.0%</c:formatCode>
                <c:ptCount val="1"/>
                <c:pt idx="0">
                  <c:v>0.3995433789954338</c:v>
                </c:pt>
              </c:numCache>
            </c:numRef>
          </c:val>
        </c:ser>
        <c:ser>
          <c:idx val="10"/>
          <c:order val="10"/>
          <c:tx>
            <c:strRef>
              <c:f>'Zadanie 6 - Prądy'!$B$17</c:f>
              <c:strCache>
                <c:ptCount val="1"/>
                <c:pt idx="0">
                  <c:v>Lodówka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Prądy'!$G$17</c:f>
              <c:numCache>
                <c:formatCode>0\.0%</c:formatCode>
                <c:ptCount val="1"/>
                <c:pt idx="0">
                  <c:v>7.6712328767123292E-2</c:v>
                </c:pt>
              </c:numCache>
            </c:numRef>
          </c:val>
        </c:ser>
        <c:ser>
          <c:idx val="11"/>
          <c:order val="11"/>
          <c:tx>
            <c:strRef>
              <c:f>'Zadanie 6 - Prądy'!$B$18</c:f>
              <c:strCache>
                <c:ptCount val="1"/>
                <c:pt idx="0">
                  <c:v>Zamrażarka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Prądy'!$G$18</c:f>
              <c:numCache>
                <c:formatCode>0\.0%</c:formatCode>
                <c:ptCount val="1"/>
                <c:pt idx="0">
                  <c:v>6.3926940639269403E-2</c:v>
                </c:pt>
              </c:numCache>
            </c:numRef>
          </c:val>
        </c:ser>
        <c:ser>
          <c:idx val="12"/>
          <c:order val="12"/>
          <c:tx>
            <c:strRef>
              <c:f>'Zadanie 6 - Prądy'!$B$19</c:f>
              <c:strCache>
                <c:ptCount val="1"/>
                <c:pt idx="0">
                  <c:v>Odkurzacz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Prądy'!$G$19</c:f>
              <c:numCache>
                <c:formatCode>0\.0%</c:formatCode>
                <c:ptCount val="1"/>
                <c:pt idx="0">
                  <c:v>4.1856925418569252E-3</c:v>
                </c:pt>
              </c:numCache>
            </c:numRef>
          </c:val>
        </c:ser>
        <c:ser>
          <c:idx val="13"/>
          <c:order val="13"/>
          <c:tx>
            <c:strRef>
              <c:f>'Zadanie 6 - Prądy'!$B$20</c:f>
              <c:strCache>
                <c:ptCount val="1"/>
                <c:pt idx="0">
                  <c:v>Mikser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Prądy'!$G$20</c:f>
              <c:numCache>
                <c:formatCode>0\.0%</c:formatCode>
                <c:ptCount val="1"/>
                <c:pt idx="0">
                  <c:v>3.8051750380517502E-3</c:v>
                </c:pt>
              </c:numCache>
            </c:numRef>
          </c:val>
        </c:ser>
        <c:ser>
          <c:idx val="14"/>
          <c:order val="14"/>
          <c:tx>
            <c:strRef>
              <c:f>'Zadanie 6 - Prądy'!$B$21</c:f>
              <c:strCache>
                <c:ptCount val="1"/>
                <c:pt idx="0">
                  <c:v>Czajnik elektryczny</c:v>
                </c:pt>
              </c:strCache>
            </c:strRef>
          </c:tx>
          <c:cat>
            <c:numRef>
              <c:f>'Zadanie 6 - Prądy'!$G$7:$G$21</c:f>
              <c:numCache>
                <c:formatCode>0\.0%</c:formatCode>
                <c:ptCount val="15"/>
                <c:pt idx="0">
                  <c:v>7.6103500761035003E-4</c:v>
                </c:pt>
                <c:pt idx="1">
                  <c:v>1.5220700152207001E-2</c:v>
                </c:pt>
                <c:pt idx="2">
                  <c:v>4.9467275494672752E-3</c:v>
                </c:pt>
                <c:pt idx="3">
                  <c:v>1.0654490106544902E-2</c:v>
                </c:pt>
                <c:pt idx="4">
                  <c:v>8.5235920852359207E-3</c:v>
                </c:pt>
                <c:pt idx="5">
                  <c:v>1.8264840182648401E-2</c:v>
                </c:pt>
                <c:pt idx="6">
                  <c:v>5.4794520547945209E-2</c:v>
                </c:pt>
                <c:pt idx="7">
                  <c:v>4.5662100456620995E-2</c:v>
                </c:pt>
                <c:pt idx="8">
                  <c:v>0.23972602739726023</c:v>
                </c:pt>
                <c:pt idx="9">
                  <c:v>0.3995433789954338</c:v>
                </c:pt>
                <c:pt idx="10">
                  <c:v>7.6712328767123292E-2</c:v>
                </c:pt>
                <c:pt idx="11">
                  <c:v>6.3926940639269403E-2</c:v>
                </c:pt>
                <c:pt idx="12">
                  <c:v>4.1856925418569252E-3</c:v>
                </c:pt>
                <c:pt idx="13">
                  <c:v>3.8051750380517502E-3</c:v>
                </c:pt>
                <c:pt idx="14">
                  <c:v>5.3272450532724502E-2</c:v>
                </c:pt>
              </c:numCache>
            </c:numRef>
          </c:cat>
          <c:val>
            <c:numRef>
              <c:f>'Zadanie 6 - Prądy'!$G$21</c:f>
              <c:numCache>
                <c:formatCode>0\.0%</c:formatCode>
                <c:ptCount val="1"/>
                <c:pt idx="0">
                  <c:v>5.3272450532724502E-2</c:v>
                </c:pt>
              </c:numCache>
            </c:numRef>
          </c:val>
        </c:ser>
        <c:shape val="box"/>
        <c:axId val="92764032"/>
        <c:axId val="92765568"/>
        <c:axId val="0"/>
      </c:bar3DChart>
      <c:catAx>
        <c:axId val="92764032"/>
        <c:scaling>
          <c:orientation val="minMax"/>
        </c:scaling>
        <c:axPos val="b"/>
        <c:numFmt formatCode="0\.0%" sourceLinked="1"/>
        <c:majorTickMark val="none"/>
        <c:tickLblPos val="nextTo"/>
        <c:crossAx val="92765568"/>
        <c:crosses val="autoZero"/>
        <c:auto val="1"/>
        <c:lblAlgn val="ctr"/>
        <c:lblOffset val="100"/>
      </c:catAx>
      <c:valAx>
        <c:axId val="92765568"/>
        <c:scaling>
          <c:orientation val="minMax"/>
          <c:max val="1"/>
        </c:scaling>
        <c:axPos val="l"/>
        <c:majorGridlines/>
        <c:numFmt formatCode="0\.0%" sourceLinked="1"/>
        <c:majorTickMark val="none"/>
        <c:tickLblPos val="nextTo"/>
        <c:crossAx val="92764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0</xdr:row>
      <xdr:rowOff>152400</xdr:rowOff>
    </xdr:from>
    <xdr:to>
      <xdr:col>12</xdr:col>
      <xdr:colOff>219075</xdr:colOff>
      <xdr:row>24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467350" y="152400"/>
          <a:ext cx="4629150" cy="381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TŁUMACZENIE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Aby policzyć cokolwiek w excelu (oczywiscie nie w pamięci :) ) musimy napisać formułę. Formuła to nic innego jak zestaw działań  i procedur (np. sumowanie, mnożenie lub wyliczenie wartości maksymalnej albo wykonanie wszystkich tych operacji jednocześnie.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Wszystkie formuły w Excel'u rozpoczynamy od wpisania znaku równości "=" nastepnie wpisujemy działania ktore maja byc wykonane w sposob identyczny jak na zwykłym kalkulatorze (np 645 +412). Po wpisaniu całej formuły naciskamy enter aby zaakceptowac. </a:t>
          </a: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(ćwiczenie: wpisz w wolnej komórce =14/78 a nastepnie naciśnij enter, powinien pojawić się wynik tej operacji 0,179487)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Formuły Excela wykonują jekieś operacje na konkretnych danych, dane te możemy podawać jawnie (np.  liczby 1645,45 lub 0,978) lub w postaci adresów komorek ktore zawierają dane(np b5 lub c17). W tym arkuszu dane do obliczeń zawierają komórki b3, b4 oraz b5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1" i="0" strike="noStrike">
              <a:solidFill>
                <a:srgbClr val="000000"/>
              </a:solidFill>
              <a:latin typeface="Arial CE"/>
            </a:rPr>
            <a:t>UWAGA</a:t>
          </a: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 CE"/>
            </a:rPr>
            <a:t>Excel wykonując obliczenia bierze pod uwagę kolejność działań (identycznie jak w matematyce), kolejno:działania w nawiasach, potęgowanie, pierwiastkowanie, mnożenie, dzielenie, dodawanie i na samym końcu odejmowanie.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 CE"/>
          </a:endParaRPr>
        </a:p>
      </xdr:txBody>
    </xdr:sp>
    <xdr:clientData/>
  </xdr:twoCellAnchor>
  <xdr:twoCellAnchor>
    <xdr:from>
      <xdr:col>2</xdr:col>
      <xdr:colOff>57150</xdr:colOff>
      <xdr:row>0</xdr:row>
      <xdr:rowOff>142875</xdr:rowOff>
    </xdr:from>
    <xdr:to>
      <xdr:col>4</xdr:col>
      <xdr:colOff>123825</xdr:colOff>
      <xdr:row>5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1333500" y="142875"/>
          <a:ext cx="3228975" cy="809625"/>
        </a:xfrm>
        <a:prstGeom prst="leftArrow">
          <a:avLst>
            <a:gd name="adj1" fmla="val 62352"/>
            <a:gd name="adj2" fmla="val 93483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800" b="1" i="0" strike="noStrike">
              <a:solidFill>
                <a:srgbClr val="000000"/>
              </a:solidFill>
              <a:latin typeface="Arial CE"/>
            </a:rPr>
            <a:t>W tych trzech komórkach możesz wpisac dowolne liczby, na nich będą wykonywane obliczenia</a:t>
          </a:r>
        </a:p>
      </xdr:txBody>
    </xdr:sp>
    <xdr:clientData/>
  </xdr:twoCellAnchor>
  <xdr:twoCellAnchor>
    <xdr:from>
      <xdr:col>2</xdr:col>
      <xdr:colOff>104775</xdr:colOff>
      <xdr:row>28</xdr:row>
      <xdr:rowOff>76200</xdr:rowOff>
    </xdr:from>
    <xdr:to>
      <xdr:col>3</xdr:col>
      <xdr:colOff>1190625</xdr:colOff>
      <xdr:row>32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1381125" y="4648200"/>
          <a:ext cx="2447925" cy="676275"/>
        </a:xfrm>
        <a:prstGeom prst="leftArrow">
          <a:avLst>
            <a:gd name="adj1" fmla="val 62352"/>
            <a:gd name="adj2" fmla="val 8484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l-PL" sz="800" b="1" i="0" strike="noStrike">
              <a:solidFill>
                <a:srgbClr val="000000"/>
              </a:solidFill>
              <a:latin typeface="Arial CE"/>
            </a:rPr>
            <a:t>tutaj ponownie wpisz swoje własne liczby, obojętnie jakie!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13</xdr:row>
      <xdr:rowOff>76200</xdr:rowOff>
    </xdr:from>
    <xdr:to>
      <xdr:col>12</xdr:col>
      <xdr:colOff>447675</xdr:colOff>
      <xdr:row>27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16</xdr:row>
      <xdr:rowOff>114300</xdr:rowOff>
    </xdr:from>
    <xdr:to>
      <xdr:col>14</xdr:col>
      <xdr:colOff>200025</xdr:colOff>
      <xdr:row>30</xdr:row>
      <xdr:rowOff>152400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9525</xdr:rowOff>
    </xdr:from>
    <xdr:to>
      <xdr:col>16</xdr:col>
      <xdr:colOff>0</xdr:colOff>
      <xdr:row>18</xdr:row>
      <xdr:rowOff>9525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topLeftCell="A22" workbookViewId="0">
      <selection activeCell="E35" sqref="E35"/>
    </sheetView>
  </sheetViews>
  <sheetFormatPr defaultRowHeight="12.75"/>
  <cols>
    <col min="1" max="1" width="9.140625" style="159"/>
    <col min="2" max="2" width="10" style="159" bestFit="1" customWidth="1"/>
    <col min="3" max="3" width="20.42578125" style="159" customWidth="1"/>
    <col min="4" max="4" width="27" style="159" customWidth="1"/>
    <col min="5" max="5" width="26.7109375" style="159" customWidth="1"/>
    <col min="6" max="6" width="12" style="159" hidden="1" customWidth="1"/>
    <col min="7" max="257" width="9.140625" style="159"/>
    <col min="258" max="258" width="10" style="159" bestFit="1" customWidth="1"/>
    <col min="259" max="259" width="20.42578125" style="159" customWidth="1"/>
    <col min="260" max="260" width="27" style="159" customWidth="1"/>
    <col min="261" max="261" width="26.7109375" style="159" customWidth="1"/>
    <col min="262" max="262" width="0" style="159" hidden="1" customWidth="1"/>
    <col min="263" max="513" width="9.140625" style="159"/>
    <col min="514" max="514" width="10" style="159" bestFit="1" customWidth="1"/>
    <col min="515" max="515" width="20.42578125" style="159" customWidth="1"/>
    <col min="516" max="516" width="27" style="159" customWidth="1"/>
    <col min="517" max="517" width="26.7109375" style="159" customWidth="1"/>
    <col min="518" max="518" width="0" style="159" hidden="1" customWidth="1"/>
    <col min="519" max="769" width="9.140625" style="159"/>
    <col min="770" max="770" width="10" style="159" bestFit="1" customWidth="1"/>
    <col min="771" max="771" width="20.42578125" style="159" customWidth="1"/>
    <col min="772" max="772" width="27" style="159" customWidth="1"/>
    <col min="773" max="773" width="26.7109375" style="159" customWidth="1"/>
    <col min="774" max="774" width="0" style="159" hidden="1" customWidth="1"/>
    <col min="775" max="1025" width="9.140625" style="159"/>
    <col min="1026" max="1026" width="10" style="159" bestFit="1" customWidth="1"/>
    <col min="1027" max="1027" width="20.42578125" style="159" customWidth="1"/>
    <col min="1028" max="1028" width="27" style="159" customWidth="1"/>
    <col min="1029" max="1029" width="26.7109375" style="159" customWidth="1"/>
    <col min="1030" max="1030" width="0" style="159" hidden="1" customWidth="1"/>
    <col min="1031" max="1281" width="9.140625" style="159"/>
    <col min="1282" max="1282" width="10" style="159" bestFit="1" customWidth="1"/>
    <col min="1283" max="1283" width="20.42578125" style="159" customWidth="1"/>
    <col min="1284" max="1284" width="27" style="159" customWidth="1"/>
    <col min="1285" max="1285" width="26.7109375" style="159" customWidth="1"/>
    <col min="1286" max="1286" width="0" style="159" hidden="1" customWidth="1"/>
    <col min="1287" max="1537" width="9.140625" style="159"/>
    <col min="1538" max="1538" width="10" style="159" bestFit="1" customWidth="1"/>
    <col min="1539" max="1539" width="20.42578125" style="159" customWidth="1"/>
    <col min="1540" max="1540" width="27" style="159" customWidth="1"/>
    <col min="1541" max="1541" width="26.7109375" style="159" customWidth="1"/>
    <col min="1542" max="1542" width="0" style="159" hidden="1" customWidth="1"/>
    <col min="1543" max="1793" width="9.140625" style="159"/>
    <col min="1794" max="1794" width="10" style="159" bestFit="1" customWidth="1"/>
    <col min="1795" max="1795" width="20.42578125" style="159" customWidth="1"/>
    <col min="1796" max="1796" width="27" style="159" customWidth="1"/>
    <col min="1797" max="1797" width="26.7109375" style="159" customWidth="1"/>
    <col min="1798" max="1798" width="0" style="159" hidden="1" customWidth="1"/>
    <col min="1799" max="2049" width="9.140625" style="159"/>
    <col min="2050" max="2050" width="10" style="159" bestFit="1" customWidth="1"/>
    <col min="2051" max="2051" width="20.42578125" style="159" customWidth="1"/>
    <col min="2052" max="2052" width="27" style="159" customWidth="1"/>
    <col min="2053" max="2053" width="26.7109375" style="159" customWidth="1"/>
    <col min="2054" max="2054" width="0" style="159" hidden="1" customWidth="1"/>
    <col min="2055" max="2305" width="9.140625" style="159"/>
    <col min="2306" max="2306" width="10" style="159" bestFit="1" customWidth="1"/>
    <col min="2307" max="2307" width="20.42578125" style="159" customWidth="1"/>
    <col min="2308" max="2308" width="27" style="159" customWidth="1"/>
    <col min="2309" max="2309" width="26.7109375" style="159" customWidth="1"/>
    <col min="2310" max="2310" width="0" style="159" hidden="1" customWidth="1"/>
    <col min="2311" max="2561" width="9.140625" style="159"/>
    <col min="2562" max="2562" width="10" style="159" bestFit="1" customWidth="1"/>
    <col min="2563" max="2563" width="20.42578125" style="159" customWidth="1"/>
    <col min="2564" max="2564" width="27" style="159" customWidth="1"/>
    <col min="2565" max="2565" width="26.7109375" style="159" customWidth="1"/>
    <col min="2566" max="2566" width="0" style="159" hidden="1" customWidth="1"/>
    <col min="2567" max="2817" width="9.140625" style="159"/>
    <col min="2818" max="2818" width="10" style="159" bestFit="1" customWidth="1"/>
    <col min="2819" max="2819" width="20.42578125" style="159" customWidth="1"/>
    <col min="2820" max="2820" width="27" style="159" customWidth="1"/>
    <col min="2821" max="2821" width="26.7109375" style="159" customWidth="1"/>
    <col min="2822" max="2822" width="0" style="159" hidden="1" customWidth="1"/>
    <col min="2823" max="3073" width="9.140625" style="159"/>
    <col min="3074" max="3074" width="10" style="159" bestFit="1" customWidth="1"/>
    <col min="3075" max="3075" width="20.42578125" style="159" customWidth="1"/>
    <col min="3076" max="3076" width="27" style="159" customWidth="1"/>
    <col min="3077" max="3077" width="26.7109375" style="159" customWidth="1"/>
    <col min="3078" max="3078" width="0" style="159" hidden="1" customWidth="1"/>
    <col min="3079" max="3329" width="9.140625" style="159"/>
    <col min="3330" max="3330" width="10" style="159" bestFit="1" customWidth="1"/>
    <col min="3331" max="3331" width="20.42578125" style="159" customWidth="1"/>
    <col min="3332" max="3332" width="27" style="159" customWidth="1"/>
    <col min="3333" max="3333" width="26.7109375" style="159" customWidth="1"/>
    <col min="3334" max="3334" width="0" style="159" hidden="1" customWidth="1"/>
    <col min="3335" max="3585" width="9.140625" style="159"/>
    <col min="3586" max="3586" width="10" style="159" bestFit="1" customWidth="1"/>
    <col min="3587" max="3587" width="20.42578125" style="159" customWidth="1"/>
    <col min="3588" max="3588" width="27" style="159" customWidth="1"/>
    <col min="3589" max="3589" width="26.7109375" style="159" customWidth="1"/>
    <col min="3590" max="3590" width="0" style="159" hidden="1" customWidth="1"/>
    <col min="3591" max="3841" width="9.140625" style="159"/>
    <col min="3842" max="3842" width="10" style="159" bestFit="1" customWidth="1"/>
    <col min="3843" max="3843" width="20.42578125" style="159" customWidth="1"/>
    <col min="3844" max="3844" width="27" style="159" customWidth="1"/>
    <col min="3845" max="3845" width="26.7109375" style="159" customWidth="1"/>
    <col min="3846" max="3846" width="0" style="159" hidden="1" customWidth="1"/>
    <col min="3847" max="4097" width="9.140625" style="159"/>
    <col min="4098" max="4098" width="10" style="159" bestFit="1" customWidth="1"/>
    <col min="4099" max="4099" width="20.42578125" style="159" customWidth="1"/>
    <col min="4100" max="4100" width="27" style="159" customWidth="1"/>
    <col min="4101" max="4101" width="26.7109375" style="159" customWidth="1"/>
    <col min="4102" max="4102" width="0" style="159" hidden="1" customWidth="1"/>
    <col min="4103" max="4353" width="9.140625" style="159"/>
    <col min="4354" max="4354" width="10" style="159" bestFit="1" customWidth="1"/>
    <col min="4355" max="4355" width="20.42578125" style="159" customWidth="1"/>
    <col min="4356" max="4356" width="27" style="159" customWidth="1"/>
    <col min="4357" max="4357" width="26.7109375" style="159" customWidth="1"/>
    <col min="4358" max="4358" width="0" style="159" hidden="1" customWidth="1"/>
    <col min="4359" max="4609" width="9.140625" style="159"/>
    <col min="4610" max="4610" width="10" style="159" bestFit="1" customWidth="1"/>
    <col min="4611" max="4611" width="20.42578125" style="159" customWidth="1"/>
    <col min="4612" max="4612" width="27" style="159" customWidth="1"/>
    <col min="4613" max="4613" width="26.7109375" style="159" customWidth="1"/>
    <col min="4614" max="4614" width="0" style="159" hidden="1" customWidth="1"/>
    <col min="4615" max="4865" width="9.140625" style="159"/>
    <col min="4866" max="4866" width="10" style="159" bestFit="1" customWidth="1"/>
    <col min="4867" max="4867" width="20.42578125" style="159" customWidth="1"/>
    <col min="4868" max="4868" width="27" style="159" customWidth="1"/>
    <col min="4869" max="4869" width="26.7109375" style="159" customWidth="1"/>
    <col min="4870" max="4870" width="0" style="159" hidden="1" customWidth="1"/>
    <col min="4871" max="5121" width="9.140625" style="159"/>
    <col min="5122" max="5122" width="10" style="159" bestFit="1" customWidth="1"/>
    <col min="5123" max="5123" width="20.42578125" style="159" customWidth="1"/>
    <col min="5124" max="5124" width="27" style="159" customWidth="1"/>
    <col min="5125" max="5125" width="26.7109375" style="159" customWidth="1"/>
    <col min="5126" max="5126" width="0" style="159" hidden="1" customWidth="1"/>
    <col min="5127" max="5377" width="9.140625" style="159"/>
    <col min="5378" max="5378" width="10" style="159" bestFit="1" customWidth="1"/>
    <col min="5379" max="5379" width="20.42578125" style="159" customWidth="1"/>
    <col min="5380" max="5380" width="27" style="159" customWidth="1"/>
    <col min="5381" max="5381" width="26.7109375" style="159" customWidth="1"/>
    <col min="5382" max="5382" width="0" style="159" hidden="1" customWidth="1"/>
    <col min="5383" max="5633" width="9.140625" style="159"/>
    <col min="5634" max="5634" width="10" style="159" bestFit="1" customWidth="1"/>
    <col min="5635" max="5635" width="20.42578125" style="159" customWidth="1"/>
    <col min="5636" max="5636" width="27" style="159" customWidth="1"/>
    <col min="5637" max="5637" width="26.7109375" style="159" customWidth="1"/>
    <col min="5638" max="5638" width="0" style="159" hidden="1" customWidth="1"/>
    <col min="5639" max="5889" width="9.140625" style="159"/>
    <col min="5890" max="5890" width="10" style="159" bestFit="1" customWidth="1"/>
    <col min="5891" max="5891" width="20.42578125" style="159" customWidth="1"/>
    <col min="5892" max="5892" width="27" style="159" customWidth="1"/>
    <col min="5893" max="5893" width="26.7109375" style="159" customWidth="1"/>
    <col min="5894" max="5894" width="0" style="159" hidden="1" customWidth="1"/>
    <col min="5895" max="6145" width="9.140625" style="159"/>
    <col min="6146" max="6146" width="10" style="159" bestFit="1" customWidth="1"/>
    <col min="6147" max="6147" width="20.42578125" style="159" customWidth="1"/>
    <col min="6148" max="6148" width="27" style="159" customWidth="1"/>
    <col min="6149" max="6149" width="26.7109375" style="159" customWidth="1"/>
    <col min="6150" max="6150" width="0" style="159" hidden="1" customWidth="1"/>
    <col min="6151" max="6401" width="9.140625" style="159"/>
    <col min="6402" max="6402" width="10" style="159" bestFit="1" customWidth="1"/>
    <col min="6403" max="6403" width="20.42578125" style="159" customWidth="1"/>
    <col min="6404" max="6404" width="27" style="159" customWidth="1"/>
    <col min="6405" max="6405" width="26.7109375" style="159" customWidth="1"/>
    <col min="6406" max="6406" width="0" style="159" hidden="1" customWidth="1"/>
    <col min="6407" max="6657" width="9.140625" style="159"/>
    <col min="6658" max="6658" width="10" style="159" bestFit="1" customWidth="1"/>
    <col min="6659" max="6659" width="20.42578125" style="159" customWidth="1"/>
    <col min="6660" max="6660" width="27" style="159" customWidth="1"/>
    <col min="6661" max="6661" width="26.7109375" style="159" customWidth="1"/>
    <col min="6662" max="6662" width="0" style="159" hidden="1" customWidth="1"/>
    <col min="6663" max="6913" width="9.140625" style="159"/>
    <col min="6914" max="6914" width="10" style="159" bestFit="1" customWidth="1"/>
    <col min="6915" max="6915" width="20.42578125" style="159" customWidth="1"/>
    <col min="6916" max="6916" width="27" style="159" customWidth="1"/>
    <col min="6917" max="6917" width="26.7109375" style="159" customWidth="1"/>
    <col min="6918" max="6918" width="0" style="159" hidden="1" customWidth="1"/>
    <col min="6919" max="7169" width="9.140625" style="159"/>
    <col min="7170" max="7170" width="10" style="159" bestFit="1" customWidth="1"/>
    <col min="7171" max="7171" width="20.42578125" style="159" customWidth="1"/>
    <col min="7172" max="7172" width="27" style="159" customWidth="1"/>
    <col min="7173" max="7173" width="26.7109375" style="159" customWidth="1"/>
    <col min="7174" max="7174" width="0" style="159" hidden="1" customWidth="1"/>
    <col min="7175" max="7425" width="9.140625" style="159"/>
    <col min="7426" max="7426" width="10" style="159" bestFit="1" customWidth="1"/>
    <col min="7427" max="7427" width="20.42578125" style="159" customWidth="1"/>
    <col min="7428" max="7428" width="27" style="159" customWidth="1"/>
    <col min="7429" max="7429" width="26.7109375" style="159" customWidth="1"/>
    <col min="7430" max="7430" width="0" style="159" hidden="1" customWidth="1"/>
    <col min="7431" max="7681" width="9.140625" style="159"/>
    <col min="7682" max="7682" width="10" style="159" bestFit="1" customWidth="1"/>
    <col min="7683" max="7683" width="20.42578125" style="159" customWidth="1"/>
    <col min="7684" max="7684" width="27" style="159" customWidth="1"/>
    <col min="7685" max="7685" width="26.7109375" style="159" customWidth="1"/>
    <col min="7686" max="7686" width="0" style="159" hidden="1" customWidth="1"/>
    <col min="7687" max="7937" width="9.140625" style="159"/>
    <col min="7938" max="7938" width="10" style="159" bestFit="1" customWidth="1"/>
    <col min="7939" max="7939" width="20.42578125" style="159" customWidth="1"/>
    <col min="7940" max="7940" width="27" style="159" customWidth="1"/>
    <col min="7941" max="7941" width="26.7109375" style="159" customWidth="1"/>
    <col min="7942" max="7942" width="0" style="159" hidden="1" customWidth="1"/>
    <col min="7943" max="8193" width="9.140625" style="159"/>
    <col min="8194" max="8194" width="10" style="159" bestFit="1" customWidth="1"/>
    <col min="8195" max="8195" width="20.42578125" style="159" customWidth="1"/>
    <col min="8196" max="8196" width="27" style="159" customWidth="1"/>
    <col min="8197" max="8197" width="26.7109375" style="159" customWidth="1"/>
    <col min="8198" max="8198" width="0" style="159" hidden="1" customWidth="1"/>
    <col min="8199" max="8449" width="9.140625" style="159"/>
    <col min="8450" max="8450" width="10" style="159" bestFit="1" customWidth="1"/>
    <col min="8451" max="8451" width="20.42578125" style="159" customWidth="1"/>
    <col min="8452" max="8452" width="27" style="159" customWidth="1"/>
    <col min="8453" max="8453" width="26.7109375" style="159" customWidth="1"/>
    <col min="8454" max="8454" width="0" style="159" hidden="1" customWidth="1"/>
    <col min="8455" max="8705" width="9.140625" style="159"/>
    <col min="8706" max="8706" width="10" style="159" bestFit="1" customWidth="1"/>
    <col min="8707" max="8707" width="20.42578125" style="159" customWidth="1"/>
    <col min="8708" max="8708" width="27" style="159" customWidth="1"/>
    <col min="8709" max="8709" width="26.7109375" style="159" customWidth="1"/>
    <col min="8710" max="8710" width="0" style="159" hidden="1" customWidth="1"/>
    <col min="8711" max="8961" width="9.140625" style="159"/>
    <col min="8962" max="8962" width="10" style="159" bestFit="1" customWidth="1"/>
    <col min="8963" max="8963" width="20.42578125" style="159" customWidth="1"/>
    <col min="8964" max="8964" width="27" style="159" customWidth="1"/>
    <col min="8965" max="8965" width="26.7109375" style="159" customWidth="1"/>
    <col min="8966" max="8966" width="0" style="159" hidden="1" customWidth="1"/>
    <col min="8967" max="9217" width="9.140625" style="159"/>
    <col min="9218" max="9218" width="10" style="159" bestFit="1" customWidth="1"/>
    <col min="9219" max="9219" width="20.42578125" style="159" customWidth="1"/>
    <col min="9220" max="9220" width="27" style="159" customWidth="1"/>
    <col min="9221" max="9221" width="26.7109375" style="159" customWidth="1"/>
    <col min="9222" max="9222" width="0" style="159" hidden="1" customWidth="1"/>
    <col min="9223" max="9473" width="9.140625" style="159"/>
    <col min="9474" max="9474" width="10" style="159" bestFit="1" customWidth="1"/>
    <col min="9475" max="9475" width="20.42578125" style="159" customWidth="1"/>
    <col min="9476" max="9476" width="27" style="159" customWidth="1"/>
    <col min="9477" max="9477" width="26.7109375" style="159" customWidth="1"/>
    <col min="9478" max="9478" width="0" style="159" hidden="1" customWidth="1"/>
    <col min="9479" max="9729" width="9.140625" style="159"/>
    <col min="9730" max="9730" width="10" style="159" bestFit="1" customWidth="1"/>
    <col min="9731" max="9731" width="20.42578125" style="159" customWidth="1"/>
    <col min="9732" max="9732" width="27" style="159" customWidth="1"/>
    <col min="9733" max="9733" width="26.7109375" style="159" customWidth="1"/>
    <col min="9734" max="9734" width="0" style="159" hidden="1" customWidth="1"/>
    <col min="9735" max="9985" width="9.140625" style="159"/>
    <col min="9986" max="9986" width="10" style="159" bestFit="1" customWidth="1"/>
    <col min="9987" max="9987" width="20.42578125" style="159" customWidth="1"/>
    <col min="9988" max="9988" width="27" style="159" customWidth="1"/>
    <col min="9989" max="9989" width="26.7109375" style="159" customWidth="1"/>
    <col min="9990" max="9990" width="0" style="159" hidden="1" customWidth="1"/>
    <col min="9991" max="10241" width="9.140625" style="159"/>
    <col min="10242" max="10242" width="10" style="159" bestFit="1" customWidth="1"/>
    <col min="10243" max="10243" width="20.42578125" style="159" customWidth="1"/>
    <col min="10244" max="10244" width="27" style="159" customWidth="1"/>
    <col min="10245" max="10245" width="26.7109375" style="159" customWidth="1"/>
    <col min="10246" max="10246" width="0" style="159" hidden="1" customWidth="1"/>
    <col min="10247" max="10497" width="9.140625" style="159"/>
    <col min="10498" max="10498" width="10" style="159" bestFit="1" customWidth="1"/>
    <col min="10499" max="10499" width="20.42578125" style="159" customWidth="1"/>
    <col min="10500" max="10500" width="27" style="159" customWidth="1"/>
    <col min="10501" max="10501" width="26.7109375" style="159" customWidth="1"/>
    <col min="10502" max="10502" width="0" style="159" hidden="1" customWidth="1"/>
    <col min="10503" max="10753" width="9.140625" style="159"/>
    <col min="10754" max="10754" width="10" style="159" bestFit="1" customWidth="1"/>
    <col min="10755" max="10755" width="20.42578125" style="159" customWidth="1"/>
    <col min="10756" max="10756" width="27" style="159" customWidth="1"/>
    <col min="10757" max="10757" width="26.7109375" style="159" customWidth="1"/>
    <col min="10758" max="10758" width="0" style="159" hidden="1" customWidth="1"/>
    <col min="10759" max="11009" width="9.140625" style="159"/>
    <col min="11010" max="11010" width="10" style="159" bestFit="1" customWidth="1"/>
    <col min="11011" max="11011" width="20.42578125" style="159" customWidth="1"/>
    <col min="11012" max="11012" width="27" style="159" customWidth="1"/>
    <col min="11013" max="11013" width="26.7109375" style="159" customWidth="1"/>
    <col min="11014" max="11014" width="0" style="159" hidden="1" customWidth="1"/>
    <col min="11015" max="11265" width="9.140625" style="159"/>
    <col min="11266" max="11266" width="10" style="159" bestFit="1" customWidth="1"/>
    <col min="11267" max="11267" width="20.42578125" style="159" customWidth="1"/>
    <col min="11268" max="11268" width="27" style="159" customWidth="1"/>
    <col min="11269" max="11269" width="26.7109375" style="159" customWidth="1"/>
    <col min="11270" max="11270" width="0" style="159" hidden="1" customWidth="1"/>
    <col min="11271" max="11521" width="9.140625" style="159"/>
    <col min="11522" max="11522" width="10" style="159" bestFit="1" customWidth="1"/>
    <col min="11523" max="11523" width="20.42578125" style="159" customWidth="1"/>
    <col min="11524" max="11524" width="27" style="159" customWidth="1"/>
    <col min="11525" max="11525" width="26.7109375" style="159" customWidth="1"/>
    <col min="11526" max="11526" width="0" style="159" hidden="1" customWidth="1"/>
    <col min="11527" max="11777" width="9.140625" style="159"/>
    <col min="11778" max="11778" width="10" style="159" bestFit="1" customWidth="1"/>
    <col min="11779" max="11779" width="20.42578125" style="159" customWidth="1"/>
    <col min="11780" max="11780" width="27" style="159" customWidth="1"/>
    <col min="11781" max="11781" width="26.7109375" style="159" customWidth="1"/>
    <col min="11782" max="11782" width="0" style="159" hidden="1" customWidth="1"/>
    <col min="11783" max="12033" width="9.140625" style="159"/>
    <col min="12034" max="12034" width="10" style="159" bestFit="1" customWidth="1"/>
    <col min="12035" max="12035" width="20.42578125" style="159" customWidth="1"/>
    <col min="12036" max="12036" width="27" style="159" customWidth="1"/>
    <col min="12037" max="12037" width="26.7109375" style="159" customWidth="1"/>
    <col min="12038" max="12038" width="0" style="159" hidden="1" customWidth="1"/>
    <col min="12039" max="12289" width="9.140625" style="159"/>
    <col min="12290" max="12290" width="10" style="159" bestFit="1" customWidth="1"/>
    <col min="12291" max="12291" width="20.42578125" style="159" customWidth="1"/>
    <col min="12292" max="12292" width="27" style="159" customWidth="1"/>
    <col min="12293" max="12293" width="26.7109375" style="159" customWidth="1"/>
    <col min="12294" max="12294" width="0" style="159" hidden="1" customWidth="1"/>
    <col min="12295" max="12545" width="9.140625" style="159"/>
    <col min="12546" max="12546" width="10" style="159" bestFit="1" customWidth="1"/>
    <col min="12547" max="12547" width="20.42578125" style="159" customWidth="1"/>
    <col min="12548" max="12548" width="27" style="159" customWidth="1"/>
    <col min="12549" max="12549" width="26.7109375" style="159" customWidth="1"/>
    <col min="12550" max="12550" width="0" style="159" hidden="1" customWidth="1"/>
    <col min="12551" max="12801" width="9.140625" style="159"/>
    <col min="12802" max="12802" width="10" style="159" bestFit="1" customWidth="1"/>
    <col min="12803" max="12803" width="20.42578125" style="159" customWidth="1"/>
    <col min="12804" max="12804" width="27" style="159" customWidth="1"/>
    <col min="12805" max="12805" width="26.7109375" style="159" customWidth="1"/>
    <col min="12806" max="12806" width="0" style="159" hidden="1" customWidth="1"/>
    <col min="12807" max="13057" width="9.140625" style="159"/>
    <col min="13058" max="13058" width="10" style="159" bestFit="1" customWidth="1"/>
    <col min="13059" max="13059" width="20.42578125" style="159" customWidth="1"/>
    <col min="13060" max="13060" width="27" style="159" customWidth="1"/>
    <col min="13061" max="13061" width="26.7109375" style="159" customWidth="1"/>
    <col min="13062" max="13062" width="0" style="159" hidden="1" customWidth="1"/>
    <col min="13063" max="13313" width="9.140625" style="159"/>
    <col min="13314" max="13314" width="10" style="159" bestFit="1" customWidth="1"/>
    <col min="13315" max="13315" width="20.42578125" style="159" customWidth="1"/>
    <col min="13316" max="13316" width="27" style="159" customWidth="1"/>
    <col min="13317" max="13317" width="26.7109375" style="159" customWidth="1"/>
    <col min="13318" max="13318" width="0" style="159" hidden="1" customWidth="1"/>
    <col min="13319" max="13569" width="9.140625" style="159"/>
    <col min="13570" max="13570" width="10" style="159" bestFit="1" customWidth="1"/>
    <col min="13571" max="13571" width="20.42578125" style="159" customWidth="1"/>
    <col min="13572" max="13572" width="27" style="159" customWidth="1"/>
    <col min="13573" max="13573" width="26.7109375" style="159" customWidth="1"/>
    <col min="13574" max="13574" width="0" style="159" hidden="1" customWidth="1"/>
    <col min="13575" max="13825" width="9.140625" style="159"/>
    <col min="13826" max="13826" width="10" style="159" bestFit="1" customWidth="1"/>
    <col min="13827" max="13827" width="20.42578125" style="159" customWidth="1"/>
    <col min="13828" max="13828" width="27" style="159" customWidth="1"/>
    <col min="13829" max="13829" width="26.7109375" style="159" customWidth="1"/>
    <col min="13830" max="13830" width="0" style="159" hidden="1" customWidth="1"/>
    <col min="13831" max="14081" width="9.140625" style="159"/>
    <col min="14082" max="14082" width="10" style="159" bestFit="1" customWidth="1"/>
    <col min="14083" max="14083" width="20.42578125" style="159" customWidth="1"/>
    <col min="14084" max="14084" width="27" style="159" customWidth="1"/>
    <col min="14085" max="14085" width="26.7109375" style="159" customWidth="1"/>
    <col min="14086" max="14086" width="0" style="159" hidden="1" customWidth="1"/>
    <col min="14087" max="14337" width="9.140625" style="159"/>
    <col min="14338" max="14338" width="10" style="159" bestFit="1" customWidth="1"/>
    <col min="14339" max="14339" width="20.42578125" style="159" customWidth="1"/>
    <col min="14340" max="14340" width="27" style="159" customWidth="1"/>
    <col min="14341" max="14341" width="26.7109375" style="159" customWidth="1"/>
    <col min="14342" max="14342" width="0" style="159" hidden="1" customWidth="1"/>
    <col min="14343" max="14593" width="9.140625" style="159"/>
    <col min="14594" max="14594" width="10" style="159" bestFit="1" customWidth="1"/>
    <col min="14595" max="14595" width="20.42578125" style="159" customWidth="1"/>
    <col min="14596" max="14596" width="27" style="159" customWidth="1"/>
    <col min="14597" max="14597" width="26.7109375" style="159" customWidth="1"/>
    <col min="14598" max="14598" width="0" style="159" hidden="1" customWidth="1"/>
    <col min="14599" max="14849" width="9.140625" style="159"/>
    <col min="14850" max="14850" width="10" style="159" bestFit="1" customWidth="1"/>
    <col min="14851" max="14851" width="20.42578125" style="159" customWidth="1"/>
    <col min="14852" max="14852" width="27" style="159" customWidth="1"/>
    <col min="14853" max="14853" width="26.7109375" style="159" customWidth="1"/>
    <col min="14854" max="14854" width="0" style="159" hidden="1" customWidth="1"/>
    <col min="14855" max="15105" width="9.140625" style="159"/>
    <col min="15106" max="15106" width="10" style="159" bestFit="1" customWidth="1"/>
    <col min="15107" max="15107" width="20.42578125" style="159" customWidth="1"/>
    <col min="15108" max="15108" width="27" style="159" customWidth="1"/>
    <col min="15109" max="15109" width="26.7109375" style="159" customWidth="1"/>
    <col min="15110" max="15110" width="0" style="159" hidden="1" customWidth="1"/>
    <col min="15111" max="15361" width="9.140625" style="159"/>
    <col min="15362" max="15362" width="10" style="159" bestFit="1" customWidth="1"/>
    <col min="15363" max="15363" width="20.42578125" style="159" customWidth="1"/>
    <col min="15364" max="15364" width="27" style="159" customWidth="1"/>
    <col min="15365" max="15365" width="26.7109375" style="159" customWidth="1"/>
    <col min="15366" max="15366" width="0" style="159" hidden="1" customWidth="1"/>
    <col min="15367" max="15617" width="9.140625" style="159"/>
    <col min="15618" max="15618" width="10" style="159" bestFit="1" customWidth="1"/>
    <col min="15619" max="15619" width="20.42578125" style="159" customWidth="1"/>
    <col min="15620" max="15620" width="27" style="159" customWidth="1"/>
    <col min="15621" max="15621" width="26.7109375" style="159" customWidth="1"/>
    <col min="15622" max="15622" width="0" style="159" hidden="1" customWidth="1"/>
    <col min="15623" max="15873" width="9.140625" style="159"/>
    <col min="15874" max="15874" width="10" style="159" bestFit="1" customWidth="1"/>
    <col min="15875" max="15875" width="20.42578125" style="159" customWidth="1"/>
    <col min="15876" max="15876" width="27" style="159" customWidth="1"/>
    <col min="15877" max="15877" width="26.7109375" style="159" customWidth="1"/>
    <col min="15878" max="15878" width="0" style="159" hidden="1" customWidth="1"/>
    <col min="15879" max="16129" width="9.140625" style="159"/>
    <col min="16130" max="16130" width="10" style="159" bestFit="1" customWidth="1"/>
    <col min="16131" max="16131" width="20.42578125" style="159" customWidth="1"/>
    <col min="16132" max="16132" width="27" style="159" customWidth="1"/>
    <col min="16133" max="16133" width="26.7109375" style="159" customWidth="1"/>
    <col min="16134" max="16134" width="0" style="159" hidden="1" customWidth="1"/>
    <col min="16135" max="16384" width="9.140625" style="159"/>
  </cols>
  <sheetData>
    <row r="2" spans="1:4">
      <c r="A2" s="174" t="s">
        <v>301</v>
      </c>
      <c r="B2" s="174"/>
    </row>
    <row r="3" spans="1:4">
      <c r="A3" s="160" t="s">
        <v>302</v>
      </c>
      <c r="B3" s="161">
        <v>478</v>
      </c>
    </row>
    <row r="4" spans="1:4">
      <c r="A4" s="160" t="s">
        <v>303</v>
      </c>
      <c r="B4" s="162">
        <v>14</v>
      </c>
    </row>
    <row r="5" spans="1:4">
      <c r="A5" s="160" t="s">
        <v>304</v>
      </c>
      <c r="B5" s="163">
        <v>5</v>
      </c>
    </row>
    <row r="9" spans="1:4">
      <c r="B9" s="164" t="s">
        <v>305</v>
      </c>
      <c r="C9" s="164" t="s">
        <v>306</v>
      </c>
      <c r="D9" s="164" t="s">
        <v>307</v>
      </c>
    </row>
    <row r="10" spans="1:4">
      <c r="B10" s="165">
        <f>2487-1784.45</f>
        <v>702.55</v>
      </c>
      <c r="C10" s="166" t="s">
        <v>308</v>
      </c>
      <c r="D10" s="166" t="s">
        <v>309</v>
      </c>
    </row>
    <row r="11" spans="1:4">
      <c r="B11" s="165">
        <f>12.75+4789+368.5</f>
        <v>5170.25</v>
      </c>
      <c r="C11" s="166" t="s">
        <v>310</v>
      </c>
      <c r="D11" s="167" t="s">
        <v>311</v>
      </c>
    </row>
    <row r="12" spans="1:4">
      <c r="B12" s="165">
        <f>(912/7)+95</f>
        <v>225.28571428571428</v>
      </c>
      <c r="C12" s="166" t="s">
        <v>312</v>
      </c>
      <c r="D12" s="166" t="s">
        <v>313</v>
      </c>
    </row>
    <row r="13" spans="1:4">
      <c r="B13" s="165">
        <f>(45/7)/(99+4.3)</f>
        <v>6.2232056423731162E-2</v>
      </c>
      <c r="C13" s="166" t="s">
        <v>314</v>
      </c>
      <c r="D13" s="166" t="s">
        <v>315</v>
      </c>
    </row>
    <row r="14" spans="1:4">
      <c r="B14" s="165">
        <f>B3+B4+B5</f>
        <v>497</v>
      </c>
      <c r="C14" s="166" t="s">
        <v>316</v>
      </c>
      <c r="D14" s="167" t="s">
        <v>317</v>
      </c>
    </row>
    <row r="15" spans="1:4">
      <c r="B15" s="165">
        <f>B3*B4*B5</f>
        <v>33460</v>
      </c>
      <c r="C15" s="166" t="s">
        <v>318</v>
      </c>
      <c r="D15" s="167" t="s">
        <v>319</v>
      </c>
    </row>
    <row r="16" spans="1:4">
      <c r="B16" s="165">
        <f>B5-B4</f>
        <v>-9</v>
      </c>
      <c r="C16" s="166" t="s">
        <v>320</v>
      </c>
      <c r="D16" s="167" t="s">
        <v>321</v>
      </c>
    </row>
    <row r="17" spans="1:8">
      <c r="B17" s="165">
        <f>B4/B5</f>
        <v>2.8</v>
      </c>
      <c r="C17" s="166" t="s">
        <v>322</v>
      </c>
      <c r="D17" s="167" t="s">
        <v>323</v>
      </c>
    </row>
    <row r="18" spans="1:8">
      <c r="B18" s="165">
        <f>(B3+B4)/95</f>
        <v>5.1789473684210527</v>
      </c>
      <c r="C18" s="166" t="s">
        <v>324</v>
      </c>
      <c r="D18" s="167" t="s">
        <v>325</v>
      </c>
    </row>
    <row r="19" spans="1:8">
      <c r="B19" s="165">
        <f>(B3+12)/(B4-32)</f>
        <v>-27.222222222222221</v>
      </c>
      <c r="C19" s="166" t="s">
        <v>326</v>
      </c>
      <c r="D19" s="167" t="s">
        <v>327</v>
      </c>
    </row>
    <row r="20" spans="1:8">
      <c r="B20" s="165">
        <f>(B3-B4)*B5</f>
        <v>2320</v>
      </c>
      <c r="C20" s="166" t="s">
        <v>328</v>
      </c>
      <c r="D20" s="167" t="s">
        <v>329</v>
      </c>
    </row>
    <row r="21" spans="1:8">
      <c r="B21" s="165">
        <f>B3-B4*B5</f>
        <v>408</v>
      </c>
      <c r="C21" s="166" t="s">
        <v>330</v>
      </c>
      <c r="D21" s="167" t="s">
        <v>331</v>
      </c>
    </row>
    <row r="22" spans="1:8" ht="14.25">
      <c r="B22" s="165">
        <f>B3^2</f>
        <v>228484</v>
      </c>
      <c r="C22" s="166" t="s">
        <v>332</v>
      </c>
      <c r="D22" s="167" t="s">
        <v>333</v>
      </c>
    </row>
    <row r="23" spans="1:8" ht="14.25">
      <c r="B23" s="165">
        <f>B3^3</f>
        <v>109215352</v>
      </c>
      <c r="C23" s="166" t="s">
        <v>334</v>
      </c>
      <c r="D23" s="167" t="s">
        <v>335</v>
      </c>
    </row>
    <row r="27" spans="1:8">
      <c r="A27" s="164" t="s">
        <v>336</v>
      </c>
      <c r="B27" s="164"/>
      <c r="C27" s="164" t="s">
        <v>336</v>
      </c>
      <c r="D27" s="164" t="s">
        <v>336</v>
      </c>
      <c r="E27" s="164" t="s">
        <v>336</v>
      </c>
      <c r="F27" s="164" t="s">
        <v>336</v>
      </c>
      <c r="H27" s="164" t="s">
        <v>336</v>
      </c>
    </row>
    <row r="29" spans="1:8">
      <c r="A29" s="159" t="s">
        <v>301</v>
      </c>
    </row>
    <row r="30" spans="1:8">
      <c r="A30" s="159" t="s">
        <v>337</v>
      </c>
      <c r="B30" s="161">
        <v>19.399999999999999</v>
      </c>
    </row>
    <row r="31" spans="1:8">
      <c r="A31" s="159" t="s">
        <v>338</v>
      </c>
      <c r="B31" s="162">
        <v>45</v>
      </c>
    </row>
    <row r="32" spans="1:8">
      <c r="A32" s="159" t="s">
        <v>339</v>
      </c>
      <c r="B32" s="163">
        <v>0.8</v>
      </c>
    </row>
    <row r="34" spans="2:6">
      <c r="B34" s="168"/>
      <c r="C34" s="164" t="s">
        <v>340</v>
      </c>
      <c r="D34" s="169" t="s">
        <v>341</v>
      </c>
      <c r="E34" s="170" t="s">
        <v>342</v>
      </c>
    </row>
    <row r="35" spans="2:6">
      <c r="B35" s="168">
        <v>1</v>
      </c>
      <c r="C35" s="166" t="s">
        <v>343</v>
      </c>
      <c r="D35" s="171">
        <f>B30+B30+B31</f>
        <v>83.8</v>
      </c>
      <c r="E35" s="172" t="str">
        <f>IF(D35="","",IF(F35=D35,"tak","nie"))</f>
        <v>tak</v>
      </c>
      <c r="F35" s="159">
        <f>B30+B30+B31</f>
        <v>83.8</v>
      </c>
    </row>
    <row r="36" spans="2:6">
      <c r="B36" s="168">
        <v>2</v>
      </c>
      <c r="C36" s="166" t="s">
        <v>344</v>
      </c>
      <c r="D36" s="171">
        <f>(B31/B32)+78</f>
        <v>134.25</v>
      </c>
      <c r="E36" s="172" t="str">
        <f t="shared" ref="E36:E54" si="0">IF(D36="","",IF(F36=D36,"tak","nie"))</f>
        <v>tak</v>
      </c>
      <c r="F36" s="159">
        <f>(B31/B32)+78</f>
        <v>134.25</v>
      </c>
    </row>
    <row r="37" spans="2:6">
      <c r="B37" s="168">
        <v>3</v>
      </c>
      <c r="C37" s="166" t="s">
        <v>345</v>
      </c>
      <c r="D37" s="171">
        <f>78*B32/42*B32</f>
        <v>1.1885714285714286</v>
      </c>
      <c r="E37" s="172" t="str">
        <f t="shared" si="0"/>
        <v>tak</v>
      </c>
      <c r="F37" s="159">
        <f>78*B32/42*B32</f>
        <v>1.1885714285714286</v>
      </c>
    </row>
    <row r="38" spans="2:6">
      <c r="B38" s="168">
        <v>4</v>
      </c>
      <c r="C38" s="166" t="s">
        <v>346</v>
      </c>
      <c r="D38" s="171">
        <f>(78*B32)/(42*B32)</f>
        <v>1.8571428571428572</v>
      </c>
      <c r="E38" s="172" t="str">
        <f t="shared" si="0"/>
        <v>tak</v>
      </c>
      <c r="F38" s="159">
        <f>(78*B32)/(42*B32)</f>
        <v>1.8571428571428572</v>
      </c>
    </row>
    <row r="39" spans="2:6">
      <c r="B39" s="168">
        <v>5</v>
      </c>
      <c r="C39" s="166" t="s">
        <v>347</v>
      </c>
      <c r="D39" s="171">
        <f>95/(B30+B32)</f>
        <v>4.7029702970297027</v>
      </c>
      <c r="E39" s="172" t="str">
        <f t="shared" si="0"/>
        <v>tak</v>
      </c>
      <c r="F39" s="159">
        <f>95/(B30+B32)</f>
        <v>4.7029702970297027</v>
      </c>
    </row>
    <row r="40" spans="2:6">
      <c r="B40" s="168">
        <v>6</v>
      </c>
      <c r="C40" s="166" t="s">
        <v>348</v>
      </c>
      <c r="D40" s="171">
        <f>B30*B31*B31/B32</f>
        <v>49106.249999999985</v>
      </c>
      <c r="E40" s="172" t="str">
        <f t="shared" si="0"/>
        <v>tak</v>
      </c>
      <c r="F40" s="159">
        <f>B30*B31*B31/B32</f>
        <v>49106.249999999985</v>
      </c>
    </row>
    <row r="41" spans="2:6">
      <c r="B41" s="168">
        <v>7</v>
      </c>
      <c r="C41" s="166" t="s">
        <v>349</v>
      </c>
      <c r="D41" s="171">
        <f>(12/B32+19)/B31</f>
        <v>0.75555555555555554</v>
      </c>
      <c r="E41" s="172" t="str">
        <f t="shared" si="0"/>
        <v>tak</v>
      </c>
      <c r="F41" s="159">
        <f>(12/B32+19)/B31</f>
        <v>0.75555555555555554</v>
      </c>
    </row>
    <row r="42" spans="2:6">
      <c r="B42" s="168">
        <v>8</v>
      </c>
      <c r="C42" s="166" t="s">
        <v>350</v>
      </c>
      <c r="D42" s="171">
        <f>19/78*12</f>
        <v>2.9230769230769229</v>
      </c>
      <c r="E42" s="172" t="str">
        <f t="shared" si="0"/>
        <v>tak</v>
      </c>
      <c r="F42" s="159">
        <f>19/78*12</f>
        <v>2.9230769230769229</v>
      </c>
    </row>
    <row r="43" spans="2:6">
      <c r="B43" s="168">
        <v>9</v>
      </c>
      <c r="C43" s="166" t="s">
        <v>351</v>
      </c>
      <c r="D43" s="171">
        <f>(0.75*B30)/((12/45)/(B30/B32))</f>
        <v>1323.1406249999998</v>
      </c>
      <c r="E43" s="172" t="str">
        <f t="shared" si="0"/>
        <v>tak</v>
      </c>
      <c r="F43" s="159">
        <f>(0.75*B30)/((12/45)/(B30/B32))</f>
        <v>1323.1406249999998</v>
      </c>
    </row>
    <row r="44" spans="2:6">
      <c r="B44" s="168">
        <v>10</v>
      </c>
      <c r="C44" s="166" t="s">
        <v>352</v>
      </c>
      <c r="D44" s="171">
        <f>B32/1978</f>
        <v>4.0444893832153691E-4</v>
      </c>
      <c r="E44" s="172" t="str">
        <f t="shared" si="0"/>
        <v>tak</v>
      </c>
      <c r="F44" s="159">
        <f>B32/1978</f>
        <v>4.0444893832153691E-4</v>
      </c>
    </row>
    <row r="45" spans="2:6">
      <c r="B45" s="168">
        <v>11</v>
      </c>
      <c r="C45" s="166" t="s">
        <v>353</v>
      </c>
      <c r="D45" s="171">
        <f>12.2*B32+18</f>
        <v>27.759999999999998</v>
      </c>
      <c r="E45" s="172" t="str">
        <f t="shared" si="0"/>
        <v>tak</v>
      </c>
      <c r="F45" s="159">
        <f>12.2*B32+18</f>
        <v>27.759999999999998</v>
      </c>
    </row>
    <row r="46" spans="2:6">
      <c r="B46" s="168">
        <v>12</v>
      </c>
      <c r="C46" s="166" t="s">
        <v>354</v>
      </c>
      <c r="D46" s="171">
        <f>(187/12)*(132/(12-7.86))</f>
        <v>496.8599033816426</v>
      </c>
      <c r="E46" s="172" t="str">
        <f t="shared" si="0"/>
        <v>tak</v>
      </c>
      <c r="F46" s="159">
        <f>(187/12)*(132/(12-7.86))</f>
        <v>496.8599033816426</v>
      </c>
    </row>
    <row r="47" spans="2:6">
      <c r="B47" s="168">
        <v>13</v>
      </c>
      <c r="C47" s="166" t="s">
        <v>355</v>
      </c>
      <c r="D47" s="171">
        <f>9/B32+(78/B30)</f>
        <v>15.270618556701031</v>
      </c>
      <c r="E47" s="172" t="str">
        <f t="shared" si="0"/>
        <v>tak</v>
      </c>
      <c r="F47" s="159">
        <f>9/B32+(78/B30)</f>
        <v>15.270618556701031</v>
      </c>
    </row>
    <row r="48" spans="2:6" ht="15">
      <c r="B48" s="168">
        <v>14</v>
      </c>
      <c r="C48" s="166" t="s">
        <v>356</v>
      </c>
      <c r="D48" s="171">
        <f>B31^2/B30</f>
        <v>104.38144329896907</v>
      </c>
      <c r="E48" s="172" t="str">
        <f t="shared" si="0"/>
        <v>tak</v>
      </c>
      <c r="F48" s="159">
        <f>B31^2/B30</f>
        <v>104.38144329896907</v>
      </c>
    </row>
    <row r="49" spans="2:6" ht="15">
      <c r="B49" s="168">
        <v>15</v>
      </c>
      <c r="C49" s="166" t="s">
        <v>357</v>
      </c>
      <c r="D49" s="171">
        <f>B32^3-(4^2*B30/3)</f>
        <v>-102.95466666666665</v>
      </c>
      <c r="E49" s="172" t="str">
        <f t="shared" si="0"/>
        <v>tak</v>
      </c>
      <c r="F49" s="159">
        <f>B32^3-(4^2*B30/3)</f>
        <v>-102.95466666666665</v>
      </c>
    </row>
    <row r="50" spans="2:6" ht="15">
      <c r="B50" s="168">
        <v>16</v>
      </c>
      <c r="C50" s="166" t="s">
        <v>358</v>
      </c>
      <c r="D50" s="171">
        <f>B30^2/B31^2</f>
        <v>0.18585679012345677</v>
      </c>
      <c r="E50" s="172" t="str">
        <f t="shared" si="0"/>
        <v>tak</v>
      </c>
      <c r="F50" s="159">
        <f>B30^2/B31^2</f>
        <v>0.18585679012345677</v>
      </c>
    </row>
    <row r="51" spans="2:6" ht="15">
      <c r="B51" s="168">
        <v>17</v>
      </c>
      <c r="C51" s="166" t="s">
        <v>359</v>
      </c>
      <c r="D51" s="171">
        <f>13^2+B30/3+5^3</f>
        <v>300.4666666666667</v>
      </c>
      <c r="E51" s="172" t="str">
        <f t="shared" si="0"/>
        <v>tak</v>
      </c>
      <c r="F51" s="159">
        <f>13^2+B30/3+5^3</f>
        <v>300.4666666666667</v>
      </c>
    </row>
    <row r="52" spans="2:6" ht="15">
      <c r="B52" s="168">
        <v>18</v>
      </c>
      <c r="C52" s="166" t="s">
        <v>360</v>
      </c>
      <c r="D52" s="171">
        <f>(24/B30)*6+(14*B32^2)</f>
        <v>16.382680412371137</v>
      </c>
      <c r="E52" s="172" t="str">
        <f t="shared" si="0"/>
        <v>tak</v>
      </c>
      <c r="F52" s="159">
        <f>(24/B30)*6+(14*B32^2)</f>
        <v>16.382680412371137</v>
      </c>
    </row>
    <row r="53" spans="2:6" ht="14.25">
      <c r="B53" s="168">
        <v>19</v>
      </c>
      <c r="C53" s="166" t="s">
        <v>361</v>
      </c>
      <c r="D53" s="171">
        <f>(85*B32*B31*B31)^2</f>
        <v>18961290000</v>
      </c>
      <c r="E53" s="172" t="str">
        <f t="shared" si="0"/>
        <v>tak</v>
      </c>
      <c r="F53" s="159">
        <f>(85*B32*B31*B31)^2</f>
        <v>18961290000</v>
      </c>
    </row>
    <row r="54" spans="2:6">
      <c r="B54" s="168">
        <v>20</v>
      </c>
      <c r="C54" s="166" t="s">
        <v>362</v>
      </c>
      <c r="D54" s="171">
        <f>(65+B32)*12/B30</f>
        <v>40.701030927835049</v>
      </c>
      <c r="E54" s="172" t="str">
        <f t="shared" si="0"/>
        <v>tak</v>
      </c>
      <c r="F54" s="159">
        <f>(65+B32)*12/B30</f>
        <v>40.701030927835049</v>
      </c>
    </row>
  </sheetData>
  <mergeCells count="1">
    <mergeCell ref="A2:B2"/>
  </mergeCell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Arkusz1"/>
  <dimension ref="A2:F237"/>
  <sheetViews>
    <sheetView topLeftCell="A52" workbookViewId="0">
      <selection activeCell="I62" sqref="I62"/>
    </sheetView>
  </sheetViews>
  <sheetFormatPr defaultRowHeight="12.75"/>
  <cols>
    <col min="1" max="1" width="3.42578125" style="1" customWidth="1"/>
    <col min="2" max="2" width="29.28515625" style="13" customWidth="1"/>
    <col min="3" max="3" width="43.42578125" style="1" customWidth="1"/>
    <col min="4" max="4" width="10.140625" style="16" customWidth="1"/>
    <col min="5" max="5" width="12" style="1" customWidth="1"/>
    <col min="6" max="6" width="9.85546875" style="1" customWidth="1"/>
    <col min="7" max="256" width="9.140625" style="1"/>
    <col min="257" max="257" width="3.42578125" style="1" customWidth="1"/>
    <col min="258" max="258" width="29.28515625" style="1" customWidth="1"/>
    <col min="259" max="259" width="43.42578125" style="1" customWidth="1"/>
    <col min="260" max="260" width="10.140625" style="1" customWidth="1"/>
    <col min="261" max="261" width="12" style="1" customWidth="1"/>
    <col min="262" max="262" width="9.85546875" style="1" customWidth="1"/>
    <col min="263" max="512" width="9.140625" style="1"/>
    <col min="513" max="513" width="3.42578125" style="1" customWidth="1"/>
    <col min="514" max="514" width="29.28515625" style="1" customWidth="1"/>
    <col min="515" max="515" width="43.42578125" style="1" customWidth="1"/>
    <col min="516" max="516" width="10.140625" style="1" customWidth="1"/>
    <col min="517" max="517" width="12" style="1" customWidth="1"/>
    <col min="518" max="518" width="9.85546875" style="1" customWidth="1"/>
    <col min="519" max="768" width="9.140625" style="1"/>
    <col min="769" max="769" width="3.42578125" style="1" customWidth="1"/>
    <col min="770" max="770" width="29.28515625" style="1" customWidth="1"/>
    <col min="771" max="771" width="43.42578125" style="1" customWidth="1"/>
    <col min="772" max="772" width="10.140625" style="1" customWidth="1"/>
    <col min="773" max="773" width="12" style="1" customWidth="1"/>
    <col min="774" max="774" width="9.85546875" style="1" customWidth="1"/>
    <col min="775" max="1024" width="9.140625" style="1"/>
    <col min="1025" max="1025" width="3.42578125" style="1" customWidth="1"/>
    <col min="1026" max="1026" width="29.28515625" style="1" customWidth="1"/>
    <col min="1027" max="1027" width="43.42578125" style="1" customWidth="1"/>
    <col min="1028" max="1028" width="10.140625" style="1" customWidth="1"/>
    <col min="1029" max="1029" width="12" style="1" customWidth="1"/>
    <col min="1030" max="1030" width="9.85546875" style="1" customWidth="1"/>
    <col min="1031" max="1280" width="9.140625" style="1"/>
    <col min="1281" max="1281" width="3.42578125" style="1" customWidth="1"/>
    <col min="1282" max="1282" width="29.28515625" style="1" customWidth="1"/>
    <col min="1283" max="1283" width="43.42578125" style="1" customWidth="1"/>
    <col min="1284" max="1284" width="10.140625" style="1" customWidth="1"/>
    <col min="1285" max="1285" width="12" style="1" customWidth="1"/>
    <col min="1286" max="1286" width="9.85546875" style="1" customWidth="1"/>
    <col min="1287" max="1536" width="9.140625" style="1"/>
    <col min="1537" max="1537" width="3.42578125" style="1" customWidth="1"/>
    <col min="1538" max="1538" width="29.28515625" style="1" customWidth="1"/>
    <col min="1539" max="1539" width="43.42578125" style="1" customWidth="1"/>
    <col min="1540" max="1540" width="10.140625" style="1" customWidth="1"/>
    <col min="1541" max="1541" width="12" style="1" customWidth="1"/>
    <col min="1542" max="1542" width="9.85546875" style="1" customWidth="1"/>
    <col min="1543" max="1792" width="9.140625" style="1"/>
    <col min="1793" max="1793" width="3.42578125" style="1" customWidth="1"/>
    <col min="1794" max="1794" width="29.28515625" style="1" customWidth="1"/>
    <col min="1795" max="1795" width="43.42578125" style="1" customWidth="1"/>
    <col min="1796" max="1796" width="10.140625" style="1" customWidth="1"/>
    <col min="1797" max="1797" width="12" style="1" customWidth="1"/>
    <col min="1798" max="1798" width="9.85546875" style="1" customWidth="1"/>
    <col min="1799" max="2048" width="9.140625" style="1"/>
    <col min="2049" max="2049" width="3.42578125" style="1" customWidth="1"/>
    <col min="2050" max="2050" width="29.28515625" style="1" customWidth="1"/>
    <col min="2051" max="2051" width="43.42578125" style="1" customWidth="1"/>
    <col min="2052" max="2052" width="10.140625" style="1" customWidth="1"/>
    <col min="2053" max="2053" width="12" style="1" customWidth="1"/>
    <col min="2054" max="2054" width="9.85546875" style="1" customWidth="1"/>
    <col min="2055" max="2304" width="9.140625" style="1"/>
    <col min="2305" max="2305" width="3.42578125" style="1" customWidth="1"/>
    <col min="2306" max="2306" width="29.28515625" style="1" customWidth="1"/>
    <col min="2307" max="2307" width="43.42578125" style="1" customWidth="1"/>
    <col min="2308" max="2308" width="10.140625" style="1" customWidth="1"/>
    <col min="2309" max="2309" width="12" style="1" customWidth="1"/>
    <col min="2310" max="2310" width="9.85546875" style="1" customWidth="1"/>
    <col min="2311" max="2560" width="9.140625" style="1"/>
    <col min="2561" max="2561" width="3.42578125" style="1" customWidth="1"/>
    <col min="2562" max="2562" width="29.28515625" style="1" customWidth="1"/>
    <col min="2563" max="2563" width="43.42578125" style="1" customWidth="1"/>
    <col min="2564" max="2564" width="10.140625" style="1" customWidth="1"/>
    <col min="2565" max="2565" width="12" style="1" customWidth="1"/>
    <col min="2566" max="2566" width="9.85546875" style="1" customWidth="1"/>
    <col min="2567" max="2816" width="9.140625" style="1"/>
    <col min="2817" max="2817" width="3.42578125" style="1" customWidth="1"/>
    <col min="2818" max="2818" width="29.28515625" style="1" customWidth="1"/>
    <col min="2819" max="2819" width="43.42578125" style="1" customWidth="1"/>
    <col min="2820" max="2820" width="10.140625" style="1" customWidth="1"/>
    <col min="2821" max="2821" width="12" style="1" customWidth="1"/>
    <col min="2822" max="2822" width="9.85546875" style="1" customWidth="1"/>
    <col min="2823" max="3072" width="9.140625" style="1"/>
    <col min="3073" max="3073" width="3.42578125" style="1" customWidth="1"/>
    <col min="3074" max="3074" width="29.28515625" style="1" customWidth="1"/>
    <col min="3075" max="3075" width="43.42578125" style="1" customWidth="1"/>
    <col min="3076" max="3076" width="10.140625" style="1" customWidth="1"/>
    <col min="3077" max="3077" width="12" style="1" customWidth="1"/>
    <col min="3078" max="3078" width="9.85546875" style="1" customWidth="1"/>
    <col min="3079" max="3328" width="9.140625" style="1"/>
    <col min="3329" max="3329" width="3.42578125" style="1" customWidth="1"/>
    <col min="3330" max="3330" width="29.28515625" style="1" customWidth="1"/>
    <col min="3331" max="3331" width="43.42578125" style="1" customWidth="1"/>
    <col min="3332" max="3332" width="10.140625" style="1" customWidth="1"/>
    <col min="3333" max="3333" width="12" style="1" customWidth="1"/>
    <col min="3334" max="3334" width="9.85546875" style="1" customWidth="1"/>
    <col min="3335" max="3584" width="9.140625" style="1"/>
    <col min="3585" max="3585" width="3.42578125" style="1" customWidth="1"/>
    <col min="3586" max="3586" width="29.28515625" style="1" customWidth="1"/>
    <col min="3587" max="3587" width="43.42578125" style="1" customWidth="1"/>
    <col min="3588" max="3588" width="10.140625" style="1" customWidth="1"/>
    <col min="3589" max="3589" width="12" style="1" customWidth="1"/>
    <col min="3590" max="3590" width="9.85546875" style="1" customWidth="1"/>
    <col min="3591" max="3840" width="9.140625" style="1"/>
    <col min="3841" max="3841" width="3.42578125" style="1" customWidth="1"/>
    <col min="3842" max="3842" width="29.28515625" style="1" customWidth="1"/>
    <col min="3843" max="3843" width="43.42578125" style="1" customWidth="1"/>
    <col min="3844" max="3844" width="10.140625" style="1" customWidth="1"/>
    <col min="3845" max="3845" width="12" style="1" customWidth="1"/>
    <col min="3846" max="3846" width="9.85546875" style="1" customWidth="1"/>
    <col min="3847" max="4096" width="9.140625" style="1"/>
    <col min="4097" max="4097" width="3.42578125" style="1" customWidth="1"/>
    <col min="4098" max="4098" width="29.28515625" style="1" customWidth="1"/>
    <col min="4099" max="4099" width="43.42578125" style="1" customWidth="1"/>
    <col min="4100" max="4100" width="10.140625" style="1" customWidth="1"/>
    <col min="4101" max="4101" width="12" style="1" customWidth="1"/>
    <col min="4102" max="4102" width="9.85546875" style="1" customWidth="1"/>
    <col min="4103" max="4352" width="9.140625" style="1"/>
    <col min="4353" max="4353" width="3.42578125" style="1" customWidth="1"/>
    <col min="4354" max="4354" width="29.28515625" style="1" customWidth="1"/>
    <col min="4355" max="4355" width="43.42578125" style="1" customWidth="1"/>
    <col min="4356" max="4356" width="10.140625" style="1" customWidth="1"/>
    <col min="4357" max="4357" width="12" style="1" customWidth="1"/>
    <col min="4358" max="4358" width="9.85546875" style="1" customWidth="1"/>
    <col min="4359" max="4608" width="9.140625" style="1"/>
    <col min="4609" max="4609" width="3.42578125" style="1" customWidth="1"/>
    <col min="4610" max="4610" width="29.28515625" style="1" customWidth="1"/>
    <col min="4611" max="4611" width="43.42578125" style="1" customWidth="1"/>
    <col min="4612" max="4612" width="10.140625" style="1" customWidth="1"/>
    <col min="4613" max="4613" width="12" style="1" customWidth="1"/>
    <col min="4614" max="4614" width="9.85546875" style="1" customWidth="1"/>
    <col min="4615" max="4864" width="9.140625" style="1"/>
    <col min="4865" max="4865" width="3.42578125" style="1" customWidth="1"/>
    <col min="4866" max="4866" width="29.28515625" style="1" customWidth="1"/>
    <col min="4867" max="4867" width="43.42578125" style="1" customWidth="1"/>
    <col min="4868" max="4868" width="10.140625" style="1" customWidth="1"/>
    <col min="4869" max="4869" width="12" style="1" customWidth="1"/>
    <col min="4870" max="4870" width="9.85546875" style="1" customWidth="1"/>
    <col min="4871" max="5120" width="9.140625" style="1"/>
    <col min="5121" max="5121" width="3.42578125" style="1" customWidth="1"/>
    <col min="5122" max="5122" width="29.28515625" style="1" customWidth="1"/>
    <col min="5123" max="5123" width="43.42578125" style="1" customWidth="1"/>
    <col min="5124" max="5124" width="10.140625" style="1" customWidth="1"/>
    <col min="5125" max="5125" width="12" style="1" customWidth="1"/>
    <col min="5126" max="5126" width="9.85546875" style="1" customWidth="1"/>
    <col min="5127" max="5376" width="9.140625" style="1"/>
    <col min="5377" max="5377" width="3.42578125" style="1" customWidth="1"/>
    <col min="5378" max="5378" width="29.28515625" style="1" customWidth="1"/>
    <col min="5379" max="5379" width="43.42578125" style="1" customWidth="1"/>
    <col min="5380" max="5380" width="10.140625" style="1" customWidth="1"/>
    <col min="5381" max="5381" width="12" style="1" customWidth="1"/>
    <col min="5382" max="5382" width="9.85546875" style="1" customWidth="1"/>
    <col min="5383" max="5632" width="9.140625" style="1"/>
    <col min="5633" max="5633" width="3.42578125" style="1" customWidth="1"/>
    <col min="5634" max="5634" width="29.28515625" style="1" customWidth="1"/>
    <col min="5635" max="5635" width="43.42578125" style="1" customWidth="1"/>
    <col min="5636" max="5636" width="10.140625" style="1" customWidth="1"/>
    <col min="5637" max="5637" width="12" style="1" customWidth="1"/>
    <col min="5638" max="5638" width="9.85546875" style="1" customWidth="1"/>
    <col min="5639" max="5888" width="9.140625" style="1"/>
    <col min="5889" max="5889" width="3.42578125" style="1" customWidth="1"/>
    <col min="5890" max="5890" width="29.28515625" style="1" customWidth="1"/>
    <col min="5891" max="5891" width="43.42578125" style="1" customWidth="1"/>
    <col min="5892" max="5892" width="10.140625" style="1" customWidth="1"/>
    <col min="5893" max="5893" width="12" style="1" customWidth="1"/>
    <col min="5894" max="5894" width="9.85546875" style="1" customWidth="1"/>
    <col min="5895" max="6144" width="9.140625" style="1"/>
    <col min="6145" max="6145" width="3.42578125" style="1" customWidth="1"/>
    <col min="6146" max="6146" width="29.28515625" style="1" customWidth="1"/>
    <col min="6147" max="6147" width="43.42578125" style="1" customWidth="1"/>
    <col min="6148" max="6148" width="10.140625" style="1" customWidth="1"/>
    <col min="6149" max="6149" width="12" style="1" customWidth="1"/>
    <col min="6150" max="6150" width="9.85546875" style="1" customWidth="1"/>
    <col min="6151" max="6400" width="9.140625" style="1"/>
    <col min="6401" max="6401" width="3.42578125" style="1" customWidth="1"/>
    <col min="6402" max="6402" width="29.28515625" style="1" customWidth="1"/>
    <col min="6403" max="6403" width="43.42578125" style="1" customWidth="1"/>
    <col min="6404" max="6404" width="10.140625" style="1" customWidth="1"/>
    <col min="6405" max="6405" width="12" style="1" customWidth="1"/>
    <col min="6406" max="6406" width="9.85546875" style="1" customWidth="1"/>
    <col min="6407" max="6656" width="9.140625" style="1"/>
    <col min="6657" max="6657" width="3.42578125" style="1" customWidth="1"/>
    <col min="6658" max="6658" width="29.28515625" style="1" customWidth="1"/>
    <col min="6659" max="6659" width="43.42578125" style="1" customWidth="1"/>
    <col min="6660" max="6660" width="10.140625" style="1" customWidth="1"/>
    <col min="6661" max="6661" width="12" style="1" customWidth="1"/>
    <col min="6662" max="6662" width="9.85546875" style="1" customWidth="1"/>
    <col min="6663" max="6912" width="9.140625" style="1"/>
    <col min="6913" max="6913" width="3.42578125" style="1" customWidth="1"/>
    <col min="6914" max="6914" width="29.28515625" style="1" customWidth="1"/>
    <col min="6915" max="6915" width="43.42578125" style="1" customWidth="1"/>
    <col min="6916" max="6916" width="10.140625" style="1" customWidth="1"/>
    <col min="6917" max="6917" width="12" style="1" customWidth="1"/>
    <col min="6918" max="6918" width="9.85546875" style="1" customWidth="1"/>
    <col min="6919" max="7168" width="9.140625" style="1"/>
    <col min="7169" max="7169" width="3.42578125" style="1" customWidth="1"/>
    <col min="7170" max="7170" width="29.28515625" style="1" customWidth="1"/>
    <col min="7171" max="7171" width="43.42578125" style="1" customWidth="1"/>
    <col min="7172" max="7172" width="10.140625" style="1" customWidth="1"/>
    <col min="7173" max="7173" width="12" style="1" customWidth="1"/>
    <col min="7174" max="7174" width="9.85546875" style="1" customWidth="1"/>
    <col min="7175" max="7424" width="9.140625" style="1"/>
    <col min="7425" max="7425" width="3.42578125" style="1" customWidth="1"/>
    <col min="7426" max="7426" width="29.28515625" style="1" customWidth="1"/>
    <col min="7427" max="7427" width="43.42578125" style="1" customWidth="1"/>
    <col min="7428" max="7428" width="10.140625" style="1" customWidth="1"/>
    <col min="7429" max="7429" width="12" style="1" customWidth="1"/>
    <col min="7430" max="7430" width="9.85546875" style="1" customWidth="1"/>
    <col min="7431" max="7680" width="9.140625" style="1"/>
    <col min="7681" max="7681" width="3.42578125" style="1" customWidth="1"/>
    <col min="7682" max="7682" width="29.28515625" style="1" customWidth="1"/>
    <col min="7683" max="7683" width="43.42578125" style="1" customWidth="1"/>
    <col min="7684" max="7684" width="10.140625" style="1" customWidth="1"/>
    <col min="7685" max="7685" width="12" style="1" customWidth="1"/>
    <col min="7686" max="7686" width="9.85546875" style="1" customWidth="1"/>
    <col min="7687" max="7936" width="9.140625" style="1"/>
    <col min="7937" max="7937" width="3.42578125" style="1" customWidth="1"/>
    <col min="7938" max="7938" width="29.28515625" style="1" customWidth="1"/>
    <col min="7939" max="7939" width="43.42578125" style="1" customWidth="1"/>
    <col min="7940" max="7940" width="10.140625" style="1" customWidth="1"/>
    <col min="7941" max="7941" width="12" style="1" customWidth="1"/>
    <col min="7942" max="7942" width="9.85546875" style="1" customWidth="1"/>
    <col min="7943" max="8192" width="9.140625" style="1"/>
    <col min="8193" max="8193" width="3.42578125" style="1" customWidth="1"/>
    <col min="8194" max="8194" width="29.28515625" style="1" customWidth="1"/>
    <col min="8195" max="8195" width="43.42578125" style="1" customWidth="1"/>
    <col min="8196" max="8196" width="10.140625" style="1" customWidth="1"/>
    <col min="8197" max="8197" width="12" style="1" customWidth="1"/>
    <col min="8198" max="8198" width="9.85546875" style="1" customWidth="1"/>
    <col min="8199" max="8448" width="9.140625" style="1"/>
    <col min="8449" max="8449" width="3.42578125" style="1" customWidth="1"/>
    <col min="8450" max="8450" width="29.28515625" style="1" customWidth="1"/>
    <col min="8451" max="8451" width="43.42578125" style="1" customWidth="1"/>
    <col min="8452" max="8452" width="10.140625" style="1" customWidth="1"/>
    <col min="8453" max="8453" width="12" style="1" customWidth="1"/>
    <col min="8454" max="8454" width="9.85546875" style="1" customWidth="1"/>
    <col min="8455" max="8704" width="9.140625" style="1"/>
    <col min="8705" max="8705" width="3.42578125" style="1" customWidth="1"/>
    <col min="8706" max="8706" width="29.28515625" style="1" customWidth="1"/>
    <col min="8707" max="8707" width="43.42578125" style="1" customWidth="1"/>
    <col min="8708" max="8708" width="10.140625" style="1" customWidth="1"/>
    <col min="8709" max="8709" width="12" style="1" customWidth="1"/>
    <col min="8710" max="8710" width="9.85546875" style="1" customWidth="1"/>
    <col min="8711" max="8960" width="9.140625" style="1"/>
    <col min="8961" max="8961" width="3.42578125" style="1" customWidth="1"/>
    <col min="8962" max="8962" width="29.28515625" style="1" customWidth="1"/>
    <col min="8963" max="8963" width="43.42578125" style="1" customWidth="1"/>
    <col min="8964" max="8964" width="10.140625" style="1" customWidth="1"/>
    <col min="8965" max="8965" width="12" style="1" customWidth="1"/>
    <col min="8966" max="8966" width="9.85546875" style="1" customWidth="1"/>
    <col min="8967" max="9216" width="9.140625" style="1"/>
    <col min="9217" max="9217" width="3.42578125" style="1" customWidth="1"/>
    <col min="9218" max="9218" width="29.28515625" style="1" customWidth="1"/>
    <col min="9219" max="9219" width="43.42578125" style="1" customWidth="1"/>
    <col min="9220" max="9220" width="10.140625" style="1" customWidth="1"/>
    <col min="9221" max="9221" width="12" style="1" customWidth="1"/>
    <col min="9222" max="9222" width="9.85546875" style="1" customWidth="1"/>
    <col min="9223" max="9472" width="9.140625" style="1"/>
    <col min="9473" max="9473" width="3.42578125" style="1" customWidth="1"/>
    <col min="9474" max="9474" width="29.28515625" style="1" customWidth="1"/>
    <col min="9475" max="9475" width="43.42578125" style="1" customWidth="1"/>
    <col min="9476" max="9476" width="10.140625" style="1" customWidth="1"/>
    <col min="9477" max="9477" width="12" style="1" customWidth="1"/>
    <col min="9478" max="9478" width="9.85546875" style="1" customWidth="1"/>
    <col min="9479" max="9728" width="9.140625" style="1"/>
    <col min="9729" max="9729" width="3.42578125" style="1" customWidth="1"/>
    <col min="9730" max="9730" width="29.28515625" style="1" customWidth="1"/>
    <col min="9731" max="9731" width="43.42578125" style="1" customWidth="1"/>
    <col min="9732" max="9732" width="10.140625" style="1" customWidth="1"/>
    <col min="9733" max="9733" width="12" style="1" customWidth="1"/>
    <col min="9734" max="9734" width="9.85546875" style="1" customWidth="1"/>
    <col min="9735" max="9984" width="9.140625" style="1"/>
    <col min="9985" max="9985" width="3.42578125" style="1" customWidth="1"/>
    <col min="9986" max="9986" width="29.28515625" style="1" customWidth="1"/>
    <col min="9987" max="9987" width="43.42578125" style="1" customWidth="1"/>
    <col min="9988" max="9988" width="10.140625" style="1" customWidth="1"/>
    <col min="9989" max="9989" width="12" style="1" customWidth="1"/>
    <col min="9990" max="9990" width="9.85546875" style="1" customWidth="1"/>
    <col min="9991" max="10240" width="9.140625" style="1"/>
    <col min="10241" max="10241" width="3.42578125" style="1" customWidth="1"/>
    <col min="10242" max="10242" width="29.28515625" style="1" customWidth="1"/>
    <col min="10243" max="10243" width="43.42578125" style="1" customWidth="1"/>
    <col min="10244" max="10244" width="10.140625" style="1" customWidth="1"/>
    <col min="10245" max="10245" width="12" style="1" customWidth="1"/>
    <col min="10246" max="10246" width="9.85546875" style="1" customWidth="1"/>
    <col min="10247" max="10496" width="9.140625" style="1"/>
    <col min="10497" max="10497" width="3.42578125" style="1" customWidth="1"/>
    <col min="10498" max="10498" width="29.28515625" style="1" customWidth="1"/>
    <col min="10499" max="10499" width="43.42578125" style="1" customWidth="1"/>
    <col min="10500" max="10500" width="10.140625" style="1" customWidth="1"/>
    <col min="10501" max="10501" width="12" style="1" customWidth="1"/>
    <col min="10502" max="10502" width="9.85546875" style="1" customWidth="1"/>
    <col min="10503" max="10752" width="9.140625" style="1"/>
    <col min="10753" max="10753" width="3.42578125" style="1" customWidth="1"/>
    <col min="10754" max="10754" width="29.28515625" style="1" customWidth="1"/>
    <col min="10755" max="10755" width="43.42578125" style="1" customWidth="1"/>
    <col min="10756" max="10756" width="10.140625" style="1" customWidth="1"/>
    <col min="10757" max="10757" width="12" style="1" customWidth="1"/>
    <col min="10758" max="10758" width="9.85546875" style="1" customWidth="1"/>
    <col min="10759" max="11008" width="9.140625" style="1"/>
    <col min="11009" max="11009" width="3.42578125" style="1" customWidth="1"/>
    <col min="11010" max="11010" width="29.28515625" style="1" customWidth="1"/>
    <col min="11011" max="11011" width="43.42578125" style="1" customWidth="1"/>
    <col min="11012" max="11012" width="10.140625" style="1" customWidth="1"/>
    <col min="11013" max="11013" width="12" style="1" customWidth="1"/>
    <col min="11014" max="11014" width="9.85546875" style="1" customWidth="1"/>
    <col min="11015" max="11264" width="9.140625" style="1"/>
    <col min="11265" max="11265" width="3.42578125" style="1" customWidth="1"/>
    <col min="11266" max="11266" width="29.28515625" style="1" customWidth="1"/>
    <col min="11267" max="11267" width="43.42578125" style="1" customWidth="1"/>
    <col min="11268" max="11268" width="10.140625" style="1" customWidth="1"/>
    <col min="11269" max="11269" width="12" style="1" customWidth="1"/>
    <col min="11270" max="11270" width="9.85546875" style="1" customWidth="1"/>
    <col min="11271" max="11520" width="9.140625" style="1"/>
    <col min="11521" max="11521" width="3.42578125" style="1" customWidth="1"/>
    <col min="11522" max="11522" width="29.28515625" style="1" customWidth="1"/>
    <col min="11523" max="11523" width="43.42578125" style="1" customWidth="1"/>
    <col min="11524" max="11524" width="10.140625" style="1" customWidth="1"/>
    <col min="11525" max="11525" width="12" style="1" customWidth="1"/>
    <col min="11526" max="11526" width="9.85546875" style="1" customWidth="1"/>
    <col min="11527" max="11776" width="9.140625" style="1"/>
    <col min="11777" max="11777" width="3.42578125" style="1" customWidth="1"/>
    <col min="11778" max="11778" width="29.28515625" style="1" customWidth="1"/>
    <col min="11779" max="11779" width="43.42578125" style="1" customWidth="1"/>
    <col min="11780" max="11780" width="10.140625" style="1" customWidth="1"/>
    <col min="11781" max="11781" width="12" style="1" customWidth="1"/>
    <col min="11782" max="11782" width="9.85546875" style="1" customWidth="1"/>
    <col min="11783" max="12032" width="9.140625" style="1"/>
    <col min="12033" max="12033" width="3.42578125" style="1" customWidth="1"/>
    <col min="12034" max="12034" width="29.28515625" style="1" customWidth="1"/>
    <col min="12035" max="12035" width="43.42578125" style="1" customWidth="1"/>
    <col min="12036" max="12036" width="10.140625" style="1" customWidth="1"/>
    <col min="12037" max="12037" width="12" style="1" customWidth="1"/>
    <col min="12038" max="12038" width="9.85546875" style="1" customWidth="1"/>
    <col min="12039" max="12288" width="9.140625" style="1"/>
    <col min="12289" max="12289" width="3.42578125" style="1" customWidth="1"/>
    <col min="12290" max="12290" width="29.28515625" style="1" customWidth="1"/>
    <col min="12291" max="12291" width="43.42578125" style="1" customWidth="1"/>
    <col min="12292" max="12292" width="10.140625" style="1" customWidth="1"/>
    <col min="12293" max="12293" width="12" style="1" customWidth="1"/>
    <col min="12294" max="12294" width="9.85546875" style="1" customWidth="1"/>
    <col min="12295" max="12544" width="9.140625" style="1"/>
    <col min="12545" max="12545" width="3.42578125" style="1" customWidth="1"/>
    <col min="12546" max="12546" width="29.28515625" style="1" customWidth="1"/>
    <col min="12547" max="12547" width="43.42578125" style="1" customWidth="1"/>
    <col min="12548" max="12548" width="10.140625" style="1" customWidth="1"/>
    <col min="12549" max="12549" width="12" style="1" customWidth="1"/>
    <col min="12550" max="12550" width="9.85546875" style="1" customWidth="1"/>
    <col min="12551" max="12800" width="9.140625" style="1"/>
    <col min="12801" max="12801" width="3.42578125" style="1" customWidth="1"/>
    <col min="12802" max="12802" width="29.28515625" style="1" customWidth="1"/>
    <col min="12803" max="12803" width="43.42578125" style="1" customWidth="1"/>
    <col min="12804" max="12804" width="10.140625" style="1" customWidth="1"/>
    <col min="12805" max="12805" width="12" style="1" customWidth="1"/>
    <col min="12806" max="12806" width="9.85546875" style="1" customWidth="1"/>
    <col min="12807" max="13056" width="9.140625" style="1"/>
    <col min="13057" max="13057" width="3.42578125" style="1" customWidth="1"/>
    <col min="13058" max="13058" width="29.28515625" style="1" customWidth="1"/>
    <col min="13059" max="13059" width="43.42578125" style="1" customWidth="1"/>
    <col min="13060" max="13060" width="10.140625" style="1" customWidth="1"/>
    <col min="13061" max="13061" width="12" style="1" customWidth="1"/>
    <col min="13062" max="13062" width="9.85546875" style="1" customWidth="1"/>
    <col min="13063" max="13312" width="9.140625" style="1"/>
    <col min="13313" max="13313" width="3.42578125" style="1" customWidth="1"/>
    <col min="13314" max="13314" width="29.28515625" style="1" customWidth="1"/>
    <col min="13315" max="13315" width="43.42578125" style="1" customWidth="1"/>
    <col min="13316" max="13316" width="10.140625" style="1" customWidth="1"/>
    <col min="13317" max="13317" width="12" style="1" customWidth="1"/>
    <col min="13318" max="13318" width="9.85546875" style="1" customWidth="1"/>
    <col min="13319" max="13568" width="9.140625" style="1"/>
    <col min="13569" max="13569" width="3.42578125" style="1" customWidth="1"/>
    <col min="13570" max="13570" width="29.28515625" style="1" customWidth="1"/>
    <col min="13571" max="13571" width="43.42578125" style="1" customWidth="1"/>
    <col min="13572" max="13572" width="10.140625" style="1" customWidth="1"/>
    <col min="13573" max="13573" width="12" style="1" customWidth="1"/>
    <col min="13574" max="13574" width="9.85546875" style="1" customWidth="1"/>
    <col min="13575" max="13824" width="9.140625" style="1"/>
    <col min="13825" max="13825" width="3.42578125" style="1" customWidth="1"/>
    <col min="13826" max="13826" width="29.28515625" style="1" customWidth="1"/>
    <col min="13827" max="13827" width="43.42578125" style="1" customWidth="1"/>
    <col min="13828" max="13828" width="10.140625" style="1" customWidth="1"/>
    <col min="13829" max="13829" width="12" style="1" customWidth="1"/>
    <col min="13830" max="13830" width="9.85546875" style="1" customWidth="1"/>
    <col min="13831" max="14080" width="9.140625" style="1"/>
    <col min="14081" max="14081" width="3.42578125" style="1" customWidth="1"/>
    <col min="14082" max="14082" width="29.28515625" style="1" customWidth="1"/>
    <col min="14083" max="14083" width="43.42578125" style="1" customWidth="1"/>
    <col min="14084" max="14084" width="10.140625" style="1" customWidth="1"/>
    <col min="14085" max="14085" width="12" style="1" customWidth="1"/>
    <col min="14086" max="14086" width="9.85546875" style="1" customWidth="1"/>
    <col min="14087" max="14336" width="9.140625" style="1"/>
    <col min="14337" max="14337" width="3.42578125" style="1" customWidth="1"/>
    <col min="14338" max="14338" width="29.28515625" style="1" customWidth="1"/>
    <col min="14339" max="14339" width="43.42578125" style="1" customWidth="1"/>
    <col min="14340" max="14340" width="10.140625" style="1" customWidth="1"/>
    <col min="14341" max="14341" width="12" style="1" customWidth="1"/>
    <col min="14342" max="14342" width="9.85546875" style="1" customWidth="1"/>
    <col min="14343" max="14592" width="9.140625" style="1"/>
    <col min="14593" max="14593" width="3.42578125" style="1" customWidth="1"/>
    <col min="14594" max="14594" width="29.28515625" style="1" customWidth="1"/>
    <col min="14595" max="14595" width="43.42578125" style="1" customWidth="1"/>
    <col min="14596" max="14596" width="10.140625" style="1" customWidth="1"/>
    <col min="14597" max="14597" width="12" style="1" customWidth="1"/>
    <col min="14598" max="14598" width="9.85546875" style="1" customWidth="1"/>
    <col min="14599" max="14848" width="9.140625" style="1"/>
    <col min="14849" max="14849" width="3.42578125" style="1" customWidth="1"/>
    <col min="14850" max="14850" width="29.28515625" style="1" customWidth="1"/>
    <col min="14851" max="14851" width="43.42578125" style="1" customWidth="1"/>
    <col min="14852" max="14852" width="10.140625" style="1" customWidth="1"/>
    <col min="14853" max="14853" width="12" style="1" customWidth="1"/>
    <col min="14854" max="14854" width="9.85546875" style="1" customWidth="1"/>
    <col min="14855" max="15104" width="9.140625" style="1"/>
    <col min="15105" max="15105" width="3.42578125" style="1" customWidth="1"/>
    <col min="15106" max="15106" width="29.28515625" style="1" customWidth="1"/>
    <col min="15107" max="15107" width="43.42578125" style="1" customWidth="1"/>
    <col min="15108" max="15108" width="10.140625" style="1" customWidth="1"/>
    <col min="15109" max="15109" width="12" style="1" customWidth="1"/>
    <col min="15110" max="15110" width="9.85546875" style="1" customWidth="1"/>
    <col min="15111" max="15360" width="9.140625" style="1"/>
    <col min="15361" max="15361" width="3.42578125" style="1" customWidth="1"/>
    <col min="15362" max="15362" width="29.28515625" style="1" customWidth="1"/>
    <col min="15363" max="15363" width="43.42578125" style="1" customWidth="1"/>
    <col min="15364" max="15364" width="10.140625" style="1" customWidth="1"/>
    <col min="15365" max="15365" width="12" style="1" customWidth="1"/>
    <col min="15366" max="15366" width="9.85546875" style="1" customWidth="1"/>
    <col min="15367" max="15616" width="9.140625" style="1"/>
    <col min="15617" max="15617" width="3.42578125" style="1" customWidth="1"/>
    <col min="15618" max="15618" width="29.28515625" style="1" customWidth="1"/>
    <col min="15619" max="15619" width="43.42578125" style="1" customWidth="1"/>
    <col min="15620" max="15620" width="10.140625" style="1" customWidth="1"/>
    <col min="15621" max="15621" width="12" style="1" customWidth="1"/>
    <col min="15622" max="15622" width="9.85546875" style="1" customWidth="1"/>
    <col min="15623" max="15872" width="9.140625" style="1"/>
    <col min="15873" max="15873" width="3.42578125" style="1" customWidth="1"/>
    <col min="15874" max="15874" width="29.28515625" style="1" customWidth="1"/>
    <col min="15875" max="15875" width="43.42578125" style="1" customWidth="1"/>
    <col min="15876" max="15876" width="10.140625" style="1" customWidth="1"/>
    <col min="15877" max="15877" width="12" style="1" customWidth="1"/>
    <col min="15878" max="15878" width="9.85546875" style="1" customWidth="1"/>
    <col min="15879" max="16128" width="9.140625" style="1"/>
    <col min="16129" max="16129" width="3.42578125" style="1" customWidth="1"/>
    <col min="16130" max="16130" width="29.28515625" style="1" customWidth="1"/>
    <col min="16131" max="16131" width="43.42578125" style="1" customWidth="1"/>
    <col min="16132" max="16132" width="10.140625" style="1" customWidth="1"/>
    <col min="16133" max="16133" width="12" style="1" customWidth="1"/>
    <col min="16134" max="16134" width="9.85546875" style="1" customWidth="1"/>
    <col min="16135" max="16384" width="9.140625" style="1"/>
  </cols>
  <sheetData>
    <row r="2" spans="1:6" ht="15.75">
      <c r="B2" s="175" t="s">
        <v>0</v>
      </c>
      <c r="C2" s="176"/>
      <c r="D2" s="176"/>
      <c r="E2" s="177"/>
    </row>
    <row r="4" spans="1:6">
      <c r="A4" s="2">
        <v>1</v>
      </c>
      <c r="B4" s="3" t="s">
        <v>1</v>
      </c>
      <c r="C4" s="4" t="s">
        <v>2</v>
      </c>
      <c r="D4" s="5"/>
      <c r="E4" s="2"/>
      <c r="F4" s="2"/>
    </row>
    <row r="5" spans="1:6">
      <c r="A5" s="2"/>
      <c r="B5" s="3"/>
      <c r="C5" s="6" t="s">
        <v>3</v>
      </c>
      <c r="D5" s="5"/>
      <c r="E5" s="2"/>
      <c r="F5" s="2"/>
    </row>
    <row r="6" spans="1:6">
      <c r="A6" s="2"/>
      <c r="B6" s="3"/>
      <c r="C6" s="7" t="s">
        <v>4</v>
      </c>
      <c r="D6" s="5"/>
      <c r="E6" s="2"/>
      <c r="F6" s="2"/>
    </row>
    <row r="7" spans="1:6">
      <c r="A7" s="2"/>
      <c r="B7" s="3"/>
      <c r="C7" s="7" t="s">
        <v>5</v>
      </c>
      <c r="D7" s="5"/>
      <c r="E7" s="2"/>
      <c r="F7" s="2"/>
    </row>
    <row r="8" spans="1:6">
      <c r="A8" s="2"/>
      <c r="B8" s="3"/>
      <c r="C8" s="2" t="s">
        <v>6</v>
      </c>
      <c r="D8" s="5"/>
      <c r="E8" s="2"/>
      <c r="F8" s="2"/>
    </row>
    <row r="10" spans="1:6">
      <c r="A10" s="2">
        <v>2</v>
      </c>
      <c r="B10" s="3" t="s">
        <v>7</v>
      </c>
      <c r="C10" s="4" t="s">
        <v>8</v>
      </c>
      <c r="D10" s="5"/>
      <c r="E10" s="2"/>
      <c r="F10" s="2"/>
    </row>
    <row r="11" spans="1:6">
      <c r="A11" s="2"/>
      <c r="B11" s="3"/>
      <c r="C11" s="2"/>
      <c r="D11" s="5"/>
      <c r="E11" s="2"/>
      <c r="F11" s="2"/>
    </row>
    <row r="12" spans="1:6">
      <c r="A12" s="2"/>
      <c r="B12" s="3"/>
      <c r="C12" s="6" t="s">
        <v>9</v>
      </c>
      <c r="D12" s="5"/>
      <c r="E12" s="2"/>
      <c r="F12" s="2"/>
    </row>
    <row r="13" spans="1:6">
      <c r="A13" s="2"/>
      <c r="B13" s="3"/>
      <c r="C13" s="7" t="s">
        <v>4</v>
      </c>
      <c r="D13" s="5"/>
      <c r="E13" s="2"/>
      <c r="F13" s="2"/>
    </row>
    <row r="14" spans="1:6">
      <c r="A14" s="2"/>
      <c r="B14" s="3"/>
      <c r="C14" s="7" t="s">
        <v>5</v>
      </c>
      <c r="D14" s="5"/>
      <c r="E14" s="2"/>
      <c r="F14" s="2"/>
    </row>
    <row r="15" spans="1:6">
      <c r="A15" s="2"/>
      <c r="B15" s="3"/>
      <c r="C15" s="2" t="s">
        <v>6</v>
      </c>
      <c r="D15" s="5"/>
      <c r="E15" s="2"/>
      <c r="F15" s="2"/>
    </row>
    <row r="17" spans="1:6">
      <c r="A17" s="2">
        <v>3</v>
      </c>
      <c r="B17" s="3" t="s">
        <v>10</v>
      </c>
      <c r="C17" s="4" t="s">
        <v>11</v>
      </c>
      <c r="D17" s="5"/>
      <c r="E17" s="2"/>
      <c r="F17" s="2"/>
    </row>
    <row r="18" spans="1:6">
      <c r="A18" s="2"/>
      <c r="B18" s="3"/>
      <c r="C18" s="6" t="s">
        <v>3</v>
      </c>
      <c r="D18" s="5"/>
      <c r="E18" s="2"/>
      <c r="F18" s="2"/>
    </row>
    <row r="19" spans="1:6">
      <c r="A19" s="2"/>
      <c r="B19" s="3"/>
      <c r="C19" s="7" t="s">
        <v>12</v>
      </c>
      <c r="D19" s="5"/>
      <c r="E19" s="2"/>
      <c r="F19" s="2"/>
    </row>
    <row r="20" spans="1:6">
      <c r="A20" s="2"/>
      <c r="B20" s="3"/>
      <c r="C20" s="8" t="s">
        <v>13</v>
      </c>
      <c r="D20" s="5"/>
      <c r="E20" s="2"/>
      <c r="F20" s="2"/>
    </row>
    <row r="21" spans="1:6">
      <c r="A21" s="2"/>
      <c r="B21" s="3"/>
      <c r="C21" s="7" t="s">
        <v>14</v>
      </c>
      <c r="D21" s="5"/>
      <c r="E21" s="2"/>
      <c r="F21" s="2"/>
    </row>
    <row r="22" spans="1:6">
      <c r="A22" s="2"/>
      <c r="B22" s="3"/>
      <c r="C22" s="4" t="s">
        <v>15</v>
      </c>
      <c r="D22" s="5"/>
      <c r="E22" s="2"/>
      <c r="F22" s="2"/>
    </row>
    <row r="23" spans="1:6">
      <c r="A23" s="2"/>
      <c r="B23" s="3"/>
      <c r="C23" s="2"/>
      <c r="D23" s="5"/>
      <c r="E23" s="2"/>
      <c r="F23" s="2"/>
    </row>
    <row r="25" spans="1:6">
      <c r="A25" s="2">
        <v>4</v>
      </c>
      <c r="B25" s="9" t="s">
        <v>16</v>
      </c>
      <c r="C25" s="4" t="s">
        <v>17</v>
      </c>
      <c r="D25" s="5"/>
      <c r="E25" s="2"/>
      <c r="F25" s="2"/>
    </row>
    <row r="26" spans="1:6">
      <c r="A26" s="2"/>
      <c r="B26" s="3"/>
      <c r="C26" s="6" t="s">
        <v>3</v>
      </c>
      <c r="D26" s="5"/>
      <c r="E26" s="2"/>
      <c r="F26" s="2"/>
    </row>
    <row r="27" spans="1:6">
      <c r="A27" s="2"/>
      <c r="B27" s="3"/>
      <c r="C27" s="7" t="s">
        <v>12</v>
      </c>
      <c r="D27" s="5"/>
      <c r="E27" s="2"/>
      <c r="F27" s="2"/>
    </row>
    <row r="28" spans="1:6">
      <c r="A28" s="2"/>
      <c r="B28" s="3"/>
      <c r="C28" s="8" t="s">
        <v>13</v>
      </c>
      <c r="D28" s="5"/>
      <c r="E28" s="2"/>
      <c r="F28" s="2"/>
    </row>
    <row r="29" spans="1:6">
      <c r="A29" s="2"/>
      <c r="B29" s="3"/>
      <c r="C29" s="7" t="s">
        <v>14</v>
      </c>
      <c r="D29" s="5"/>
      <c r="E29" s="2"/>
      <c r="F29" s="2"/>
    </row>
    <row r="30" spans="1:6">
      <c r="A30" s="2"/>
      <c r="B30" s="3"/>
      <c r="C30" s="4" t="s">
        <v>15</v>
      </c>
      <c r="D30" s="5"/>
      <c r="E30" s="2"/>
      <c r="F30" s="2"/>
    </row>
    <row r="32" spans="1:6">
      <c r="A32" s="2">
        <v>6</v>
      </c>
      <c r="B32" s="3" t="s">
        <v>18</v>
      </c>
      <c r="C32" s="10" t="s">
        <v>19</v>
      </c>
      <c r="D32" s="5"/>
      <c r="E32" s="2"/>
      <c r="F32" s="2"/>
    </row>
    <row r="33" spans="1:6">
      <c r="A33" s="2"/>
      <c r="B33" s="3"/>
      <c r="C33" s="6" t="s">
        <v>3</v>
      </c>
      <c r="D33" s="5"/>
      <c r="E33" s="2"/>
      <c r="F33" s="2"/>
    </row>
    <row r="34" spans="1:6">
      <c r="A34" s="2"/>
      <c r="B34" s="3"/>
      <c r="C34" s="7" t="s">
        <v>12</v>
      </c>
      <c r="D34" s="5"/>
      <c r="E34" s="2"/>
      <c r="F34" s="2"/>
    </row>
    <row r="35" spans="1:6">
      <c r="A35" s="2"/>
      <c r="B35" s="3"/>
      <c r="C35" s="8" t="s">
        <v>13</v>
      </c>
      <c r="D35" s="5"/>
      <c r="E35" s="2"/>
      <c r="F35" s="2"/>
    </row>
    <row r="36" spans="1:6">
      <c r="A36" s="2"/>
      <c r="B36" s="3"/>
      <c r="C36" s="7" t="s">
        <v>14</v>
      </c>
      <c r="D36" s="5"/>
      <c r="E36" s="2"/>
      <c r="F36" s="2"/>
    </row>
    <row r="38" spans="1:6">
      <c r="A38" s="2">
        <v>7</v>
      </c>
      <c r="B38" s="11" t="s">
        <v>20</v>
      </c>
      <c r="C38" s="10" t="s">
        <v>21</v>
      </c>
      <c r="D38" s="5"/>
      <c r="E38" s="2"/>
      <c r="F38" s="2"/>
    </row>
    <row r="39" spans="1:6">
      <c r="A39" s="2"/>
      <c r="B39" s="3" t="s">
        <v>22</v>
      </c>
      <c r="C39" s="6" t="s">
        <v>23</v>
      </c>
      <c r="D39" s="5"/>
      <c r="E39" s="2"/>
      <c r="F39" s="2"/>
    </row>
    <row r="40" spans="1:6">
      <c r="A40" s="2"/>
      <c r="B40" s="2"/>
      <c r="C40" s="8" t="s">
        <v>24</v>
      </c>
      <c r="D40" s="5"/>
      <c r="E40" s="2"/>
      <c r="F40" s="2"/>
    </row>
    <row r="41" spans="1:6">
      <c r="A41" s="2"/>
      <c r="B41" s="3"/>
      <c r="C41" s="8" t="s">
        <v>25</v>
      </c>
      <c r="D41" s="5"/>
      <c r="E41" s="2"/>
      <c r="F41" s="2"/>
    </row>
    <row r="42" spans="1:6">
      <c r="A42" s="2"/>
      <c r="B42" s="3"/>
      <c r="C42" s="7" t="s">
        <v>26</v>
      </c>
      <c r="D42" s="5"/>
      <c r="E42" s="2"/>
      <c r="F42" s="2"/>
    </row>
    <row r="43" spans="1:6">
      <c r="A43" s="2"/>
      <c r="B43" s="2"/>
      <c r="C43" s="2"/>
      <c r="D43" s="5"/>
      <c r="E43" s="2"/>
      <c r="F43" s="2"/>
    </row>
    <row r="45" spans="1:6" ht="15.75">
      <c r="B45" s="175" t="s">
        <v>27</v>
      </c>
      <c r="C45" s="176"/>
      <c r="D45" s="176"/>
      <c r="E45" s="177"/>
    </row>
    <row r="47" spans="1:6">
      <c r="A47" s="2">
        <v>1</v>
      </c>
      <c r="B47" s="3" t="s">
        <v>28</v>
      </c>
      <c r="C47" s="12" t="s">
        <v>29</v>
      </c>
      <c r="D47" s="5"/>
      <c r="E47" s="2"/>
      <c r="F47" s="2"/>
    </row>
    <row r="48" spans="1:6">
      <c r="A48" s="2"/>
      <c r="B48" s="3"/>
      <c r="C48" s="6" t="s">
        <v>9</v>
      </c>
      <c r="D48" s="5"/>
      <c r="E48" s="2"/>
      <c r="F48" s="2"/>
    </row>
    <row r="49" spans="1:6">
      <c r="A49" s="2"/>
      <c r="B49" s="3"/>
      <c r="C49" s="7" t="s">
        <v>4</v>
      </c>
      <c r="D49" s="5"/>
      <c r="E49" s="2"/>
      <c r="F49" s="2"/>
    </row>
    <row r="50" spans="1:6">
      <c r="A50" s="2"/>
      <c r="B50" s="3"/>
      <c r="C50" s="7" t="s">
        <v>5</v>
      </c>
      <c r="D50" s="5"/>
      <c r="E50" s="2"/>
      <c r="F50" s="2"/>
    </row>
    <row r="51" spans="1:6">
      <c r="A51" s="2"/>
      <c r="B51" s="3"/>
      <c r="C51" s="2" t="s">
        <v>6</v>
      </c>
      <c r="D51" s="5"/>
      <c r="E51" s="2"/>
      <c r="F51" s="2"/>
    </row>
    <row r="53" spans="1:6">
      <c r="A53" s="2">
        <v>2</v>
      </c>
      <c r="B53" s="3" t="s">
        <v>30</v>
      </c>
      <c r="C53" s="12" t="s">
        <v>31</v>
      </c>
      <c r="D53" s="5"/>
      <c r="E53" s="2"/>
      <c r="F53" s="2"/>
    </row>
    <row r="54" spans="1:6">
      <c r="A54" s="2"/>
      <c r="B54" s="3" t="s">
        <v>32</v>
      </c>
      <c r="C54" s="6" t="s">
        <v>9</v>
      </c>
      <c r="D54" s="5"/>
      <c r="E54" s="2"/>
      <c r="F54" s="2"/>
    </row>
    <row r="55" spans="1:6">
      <c r="A55" s="2"/>
      <c r="B55" s="3"/>
      <c r="C55" s="7" t="s">
        <v>4</v>
      </c>
      <c r="D55" s="5"/>
      <c r="E55" s="2"/>
      <c r="F55" s="2"/>
    </row>
    <row r="56" spans="1:6">
      <c r="A56" s="2"/>
      <c r="B56" s="3"/>
      <c r="C56" s="7" t="s">
        <v>5</v>
      </c>
      <c r="D56" s="5"/>
      <c r="E56" s="2"/>
      <c r="F56" s="2"/>
    </row>
    <row r="57" spans="1:6">
      <c r="A57" s="2"/>
      <c r="B57" s="3"/>
      <c r="C57" s="2" t="s">
        <v>6</v>
      </c>
      <c r="D57" s="6"/>
      <c r="E57" s="2"/>
      <c r="F57" s="2"/>
    </row>
    <row r="58" spans="1:6">
      <c r="D58" s="14"/>
    </row>
    <row r="59" spans="1:6">
      <c r="A59" s="2">
        <v>3</v>
      </c>
      <c r="B59" s="3" t="s">
        <v>33</v>
      </c>
      <c r="C59" s="12" t="s">
        <v>34</v>
      </c>
      <c r="D59" s="7"/>
      <c r="E59" s="2"/>
      <c r="F59" s="2"/>
    </row>
    <row r="60" spans="1:6">
      <c r="A60" s="2"/>
      <c r="B60" s="3"/>
      <c r="C60" s="2"/>
      <c r="D60" s="2"/>
      <c r="E60" s="2"/>
      <c r="F60" s="2"/>
    </row>
    <row r="61" spans="1:6">
      <c r="A61" s="2"/>
      <c r="B61" s="3"/>
      <c r="C61" s="6" t="s">
        <v>9</v>
      </c>
      <c r="D61" s="5"/>
      <c r="E61" s="2"/>
      <c r="F61" s="2"/>
    </row>
    <row r="62" spans="1:6">
      <c r="A62" s="2"/>
      <c r="B62" s="3"/>
      <c r="C62" s="7" t="s">
        <v>4</v>
      </c>
      <c r="D62" s="5"/>
      <c r="E62" s="2"/>
      <c r="F62" s="2"/>
    </row>
    <row r="63" spans="1:6">
      <c r="A63" s="2"/>
      <c r="B63" s="3"/>
      <c r="C63" s="7" t="s">
        <v>5</v>
      </c>
      <c r="D63" s="5"/>
      <c r="E63" s="2"/>
      <c r="F63" s="2"/>
    </row>
    <row r="64" spans="1:6">
      <c r="A64" s="2"/>
      <c r="B64" s="3"/>
      <c r="C64" s="2" t="s">
        <v>6</v>
      </c>
      <c r="D64" s="5"/>
      <c r="E64" s="2"/>
      <c r="F64" s="2"/>
    </row>
    <row r="66" spans="1:6">
      <c r="A66" s="2">
        <v>4</v>
      </c>
      <c r="B66" s="3" t="s">
        <v>35</v>
      </c>
      <c r="C66" s="12" t="s">
        <v>36</v>
      </c>
      <c r="D66" s="5"/>
      <c r="E66" s="2"/>
      <c r="F66" s="2"/>
    </row>
    <row r="67" spans="1:6">
      <c r="A67" s="2"/>
      <c r="B67" s="3"/>
      <c r="C67" s="6" t="s">
        <v>9</v>
      </c>
      <c r="D67" s="5"/>
      <c r="E67" s="2"/>
      <c r="F67" s="2"/>
    </row>
    <row r="68" spans="1:6">
      <c r="A68" s="2"/>
      <c r="B68" s="3"/>
      <c r="C68" s="7" t="s">
        <v>4</v>
      </c>
      <c r="D68" s="5"/>
      <c r="E68" s="2"/>
      <c r="F68" s="2"/>
    </row>
    <row r="69" spans="1:6">
      <c r="A69" s="2"/>
      <c r="B69" s="3"/>
      <c r="C69" s="7" t="s">
        <v>5</v>
      </c>
      <c r="D69" s="5"/>
      <c r="E69" s="2"/>
      <c r="F69" s="2"/>
    </row>
    <row r="70" spans="1:6">
      <c r="A70" s="2"/>
      <c r="B70" s="3"/>
      <c r="C70" s="2" t="s">
        <v>6</v>
      </c>
      <c r="D70" s="5"/>
      <c r="E70" s="2"/>
      <c r="F70" s="2"/>
    </row>
    <row r="72" spans="1:6" ht="15.75">
      <c r="B72" s="175" t="s">
        <v>37</v>
      </c>
      <c r="C72" s="176"/>
      <c r="D72" s="176"/>
      <c r="E72" s="177"/>
    </row>
    <row r="74" spans="1:6">
      <c r="A74" s="2">
        <v>1</v>
      </c>
      <c r="B74" s="3" t="s">
        <v>38</v>
      </c>
      <c r="C74" s="12" t="s">
        <v>39</v>
      </c>
      <c r="D74" s="5"/>
      <c r="E74" s="2"/>
      <c r="F74" s="2"/>
    </row>
    <row r="75" spans="1:6">
      <c r="A75" s="2"/>
      <c r="B75" s="3"/>
      <c r="C75" s="2" t="s">
        <v>40</v>
      </c>
      <c r="D75" s="5"/>
      <c r="E75" s="2"/>
      <c r="F75" s="2"/>
    </row>
    <row r="76" spans="1:6">
      <c r="A76" s="2"/>
      <c r="B76" s="3"/>
      <c r="C76" s="6" t="s">
        <v>41</v>
      </c>
      <c r="D76" s="5"/>
      <c r="E76" s="2"/>
      <c r="F76" s="2"/>
    </row>
    <row r="77" spans="1:6">
      <c r="A77" s="2"/>
      <c r="B77" s="3"/>
      <c r="C77" s="2" t="s">
        <v>42</v>
      </c>
      <c r="D77" s="5"/>
      <c r="E77" s="2"/>
      <c r="F77" s="2"/>
    </row>
    <row r="78" spans="1:6">
      <c r="A78" s="2"/>
      <c r="B78" s="3"/>
      <c r="C78" s="2" t="s">
        <v>43</v>
      </c>
      <c r="D78" s="5"/>
      <c r="E78" s="2"/>
      <c r="F78" s="2"/>
    </row>
    <row r="79" spans="1:6">
      <c r="A79" s="2"/>
      <c r="B79" s="3"/>
      <c r="C79" s="2" t="s">
        <v>44</v>
      </c>
      <c r="D79" s="5"/>
      <c r="E79" s="2"/>
      <c r="F79" s="2"/>
    </row>
    <row r="81" spans="1:6">
      <c r="A81" s="2">
        <v>2</v>
      </c>
      <c r="B81" s="3" t="s">
        <v>45</v>
      </c>
      <c r="C81" s="12" t="s">
        <v>46</v>
      </c>
      <c r="D81" s="5"/>
      <c r="E81" s="2"/>
      <c r="F81" s="2"/>
    </row>
    <row r="82" spans="1:6">
      <c r="A82" s="2"/>
      <c r="B82" s="3"/>
      <c r="C82" s="2"/>
      <c r="D82" s="5"/>
      <c r="E82" s="2"/>
      <c r="F82" s="2"/>
    </row>
    <row r="83" spans="1:6">
      <c r="A83" s="2"/>
      <c r="B83" s="3" t="s">
        <v>47</v>
      </c>
      <c r="C83" s="6" t="s">
        <v>48</v>
      </c>
      <c r="D83" s="5"/>
      <c r="E83" s="2"/>
      <c r="F83" s="2"/>
    </row>
    <row r="84" spans="1:6">
      <c r="A84" s="2"/>
      <c r="B84" s="3" t="s">
        <v>49</v>
      </c>
      <c r="C84" s="7" t="s">
        <v>50</v>
      </c>
      <c r="D84" s="5"/>
      <c r="E84" s="2"/>
      <c r="F84" s="2"/>
    </row>
    <row r="85" spans="1:6">
      <c r="A85" s="2"/>
      <c r="B85" s="3"/>
      <c r="C85" s="2" t="s">
        <v>6</v>
      </c>
      <c r="D85" s="5"/>
      <c r="E85" s="2"/>
      <c r="F85" s="2"/>
    </row>
    <row r="87" spans="1:6">
      <c r="A87" s="2">
        <v>3</v>
      </c>
      <c r="B87" s="3" t="s">
        <v>51</v>
      </c>
      <c r="C87" s="12" t="s">
        <v>52</v>
      </c>
      <c r="D87" s="5"/>
      <c r="E87" s="2"/>
      <c r="F87" s="2"/>
    </row>
    <row r="88" spans="1:6">
      <c r="A88" s="2"/>
      <c r="B88" s="3"/>
      <c r="C88" s="2"/>
      <c r="D88" s="5"/>
      <c r="E88" s="2"/>
      <c r="F88" s="2"/>
    </row>
    <row r="89" spans="1:6">
      <c r="A89" s="2"/>
      <c r="B89" s="3" t="s">
        <v>47</v>
      </c>
      <c r="C89" s="6" t="s">
        <v>53</v>
      </c>
      <c r="D89" s="5"/>
      <c r="E89" s="2"/>
      <c r="F89" s="2"/>
    </row>
    <row r="90" spans="1:6">
      <c r="A90" s="2"/>
      <c r="B90" s="3" t="s">
        <v>49</v>
      </c>
      <c r="C90" s="7" t="s">
        <v>54</v>
      </c>
      <c r="D90" s="5"/>
      <c r="E90" s="2"/>
      <c r="F90" s="2"/>
    </row>
    <row r="91" spans="1:6">
      <c r="A91" s="2"/>
      <c r="B91" s="3"/>
      <c r="C91" s="7" t="s">
        <v>55</v>
      </c>
      <c r="D91" s="5"/>
      <c r="E91" s="2"/>
      <c r="F91" s="2"/>
    </row>
    <row r="92" spans="1:6">
      <c r="A92" s="2"/>
      <c r="B92" s="3"/>
      <c r="C92" s="2" t="s">
        <v>6</v>
      </c>
      <c r="D92" s="5"/>
      <c r="E92" s="2"/>
      <c r="F92" s="2"/>
    </row>
    <row r="94" spans="1:6">
      <c r="A94" s="2">
        <v>4</v>
      </c>
      <c r="B94" s="3" t="s">
        <v>56</v>
      </c>
      <c r="C94" s="10" t="s">
        <v>57</v>
      </c>
      <c r="D94" s="5"/>
      <c r="E94" s="2"/>
      <c r="F94" s="2"/>
    </row>
    <row r="95" spans="1:6">
      <c r="A95" s="2"/>
      <c r="B95" s="3" t="s">
        <v>47</v>
      </c>
      <c r="C95" s="6" t="s">
        <v>53</v>
      </c>
      <c r="D95" s="5"/>
      <c r="E95" s="2"/>
      <c r="F95" s="2"/>
    </row>
    <row r="96" spans="1:6">
      <c r="A96" s="2"/>
      <c r="B96" s="3" t="s">
        <v>49</v>
      </c>
      <c r="C96" s="7" t="s">
        <v>58</v>
      </c>
      <c r="D96" s="5"/>
      <c r="E96" s="2"/>
      <c r="F96" s="2"/>
    </row>
    <row r="97" spans="1:6">
      <c r="A97" s="2"/>
      <c r="B97" s="3"/>
      <c r="C97" s="8" t="s">
        <v>59</v>
      </c>
      <c r="D97" s="5"/>
      <c r="E97" s="2"/>
      <c r="F97" s="2"/>
    </row>
    <row r="98" spans="1:6">
      <c r="A98" s="2"/>
      <c r="B98" s="3"/>
      <c r="C98" s="8" t="s">
        <v>60</v>
      </c>
      <c r="D98" s="5"/>
      <c r="E98" s="2"/>
      <c r="F98" s="2"/>
    </row>
    <row r="100" spans="1:6" ht="15.75">
      <c r="B100" s="175" t="s">
        <v>61</v>
      </c>
      <c r="C100" s="176"/>
      <c r="D100" s="176"/>
      <c r="E100" s="177"/>
    </row>
    <row r="102" spans="1:6">
      <c r="A102" s="2">
        <v>1</v>
      </c>
      <c r="B102" s="3" t="s">
        <v>62</v>
      </c>
      <c r="C102" s="10" t="s">
        <v>63</v>
      </c>
      <c r="D102" s="5"/>
      <c r="E102" s="2"/>
      <c r="F102" s="2"/>
    </row>
    <row r="103" spans="1:6">
      <c r="A103" s="2"/>
      <c r="B103" s="3"/>
      <c r="C103" s="2" t="s">
        <v>64</v>
      </c>
      <c r="D103" s="5"/>
      <c r="E103" s="2"/>
      <c r="F103" s="5"/>
    </row>
    <row r="104" spans="1:6">
      <c r="A104" s="2"/>
      <c r="B104" s="3"/>
      <c r="C104" s="2" t="s">
        <v>65</v>
      </c>
      <c r="D104" s="5"/>
      <c r="E104" s="2"/>
      <c r="F104" s="2"/>
    </row>
    <row r="105" spans="1:6">
      <c r="A105" s="2"/>
      <c r="B105" s="3"/>
      <c r="C105" s="2" t="s">
        <v>66</v>
      </c>
      <c r="D105" s="5"/>
      <c r="E105" s="2"/>
      <c r="F105" s="2"/>
    </row>
    <row r="106" spans="1:6">
      <c r="A106" s="2"/>
      <c r="B106" s="3"/>
      <c r="C106" s="15" t="s">
        <v>67</v>
      </c>
      <c r="D106" s="5"/>
      <c r="E106" s="2"/>
      <c r="F106" s="2"/>
    </row>
    <row r="107" spans="1:6">
      <c r="B107" s="1"/>
    </row>
    <row r="108" spans="1:6">
      <c r="A108" s="2">
        <v>2</v>
      </c>
      <c r="B108" s="3" t="s">
        <v>68</v>
      </c>
      <c r="C108" s="10" t="s">
        <v>69</v>
      </c>
      <c r="D108" s="5"/>
      <c r="E108" s="2"/>
      <c r="F108" s="2"/>
    </row>
    <row r="109" spans="1:6">
      <c r="A109" s="2"/>
      <c r="B109" s="3"/>
      <c r="C109" s="2" t="s">
        <v>64</v>
      </c>
      <c r="D109" s="5"/>
      <c r="E109" s="2"/>
      <c r="F109" s="2"/>
    </row>
    <row r="110" spans="1:6">
      <c r="A110" s="2"/>
      <c r="B110" s="3"/>
      <c r="C110" s="2" t="s">
        <v>65</v>
      </c>
      <c r="D110" s="5"/>
      <c r="E110" s="2"/>
      <c r="F110" s="2"/>
    </row>
    <row r="111" spans="1:6">
      <c r="A111" s="2"/>
      <c r="B111" s="3"/>
      <c r="C111" s="2" t="s">
        <v>66</v>
      </c>
      <c r="D111" s="5"/>
      <c r="E111" s="2"/>
      <c r="F111" s="2"/>
    </row>
    <row r="112" spans="1:6">
      <c r="A112" s="2"/>
      <c r="B112" s="3"/>
      <c r="C112" s="15" t="s">
        <v>70</v>
      </c>
      <c r="D112" s="5"/>
      <c r="E112" s="2"/>
      <c r="F112" s="2"/>
    </row>
    <row r="113" spans="1:6">
      <c r="B113" s="1"/>
    </row>
    <row r="114" spans="1:6">
      <c r="A114" s="2">
        <v>3</v>
      </c>
      <c r="B114" s="3" t="s">
        <v>71</v>
      </c>
      <c r="C114" s="10" t="s">
        <v>72</v>
      </c>
      <c r="D114" s="5"/>
      <c r="E114" s="2"/>
      <c r="F114" s="2"/>
    </row>
    <row r="115" spans="1:6">
      <c r="A115" s="2"/>
      <c r="B115" s="17" t="s">
        <v>73</v>
      </c>
      <c r="C115" s="2" t="s">
        <v>64</v>
      </c>
      <c r="D115" s="5"/>
      <c r="E115" s="2"/>
      <c r="F115" s="2"/>
    </row>
    <row r="116" spans="1:6">
      <c r="A116" s="2"/>
      <c r="B116" s="9" t="s">
        <v>74</v>
      </c>
      <c r="C116" s="2" t="s">
        <v>65</v>
      </c>
      <c r="D116" s="5"/>
      <c r="E116" s="2"/>
      <c r="F116" s="2"/>
    </row>
    <row r="117" spans="1:6">
      <c r="A117" s="2"/>
      <c r="B117" s="9" t="s">
        <v>75</v>
      </c>
      <c r="C117" s="2" t="s">
        <v>66</v>
      </c>
      <c r="D117" s="5"/>
      <c r="E117" s="2"/>
      <c r="F117" s="2"/>
    </row>
    <row r="118" spans="1:6">
      <c r="A118" s="2"/>
      <c r="B118" s="9" t="s">
        <v>76</v>
      </c>
      <c r="C118" s="15" t="s">
        <v>77</v>
      </c>
      <c r="D118" s="5"/>
      <c r="E118" s="2"/>
      <c r="F118" s="2"/>
    </row>
    <row r="119" spans="1:6">
      <c r="A119" s="2"/>
      <c r="B119" s="3" t="s">
        <v>78</v>
      </c>
      <c r="C119" s="15" t="s">
        <v>79</v>
      </c>
      <c r="D119" s="5"/>
      <c r="E119" s="2"/>
      <c r="F119" s="2"/>
    </row>
    <row r="120" spans="1:6">
      <c r="A120" s="2"/>
      <c r="B120" s="9" t="s">
        <v>80</v>
      </c>
      <c r="C120" s="2"/>
      <c r="D120" s="5"/>
      <c r="E120" s="2"/>
      <c r="F120" s="2"/>
    </row>
    <row r="121" spans="1:6" ht="13.5" thickBot="1">
      <c r="B121" s="18"/>
      <c r="C121" s="18"/>
      <c r="D121" s="19"/>
      <c r="E121" s="18"/>
    </row>
    <row r="122" spans="1:6" ht="17.25" thickTop="1" thickBot="1">
      <c r="A122" s="20"/>
      <c r="B122" s="178" t="s">
        <v>81</v>
      </c>
      <c r="C122" s="179"/>
      <c r="D122" s="179"/>
      <c r="E122" s="180"/>
      <c r="F122" s="21"/>
    </row>
    <row r="123" spans="1:6" ht="14.25" thickTop="1" thickBot="1">
      <c r="A123" s="20"/>
      <c r="B123" s="181" t="s">
        <v>82</v>
      </c>
      <c r="C123" s="182"/>
      <c r="D123" s="182"/>
      <c r="E123" s="183"/>
      <c r="F123" s="21"/>
    </row>
    <row r="124" spans="1:6" ht="13.5" thickTop="1">
      <c r="B124" s="22"/>
      <c r="C124" s="23"/>
      <c r="D124" s="23"/>
      <c r="E124" s="23"/>
    </row>
    <row r="125" spans="1:6">
      <c r="A125" s="2">
        <v>1</v>
      </c>
      <c r="B125" s="3" t="s">
        <v>83</v>
      </c>
      <c r="C125" s="10" t="s">
        <v>84</v>
      </c>
      <c r="D125" s="2"/>
      <c r="E125" s="2"/>
      <c r="F125" s="2"/>
    </row>
    <row r="126" spans="1:6">
      <c r="A126" s="2"/>
      <c r="B126" s="3"/>
      <c r="C126" s="2"/>
      <c r="D126" s="5"/>
      <c r="E126" s="2"/>
      <c r="F126" s="2"/>
    </row>
    <row r="127" spans="1:6">
      <c r="A127" s="2"/>
      <c r="B127" s="3"/>
      <c r="C127" s="2" t="s">
        <v>85</v>
      </c>
      <c r="D127" s="5"/>
      <c r="E127" s="2"/>
      <c r="F127" s="2"/>
    </row>
    <row r="128" spans="1:6">
      <c r="A128" s="2"/>
      <c r="B128" s="3"/>
      <c r="C128" s="15" t="s">
        <v>86</v>
      </c>
      <c r="D128" s="5"/>
      <c r="E128" s="2"/>
      <c r="F128" s="2"/>
    </row>
    <row r="129" spans="1:6">
      <c r="B129" s="1"/>
    </row>
    <row r="130" spans="1:6">
      <c r="A130" s="2">
        <v>2</v>
      </c>
      <c r="B130" s="3" t="s">
        <v>87</v>
      </c>
      <c r="C130" s="12" t="s">
        <v>88</v>
      </c>
      <c r="D130" s="5"/>
      <c r="E130" s="2"/>
      <c r="F130" s="2"/>
    </row>
    <row r="131" spans="1:6">
      <c r="A131" s="2"/>
      <c r="B131" s="3"/>
      <c r="C131" s="2" t="s">
        <v>85</v>
      </c>
      <c r="D131" s="5"/>
      <c r="E131" s="2"/>
      <c r="F131" s="2"/>
    </row>
    <row r="132" spans="1:6">
      <c r="A132" s="2"/>
      <c r="B132" s="3"/>
      <c r="C132" s="15" t="s">
        <v>89</v>
      </c>
      <c r="D132" s="5"/>
      <c r="E132" s="2"/>
      <c r="F132" s="2"/>
    </row>
    <row r="133" spans="1:6">
      <c r="A133" s="2"/>
      <c r="B133" s="3"/>
      <c r="C133" s="15" t="s">
        <v>90</v>
      </c>
      <c r="D133" s="5"/>
      <c r="E133" s="2"/>
      <c r="F133" s="2"/>
    </row>
    <row r="134" spans="1:6">
      <c r="A134" s="2"/>
      <c r="B134" s="3"/>
      <c r="C134" s="15" t="s">
        <v>91</v>
      </c>
      <c r="D134" s="5"/>
      <c r="E134" s="2"/>
      <c r="F134" s="2"/>
    </row>
    <row r="135" spans="1:6">
      <c r="A135" s="2"/>
      <c r="B135" s="2"/>
      <c r="C135" s="15" t="s">
        <v>92</v>
      </c>
      <c r="D135" s="2"/>
      <c r="E135" s="2"/>
      <c r="F135" s="2"/>
    </row>
    <row r="136" spans="1:6">
      <c r="B136" s="1"/>
      <c r="D136" s="1"/>
    </row>
    <row r="137" spans="1:6">
      <c r="A137" s="2">
        <v>3</v>
      </c>
      <c r="B137" s="3" t="s">
        <v>93</v>
      </c>
      <c r="C137" s="12" t="s">
        <v>94</v>
      </c>
      <c r="D137" s="5"/>
      <c r="E137" s="2"/>
      <c r="F137" s="2"/>
    </row>
    <row r="138" spans="1:6">
      <c r="A138" s="2"/>
      <c r="B138" s="3"/>
      <c r="C138" s="2"/>
      <c r="D138" s="5"/>
      <c r="E138" s="2"/>
      <c r="F138" s="2"/>
    </row>
    <row r="139" spans="1:6">
      <c r="A139" s="2"/>
      <c r="B139" s="3"/>
      <c r="C139" s="6" t="s">
        <v>95</v>
      </c>
      <c r="D139" s="5"/>
      <c r="E139" s="2"/>
      <c r="F139" s="2"/>
    </row>
    <row r="140" spans="1:6">
      <c r="A140" s="2"/>
      <c r="B140" s="3"/>
      <c r="C140" s="6" t="s">
        <v>96</v>
      </c>
      <c r="D140" s="5"/>
      <c r="E140" s="2"/>
      <c r="F140" s="2"/>
    </row>
    <row r="142" spans="1:6">
      <c r="A142" s="2">
        <v>4</v>
      </c>
      <c r="B142" s="3" t="s">
        <v>97</v>
      </c>
      <c r="C142" s="10" t="s">
        <v>98</v>
      </c>
      <c r="D142" s="2"/>
      <c r="E142" s="2"/>
      <c r="F142" s="2"/>
    </row>
    <row r="143" spans="1:6">
      <c r="A143" s="2"/>
      <c r="B143" s="3"/>
      <c r="C143" s="2"/>
      <c r="D143" s="2"/>
      <c r="E143" s="2"/>
      <c r="F143" s="2"/>
    </row>
    <row r="144" spans="1:6">
      <c r="A144" s="2"/>
      <c r="B144" s="3"/>
      <c r="C144" s="2" t="s">
        <v>85</v>
      </c>
      <c r="D144" s="2"/>
      <c r="E144" s="2"/>
      <c r="F144" s="2"/>
    </row>
    <row r="145" spans="1:6">
      <c r="A145" s="2"/>
      <c r="B145" s="3"/>
      <c r="C145" s="15" t="s">
        <v>99</v>
      </c>
      <c r="D145" s="2"/>
      <c r="E145" s="2"/>
      <c r="F145" s="2"/>
    </row>
    <row r="147" spans="1:6">
      <c r="A147" s="2">
        <v>5</v>
      </c>
      <c r="B147" s="3" t="s">
        <v>97</v>
      </c>
      <c r="C147" s="10" t="s">
        <v>100</v>
      </c>
      <c r="D147" s="5"/>
      <c r="E147" s="2"/>
      <c r="F147" s="2"/>
    </row>
    <row r="148" spans="1:6">
      <c r="A148" s="2"/>
      <c r="B148" s="3"/>
      <c r="C148" s="2"/>
      <c r="D148" s="5"/>
      <c r="E148" s="2"/>
      <c r="F148" s="2"/>
    </row>
    <row r="149" spans="1:6">
      <c r="A149" s="2"/>
      <c r="B149" s="3"/>
      <c r="C149" s="2" t="s">
        <v>85</v>
      </c>
      <c r="D149" s="10"/>
      <c r="E149" s="2"/>
      <c r="F149" s="2"/>
    </row>
    <row r="150" spans="1:6">
      <c r="A150" s="2"/>
      <c r="B150" s="3"/>
      <c r="C150" s="24" t="s">
        <v>101</v>
      </c>
      <c r="D150" s="5"/>
      <c r="E150" s="2"/>
      <c r="F150" s="2"/>
    </row>
    <row r="151" spans="1:6">
      <c r="B151" s="1"/>
      <c r="C151" s="25"/>
    </row>
    <row r="152" spans="1:6">
      <c r="A152" s="2">
        <v>6</v>
      </c>
      <c r="B152" s="3" t="s">
        <v>102</v>
      </c>
      <c r="C152" s="10" t="s">
        <v>103</v>
      </c>
      <c r="D152" s="5"/>
      <c r="E152" s="2"/>
      <c r="F152" s="2"/>
    </row>
    <row r="153" spans="1:6">
      <c r="A153" s="2"/>
      <c r="B153" s="3"/>
      <c r="C153" s="2"/>
      <c r="D153" s="5"/>
      <c r="E153" s="2"/>
      <c r="F153" s="2"/>
    </row>
    <row r="154" spans="1:6">
      <c r="A154" s="2"/>
      <c r="B154" s="3"/>
      <c r="C154" s="2" t="s">
        <v>85</v>
      </c>
      <c r="D154" s="5"/>
      <c r="E154" s="2"/>
      <c r="F154" s="2"/>
    </row>
    <row r="155" spans="1:6">
      <c r="A155" s="2"/>
      <c r="B155" s="3"/>
      <c r="C155" s="15" t="s">
        <v>104</v>
      </c>
      <c r="D155" s="5"/>
      <c r="E155" s="2"/>
      <c r="F155" s="2"/>
    </row>
    <row r="156" spans="1:6">
      <c r="A156" s="2"/>
      <c r="B156" s="3"/>
      <c r="C156" s="15" t="s">
        <v>105</v>
      </c>
      <c r="D156" s="5"/>
      <c r="E156" s="2"/>
      <c r="F156" s="2"/>
    </row>
    <row r="157" spans="1:6">
      <c r="B157" s="1"/>
    </row>
    <row r="158" spans="1:6" ht="15.75">
      <c r="B158" s="175" t="s">
        <v>106</v>
      </c>
      <c r="C158" s="176"/>
      <c r="D158" s="176"/>
      <c r="E158" s="177"/>
    </row>
    <row r="160" spans="1:6">
      <c r="A160" s="2">
        <v>1</v>
      </c>
      <c r="B160" s="3" t="s">
        <v>107</v>
      </c>
      <c r="C160" s="10" t="s">
        <v>108</v>
      </c>
      <c r="D160" s="5"/>
      <c r="E160" s="2"/>
      <c r="F160" s="2"/>
    </row>
    <row r="161" spans="1:6">
      <c r="A161" s="2"/>
      <c r="B161" s="3"/>
      <c r="C161" s="2"/>
      <c r="D161" s="5"/>
      <c r="E161" s="2"/>
      <c r="F161" s="2"/>
    </row>
    <row r="162" spans="1:6">
      <c r="A162" s="2"/>
      <c r="B162" s="3"/>
      <c r="C162" s="2" t="s">
        <v>109</v>
      </c>
      <c r="D162" s="5"/>
      <c r="E162" s="2"/>
      <c r="F162" s="2"/>
    </row>
    <row r="163" spans="1:6">
      <c r="A163" s="2"/>
      <c r="B163" s="3"/>
      <c r="C163" s="15" t="s">
        <v>110</v>
      </c>
      <c r="D163" s="5"/>
      <c r="E163" s="2"/>
      <c r="F163" s="2"/>
    </row>
    <row r="165" spans="1:6">
      <c r="A165" s="2">
        <v>2</v>
      </c>
      <c r="B165" s="3" t="s">
        <v>111</v>
      </c>
      <c r="C165" s="12" t="s">
        <v>112</v>
      </c>
      <c r="D165" s="5"/>
      <c r="E165" s="2"/>
      <c r="F165" s="2"/>
    </row>
    <row r="166" spans="1:6">
      <c r="A166" s="2"/>
      <c r="B166" s="3"/>
      <c r="C166" s="15" t="s">
        <v>113</v>
      </c>
      <c r="D166" s="5"/>
      <c r="E166" s="2"/>
      <c r="F166" s="2"/>
    </row>
    <row r="168" spans="1:6">
      <c r="A168" s="2">
        <v>3</v>
      </c>
      <c r="B168" s="3" t="s">
        <v>114</v>
      </c>
      <c r="C168" s="12" t="s">
        <v>115</v>
      </c>
      <c r="D168" s="5"/>
      <c r="E168" s="2"/>
      <c r="F168" s="2"/>
    </row>
    <row r="169" spans="1:6">
      <c r="A169" s="2"/>
      <c r="B169" s="26" t="s">
        <v>116</v>
      </c>
      <c r="C169" s="2"/>
      <c r="D169" s="5"/>
      <c r="E169" s="2"/>
      <c r="F169" s="2"/>
    </row>
    <row r="170" spans="1:6">
      <c r="A170" s="2"/>
      <c r="B170" s="3"/>
      <c r="C170" s="27" t="s">
        <v>117</v>
      </c>
      <c r="D170" s="5"/>
      <c r="E170" s="2"/>
      <c r="F170" s="2"/>
    </row>
    <row r="171" spans="1:6">
      <c r="A171" s="2"/>
      <c r="B171" s="3"/>
      <c r="C171" s="15" t="s">
        <v>118</v>
      </c>
      <c r="D171" s="5"/>
      <c r="E171" s="2"/>
      <c r="F171" s="2"/>
    </row>
    <row r="172" spans="1:6">
      <c r="A172" s="2"/>
      <c r="B172" s="3"/>
      <c r="C172" s="15" t="s">
        <v>119</v>
      </c>
      <c r="D172" s="2"/>
      <c r="E172" s="2"/>
      <c r="F172" s="2"/>
    </row>
    <row r="174" spans="1:6">
      <c r="A174" s="2">
        <v>4</v>
      </c>
      <c r="B174" s="3" t="s">
        <v>120</v>
      </c>
      <c r="C174" s="12" t="s">
        <v>121</v>
      </c>
      <c r="D174" s="5"/>
      <c r="E174" s="2"/>
      <c r="F174" s="2"/>
    </row>
    <row r="175" spans="1:6">
      <c r="A175" s="2"/>
      <c r="B175" s="3"/>
      <c r="C175" s="2"/>
      <c r="D175" s="5"/>
      <c r="E175" s="2"/>
      <c r="F175" s="2"/>
    </row>
    <row r="176" spans="1:6">
      <c r="A176" s="2"/>
      <c r="B176" s="3"/>
      <c r="C176" s="6" t="s">
        <v>122</v>
      </c>
      <c r="D176" s="5"/>
      <c r="E176" s="2"/>
      <c r="F176" s="2"/>
    </row>
    <row r="177" spans="1:6">
      <c r="A177" s="2"/>
      <c r="B177" s="3"/>
      <c r="C177" s="27" t="s">
        <v>123</v>
      </c>
      <c r="D177" s="5"/>
      <c r="E177" s="2"/>
      <c r="F177" s="2"/>
    </row>
    <row r="178" spans="1:6">
      <c r="A178" s="2"/>
      <c r="B178" s="3"/>
      <c r="C178" s="27" t="s">
        <v>124</v>
      </c>
      <c r="D178" s="5"/>
      <c r="E178" s="2"/>
      <c r="F178" s="2"/>
    </row>
    <row r="179" spans="1:6">
      <c r="A179" s="2"/>
      <c r="B179" s="3"/>
      <c r="C179" s="27" t="s">
        <v>125</v>
      </c>
      <c r="D179" s="5"/>
      <c r="E179" s="2"/>
      <c r="F179" s="2"/>
    </row>
    <row r="180" spans="1:6">
      <c r="A180" s="2"/>
      <c r="B180" s="3"/>
      <c r="C180" s="15" t="s">
        <v>126</v>
      </c>
      <c r="D180" s="5"/>
      <c r="E180" s="2"/>
      <c r="F180" s="2"/>
    </row>
    <row r="182" spans="1:6">
      <c r="A182" s="2">
        <v>5</v>
      </c>
      <c r="B182" s="3" t="s">
        <v>127</v>
      </c>
      <c r="C182" s="10" t="s">
        <v>128</v>
      </c>
      <c r="D182" s="2"/>
      <c r="E182" s="2"/>
      <c r="F182" s="2"/>
    </row>
    <row r="183" spans="1:6">
      <c r="A183" s="2"/>
      <c r="B183" s="3"/>
      <c r="C183" s="2"/>
      <c r="D183" s="2"/>
      <c r="E183" s="2"/>
      <c r="F183" s="2"/>
    </row>
    <row r="184" spans="1:6">
      <c r="A184" s="2"/>
      <c r="B184" s="3"/>
      <c r="C184" s="6" t="s">
        <v>122</v>
      </c>
      <c r="D184" s="2"/>
      <c r="E184" s="2"/>
      <c r="F184" s="2"/>
    </row>
    <row r="185" spans="1:6">
      <c r="A185" s="2"/>
      <c r="B185" s="3"/>
      <c r="C185" s="15" t="s">
        <v>129</v>
      </c>
      <c r="D185" s="2"/>
      <c r="E185" s="2"/>
      <c r="F185" s="2"/>
    </row>
    <row r="186" spans="1:6">
      <c r="B186" s="1"/>
    </row>
    <row r="187" spans="1:6">
      <c r="A187" s="2">
        <v>6</v>
      </c>
      <c r="B187" s="3" t="s">
        <v>130</v>
      </c>
      <c r="C187" s="10" t="s">
        <v>131</v>
      </c>
      <c r="D187" s="5"/>
      <c r="E187" s="2"/>
      <c r="F187" s="2"/>
    </row>
    <row r="188" spans="1:6">
      <c r="A188" s="2"/>
      <c r="B188" s="3"/>
      <c r="C188" s="2"/>
      <c r="D188" s="5"/>
      <c r="E188" s="2"/>
      <c r="F188" s="2"/>
    </row>
    <row r="189" spans="1:6">
      <c r="A189" s="2"/>
      <c r="B189" s="3"/>
      <c r="C189" s="6" t="s">
        <v>122</v>
      </c>
      <c r="D189" s="5"/>
      <c r="E189" s="2"/>
      <c r="F189" s="2"/>
    </row>
    <row r="190" spans="1:6">
      <c r="A190" s="2"/>
      <c r="B190" s="3"/>
      <c r="C190" s="24" t="s">
        <v>132</v>
      </c>
      <c r="D190" s="2"/>
      <c r="E190" s="2"/>
      <c r="F190" s="2"/>
    </row>
    <row r="191" spans="1:6">
      <c r="B191" s="1"/>
      <c r="D191" s="1"/>
    </row>
    <row r="192" spans="1:6">
      <c r="A192" s="2">
        <v>7</v>
      </c>
      <c r="B192" s="3" t="s">
        <v>133</v>
      </c>
      <c r="C192" s="10" t="s">
        <v>134</v>
      </c>
      <c r="D192" s="2"/>
      <c r="E192" s="2"/>
      <c r="F192" s="2"/>
    </row>
    <row r="193" spans="1:6">
      <c r="A193" s="2"/>
      <c r="B193" s="3"/>
      <c r="C193" s="2"/>
      <c r="D193" s="2"/>
      <c r="E193" s="2"/>
      <c r="F193" s="2"/>
    </row>
    <row r="194" spans="1:6">
      <c r="A194" s="2"/>
      <c r="B194" s="3"/>
      <c r="C194" s="6" t="s">
        <v>122</v>
      </c>
      <c r="D194" s="2"/>
      <c r="E194" s="2"/>
      <c r="F194" s="2"/>
    </row>
    <row r="195" spans="1:6">
      <c r="A195" s="2"/>
      <c r="B195" s="3"/>
      <c r="C195" s="6" t="s">
        <v>135</v>
      </c>
      <c r="D195" s="2"/>
      <c r="E195" s="2"/>
      <c r="F195" s="2"/>
    </row>
    <row r="197" spans="1:6">
      <c r="A197" s="2"/>
      <c r="B197" s="28" t="s">
        <v>136</v>
      </c>
      <c r="C197" s="12" t="s">
        <v>137</v>
      </c>
      <c r="D197" s="5"/>
      <c r="E197" s="2"/>
      <c r="F197" s="2"/>
    </row>
    <row r="198" spans="1:6">
      <c r="A198" s="2"/>
      <c r="B198" s="28"/>
      <c r="C198" s="12"/>
      <c r="D198" s="5"/>
      <c r="E198" s="2"/>
      <c r="F198" s="2"/>
    </row>
    <row r="199" spans="1:6" ht="63.75">
      <c r="A199" s="2"/>
      <c r="B199" s="2"/>
      <c r="C199" s="29" t="s">
        <v>138</v>
      </c>
      <c r="D199" s="2"/>
      <c r="E199" s="2"/>
      <c r="F199" s="2"/>
    </row>
    <row r="200" spans="1:6" ht="13.5" customHeight="1">
      <c r="B200" s="1"/>
      <c r="D200" s="1"/>
    </row>
    <row r="201" spans="1:6" ht="14.25" customHeight="1">
      <c r="A201" s="2"/>
      <c r="B201" s="27" t="s">
        <v>139</v>
      </c>
      <c r="C201" s="30" t="s">
        <v>140</v>
      </c>
      <c r="D201" s="2"/>
      <c r="E201" s="2"/>
      <c r="F201" s="2"/>
    </row>
    <row r="202" spans="1:6">
      <c r="A202" s="2"/>
      <c r="B202" s="2"/>
      <c r="C202" s="2"/>
      <c r="D202" s="2"/>
      <c r="E202" s="2"/>
      <c r="F202" s="2"/>
    </row>
    <row r="203" spans="1:6">
      <c r="A203" s="2"/>
      <c r="B203" s="2"/>
      <c r="C203" s="28" t="s">
        <v>141</v>
      </c>
      <c r="D203" s="2"/>
      <c r="E203" s="2"/>
      <c r="F203" s="2"/>
    </row>
    <row r="204" spans="1:6">
      <c r="A204" s="2"/>
      <c r="B204" s="2"/>
      <c r="C204" s="28" t="s">
        <v>142</v>
      </c>
      <c r="D204" s="2"/>
      <c r="E204" s="2"/>
      <c r="F204" s="2"/>
    </row>
    <row r="205" spans="1:6">
      <c r="A205" s="2"/>
      <c r="B205" s="2"/>
      <c r="C205" s="15" t="s">
        <v>143</v>
      </c>
      <c r="D205" s="2"/>
      <c r="E205" s="2"/>
      <c r="F205" s="2"/>
    </row>
    <row r="206" spans="1:6">
      <c r="A206" s="2"/>
      <c r="B206" s="2"/>
      <c r="C206" s="28" t="s">
        <v>144</v>
      </c>
      <c r="D206" s="2"/>
      <c r="E206" s="2"/>
      <c r="F206" s="2"/>
    </row>
    <row r="207" spans="1:6">
      <c r="A207" s="2"/>
      <c r="B207" s="2"/>
      <c r="C207" s="15" t="s">
        <v>145</v>
      </c>
      <c r="D207" s="2"/>
      <c r="E207" s="2"/>
      <c r="F207" s="2"/>
    </row>
    <row r="208" spans="1:6" ht="11.25" customHeight="1">
      <c r="A208" s="2"/>
      <c r="B208" s="3"/>
      <c r="C208" s="29" t="s">
        <v>146</v>
      </c>
      <c r="D208" s="5"/>
      <c r="E208" s="2"/>
      <c r="F208" s="2"/>
    </row>
    <row r="210" spans="1:6">
      <c r="A210" s="2"/>
      <c r="B210" s="3" t="s">
        <v>147</v>
      </c>
      <c r="C210" s="12" t="s">
        <v>148</v>
      </c>
      <c r="D210" s="5"/>
      <c r="E210" s="2"/>
      <c r="F210" s="2"/>
    </row>
    <row r="211" spans="1:6">
      <c r="A211" s="2"/>
      <c r="B211" s="2"/>
      <c r="C211" s="2"/>
      <c r="D211" s="5"/>
      <c r="E211" s="2"/>
      <c r="F211" s="2"/>
    </row>
    <row r="212" spans="1:6">
      <c r="A212" s="2"/>
      <c r="B212" s="2"/>
      <c r="C212" s="28" t="s">
        <v>149</v>
      </c>
      <c r="D212" s="5"/>
      <c r="E212" s="2"/>
      <c r="F212" s="2"/>
    </row>
    <row r="213" spans="1:6">
      <c r="A213" s="2"/>
      <c r="B213" s="2"/>
      <c r="C213" s="15" t="s">
        <v>150</v>
      </c>
      <c r="D213" s="5"/>
      <c r="E213" s="2"/>
      <c r="F213" s="2"/>
    </row>
    <row r="214" spans="1:6" ht="15" customHeight="1">
      <c r="B214" s="1"/>
      <c r="C214" s="31" t="s">
        <v>151</v>
      </c>
    </row>
    <row r="215" spans="1:6">
      <c r="A215" s="2"/>
      <c r="B215" s="27" t="s">
        <v>152</v>
      </c>
      <c r="C215" s="32" t="s">
        <v>153</v>
      </c>
      <c r="D215" s="5"/>
      <c r="E215" s="2"/>
      <c r="F215" s="2"/>
    </row>
    <row r="216" spans="1:6">
      <c r="A216" s="2"/>
      <c r="B216" s="2"/>
      <c r="C216" s="2"/>
      <c r="D216" s="5"/>
      <c r="E216" s="2"/>
      <c r="F216" s="2"/>
    </row>
    <row r="217" spans="1:6">
      <c r="A217" s="2"/>
      <c r="B217" s="2"/>
      <c r="C217" s="15" t="s">
        <v>154</v>
      </c>
      <c r="D217" s="5"/>
      <c r="E217" s="2"/>
      <c r="F217" s="2"/>
    </row>
    <row r="218" spans="1:6">
      <c r="A218" s="2"/>
      <c r="B218" s="2"/>
      <c r="C218" s="15" t="s">
        <v>155</v>
      </c>
      <c r="D218" s="5"/>
      <c r="E218" s="2"/>
      <c r="F218" s="2"/>
    </row>
    <row r="219" spans="1:6">
      <c r="A219" s="2"/>
      <c r="B219" s="2"/>
      <c r="C219" s="27" t="s">
        <v>156</v>
      </c>
      <c r="D219" s="33" t="s">
        <v>157</v>
      </c>
      <c r="E219" s="2"/>
      <c r="F219" s="2"/>
    </row>
    <row r="220" spans="1:6">
      <c r="A220" s="2"/>
      <c r="B220" s="2"/>
      <c r="C220" s="34">
        <v>1</v>
      </c>
      <c r="D220" s="35" t="s">
        <v>28</v>
      </c>
      <c r="E220" s="2"/>
      <c r="F220" s="2"/>
    </row>
    <row r="221" spans="1:6">
      <c r="A221" s="2"/>
      <c r="B221" s="2"/>
      <c r="C221" s="34">
        <v>2</v>
      </c>
      <c r="D221" s="35" t="s">
        <v>158</v>
      </c>
      <c r="E221" s="2"/>
      <c r="F221" s="2"/>
    </row>
    <row r="222" spans="1:6">
      <c r="A222" s="2"/>
      <c r="B222" s="2"/>
      <c r="C222" s="34">
        <v>3</v>
      </c>
      <c r="D222" s="35" t="s">
        <v>159</v>
      </c>
      <c r="E222" s="2"/>
      <c r="F222" s="2"/>
    </row>
    <row r="223" spans="1:6">
      <c r="A223" s="2"/>
      <c r="B223" s="2"/>
      <c r="C223" s="34">
        <v>4</v>
      </c>
      <c r="D223" s="35" t="s">
        <v>160</v>
      </c>
      <c r="E223" s="2"/>
      <c r="F223" s="2"/>
    </row>
    <row r="224" spans="1:6">
      <c r="A224" s="2"/>
      <c r="B224" s="2"/>
      <c r="C224" s="34">
        <v>5</v>
      </c>
      <c r="D224" s="35" t="s">
        <v>161</v>
      </c>
      <c r="E224" s="2"/>
      <c r="F224" s="2"/>
    </row>
    <row r="225" spans="1:6">
      <c r="A225" s="2"/>
      <c r="B225" s="2"/>
      <c r="C225" s="34">
        <v>6</v>
      </c>
      <c r="D225" s="35" t="s">
        <v>1</v>
      </c>
      <c r="E225" s="2"/>
      <c r="F225" s="2"/>
    </row>
    <row r="226" spans="1:6">
      <c r="A226" s="2"/>
      <c r="B226" s="2"/>
      <c r="C226" s="34">
        <v>7</v>
      </c>
      <c r="D226" s="35" t="s">
        <v>162</v>
      </c>
      <c r="E226" s="2"/>
      <c r="F226" s="2"/>
    </row>
    <row r="227" spans="1:6">
      <c r="A227" s="2"/>
      <c r="B227" s="2"/>
      <c r="C227" s="34">
        <v>8</v>
      </c>
      <c r="D227" s="35" t="s">
        <v>163</v>
      </c>
      <c r="E227" s="2"/>
      <c r="F227" s="2"/>
    </row>
    <row r="228" spans="1:6">
      <c r="A228" s="2"/>
      <c r="B228" s="2"/>
      <c r="C228" s="34">
        <v>9</v>
      </c>
      <c r="D228" s="35" t="s">
        <v>7</v>
      </c>
      <c r="E228" s="2"/>
      <c r="F228" s="2"/>
    </row>
    <row r="229" spans="1:6">
      <c r="A229" s="2"/>
      <c r="B229" s="2"/>
      <c r="C229" s="34">
        <v>10</v>
      </c>
      <c r="D229" s="35" t="s">
        <v>164</v>
      </c>
      <c r="E229" s="2"/>
      <c r="F229" s="2"/>
    </row>
    <row r="230" spans="1:6">
      <c r="A230" s="2"/>
      <c r="B230" s="2"/>
      <c r="C230" s="34">
        <v>11</v>
      </c>
      <c r="D230" s="35" t="s">
        <v>165</v>
      </c>
      <c r="E230" s="2"/>
      <c r="F230" s="2"/>
    </row>
    <row r="231" spans="1:6">
      <c r="A231" s="2"/>
      <c r="B231" s="2"/>
      <c r="C231" s="27" t="s">
        <v>166</v>
      </c>
      <c r="D231" s="5"/>
      <c r="E231" s="2"/>
      <c r="F231" s="2"/>
    </row>
    <row r="232" spans="1:6">
      <c r="B232" s="1"/>
    </row>
    <row r="233" spans="1:6">
      <c r="B233" s="1"/>
    </row>
    <row r="234" spans="1:6">
      <c r="B234" s="1"/>
    </row>
    <row r="235" spans="1:6">
      <c r="B235" s="1"/>
    </row>
    <row r="236" spans="1:6">
      <c r="B236" s="1"/>
    </row>
    <row r="237" spans="1:6">
      <c r="B237" s="1"/>
    </row>
  </sheetData>
  <mergeCells count="7">
    <mergeCell ref="B158:E158"/>
    <mergeCell ref="B2:E2"/>
    <mergeCell ref="B45:E45"/>
    <mergeCell ref="B72:E72"/>
    <mergeCell ref="B100:E100"/>
    <mergeCell ref="B122:E122"/>
    <mergeCell ref="B123:E12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Arkusz2"/>
  <dimension ref="B2:L181"/>
  <sheetViews>
    <sheetView tabSelected="1" topLeftCell="C22" workbookViewId="0">
      <selection activeCell="H35" sqref="H35"/>
    </sheetView>
  </sheetViews>
  <sheetFormatPr defaultRowHeight="15"/>
  <cols>
    <col min="1" max="1" width="6.5703125" style="36" customWidth="1"/>
    <col min="2" max="2" width="3.28515625" style="36" customWidth="1"/>
    <col min="3" max="3" width="23.5703125" style="63" customWidth="1"/>
    <col min="4" max="5" width="38.85546875" style="78" customWidth="1"/>
    <col min="6" max="6" width="4.28515625" style="78" customWidth="1"/>
    <col min="7" max="7" width="14.85546875" style="36" customWidth="1"/>
    <col min="8" max="8" width="18.28515625" style="36" customWidth="1"/>
    <col min="9" max="9" width="12" style="36" customWidth="1"/>
    <col min="10" max="10" width="10.85546875" style="36" customWidth="1"/>
    <col min="11" max="11" width="13.28515625" style="36" customWidth="1"/>
    <col min="12" max="256" width="9.140625" style="36"/>
    <col min="257" max="257" width="6.5703125" style="36" customWidth="1"/>
    <col min="258" max="258" width="3.28515625" style="36" customWidth="1"/>
    <col min="259" max="259" width="23.5703125" style="36" customWidth="1"/>
    <col min="260" max="261" width="38.85546875" style="36" customWidth="1"/>
    <col min="262" max="262" width="4.28515625" style="36" customWidth="1"/>
    <col min="263" max="263" width="14.85546875" style="36" customWidth="1"/>
    <col min="264" max="264" width="18.28515625" style="36" customWidth="1"/>
    <col min="265" max="265" width="12" style="36" customWidth="1"/>
    <col min="266" max="266" width="10.85546875" style="36" customWidth="1"/>
    <col min="267" max="267" width="13.28515625" style="36" customWidth="1"/>
    <col min="268" max="512" width="9.140625" style="36"/>
    <col min="513" max="513" width="6.5703125" style="36" customWidth="1"/>
    <col min="514" max="514" width="3.28515625" style="36" customWidth="1"/>
    <col min="515" max="515" width="23.5703125" style="36" customWidth="1"/>
    <col min="516" max="517" width="38.85546875" style="36" customWidth="1"/>
    <col min="518" max="518" width="4.28515625" style="36" customWidth="1"/>
    <col min="519" max="519" width="14.85546875" style="36" customWidth="1"/>
    <col min="520" max="520" width="18.28515625" style="36" customWidth="1"/>
    <col min="521" max="521" width="12" style="36" customWidth="1"/>
    <col min="522" max="522" width="10.85546875" style="36" customWidth="1"/>
    <col min="523" max="523" width="13.28515625" style="36" customWidth="1"/>
    <col min="524" max="768" width="9.140625" style="36"/>
    <col min="769" max="769" width="6.5703125" style="36" customWidth="1"/>
    <col min="770" max="770" width="3.28515625" style="36" customWidth="1"/>
    <col min="771" max="771" width="23.5703125" style="36" customWidth="1"/>
    <col min="772" max="773" width="38.85546875" style="36" customWidth="1"/>
    <col min="774" max="774" width="4.28515625" style="36" customWidth="1"/>
    <col min="775" max="775" width="14.85546875" style="36" customWidth="1"/>
    <col min="776" max="776" width="18.28515625" style="36" customWidth="1"/>
    <col min="777" max="777" width="12" style="36" customWidth="1"/>
    <col min="778" max="778" width="10.85546875" style="36" customWidth="1"/>
    <col min="779" max="779" width="13.28515625" style="36" customWidth="1"/>
    <col min="780" max="1024" width="9.140625" style="36"/>
    <col min="1025" max="1025" width="6.5703125" style="36" customWidth="1"/>
    <col min="1026" max="1026" width="3.28515625" style="36" customWidth="1"/>
    <col min="1027" max="1027" width="23.5703125" style="36" customWidth="1"/>
    <col min="1028" max="1029" width="38.85546875" style="36" customWidth="1"/>
    <col min="1030" max="1030" width="4.28515625" style="36" customWidth="1"/>
    <col min="1031" max="1031" width="14.85546875" style="36" customWidth="1"/>
    <col min="1032" max="1032" width="18.28515625" style="36" customWidth="1"/>
    <col min="1033" max="1033" width="12" style="36" customWidth="1"/>
    <col min="1034" max="1034" width="10.85546875" style="36" customWidth="1"/>
    <col min="1035" max="1035" width="13.28515625" style="36" customWidth="1"/>
    <col min="1036" max="1280" width="9.140625" style="36"/>
    <col min="1281" max="1281" width="6.5703125" style="36" customWidth="1"/>
    <col min="1282" max="1282" width="3.28515625" style="36" customWidth="1"/>
    <col min="1283" max="1283" width="23.5703125" style="36" customWidth="1"/>
    <col min="1284" max="1285" width="38.85546875" style="36" customWidth="1"/>
    <col min="1286" max="1286" width="4.28515625" style="36" customWidth="1"/>
    <col min="1287" max="1287" width="14.85546875" style="36" customWidth="1"/>
    <col min="1288" max="1288" width="18.28515625" style="36" customWidth="1"/>
    <col min="1289" max="1289" width="12" style="36" customWidth="1"/>
    <col min="1290" max="1290" width="10.85546875" style="36" customWidth="1"/>
    <col min="1291" max="1291" width="13.28515625" style="36" customWidth="1"/>
    <col min="1292" max="1536" width="9.140625" style="36"/>
    <col min="1537" max="1537" width="6.5703125" style="36" customWidth="1"/>
    <col min="1538" max="1538" width="3.28515625" style="36" customWidth="1"/>
    <col min="1539" max="1539" width="23.5703125" style="36" customWidth="1"/>
    <col min="1540" max="1541" width="38.85546875" style="36" customWidth="1"/>
    <col min="1542" max="1542" width="4.28515625" style="36" customWidth="1"/>
    <col min="1543" max="1543" width="14.85546875" style="36" customWidth="1"/>
    <col min="1544" max="1544" width="18.28515625" style="36" customWidth="1"/>
    <col min="1545" max="1545" width="12" style="36" customWidth="1"/>
    <col min="1546" max="1546" width="10.85546875" style="36" customWidth="1"/>
    <col min="1547" max="1547" width="13.28515625" style="36" customWidth="1"/>
    <col min="1548" max="1792" width="9.140625" style="36"/>
    <col min="1793" max="1793" width="6.5703125" style="36" customWidth="1"/>
    <col min="1794" max="1794" width="3.28515625" style="36" customWidth="1"/>
    <col min="1795" max="1795" width="23.5703125" style="36" customWidth="1"/>
    <col min="1796" max="1797" width="38.85546875" style="36" customWidth="1"/>
    <col min="1798" max="1798" width="4.28515625" style="36" customWidth="1"/>
    <col min="1799" max="1799" width="14.85546875" style="36" customWidth="1"/>
    <col min="1800" max="1800" width="18.28515625" style="36" customWidth="1"/>
    <col min="1801" max="1801" width="12" style="36" customWidth="1"/>
    <col min="1802" max="1802" width="10.85546875" style="36" customWidth="1"/>
    <col min="1803" max="1803" width="13.28515625" style="36" customWidth="1"/>
    <col min="1804" max="2048" width="9.140625" style="36"/>
    <col min="2049" max="2049" width="6.5703125" style="36" customWidth="1"/>
    <col min="2050" max="2050" width="3.28515625" style="36" customWidth="1"/>
    <col min="2051" max="2051" width="23.5703125" style="36" customWidth="1"/>
    <col min="2052" max="2053" width="38.85546875" style="36" customWidth="1"/>
    <col min="2054" max="2054" width="4.28515625" style="36" customWidth="1"/>
    <col min="2055" max="2055" width="14.85546875" style="36" customWidth="1"/>
    <col min="2056" max="2056" width="18.28515625" style="36" customWidth="1"/>
    <col min="2057" max="2057" width="12" style="36" customWidth="1"/>
    <col min="2058" max="2058" width="10.85546875" style="36" customWidth="1"/>
    <col min="2059" max="2059" width="13.28515625" style="36" customWidth="1"/>
    <col min="2060" max="2304" width="9.140625" style="36"/>
    <col min="2305" max="2305" width="6.5703125" style="36" customWidth="1"/>
    <col min="2306" max="2306" width="3.28515625" style="36" customWidth="1"/>
    <col min="2307" max="2307" width="23.5703125" style="36" customWidth="1"/>
    <col min="2308" max="2309" width="38.85546875" style="36" customWidth="1"/>
    <col min="2310" max="2310" width="4.28515625" style="36" customWidth="1"/>
    <col min="2311" max="2311" width="14.85546875" style="36" customWidth="1"/>
    <col min="2312" max="2312" width="18.28515625" style="36" customWidth="1"/>
    <col min="2313" max="2313" width="12" style="36" customWidth="1"/>
    <col min="2314" max="2314" width="10.85546875" style="36" customWidth="1"/>
    <col min="2315" max="2315" width="13.28515625" style="36" customWidth="1"/>
    <col min="2316" max="2560" width="9.140625" style="36"/>
    <col min="2561" max="2561" width="6.5703125" style="36" customWidth="1"/>
    <col min="2562" max="2562" width="3.28515625" style="36" customWidth="1"/>
    <col min="2563" max="2563" width="23.5703125" style="36" customWidth="1"/>
    <col min="2564" max="2565" width="38.85546875" style="36" customWidth="1"/>
    <col min="2566" max="2566" width="4.28515625" style="36" customWidth="1"/>
    <col min="2567" max="2567" width="14.85546875" style="36" customWidth="1"/>
    <col min="2568" max="2568" width="18.28515625" style="36" customWidth="1"/>
    <col min="2569" max="2569" width="12" style="36" customWidth="1"/>
    <col min="2570" max="2570" width="10.85546875" style="36" customWidth="1"/>
    <col min="2571" max="2571" width="13.28515625" style="36" customWidth="1"/>
    <col min="2572" max="2816" width="9.140625" style="36"/>
    <col min="2817" max="2817" width="6.5703125" style="36" customWidth="1"/>
    <col min="2818" max="2818" width="3.28515625" style="36" customWidth="1"/>
    <col min="2819" max="2819" width="23.5703125" style="36" customWidth="1"/>
    <col min="2820" max="2821" width="38.85546875" style="36" customWidth="1"/>
    <col min="2822" max="2822" width="4.28515625" style="36" customWidth="1"/>
    <col min="2823" max="2823" width="14.85546875" style="36" customWidth="1"/>
    <col min="2824" max="2824" width="18.28515625" style="36" customWidth="1"/>
    <col min="2825" max="2825" width="12" style="36" customWidth="1"/>
    <col min="2826" max="2826" width="10.85546875" style="36" customWidth="1"/>
    <col min="2827" max="2827" width="13.28515625" style="36" customWidth="1"/>
    <col min="2828" max="3072" width="9.140625" style="36"/>
    <col min="3073" max="3073" width="6.5703125" style="36" customWidth="1"/>
    <col min="3074" max="3074" width="3.28515625" style="36" customWidth="1"/>
    <col min="3075" max="3075" width="23.5703125" style="36" customWidth="1"/>
    <col min="3076" max="3077" width="38.85546875" style="36" customWidth="1"/>
    <col min="3078" max="3078" width="4.28515625" style="36" customWidth="1"/>
    <col min="3079" max="3079" width="14.85546875" style="36" customWidth="1"/>
    <col min="3080" max="3080" width="18.28515625" style="36" customWidth="1"/>
    <col min="3081" max="3081" width="12" style="36" customWidth="1"/>
    <col min="3082" max="3082" width="10.85546875" style="36" customWidth="1"/>
    <col min="3083" max="3083" width="13.28515625" style="36" customWidth="1"/>
    <col min="3084" max="3328" width="9.140625" style="36"/>
    <col min="3329" max="3329" width="6.5703125" style="36" customWidth="1"/>
    <col min="3330" max="3330" width="3.28515625" style="36" customWidth="1"/>
    <col min="3331" max="3331" width="23.5703125" style="36" customWidth="1"/>
    <col min="3332" max="3333" width="38.85546875" style="36" customWidth="1"/>
    <col min="3334" max="3334" width="4.28515625" style="36" customWidth="1"/>
    <col min="3335" max="3335" width="14.85546875" style="36" customWidth="1"/>
    <col min="3336" max="3336" width="18.28515625" style="36" customWidth="1"/>
    <col min="3337" max="3337" width="12" style="36" customWidth="1"/>
    <col min="3338" max="3338" width="10.85546875" style="36" customWidth="1"/>
    <col min="3339" max="3339" width="13.28515625" style="36" customWidth="1"/>
    <col min="3340" max="3584" width="9.140625" style="36"/>
    <col min="3585" max="3585" width="6.5703125" style="36" customWidth="1"/>
    <col min="3586" max="3586" width="3.28515625" style="36" customWidth="1"/>
    <col min="3587" max="3587" width="23.5703125" style="36" customWidth="1"/>
    <col min="3588" max="3589" width="38.85546875" style="36" customWidth="1"/>
    <col min="3590" max="3590" width="4.28515625" style="36" customWidth="1"/>
    <col min="3591" max="3591" width="14.85546875" style="36" customWidth="1"/>
    <col min="3592" max="3592" width="18.28515625" style="36" customWidth="1"/>
    <col min="3593" max="3593" width="12" style="36" customWidth="1"/>
    <col min="3594" max="3594" width="10.85546875" style="36" customWidth="1"/>
    <col min="3595" max="3595" width="13.28515625" style="36" customWidth="1"/>
    <col min="3596" max="3840" width="9.140625" style="36"/>
    <col min="3841" max="3841" width="6.5703125" style="36" customWidth="1"/>
    <col min="3842" max="3842" width="3.28515625" style="36" customWidth="1"/>
    <col min="3843" max="3843" width="23.5703125" style="36" customWidth="1"/>
    <col min="3844" max="3845" width="38.85546875" style="36" customWidth="1"/>
    <col min="3846" max="3846" width="4.28515625" style="36" customWidth="1"/>
    <col min="3847" max="3847" width="14.85546875" style="36" customWidth="1"/>
    <col min="3848" max="3848" width="18.28515625" style="36" customWidth="1"/>
    <col min="3849" max="3849" width="12" style="36" customWidth="1"/>
    <col min="3850" max="3850" width="10.85546875" style="36" customWidth="1"/>
    <col min="3851" max="3851" width="13.28515625" style="36" customWidth="1"/>
    <col min="3852" max="4096" width="9.140625" style="36"/>
    <col min="4097" max="4097" width="6.5703125" style="36" customWidth="1"/>
    <col min="4098" max="4098" width="3.28515625" style="36" customWidth="1"/>
    <col min="4099" max="4099" width="23.5703125" style="36" customWidth="1"/>
    <col min="4100" max="4101" width="38.85546875" style="36" customWidth="1"/>
    <col min="4102" max="4102" width="4.28515625" style="36" customWidth="1"/>
    <col min="4103" max="4103" width="14.85546875" style="36" customWidth="1"/>
    <col min="4104" max="4104" width="18.28515625" style="36" customWidth="1"/>
    <col min="4105" max="4105" width="12" style="36" customWidth="1"/>
    <col min="4106" max="4106" width="10.85546875" style="36" customWidth="1"/>
    <col min="4107" max="4107" width="13.28515625" style="36" customWidth="1"/>
    <col min="4108" max="4352" width="9.140625" style="36"/>
    <col min="4353" max="4353" width="6.5703125" style="36" customWidth="1"/>
    <col min="4354" max="4354" width="3.28515625" style="36" customWidth="1"/>
    <col min="4355" max="4355" width="23.5703125" style="36" customWidth="1"/>
    <col min="4356" max="4357" width="38.85546875" style="36" customWidth="1"/>
    <col min="4358" max="4358" width="4.28515625" style="36" customWidth="1"/>
    <col min="4359" max="4359" width="14.85546875" style="36" customWidth="1"/>
    <col min="4360" max="4360" width="18.28515625" style="36" customWidth="1"/>
    <col min="4361" max="4361" width="12" style="36" customWidth="1"/>
    <col min="4362" max="4362" width="10.85546875" style="36" customWidth="1"/>
    <col min="4363" max="4363" width="13.28515625" style="36" customWidth="1"/>
    <col min="4364" max="4608" width="9.140625" style="36"/>
    <col min="4609" max="4609" width="6.5703125" style="36" customWidth="1"/>
    <col min="4610" max="4610" width="3.28515625" style="36" customWidth="1"/>
    <col min="4611" max="4611" width="23.5703125" style="36" customWidth="1"/>
    <col min="4612" max="4613" width="38.85546875" style="36" customWidth="1"/>
    <col min="4614" max="4614" width="4.28515625" style="36" customWidth="1"/>
    <col min="4615" max="4615" width="14.85546875" style="36" customWidth="1"/>
    <col min="4616" max="4616" width="18.28515625" style="36" customWidth="1"/>
    <col min="4617" max="4617" width="12" style="36" customWidth="1"/>
    <col min="4618" max="4618" width="10.85546875" style="36" customWidth="1"/>
    <col min="4619" max="4619" width="13.28515625" style="36" customWidth="1"/>
    <col min="4620" max="4864" width="9.140625" style="36"/>
    <col min="4865" max="4865" width="6.5703125" style="36" customWidth="1"/>
    <col min="4866" max="4866" width="3.28515625" style="36" customWidth="1"/>
    <col min="4867" max="4867" width="23.5703125" style="36" customWidth="1"/>
    <col min="4868" max="4869" width="38.85546875" style="36" customWidth="1"/>
    <col min="4870" max="4870" width="4.28515625" style="36" customWidth="1"/>
    <col min="4871" max="4871" width="14.85546875" style="36" customWidth="1"/>
    <col min="4872" max="4872" width="18.28515625" style="36" customWidth="1"/>
    <col min="4873" max="4873" width="12" style="36" customWidth="1"/>
    <col min="4874" max="4874" width="10.85546875" style="36" customWidth="1"/>
    <col min="4875" max="4875" width="13.28515625" style="36" customWidth="1"/>
    <col min="4876" max="5120" width="9.140625" style="36"/>
    <col min="5121" max="5121" width="6.5703125" style="36" customWidth="1"/>
    <col min="5122" max="5122" width="3.28515625" style="36" customWidth="1"/>
    <col min="5123" max="5123" width="23.5703125" style="36" customWidth="1"/>
    <col min="5124" max="5125" width="38.85546875" style="36" customWidth="1"/>
    <col min="5126" max="5126" width="4.28515625" style="36" customWidth="1"/>
    <col min="5127" max="5127" width="14.85546875" style="36" customWidth="1"/>
    <col min="5128" max="5128" width="18.28515625" style="36" customWidth="1"/>
    <col min="5129" max="5129" width="12" style="36" customWidth="1"/>
    <col min="5130" max="5130" width="10.85546875" style="36" customWidth="1"/>
    <col min="5131" max="5131" width="13.28515625" style="36" customWidth="1"/>
    <col min="5132" max="5376" width="9.140625" style="36"/>
    <col min="5377" max="5377" width="6.5703125" style="36" customWidth="1"/>
    <col min="5378" max="5378" width="3.28515625" style="36" customWidth="1"/>
    <col min="5379" max="5379" width="23.5703125" style="36" customWidth="1"/>
    <col min="5380" max="5381" width="38.85546875" style="36" customWidth="1"/>
    <col min="5382" max="5382" width="4.28515625" style="36" customWidth="1"/>
    <col min="5383" max="5383" width="14.85546875" style="36" customWidth="1"/>
    <col min="5384" max="5384" width="18.28515625" style="36" customWidth="1"/>
    <col min="5385" max="5385" width="12" style="36" customWidth="1"/>
    <col min="5386" max="5386" width="10.85546875" style="36" customWidth="1"/>
    <col min="5387" max="5387" width="13.28515625" style="36" customWidth="1"/>
    <col min="5388" max="5632" width="9.140625" style="36"/>
    <col min="5633" max="5633" width="6.5703125" style="36" customWidth="1"/>
    <col min="5634" max="5634" width="3.28515625" style="36" customWidth="1"/>
    <col min="5635" max="5635" width="23.5703125" style="36" customWidth="1"/>
    <col min="5636" max="5637" width="38.85546875" style="36" customWidth="1"/>
    <col min="5638" max="5638" width="4.28515625" style="36" customWidth="1"/>
    <col min="5639" max="5639" width="14.85546875" style="36" customWidth="1"/>
    <col min="5640" max="5640" width="18.28515625" style="36" customWidth="1"/>
    <col min="5641" max="5641" width="12" style="36" customWidth="1"/>
    <col min="5642" max="5642" width="10.85546875" style="36" customWidth="1"/>
    <col min="5643" max="5643" width="13.28515625" style="36" customWidth="1"/>
    <col min="5644" max="5888" width="9.140625" style="36"/>
    <col min="5889" max="5889" width="6.5703125" style="36" customWidth="1"/>
    <col min="5890" max="5890" width="3.28515625" style="36" customWidth="1"/>
    <col min="5891" max="5891" width="23.5703125" style="36" customWidth="1"/>
    <col min="5892" max="5893" width="38.85546875" style="36" customWidth="1"/>
    <col min="5894" max="5894" width="4.28515625" style="36" customWidth="1"/>
    <col min="5895" max="5895" width="14.85546875" style="36" customWidth="1"/>
    <col min="5896" max="5896" width="18.28515625" style="36" customWidth="1"/>
    <col min="5897" max="5897" width="12" style="36" customWidth="1"/>
    <col min="5898" max="5898" width="10.85546875" style="36" customWidth="1"/>
    <col min="5899" max="5899" width="13.28515625" style="36" customWidth="1"/>
    <col min="5900" max="6144" width="9.140625" style="36"/>
    <col min="6145" max="6145" width="6.5703125" style="36" customWidth="1"/>
    <col min="6146" max="6146" width="3.28515625" style="36" customWidth="1"/>
    <col min="6147" max="6147" width="23.5703125" style="36" customWidth="1"/>
    <col min="6148" max="6149" width="38.85546875" style="36" customWidth="1"/>
    <col min="6150" max="6150" width="4.28515625" style="36" customWidth="1"/>
    <col min="6151" max="6151" width="14.85546875" style="36" customWidth="1"/>
    <col min="6152" max="6152" width="18.28515625" style="36" customWidth="1"/>
    <col min="6153" max="6153" width="12" style="36" customWidth="1"/>
    <col min="6154" max="6154" width="10.85546875" style="36" customWidth="1"/>
    <col min="6155" max="6155" width="13.28515625" style="36" customWidth="1"/>
    <col min="6156" max="6400" width="9.140625" style="36"/>
    <col min="6401" max="6401" width="6.5703125" style="36" customWidth="1"/>
    <col min="6402" max="6402" width="3.28515625" style="36" customWidth="1"/>
    <col min="6403" max="6403" width="23.5703125" style="36" customWidth="1"/>
    <col min="6404" max="6405" width="38.85546875" style="36" customWidth="1"/>
    <col min="6406" max="6406" width="4.28515625" style="36" customWidth="1"/>
    <col min="6407" max="6407" width="14.85546875" style="36" customWidth="1"/>
    <col min="6408" max="6408" width="18.28515625" style="36" customWidth="1"/>
    <col min="6409" max="6409" width="12" style="36" customWidth="1"/>
    <col min="6410" max="6410" width="10.85546875" style="36" customWidth="1"/>
    <col min="6411" max="6411" width="13.28515625" style="36" customWidth="1"/>
    <col min="6412" max="6656" width="9.140625" style="36"/>
    <col min="6657" max="6657" width="6.5703125" style="36" customWidth="1"/>
    <col min="6658" max="6658" width="3.28515625" style="36" customWidth="1"/>
    <col min="6659" max="6659" width="23.5703125" style="36" customWidth="1"/>
    <col min="6660" max="6661" width="38.85546875" style="36" customWidth="1"/>
    <col min="6662" max="6662" width="4.28515625" style="36" customWidth="1"/>
    <col min="6663" max="6663" width="14.85546875" style="36" customWidth="1"/>
    <col min="6664" max="6664" width="18.28515625" style="36" customWidth="1"/>
    <col min="6665" max="6665" width="12" style="36" customWidth="1"/>
    <col min="6666" max="6666" width="10.85546875" style="36" customWidth="1"/>
    <col min="6667" max="6667" width="13.28515625" style="36" customWidth="1"/>
    <col min="6668" max="6912" width="9.140625" style="36"/>
    <col min="6913" max="6913" width="6.5703125" style="36" customWidth="1"/>
    <col min="6914" max="6914" width="3.28515625" style="36" customWidth="1"/>
    <col min="6915" max="6915" width="23.5703125" style="36" customWidth="1"/>
    <col min="6916" max="6917" width="38.85546875" style="36" customWidth="1"/>
    <col min="6918" max="6918" width="4.28515625" style="36" customWidth="1"/>
    <col min="6919" max="6919" width="14.85546875" style="36" customWidth="1"/>
    <col min="6920" max="6920" width="18.28515625" style="36" customWidth="1"/>
    <col min="6921" max="6921" width="12" style="36" customWidth="1"/>
    <col min="6922" max="6922" width="10.85546875" style="36" customWidth="1"/>
    <col min="6923" max="6923" width="13.28515625" style="36" customWidth="1"/>
    <col min="6924" max="7168" width="9.140625" style="36"/>
    <col min="7169" max="7169" width="6.5703125" style="36" customWidth="1"/>
    <col min="7170" max="7170" width="3.28515625" style="36" customWidth="1"/>
    <col min="7171" max="7171" width="23.5703125" style="36" customWidth="1"/>
    <col min="7172" max="7173" width="38.85546875" style="36" customWidth="1"/>
    <col min="7174" max="7174" width="4.28515625" style="36" customWidth="1"/>
    <col min="7175" max="7175" width="14.85546875" style="36" customWidth="1"/>
    <col min="7176" max="7176" width="18.28515625" style="36" customWidth="1"/>
    <col min="7177" max="7177" width="12" style="36" customWidth="1"/>
    <col min="7178" max="7178" width="10.85546875" style="36" customWidth="1"/>
    <col min="7179" max="7179" width="13.28515625" style="36" customWidth="1"/>
    <col min="7180" max="7424" width="9.140625" style="36"/>
    <col min="7425" max="7425" width="6.5703125" style="36" customWidth="1"/>
    <col min="7426" max="7426" width="3.28515625" style="36" customWidth="1"/>
    <col min="7427" max="7427" width="23.5703125" style="36" customWidth="1"/>
    <col min="7428" max="7429" width="38.85546875" style="36" customWidth="1"/>
    <col min="7430" max="7430" width="4.28515625" style="36" customWidth="1"/>
    <col min="7431" max="7431" width="14.85546875" style="36" customWidth="1"/>
    <col min="7432" max="7432" width="18.28515625" style="36" customWidth="1"/>
    <col min="7433" max="7433" width="12" style="36" customWidth="1"/>
    <col min="7434" max="7434" width="10.85546875" style="36" customWidth="1"/>
    <col min="7435" max="7435" width="13.28515625" style="36" customWidth="1"/>
    <col min="7436" max="7680" width="9.140625" style="36"/>
    <col min="7681" max="7681" width="6.5703125" style="36" customWidth="1"/>
    <col min="7682" max="7682" width="3.28515625" style="36" customWidth="1"/>
    <col min="7683" max="7683" width="23.5703125" style="36" customWidth="1"/>
    <col min="7684" max="7685" width="38.85546875" style="36" customWidth="1"/>
    <col min="7686" max="7686" width="4.28515625" style="36" customWidth="1"/>
    <col min="7687" max="7687" width="14.85546875" style="36" customWidth="1"/>
    <col min="7688" max="7688" width="18.28515625" style="36" customWidth="1"/>
    <col min="7689" max="7689" width="12" style="36" customWidth="1"/>
    <col min="7690" max="7690" width="10.85546875" style="36" customWidth="1"/>
    <col min="7691" max="7691" width="13.28515625" style="36" customWidth="1"/>
    <col min="7692" max="7936" width="9.140625" style="36"/>
    <col min="7937" max="7937" width="6.5703125" style="36" customWidth="1"/>
    <col min="7938" max="7938" width="3.28515625" style="36" customWidth="1"/>
    <col min="7939" max="7939" width="23.5703125" style="36" customWidth="1"/>
    <col min="7940" max="7941" width="38.85546875" style="36" customWidth="1"/>
    <col min="7942" max="7942" width="4.28515625" style="36" customWidth="1"/>
    <col min="7943" max="7943" width="14.85546875" style="36" customWidth="1"/>
    <col min="7944" max="7944" width="18.28515625" style="36" customWidth="1"/>
    <col min="7945" max="7945" width="12" style="36" customWidth="1"/>
    <col min="7946" max="7946" width="10.85546875" style="36" customWidth="1"/>
    <col min="7947" max="7947" width="13.28515625" style="36" customWidth="1"/>
    <col min="7948" max="8192" width="9.140625" style="36"/>
    <col min="8193" max="8193" width="6.5703125" style="36" customWidth="1"/>
    <col min="8194" max="8194" width="3.28515625" style="36" customWidth="1"/>
    <col min="8195" max="8195" width="23.5703125" style="36" customWidth="1"/>
    <col min="8196" max="8197" width="38.85546875" style="36" customWidth="1"/>
    <col min="8198" max="8198" width="4.28515625" style="36" customWidth="1"/>
    <col min="8199" max="8199" width="14.85546875" style="36" customWidth="1"/>
    <col min="8200" max="8200" width="18.28515625" style="36" customWidth="1"/>
    <col min="8201" max="8201" width="12" style="36" customWidth="1"/>
    <col min="8202" max="8202" width="10.85546875" style="36" customWidth="1"/>
    <col min="8203" max="8203" width="13.28515625" style="36" customWidth="1"/>
    <col min="8204" max="8448" width="9.140625" style="36"/>
    <col min="8449" max="8449" width="6.5703125" style="36" customWidth="1"/>
    <col min="8450" max="8450" width="3.28515625" style="36" customWidth="1"/>
    <col min="8451" max="8451" width="23.5703125" style="36" customWidth="1"/>
    <col min="8452" max="8453" width="38.85546875" style="36" customWidth="1"/>
    <col min="8454" max="8454" width="4.28515625" style="36" customWidth="1"/>
    <col min="8455" max="8455" width="14.85546875" style="36" customWidth="1"/>
    <col min="8456" max="8456" width="18.28515625" style="36" customWidth="1"/>
    <col min="8457" max="8457" width="12" style="36" customWidth="1"/>
    <col min="8458" max="8458" width="10.85546875" style="36" customWidth="1"/>
    <col min="8459" max="8459" width="13.28515625" style="36" customWidth="1"/>
    <col min="8460" max="8704" width="9.140625" style="36"/>
    <col min="8705" max="8705" width="6.5703125" style="36" customWidth="1"/>
    <col min="8706" max="8706" width="3.28515625" style="36" customWidth="1"/>
    <col min="8707" max="8707" width="23.5703125" style="36" customWidth="1"/>
    <col min="8708" max="8709" width="38.85546875" style="36" customWidth="1"/>
    <col min="8710" max="8710" width="4.28515625" style="36" customWidth="1"/>
    <col min="8711" max="8711" width="14.85546875" style="36" customWidth="1"/>
    <col min="8712" max="8712" width="18.28515625" style="36" customWidth="1"/>
    <col min="8713" max="8713" width="12" style="36" customWidth="1"/>
    <col min="8714" max="8714" width="10.85546875" style="36" customWidth="1"/>
    <col min="8715" max="8715" width="13.28515625" style="36" customWidth="1"/>
    <col min="8716" max="8960" width="9.140625" style="36"/>
    <col min="8961" max="8961" width="6.5703125" style="36" customWidth="1"/>
    <col min="8962" max="8962" width="3.28515625" style="36" customWidth="1"/>
    <col min="8963" max="8963" width="23.5703125" style="36" customWidth="1"/>
    <col min="8964" max="8965" width="38.85546875" style="36" customWidth="1"/>
    <col min="8966" max="8966" width="4.28515625" style="36" customWidth="1"/>
    <col min="8967" max="8967" width="14.85546875" style="36" customWidth="1"/>
    <col min="8968" max="8968" width="18.28515625" style="36" customWidth="1"/>
    <col min="8969" max="8969" width="12" style="36" customWidth="1"/>
    <col min="8970" max="8970" width="10.85546875" style="36" customWidth="1"/>
    <col min="8971" max="8971" width="13.28515625" style="36" customWidth="1"/>
    <col min="8972" max="9216" width="9.140625" style="36"/>
    <col min="9217" max="9217" width="6.5703125" style="36" customWidth="1"/>
    <col min="9218" max="9218" width="3.28515625" style="36" customWidth="1"/>
    <col min="9219" max="9219" width="23.5703125" style="36" customWidth="1"/>
    <col min="9220" max="9221" width="38.85546875" style="36" customWidth="1"/>
    <col min="9222" max="9222" width="4.28515625" style="36" customWidth="1"/>
    <col min="9223" max="9223" width="14.85546875" style="36" customWidth="1"/>
    <col min="9224" max="9224" width="18.28515625" style="36" customWidth="1"/>
    <col min="9225" max="9225" width="12" style="36" customWidth="1"/>
    <col min="9226" max="9226" width="10.85546875" style="36" customWidth="1"/>
    <col min="9227" max="9227" width="13.28515625" style="36" customWidth="1"/>
    <col min="9228" max="9472" width="9.140625" style="36"/>
    <col min="9473" max="9473" width="6.5703125" style="36" customWidth="1"/>
    <col min="9474" max="9474" width="3.28515625" style="36" customWidth="1"/>
    <col min="9475" max="9475" width="23.5703125" style="36" customWidth="1"/>
    <col min="9476" max="9477" width="38.85546875" style="36" customWidth="1"/>
    <col min="9478" max="9478" width="4.28515625" style="36" customWidth="1"/>
    <col min="9479" max="9479" width="14.85546875" style="36" customWidth="1"/>
    <col min="9480" max="9480" width="18.28515625" style="36" customWidth="1"/>
    <col min="9481" max="9481" width="12" style="36" customWidth="1"/>
    <col min="9482" max="9482" width="10.85546875" style="36" customWidth="1"/>
    <col min="9483" max="9483" width="13.28515625" style="36" customWidth="1"/>
    <col min="9484" max="9728" width="9.140625" style="36"/>
    <col min="9729" max="9729" width="6.5703125" style="36" customWidth="1"/>
    <col min="9730" max="9730" width="3.28515625" style="36" customWidth="1"/>
    <col min="9731" max="9731" width="23.5703125" style="36" customWidth="1"/>
    <col min="9732" max="9733" width="38.85546875" style="36" customWidth="1"/>
    <col min="9734" max="9734" width="4.28515625" style="36" customWidth="1"/>
    <col min="9735" max="9735" width="14.85546875" style="36" customWidth="1"/>
    <col min="9736" max="9736" width="18.28515625" style="36" customWidth="1"/>
    <col min="9737" max="9737" width="12" style="36" customWidth="1"/>
    <col min="9738" max="9738" width="10.85546875" style="36" customWidth="1"/>
    <col min="9739" max="9739" width="13.28515625" style="36" customWidth="1"/>
    <col min="9740" max="9984" width="9.140625" style="36"/>
    <col min="9985" max="9985" width="6.5703125" style="36" customWidth="1"/>
    <col min="9986" max="9986" width="3.28515625" style="36" customWidth="1"/>
    <col min="9987" max="9987" width="23.5703125" style="36" customWidth="1"/>
    <col min="9988" max="9989" width="38.85546875" style="36" customWidth="1"/>
    <col min="9990" max="9990" width="4.28515625" style="36" customWidth="1"/>
    <col min="9991" max="9991" width="14.85546875" style="36" customWidth="1"/>
    <col min="9992" max="9992" width="18.28515625" style="36" customWidth="1"/>
    <col min="9993" max="9993" width="12" style="36" customWidth="1"/>
    <col min="9994" max="9994" width="10.85546875" style="36" customWidth="1"/>
    <col min="9995" max="9995" width="13.28515625" style="36" customWidth="1"/>
    <col min="9996" max="10240" width="9.140625" style="36"/>
    <col min="10241" max="10241" width="6.5703125" style="36" customWidth="1"/>
    <col min="10242" max="10242" width="3.28515625" style="36" customWidth="1"/>
    <col min="10243" max="10243" width="23.5703125" style="36" customWidth="1"/>
    <col min="10244" max="10245" width="38.85546875" style="36" customWidth="1"/>
    <col min="10246" max="10246" width="4.28515625" style="36" customWidth="1"/>
    <col min="10247" max="10247" width="14.85546875" style="36" customWidth="1"/>
    <col min="10248" max="10248" width="18.28515625" style="36" customWidth="1"/>
    <col min="10249" max="10249" width="12" style="36" customWidth="1"/>
    <col min="10250" max="10250" width="10.85546875" style="36" customWidth="1"/>
    <col min="10251" max="10251" width="13.28515625" style="36" customWidth="1"/>
    <col min="10252" max="10496" width="9.140625" style="36"/>
    <col min="10497" max="10497" width="6.5703125" style="36" customWidth="1"/>
    <col min="10498" max="10498" width="3.28515625" style="36" customWidth="1"/>
    <col min="10499" max="10499" width="23.5703125" style="36" customWidth="1"/>
    <col min="10500" max="10501" width="38.85546875" style="36" customWidth="1"/>
    <col min="10502" max="10502" width="4.28515625" style="36" customWidth="1"/>
    <col min="10503" max="10503" width="14.85546875" style="36" customWidth="1"/>
    <col min="10504" max="10504" width="18.28515625" style="36" customWidth="1"/>
    <col min="10505" max="10505" width="12" style="36" customWidth="1"/>
    <col min="10506" max="10506" width="10.85546875" style="36" customWidth="1"/>
    <col min="10507" max="10507" width="13.28515625" style="36" customWidth="1"/>
    <col min="10508" max="10752" width="9.140625" style="36"/>
    <col min="10753" max="10753" width="6.5703125" style="36" customWidth="1"/>
    <col min="10754" max="10754" width="3.28515625" style="36" customWidth="1"/>
    <col min="10755" max="10755" width="23.5703125" style="36" customWidth="1"/>
    <col min="10756" max="10757" width="38.85546875" style="36" customWidth="1"/>
    <col min="10758" max="10758" width="4.28515625" style="36" customWidth="1"/>
    <col min="10759" max="10759" width="14.85546875" style="36" customWidth="1"/>
    <col min="10760" max="10760" width="18.28515625" style="36" customWidth="1"/>
    <col min="10761" max="10761" width="12" style="36" customWidth="1"/>
    <col min="10762" max="10762" width="10.85546875" style="36" customWidth="1"/>
    <col min="10763" max="10763" width="13.28515625" style="36" customWidth="1"/>
    <col min="10764" max="11008" width="9.140625" style="36"/>
    <col min="11009" max="11009" width="6.5703125" style="36" customWidth="1"/>
    <col min="11010" max="11010" width="3.28515625" style="36" customWidth="1"/>
    <col min="11011" max="11011" width="23.5703125" style="36" customWidth="1"/>
    <col min="11012" max="11013" width="38.85546875" style="36" customWidth="1"/>
    <col min="11014" max="11014" width="4.28515625" style="36" customWidth="1"/>
    <col min="11015" max="11015" width="14.85546875" style="36" customWidth="1"/>
    <col min="11016" max="11016" width="18.28515625" style="36" customWidth="1"/>
    <col min="11017" max="11017" width="12" style="36" customWidth="1"/>
    <col min="11018" max="11018" width="10.85546875" style="36" customWidth="1"/>
    <col min="11019" max="11019" width="13.28515625" style="36" customWidth="1"/>
    <col min="11020" max="11264" width="9.140625" style="36"/>
    <col min="11265" max="11265" width="6.5703125" style="36" customWidth="1"/>
    <col min="11266" max="11266" width="3.28515625" style="36" customWidth="1"/>
    <col min="11267" max="11267" width="23.5703125" style="36" customWidth="1"/>
    <col min="11268" max="11269" width="38.85546875" style="36" customWidth="1"/>
    <col min="11270" max="11270" width="4.28515625" style="36" customWidth="1"/>
    <col min="11271" max="11271" width="14.85546875" style="36" customWidth="1"/>
    <col min="11272" max="11272" width="18.28515625" style="36" customWidth="1"/>
    <col min="11273" max="11273" width="12" style="36" customWidth="1"/>
    <col min="11274" max="11274" width="10.85546875" style="36" customWidth="1"/>
    <col min="11275" max="11275" width="13.28515625" style="36" customWidth="1"/>
    <col min="11276" max="11520" width="9.140625" style="36"/>
    <col min="11521" max="11521" width="6.5703125" style="36" customWidth="1"/>
    <col min="11522" max="11522" width="3.28515625" style="36" customWidth="1"/>
    <col min="11523" max="11523" width="23.5703125" style="36" customWidth="1"/>
    <col min="11524" max="11525" width="38.85546875" style="36" customWidth="1"/>
    <col min="11526" max="11526" width="4.28515625" style="36" customWidth="1"/>
    <col min="11527" max="11527" width="14.85546875" style="36" customWidth="1"/>
    <col min="11528" max="11528" width="18.28515625" style="36" customWidth="1"/>
    <col min="11529" max="11529" width="12" style="36" customWidth="1"/>
    <col min="11530" max="11530" width="10.85546875" style="36" customWidth="1"/>
    <col min="11531" max="11531" width="13.28515625" style="36" customWidth="1"/>
    <col min="11532" max="11776" width="9.140625" style="36"/>
    <col min="11777" max="11777" width="6.5703125" style="36" customWidth="1"/>
    <col min="11778" max="11778" width="3.28515625" style="36" customWidth="1"/>
    <col min="11779" max="11779" width="23.5703125" style="36" customWidth="1"/>
    <col min="11780" max="11781" width="38.85546875" style="36" customWidth="1"/>
    <col min="11782" max="11782" width="4.28515625" style="36" customWidth="1"/>
    <col min="11783" max="11783" width="14.85546875" style="36" customWidth="1"/>
    <col min="11784" max="11784" width="18.28515625" style="36" customWidth="1"/>
    <col min="11785" max="11785" width="12" style="36" customWidth="1"/>
    <col min="11786" max="11786" width="10.85546875" style="36" customWidth="1"/>
    <col min="11787" max="11787" width="13.28515625" style="36" customWidth="1"/>
    <col min="11788" max="12032" width="9.140625" style="36"/>
    <col min="12033" max="12033" width="6.5703125" style="36" customWidth="1"/>
    <col min="12034" max="12034" width="3.28515625" style="36" customWidth="1"/>
    <col min="12035" max="12035" width="23.5703125" style="36" customWidth="1"/>
    <col min="12036" max="12037" width="38.85546875" style="36" customWidth="1"/>
    <col min="12038" max="12038" width="4.28515625" style="36" customWidth="1"/>
    <col min="12039" max="12039" width="14.85546875" style="36" customWidth="1"/>
    <col min="12040" max="12040" width="18.28515625" style="36" customWidth="1"/>
    <col min="12041" max="12041" width="12" style="36" customWidth="1"/>
    <col min="12042" max="12042" width="10.85546875" style="36" customWidth="1"/>
    <col min="12043" max="12043" width="13.28515625" style="36" customWidth="1"/>
    <col min="12044" max="12288" width="9.140625" style="36"/>
    <col min="12289" max="12289" width="6.5703125" style="36" customWidth="1"/>
    <col min="12290" max="12290" width="3.28515625" style="36" customWidth="1"/>
    <col min="12291" max="12291" width="23.5703125" style="36" customWidth="1"/>
    <col min="12292" max="12293" width="38.85546875" style="36" customWidth="1"/>
    <col min="12294" max="12294" width="4.28515625" style="36" customWidth="1"/>
    <col min="12295" max="12295" width="14.85546875" style="36" customWidth="1"/>
    <col min="12296" max="12296" width="18.28515625" style="36" customWidth="1"/>
    <col min="12297" max="12297" width="12" style="36" customWidth="1"/>
    <col min="12298" max="12298" width="10.85546875" style="36" customWidth="1"/>
    <col min="12299" max="12299" width="13.28515625" style="36" customWidth="1"/>
    <col min="12300" max="12544" width="9.140625" style="36"/>
    <col min="12545" max="12545" width="6.5703125" style="36" customWidth="1"/>
    <col min="12546" max="12546" width="3.28515625" style="36" customWidth="1"/>
    <col min="12547" max="12547" width="23.5703125" style="36" customWidth="1"/>
    <col min="12548" max="12549" width="38.85546875" style="36" customWidth="1"/>
    <col min="12550" max="12550" width="4.28515625" style="36" customWidth="1"/>
    <col min="12551" max="12551" width="14.85546875" style="36" customWidth="1"/>
    <col min="12552" max="12552" width="18.28515625" style="36" customWidth="1"/>
    <col min="12553" max="12553" width="12" style="36" customWidth="1"/>
    <col min="12554" max="12554" width="10.85546875" style="36" customWidth="1"/>
    <col min="12555" max="12555" width="13.28515625" style="36" customWidth="1"/>
    <col min="12556" max="12800" width="9.140625" style="36"/>
    <col min="12801" max="12801" width="6.5703125" style="36" customWidth="1"/>
    <col min="12802" max="12802" width="3.28515625" style="36" customWidth="1"/>
    <col min="12803" max="12803" width="23.5703125" style="36" customWidth="1"/>
    <col min="12804" max="12805" width="38.85546875" style="36" customWidth="1"/>
    <col min="12806" max="12806" width="4.28515625" style="36" customWidth="1"/>
    <col min="12807" max="12807" width="14.85546875" style="36" customWidth="1"/>
    <col min="12808" max="12808" width="18.28515625" style="36" customWidth="1"/>
    <col min="12809" max="12809" width="12" style="36" customWidth="1"/>
    <col min="12810" max="12810" width="10.85546875" style="36" customWidth="1"/>
    <col min="12811" max="12811" width="13.28515625" style="36" customWidth="1"/>
    <col min="12812" max="13056" width="9.140625" style="36"/>
    <col min="13057" max="13057" width="6.5703125" style="36" customWidth="1"/>
    <col min="13058" max="13058" width="3.28515625" style="36" customWidth="1"/>
    <col min="13059" max="13059" width="23.5703125" style="36" customWidth="1"/>
    <col min="13060" max="13061" width="38.85546875" style="36" customWidth="1"/>
    <col min="13062" max="13062" width="4.28515625" style="36" customWidth="1"/>
    <col min="13063" max="13063" width="14.85546875" style="36" customWidth="1"/>
    <col min="13064" max="13064" width="18.28515625" style="36" customWidth="1"/>
    <col min="13065" max="13065" width="12" style="36" customWidth="1"/>
    <col min="13066" max="13066" width="10.85546875" style="36" customWidth="1"/>
    <col min="13067" max="13067" width="13.28515625" style="36" customWidth="1"/>
    <col min="13068" max="13312" width="9.140625" style="36"/>
    <col min="13313" max="13313" width="6.5703125" style="36" customWidth="1"/>
    <col min="13314" max="13314" width="3.28515625" style="36" customWidth="1"/>
    <col min="13315" max="13315" width="23.5703125" style="36" customWidth="1"/>
    <col min="13316" max="13317" width="38.85546875" style="36" customWidth="1"/>
    <col min="13318" max="13318" width="4.28515625" style="36" customWidth="1"/>
    <col min="13319" max="13319" width="14.85546875" style="36" customWidth="1"/>
    <col min="13320" max="13320" width="18.28515625" style="36" customWidth="1"/>
    <col min="13321" max="13321" width="12" style="36" customWidth="1"/>
    <col min="13322" max="13322" width="10.85546875" style="36" customWidth="1"/>
    <col min="13323" max="13323" width="13.28515625" style="36" customWidth="1"/>
    <col min="13324" max="13568" width="9.140625" style="36"/>
    <col min="13569" max="13569" width="6.5703125" style="36" customWidth="1"/>
    <col min="13570" max="13570" width="3.28515625" style="36" customWidth="1"/>
    <col min="13571" max="13571" width="23.5703125" style="36" customWidth="1"/>
    <col min="13572" max="13573" width="38.85546875" style="36" customWidth="1"/>
    <col min="13574" max="13574" width="4.28515625" style="36" customWidth="1"/>
    <col min="13575" max="13575" width="14.85546875" style="36" customWidth="1"/>
    <col min="13576" max="13576" width="18.28515625" style="36" customWidth="1"/>
    <col min="13577" max="13577" width="12" style="36" customWidth="1"/>
    <col min="13578" max="13578" width="10.85546875" style="36" customWidth="1"/>
    <col min="13579" max="13579" width="13.28515625" style="36" customWidth="1"/>
    <col min="13580" max="13824" width="9.140625" style="36"/>
    <col min="13825" max="13825" width="6.5703125" style="36" customWidth="1"/>
    <col min="13826" max="13826" width="3.28515625" style="36" customWidth="1"/>
    <col min="13827" max="13827" width="23.5703125" style="36" customWidth="1"/>
    <col min="13828" max="13829" width="38.85546875" style="36" customWidth="1"/>
    <col min="13830" max="13830" width="4.28515625" style="36" customWidth="1"/>
    <col min="13831" max="13831" width="14.85546875" style="36" customWidth="1"/>
    <col min="13832" max="13832" width="18.28515625" style="36" customWidth="1"/>
    <col min="13833" max="13833" width="12" style="36" customWidth="1"/>
    <col min="13834" max="13834" width="10.85546875" style="36" customWidth="1"/>
    <col min="13835" max="13835" width="13.28515625" style="36" customWidth="1"/>
    <col min="13836" max="14080" width="9.140625" style="36"/>
    <col min="14081" max="14081" width="6.5703125" style="36" customWidth="1"/>
    <col min="14082" max="14082" width="3.28515625" style="36" customWidth="1"/>
    <col min="14083" max="14083" width="23.5703125" style="36" customWidth="1"/>
    <col min="14084" max="14085" width="38.85546875" style="36" customWidth="1"/>
    <col min="14086" max="14086" width="4.28515625" style="36" customWidth="1"/>
    <col min="14087" max="14087" width="14.85546875" style="36" customWidth="1"/>
    <col min="14088" max="14088" width="18.28515625" style="36" customWidth="1"/>
    <col min="14089" max="14089" width="12" style="36" customWidth="1"/>
    <col min="14090" max="14090" width="10.85546875" style="36" customWidth="1"/>
    <col min="14091" max="14091" width="13.28515625" style="36" customWidth="1"/>
    <col min="14092" max="14336" width="9.140625" style="36"/>
    <col min="14337" max="14337" width="6.5703125" style="36" customWidth="1"/>
    <col min="14338" max="14338" width="3.28515625" style="36" customWidth="1"/>
    <col min="14339" max="14339" width="23.5703125" style="36" customWidth="1"/>
    <col min="14340" max="14341" width="38.85546875" style="36" customWidth="1"/>
    <col min="14342" max="14342" width="4.28515625" style="36" customWidth="1"/>
    <col min="14343" max="14343" width="14.85546875" style="36" customWidth="1"/>
    <col min="14344" max="14344" width="18.28515625" style="36" customWidth="1"/>
    <col min="14345" max="14345" width="12" style="36" customWidth="1"/>
    <col min="14346" max="14346" width="10.85546875" style="36" customWidth="1"/>
    <col min="14347" max="14347" width="13.28515625" style="36" customWidth="1"/>
    <col min="14348" max="14592" width="9.140625" style="36"/>
    <col min="14593" max="14593" width="6.5703125" style="36" customWidth="1"/>
    <col min="14594" max="14594" width="3.28515625" style="36" customWidth="1"/>
    <col min="14595" max="14595" width="23.5703125" style="36" customWidth="1"/>
    <col min="14596" max="14597" width="38.85546875" style="36" customWidth="1"/>
    <col min="14598" max="14598" width="4.28515625" style="36" customWidth="1"/>
    <col min="14599" max="14599" width="14.85546875" style="36" customWidth="1"/>
    <col min="14600" max="14600" width="18.28515625" style="36" customWidth="1"/>
    <col min="14601" max="14601" width="12" style="36" customWidth="1"/>
    <col min="14602" max="14602" width="10.85546875" style="36" customWidth="1"/>
    <col min="14603" max="14603" width="13.28515625" style="36" customWidth="1"/>
    <col min="14604" max="14848" width="9.140625" style="36"/>
    <col min="14849" max="14849" width="6.5703125" style="36" customWidth="1"/>
    <col min="14850" max="14850" width="3.28515625" style="36" customWidth="1"/>
    <col min="14851" max="14851" width="23.5703125" style="36" customWidth="1"/>
    <col min="14852" max="14853" width="38.85546875" style="36" customWidth="1"/>
    <col min="14854" max="14854" width="4.28515625" style="36" customWidth="1"/>
    <col min="14855" max="14855" width="14.85546875" style="36" customWidth="1"/>
    <col min="14856" max="14856" width="18.28515625" style="36" customWidth="1"/>
    <col min="14857" max="14857" width="12" style="36" customWidth="1"/>
    <col min="14858" max="14858" width="10.85546875" style="36" customWidth="1"/>
    <col min="14859" max="14859" width="13.28515625" style="36" customWidth="1"/>
    <col min="14860" max="15104" width="9.140625" style="36"/>
    <col min="15105" max="15105" width="6.5703125" style="36" customWidth="1"/>
    <col min="15106" max="15106" width="3.28515625" style="36" customWidth="1"/>
    <col min="15107" max="15107" width="23.5703125" style="36" customWidth="1"/>
    <col min="15108" max="15109" width="38.85546875" style="36" customWidth="1"/>
    <col min="15110" max="15110" width="4.28515625" style="36" customWidth="1"/>
    <col min="15111" max="15111" width="14.85546875" style="36" customWidth="1"/>
    <col min="15112" max="15112" width="18.28515625" style="36" customWidth="1"/>
    <col min="15113" max="15113" width="12" style="36" customWidth="1"/>
    <col min="15114" max="15114" width="10.85546875" style="36" customWidth="1"/>
    <col min="15115" max="15115" width="13.28515625" style="36" customWidth="1"/>
    <col min="15116" max="15360" width="9.140625" style="36"/>
    <col min="15361" max="15361" width="6.5703125" style="36" customWidth="1"/>
    <col min="15362" max="15362" width="3.28515625" style="36" customWidth="1"/>
    <col min="15363" max="15363" width="23.5703125" style="36" customWidth="1"/>
    <col min="15364" max="15365" width="38.85546875" style="36" customWidth="1"/>
    <col min="15366" max="15366" width="4.28515625" style="36" customWidth="1"/>
    <col min="15367" max="15367" width="14.85546875" style="36" customWidth="1"/>
    <col min="15368" max="15368" width="18.28515625" style="36" customWidth="1"/>
    <col min="15369" max="15369" width="12" style="36" customWidth="1"/>
    <col min="15370" max="15370" width="10.85546875" style="36" customWidth="1"/>
    <col min="15371" max="15371" width="13.28515625" style="36" customWidth="1"/>
    <col min="15372" max="15616" width="9.140625" style="36"/>
    <col min="15617" max="15617" width="6.5703125" style="36" customWidth="1"/>
    <col min="15618" max="15618" width="3.28515625" style="36" customWidth="1"/>
    <col min="15619" max="15619" width="23.5703125" style="36" customWidth="1"/>
    <col min="15620" max="15621" width="38.85546875" style="36" customWidth="1"/>
    <col min="15622" max="15622" width="4.28515625" style="36" customWidth="1"/>
    <col min="15623" max="15623" width="14.85546875" style="36" customWidth="1"/>
    <col min="15624" max="15624" width="18.28515625" style="36" customWidth="1"/>
    <col min="15625" max="15625" width="12" style="36" customWidth="1"/>
    <col min="15626" max="15626" width="10.85546875" style="36" customWidth="1"/>
    <col min="15627" max="15627" width="13.28515625" style="36" customWidth="1"/>
    <col min="15628" max="15872" width="9.140625" style="36"/>
    <col min="15873" max="15873" width="6.5703125" style="36" customWidth="1"/>
    <col min="15874" max="15874" width="3.28515625" style="36" customWidth="1"/>
    <col min="15875" max="15875" width="23.5703125" style="36" customWidth="1"/>
    <col min="15876" max="15877" width="38.85546875" style="36" customWidth="1"/>
    <col min="15878" max="15878" width="4.28515625" style="36" customWidth="1"/>
    <col min="15879" max="15879" width="14.85546875" style="36" customWidth="1"/>
    <col min="15880" max="15880" width="18.28515625" style="36" customWidth="1"/>
    <col min="15881" max="15881" width="12" style="36" customWidth="1"/>
    <col min="15882" max="15882" width="10.85546875" style="36" customWidth="1"/>
    <col min="15883" max="15883" width="13.28515625" style="36" customWidth="1"/>
    <col min="15884" max="16128" width="9.140625" style="36"/>
    <col min="16129" max="16129" width="6.5703125" style="36" customWidth="1"/>
    <col min="16130" max="16130" width="3.28515625" style="36" customWidth="1"/>
    <col min="16131" max="16131" width="23.5703125" style="36" customWidth="1"/>
    <col min="16132" max="16133" width="38.85546875" style="36" customWidth="1"/>
    <col min="16134" max="16134" width="4.28515625" style="36" customWidth="1"/>
    <col min="16135" max="16135" width="14.85546875" style="36" customWidth="1"/>
    <col min="16136" max="16136" width="18.28515625" style="36" customWidth="1"/>
    <col min="16137" max="16137" width="12" style="36" customWidth="1"/>
    <col min="16138" max="16138" width="10.85546875" style="36" customWidth="1"/>
    <col min="16139" max="16139" width="13.28515625" style="36" customWidth="1"/>
    <col min="16140" max="16384" width="9.140625" style="36"/>
  </cols>
  <sheetData>
    <row r="2" spans="2:11" ht="16.5" thickBot="1">
      <c r="B2" s="184" t="s">
        <v>167</v>
      </c>
      <c r="C2" s="184"/>
      <c r="D2" s="184"/>
      <c r="E2" s="184"/>
      <c r="F2" s="184"/>
      <c r="G2" s="184"/>
      <c r="H2" s="184"/>
      <c r="I2" s="184"/>
      <c r="J2" s="184"/>
      <c r="K2" s="184"/>
    </row>
    <row r="3" spans="2:11" ht="15.75" thickBot="1">
      <c r="B3" s="37"/>
      <c r="C3" s="38" t="s">
        <v>168</v>
      </c>
      <c r="D3" s="39" t="s">
        <v>169</v>
      </c>
      <c r="E3" s="157"/>
      <c r="F3" s="40"/>
      <c r="G3" s="41"/>
      <c r="H3" s="41"/>
      <c r="I3" s="41"/>
      <c r="J3" s="41"/>
      <c r="K3" s="41"/>
    </row>
    <row r="4" spans="2:11" ht="15.75" thickBot="1">
      <c r="C4" s="42"/>
      <c r="D4" s="43" t="s">
        <v>170</v>
      </c>
      <c r="E4" s="157"/>
      <c r="F4" s="40"/>
      <c r="G4" s="44">
        <f>3+25+128</f>
        <v>156</v>
      </c>
      <c r="H4" s="45">
        <v>5</v>
      </c>
      <c r="I4" s="46">
        <v>23</v>
      </c>
      <c r="J4" s="46">
        <v>54</v>
      </c>
      <c r="K4" s="47">
        <f>H4+I4+J4</f>
        <v>82</v>
      </c>
    </row>
    <row r="5" spans="2:11" ht="15.75" thickBot="1">
      <c r="C5" s="42"/>
      <c r="D5" s="48" t="s">
        <v>171</v>
      </c>
      <c r="E5"/>
      <c r="F5" s="42"/>
      <c r="G5" s="41"/>
      <c r="H5" s="49">
        <v>6</v>
      </c>
      <c r="I5" s="50">
        <v>24</v>
      </c>
      <c r="J5" s="50">
        <v>43</v>
      </c>
      <c r="K5" s="51">
        <f>(H4+I4+J4+H5+I5+J5)</f>
        <v>155</v>
      </c>
    </row>
    <row r="6" spans="2:11">
      <c r="C6" s="42"/>
      <c r="D6" s="43" t="s">
        <v>363</v>
      </c>
      <c r="E6" s="157"/>
      <c r="F6" s="40"/>
      <c r="G6" s="41"/>
      <c r="H6" s="41"/>
      <c r="I6" s="41"/>
      <c r="J6" s="41"/>
      <c r="K6" s="52"/>
    </row>
    <row r="7" spans="2:11">
      <c r="C7" s="42"/>
      <c r="D7" s="48" t="s">
        <v>172</v>
      </c>
      <c r="E7"/>
      <c r="F7" s="42"/>
      <c r="G7" s="41"/>
      <c r="H7" s="41"/>
      <c r="I7" s="41"/>
      <c r="J7" s="41"/>
      <c r="K7" s="41"/>
    </row>
    <row r="8" spans="2:11" ht="15.75" thickBot="1">
      <c r="C8" s="42"/>
      <c r="D8" s="53" t="s">
        <v>173</v>
      </c>
      <c r="E8"/>
      <c r="F8" s="42"/>
      <c r="G8" s="41"/>
      <c r="H8" s="41"/>
      <c r="I8" s="41"/>
      <c r="J8" s="41"/>
      <c r="K8" s="41"/>
    </row>
    <row r="9" spans="2:11">
      <c r="C9" s="42"/>
      <c r="D9"/>
      <c r="E9"/>
      <c r="F9" s="42"/>
      <c r="G9" s="41"/>
      <c r="H9" s="41"/>
      <c r="I9" s="41"/>
      <c r="J9" s="41"/>
      <c r="K9" s="41"/>
    </row>
    <row r="10" spans="2:11" ht="15.75" thickBot="1">
      <c r="C10" s="42"/>
      <c r="D10" s="36"/>
      <c r="E10" s="36"/>
      <c r="F10" s="42"/>
      <c r="G10" s="41"/>
      <c r="H10" s="41"/>
      <c r="I10" s="41"/>
      <c r="J10" s="41"/>
      <c r="K10" s="41"/>
    </row>
    <row r="11" spans="2:11" ht="15.75" thickBot="1">
      <c r="B11" s="37"/>
      <c r="C11" s="38" t="s">
        <v>174</v>
      </c>
      <c r="D11" s="39" t="s">
        <v>175</v>
      </c>
      <c r="E11" s="157"/>
      <c r="F11" s="40"/>
      <c r="G11" s="54">
        <v>12.3443</v>
      </c>
      <c r="H11" s="47">
        <f>ROUND(12.45367,3)</f>
        <v>12.454000000000001</v>
      </c>
      <c r="I11" s="41"/>
      <c r="J11" s="41"/>
      <c r="K11" s="41"/>
    </row>
    <row r="12" spans="2:11">
      <c r="C12" s="42"/>
      <c r="D12" s="48" t="s">
        <v>176</v>
      </c>
      <c r="E12"/>
      <c r="F12" s="42"/>
      <c r="G12" s="55">
        <v>2.47654</v>
      </c>
      <c r="H12" s="56">
        <f>ROUND(G12,2)</f>
        <v>2.48</v>
      </c>
      <c r="I12" s="41"/>
      <c r="J12" s="41"/>
      <c r="K12" s="41"/>
    </row>
    <row r="13" spans="2:11" ht="15.75" thickBot="1">
      <c r="C13" s="42"/>
      <c r="D13" s="43" t="s">
        <v>177</v>
      </c>
      <c r="E13" s="157"/>
      <c r="F13" s="40"/>
      <c r="G13" s="57"/>
      <c r="H13" s="51">
        <f>ROUND(G11,INT(H12))</f>
        <v>12.34</v>
      </c>
      <c r="I13" s="52"/>
      <c r="J13" s="41"/>
      <c r="K13" s="41"/>
    </row>
    <row r="14" spans="2:11" ht="15.75" thickBot="1">
      <c r="C14" s="42"/>
      <c r="D14" s="48" t="s">
        <v>178</v>
      </c>
      <c r="E14"/>
      <c r="F14" s="42"/>
      <c r="G14" s="52"/>
      <c r="H14" s="44">
        <f>ROUND(G11*G12,-2)</f>
        <v>0</v>
      </c>
      <c r="I14" s="52"/>
      <c r="J14" s="41"/>
      <c r="K14" s="41"/>
    </row>
    <row r="15" spans="2:11" ht="15.75" thickBot="1">
      <c r="C15" s="42"/>
      <c r="D15" s="43" t="s">
        <v>179</v>
      </c>
      <c r="E15" s="157"/>
      <c r="F15" s="40"/>
      <c r="G15" s="52"/>
      <c r="H15" s="44">
        <f>INT(G11+G12)</f>
        <v>14</v>
      </c>
      <c r="I15" s="52"/>
      <c r="J15" s="41"/>
      <c r="K15" s="41"/>
    </row>
    <row r="16" spans="2:11">
      <c r="C16" s="42"/>
      <c r="D16" s="48" t="s">
        <v>364</v>
      </c>
      <c r="E16"/>
      <c r="F16" s="58"/>
      <c r="G16" s="41"/>
      <c r="H16" s="41"/>
      <c r="I16" s="41"/>
      <c r="J16" s="41"/>
      <c r="K16" s="41"/>
    </row>
    <row r="17" spans="2:11">
      <c r="C17" s="42"/>
      <c r="D17" s="43" t="s">
        <v>365</v>
      </c>
      <c r="E17" s="157"/>
      <c r="F17" s="40"/>
      <c r="G17" s="41"/>
      <c r="H17" s="41"/>
      <c r="I17" s="41"/>
      <c r="J17" s="41"/>
      <c r="K17" s="41"/>
    </row>
    <row r="18" spans="2:11">
      <c r="C18" s="42"/>
      <c r="D18" s="48" t="s">
        <v>180</v>
      </c>
      <c r="E18"/>
      <c r="F18" s="42"/>
      <c r="G18" s="41"/>
      <c r="H18" s="41"/>
      <c r="I18" s="41"/>
      <c r="J18" s="41"/>
      <c r="K18" s="41"/>
    </row>
    <row r="19" spans="2:11" ht="15.75" thickBot="1">
      <c r="C19" s="42"/>
      <c r="D19" s="53" t="s">
        <v>181</v>
      </c>
      <c r="E19"/>
      <c r="F19" s="42"/>
      <c r="G19" s="41"/>
      <c r="H19" s="41"/>
      <c r="I19" s="41"/>
      <c r="J19" s="41"/>
      <c r="K19" s="41"/>
    </row>
    <row r="20" spans="2:11">
      <c r="C20" s="42"/>
      <c r="D20" s="36"/>
      <c r="E20"/>
      <c r="F20" s="42"/>
      <c r="G20" s="41"/>
      <c r="H20" s="41"/>
      <c r="I20" s="41"/>
      <c r="J20" s="41"/>
      <c r="K20" s="41"/>
    </row>
    <row r="21" spans="2:11" ht="15.75" thickBot="1">
      <c r="C21" s="42"/>
      <c r="D21" s="36"/>
      <c r="E21"/>
      <c r="F21" s="42"/>
      <c r="G21" s="52"/>
      <c r="H21" s="41"/>
      <c r="I21" s="41"/>
      <c r="J21" s="41"/>
      <c r="K21" s="41"/>
    </row>
    <row r="22" spans="2:11" ht="15.75" thickBot="1">
      <c r="B22" s="37"/>
      <c r="C22" s="38" t="s">
        <v>182</v>
      </c>
      <c r="D22" s="59" t="s">
        <v>183</v>
      </c>
      <c r="E22"/>
      <c r="F22" s="42"/>
      <c r="G22" s="54">
        <v>20</v>
      </c>
      <c r="H22" s="60">
        <v>7</v>
      </c>
      <c r="I22" s="60">
        <v>45</v>
      </c>
      <c r="J22" s="47">
        <f>AVERAGE(G22:I22)</f>
        <v>24</v>
      </c>
      <c r="K22" s="41"/>
    </row>
    <row r="23" spans="2:11" ht="15.75" thickBot="1">
      <c r="C23" s="42"/>
      <c r="D23" s="48" t="s">
        <v>184</v>
      </c>
      <c r="E23"/>
      <c r="F23" s="42"/>
      <c r="G23" s="55">
        <v>40</v>
      </c>
      <c r="H23" s="61">
        <v>10</v>
      </c>
      <c r="I23" s="61">
        <v>41</v>
      </c>
      <c r="J23" s="47">
        <f t="shared" ref="J23:J26" si="0">AVERAGE(G23:I23)</f>
        <v>30.333333333333332</v>
      </c>
      <c r="K23" s="41"/>
    </row>
    <row r="24" spans="2:11" ht="15.75" thickBot="1">
      <c r="C24" s="42"/>
      <c r="D24" s="62" t="s">
        <v>366</v>
      </c>
      <c r="E24" s="157"/>
      <c r="F24" s="42"/>
      <c r="G24" s="55">
        <v>80</v>
      </c>
      <c r="H24" s="61">
        <v>13</v>
      </c>
      <c r="I24" s="61">
        <v>37</v>
      </c>
      <c r="J24" s="47">
        <f t="shared" si="0"/>
        <v>43.333333333333336</v>
      </c>
      <c r="K24" s="41"/>
    </row>
    <row r="25" spans="2:11" ht="15.75" thickBot="1">
      <c r="C25" s="42"/>
      <c r="D25" s="53" t="s">
        <v>300</v>
      </c>
      <c r="E25"/>
      <c r="F25" s="42"/>
      <c r="G25" s="55">
        <v>160</v>
      </c>
      <c r="H25" s="61">
        <v>16</v>
      </c>
      <c r="I25" s="61">
        <v>33</v>
      </c>
      <c r="J25" s="47">
        <f t="shared" si="0"/>
        <v>69.666666666666671</v>
      </c>
      <c r="K25" s="41"/>
    </row>
    <row r="26" spans="2:11">
      <c r="C26" s="42"/>
      <c r="D26" s="63"/>
      <c r="E26"/>
      <c r="F26" s="42"/>
      <c r="G26" s="55">
        <v>320</v>
      </c>
      <c r="H26" s="61">
        <v>19</v>
      </c>
      <c r="I26" s="61">
        <v>29</v>
      </c>
      <c r="J26" s="47">
        <f t="shared" si="0"/>
        <v>122.66666666666667</v>
      </c>
      <c r="K26" s="41"/>
    </row>
    <row r="27" spans="2:11" ht="15.75" thickBot="1">
      <c r="C27" s="42"/>
      <c r="D27" s="63"/>
      <c r="E27"/>
      <c r="F27" s="42"/>
      <c r="G27" s="57">
        <f>AVERAGE(G22:G26)</f>
        <v>124</v>
      </c>
      <c r="H27" s="64">
        <f>AVERAGE(H22:H26)</f>
        <v>13</v>
      </c>
      <c r="I27" s="64">
        <f>AVERAGE(I22:I26)</f>
        <v>37</v>
      </c>
      <c r="J27" s="51">
        <f>AVERAGE(G22:I26)</f>
        <v>58</v>
      </c>
      <c r="K27" s="41"/>
    </row>
    <row r="28" spans="2:11">
      <c r="C28" s="42"/>
      <c r="D28" s="63"/>
      <c r="E28"/>
      <c r="F28" s="42"/>
      <c r="G28" s="41"/>
      <c r="H28" s="41"/>
      <c r="I28" s="41"/>
      <c r="J28" s="41"/>
      <c r="K28" s="41"/>
    </row>
    <row r="29" spans="2:11" ht="15.75" thickBot="1">
      <c r="C29" s="42"/>
      <c r="D29" s="63"/>
      <c r="E29"/>
      <c r="F29" s="42"/>
      <c r="G29" s="41"/>
      <c r="H29" s="41"/>
      <c r="I29" s="41"/>
      <c r="J29" s="41"/>
      <c r="K29" s="41"/>
    </row>
    <row r="30" spans="2:11" ht="15.75" thickBot="1">
      <c r="B30" s="37"/>
      <c r="C30" s="38" t="s">
        <v>185</v>
      </c>
      <c r="D30" s="65" t="s">
        <v>186</v>
      </c>
      <c r="E30"/>
      <c r="F30" s="42"/>
      <c r="G30" s="54" t="s">
        <v>367</v>
      </c>
      <c r="H30" s="60">
        <v>32</v>
      </c>
      <c r="I30" s="60">
        <v>34</v>
      </c>
      <c r="J30" s="66"/>
      <c r="K30" s="41"/>
    </row>
    <row r="31" spans="2:11" ht="15.75" thickBot="1">
      <c r="C31" s="42"/>
      <c r="D31" s="67" t="s">
        <v>187</v>
      </c>
      <c r="E31" s="157"/>
      <c r="F31" s="40"/>
      <c r="G31" s="55">
        <v>244</v>
      </c>
      <c r="H31" s="60">
        <v>32</v>
      </c>
      <c r="I31" s="61">
        <v>41</v>
      </c>
      <c r="J31" s="68"/>
      <c r="K31" s="41"/>
    </row>
    <row r="32" spans="2:11" ht="15.75" thickBot="1">
      <c r="C32" s="42"/>
      <c r="D32" s="69" t="s">
        <v>188</v>
      </c>
      <c r="E32"/>
      <c r="F32" s="42"/>
      <c r="G32" s="55">
        <v>266</v>
      </c>
      <c r="H32" s="60">
        <v>32</v>
      </c>
      <c r="I32" s="61">
        <v>48</v>
      </c>
      <c r="J32" s="68"/>
      <c r="K32" s="41"/>
    </row>
    <row r="33" spans="2:11" ht="15.75" thickBot="1">
      <c r="C33" s="42"/>
      <c r="D33" s="63"/>
      <c r="E33"/>
      <c r="F33" s="42"/>
      <c r="G33" s="55">
        <v>288</v>
      </c>
      <c r="H33" s="60">
        <v>32</v>
      </c>
      <c r="I33" s="61">
        <v>55</v>
      </c>
      <c r="J33" s="68"/>
      <c r="K33" s="41"/>
    </row>
    <row r="34" spans="2:11">
      <c r="C34" s="42"/>
      <c r="D34" s="63"/>
      <c r="E34"/>
      <c r="F34" s="42"/>
      <c r="G34" s="55">
        <v>332</v>
      </c>
      <c r="H34" s="60">
        <v>32</v>
      </c>
      <c r="I34" s="61">
        <v>69</v>
      </c>
      <c r="J34" s="68"/>
      <c r="K34" s="41"/>
    </row>
    <row r="35" spans="2:11" ht="15.75" thickBot="1">
      <c r="C35" s="42"/>
      <c r="D35" s="63"/>
      <c r="E35"/>
      <c r="F35" s="42"/>
      <c r="G35" s="57">
        <f>ROWS(G30:G34)</f>
        <v>5</v>
      </c>
      <c r="H35" s="64">
        <f>ROWS(H31:H34)</f>
        <v>4</v>
      </c>
      <c r="I35" s="64"/>
      <c r="J35" s="51"/>
      <c r="K35" s="41"/>
    </row>
    <row r="36" spans="2:11">
      <c r="C36" s="42"/>
      <c r="D36" s="63"/>
      <c r="E36"/>
      <c r="F36" s="42"/>
      <c r="G36" s="52"/>
      <c r="H36" s="41"/>
      <c r="I36" s="41"/>
      <c r="J36" s="41"/>
      <c r="K36" s="41"/>
    </row>
    <row r="37" spans="2:11" ht="15.75" thickBot="1">
      <c r="C37" s="42"/>
      <c r="D37" s="63"/>
      <c r="E37"/>
      <c r="F37" s="42"/>
      <c r="G37" s="52"/>
      <c r="H37" s="41"/>
      <c r="I37" s="41"/>
      <c r="J37" s="41"/>
      <c r="K37" s="41"/>
    </row>
    <row r="38" spans="2:11" ht="15.75" thickBot="1">
      <c r="B38" s="37"/>
      <c r="C38" s="38" t="s">
        <v>189</v>
      </c>
      <c r="D38" s="65" t="s">
        <v>190</v>
      </c>
      <c r="E38"/>
      <c r="F38" s="42"/>
      <c r="G38" s="41"/>
      <c r="H38" s="54">
        <v>45</v>
      </c>
      <c r="I38" s="60">
        <v>34</v>
      </c>
      <c r="J38" s="70">
        <v>4.0999999999999996</v>
      </c>
      <c r="K38" s="41"/>
    </row>
    <row r="39" spans="2:11" ht="15.75" thickBot="1">
      <c r="C39" s="42"/>
      <c r="D39" s="69" t="s">
        <v>191</v>
      </c>
      <c r="E39"/>
      <c r="F39" s="42"/>
      <c r="G39" s="41"/>
      <c r="H39" s="55">
        <v>32</v>
      </c>
      <c r="I39" s="61">
        <v>123</v>
      </c>
      <c r="J39" s="71">
        <v>0.5</v>
      </c>
      <c r="K39" s="41"/>
    </row>
    <row r="40" spans="2:11">
      <c r="C40" s="42"/>
      <c r="D40" s="63"/>
      <c r="E40"/>
      <c r="F40" s="42"/>
      <c r="G40" s="41"/>
      <c r="H40" s="55">
        <v>-3</v>
      </c>
      <c r="I40" s="61">
        <v>1</v>
      </c>
      <c r="J40" s="71">
        <v>3.4</v>
      </c>
      <c r="K40" s="41"/>
    </row>
    <row r="41" spans="2:11">
      <c r="C41" s="42"/>
      <c r="D41" s="63"/>
      <c r="E41"/>
      <c r="F41" s="42"/>
      <c r="G41" s="72"/>
      <c r="H41" s="55">
        <v>-34</v>
      </c>
      <c r="I41" s="61">
        <v>90</v>
      </c>
      <c r="J41" s="71">
        <v>1.1000000000000001</v>
      </c>
      <c r="K41" s="41"/>
    </row>
    <row r="42" spans="2:11">
      <c r="C42" s="42"/>
      <c r="D42" s="63"/>
      <c r="E42"/>
      <c r="F42" s="42"/>
      <c r="G42" s="72"/>
      <c r="H42" s="55">
        <v>-67</v>
      </c>
      <c r="I42" s="61">
        <v>12</v>
      </c>
      <c r="J42" s="71">
        <v>0.9</v>
      </c>
      <c r="K42" s="41"/>
    </row>
    <row r="43" spans="2:11" ht="15.75" thickBot="1">
      <c r="C43" s="42"/>
      <c r="D43" s="63"/>
      <c r="E43"/>
      <c r="F43" s="42"/>
      <c r="G43" s="73"/>
      <c r="H43" s="57">
        <f>MIN(H38:H42)</f>
        <v>-67</v>
      </c>
      <c r="I43" s="64">
        <f>MIN(I38:I42)</f>
        <v>1</v>
      </c>
      <c r="J43" s="51">
        <f>MIN(J38:J42)</f>
        <v>0.5</v>
      </c>
      <c r="K43" s="41"/>
    </row>
    <row r="44" spans="2:11">
      <c r="C44" s="42"/>
      <c r="D44" s="63"/>
      <c r="E44"/>
      <c r="F44" s="42"/>
      <c r="G44" s="73"/>
      <c r="H44" s="158"/>
      <c r="I44" s="158"/>
      <c r="J44" s="158"/>
      <c r="K44" s="41"/>
    </row>
    <row r="45" spans="2:11" ht="15.75" thickBot="1">
      <c r="C45" s="42"/>
      <c r="D45" s="63"/>
      <c r="E45"/>
      <c r="F45" s="42"/>
      <c r="G45" s="41"/>
      <c r="H45" s="41"/>
      <c r="I45" s="41"/>
      <c r="J45" s="41"/>
      <c r="K45" s="41"/>
    </row>
    <row r="46" spans="2:11" ht="15.75" thickBot="1">
      <c r="B46" s="37"/>
      <c r="C46" s="38" t="s">
        <v>192</v>
      </c>
      <c r="D46" s="74" t="s">
        <v>193</v>
      </c>
      <c r="E46" s="157"/>
      <c r="F46" s="40"/>
      <c r="G46" s="41"/>
      <c r="H46" s="54">
        <v>45</v>
      </c>
      <c r="I46" s="60">
        <v>34</v>
      </c>
      <c r="J46" s="70">
        <v>4.0999999999999996</v>
      </c>
      <c r="K46" s="41"/>
    </row>
    <row r="47" spans="2:11">
      <c r="C47" s="42"/>
      <c r="D47" s="75" t="s">
        <v>191</v>
      </c>
      <c r="E47"/>
      <c r="F47" s="42"/>
      <c r="G47" s="41"/>
      <c r="H47" s="55">
        <v>32</v>
      </c>
      <c r="I47" s="61">
        <v>123</v>
      </c>
      <c r="J47" s="71">
        <v>12.3</v>
      </c>
      <c r="K47" s="41"/>
    </row>
    <row r="48" spans="2:11" ht="15.75" thickBot="1">
      <c r="C48" s="42"/>
      <c r="D48" s="67" t="s">
        <v>194</v>
      </c>
      <c r="E48" s="157"/>
      <c r="F48" s="40"/>
      <c r="G48" s="41"/>
      <c r="H48" s="55">
        <v>-3</v>
      </c>
      <c r="I48" s="61">
        <v>1</v>
      </c>
      <c r="J48" s="71">
        <v>1.5</v>
      </c>
      <c r="K48" s="41"/>
    </row>
    <row r="49" spans="3:12">
      <c r="C49" s="42"/>
      <c r="D49" s="75" t="s">
        <v>195</v>
      </c>
      <c r="E49"/>
      <c r="F49" s="42"/>
      <c r="G49" s="76"/>
      <c r="H49" s="55">
        <v>-34</v>
      </c>
      <c r="I49" s="61">
        <v>90</v>
      </c>
      <c r="J49" s="71">
        <v>0</v>
      </c>
      <c r="K49" s="41"/>
    </row>
    <row r="50" spans="3:12" ht="15.75" thickBot="1">
      <c r="C50" s="42"/>
      <c r="D50" s="75" t="s">
        <v>196</v>
      </c>
      <c r="E50"/>
      <c r="F50" s="42"/>
      <c r="G50" s="77"/>
      <c r="H50" s="55">
        <v>-67</v>
      </c>
      <c r="I50" s="61">
        <v>12</v>
      </c>
      <c r="J50" s="71">
        <v>12.5</v>
      </c>
      <c r="K50" s="41"/>
    </row>
    <row r="51" spans="3:12" ht="15.75" thickBot="1">
      <c r="C51" s="42"/>
      <c r="D51" s="69" t="s">
        <v>197</v>
      </c>
      <c r="E51"/>
      <c r="F51" s="42"/>
      <c r="G51" s="41"/>
      <c r="H51" s="57"/>
      <c r="I51" s="64"/>
      <c r="J51" s="51"/>
      <c r="K51" s="41"/>
    </row>
    <row r="52" spans="3:12">
      <c r="C52" s="42"/>
      <c r="D52" s="63"/>
      <c r="E52" s="63"/>
      <c r="F52" s="42"/>
      <c r="G52" s="41"/>
      <c r="H52" s="41"/>
      <c r="I52" s="41"/>
      <c r="J52" s="41"/>
      <c r="K52" s="41"/>
    </row>
    <row r="53" spans="3:12">
      <c r="C53" s="42"/>
      <c r="D53" s="63"/>
      <c r="E53" s="63"/>
      <c r="F53" s="42"/>
      <c r="G53" s="41"/>
      <c r="H53" s="41"/>
      <c r="I53" s="41"/>
      <c r="J53" s="41"/>
      <c r="K53" s="41"/>
    </row>
    <row r="54" spans="3:12">
      <c r="C54" s="42"/>
      <c r="D54" s="42"/>
      <c r="E54" s="42"/>
      <c r="F54" s="42"/>
      <c r="G54" s="41"/>
      <c r="H54" s="41"/>
      <c r="I54" s="41"/>
      <c r="J54" s="41"/>
      <c r="K54" s="41"/>
    </row>
    <row r="55" spans="3:12">
      <c r="D55" s="63"/>
      <c r="E55" s="63"/>
      <c r="F55" s="63"/>
    </row>
    <row r="56" spans="3:12">
      <c r="C56" s="36"/>
      <c r="D56" s="36"/>
      <c r="E56" s="36"/>
      <c r="F56" s="36"/>
    </row>
    <row r="57" spans="3:12">
      <c r="C57" s="36"/>
      <c r="D57" s="36"/>
      <c r="E57" s="36"/>
      <c r="F57" s="36"/>
    </row>
    <row r="58" spans="3:12">
      <c r="C58" s="36"/>
      <c r="D58" s="36"/>
      <c r="E58" s="36"/>
      <c r="F58" s="36"/>
    </row>
    <row r="59" spans="3:12">
      <c r="C59" s="36"/>
      <c r="D59" s="36"/>
      <c r="E59" s="36"/>
      <c r="F59" s="36"/>
    </row>
    <row r="60" spans="3:12">
      <c r="C60" s="36"/>
      <c r="D60" s="36"/>
      <c r="E60" s="36"/>
      <c r="F60" s="36"/>
    </row>
    <row r="61" spans="3:12">
      <c r="C61" s="36"/>
      <c r="D61" s="36"/>
      <c r="E61" s="36"/>
      <c r="F61" s="36"/>
    </row>
    <row r="62" spans="3:12">
      <c r="C62" s="36"/>
      <c r="D62" s="36"/>
      <c r="E62" s="36"/>
      <c r="F62" s="36"/>
      <c r="L62" s="36" t="s">
        <v>198</v>
      </c>
    </row>
    <row r="63" spans="3:12">
      <c r="C63" s="36"/>
      <c r="D63" s="36"/>
      <c r="E63" s="36"/>
      <c r="F63" s="36"/>
    </row>
    <row r="64" spans="3:12">
      <c r="C64" s="36"/>
      <c r="D64" s="36"/>
      <c r="E64" s="36"/>
      <c r="F64" s="36"/>
    </row>
    <row r="65" s="36" customFormat="1"/>
    <row r="66" s="36" customFormat="1"/>
    <row r="67" s="36" customFormat="1"/>
    <row r="68" s="36" customFormat="1"/>
    <row r="69" s="36" customFormat="1"/>
    <row r="70" s="36" customFormat="1"/>
    <row r="71" s="36" customFormat="1"/>
    <row r="72" s="36" customFormat="1"/>
    <row r="73" s="36" customFormat="1"/>
    <row r="74" s="36" customFormat="1"/>
    <row r="75" s="36" customFormat="1"/>
    <row r="76" s="36" customFormat="1"/>
    <row r="77" s="36" customFormat="1"/>
    <row r="78" s="36" customFormat="1"/>
    <row r="79" s="36" customFormat="1"/>
    <row r="80" s="36" customFormat="1"/>
    <row r="81" s="36" customFormat="1"/>
    <row r="82" s="36" customFormat="1"/>
    <row r="83" s="36" customFormat="1"/>
    <row r="84" s="36" customFormat="1"/>
    <row r="85" s="36" customFormat="1"/>
    <row r="86" s="36" customFormat="1"/>
    <row r="87" s="36" customFormat="1"/>
    <row r="88" s="36" customFormat="1"/>
    <row r="89" s="36" customFormat="1"/>
    <row r="90" s="36" customFormat="1"/>
    <row r="91" s="36" customFormat="1"/>
    <row r="92" s="36" customFormat="1"/>
    <row r="93" s="36" customFormat="1"/>
    <row r="94" s="36" customFormat="1"/>
    <row r="95" s="36" customFormat="1"/>
    <row r="96" s="36" customFormat="1"/>
    <row r="123" spans="4:6">
      <c r="D123" s="79"/>
      <c r="E123" s="79"/>
      <c r="F123" s="79"/>
    </row>
    <row r="181" spans="4:6">
      <c r="D181" s="79"/>
      <c r="E181" s="79"/>
      <c r="F181" s="79"/>
    </row>
  </sheetData>
  <mergeCells count="1"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Arkusz3"/>
  <dimension ref="B1:N31"/>
  <sheetViews>
    <sheetView workbookViewId="0">
      <selection activeCell="J25" sqref="J25"/>
    </sheetView>
  </sheetViews>
  <sheetFormatPr defaultRowHeight="15"/>
  <cols>
    <col min="1" max="1" width="6.42578125" customWidth="1"/>
    <col min="2" max="2" width="10.5703125" customWidth="1"/>
    <col min="3" max="3" width="15" customWidth="1"/>
    <col min="4" max="4" width="11" customWidth="1"/>
    <col min="5" max="5" width="12.7109375" customWidth="1"/>
    <col min="6" max="6" width="12.5703125" customWidth="1"/>
    <col min="7" max="7" width="11.42578125" customWidth="1"/>
    <col min="9" max="9" width="5" customWidth="1"/>
    <col min="10" max="10" width="5.140625" customWidth="1"/>
    <col min="11" max="11" width="5.42578125" customWidth="1"/>
    <col min="12" max="12" width="4.85546875" customWidth="1"/>
    <col min="13" max="13" width="5.28515625" customWidth="1"/>
    <col min="257" max="257" width="6.42578125" customWidth="1"/>
    <col min="258" max="258" width="10.5703125" customWidth="1"/>
    <col min="259" max="259" width="15" customWidth="1"/>
    <col min="260" max="260" width="11" customWidth="1"/>
    <col min="261" max="261" width="12.7109375" customWidth="1"/>
    <col min="262" max="262" width="12.5703125" customWidth="1"/>
    <col min="263" max="263" width="11.42578125" customWidth="1"/>
    <col min="265" max="265" width="5" customWidth="1"/>
    <col min="266" max="266" width="5.140625" customWidth="1"/>
    <col min="267" max="267" width="5.42578125" customWidth="1"/>
    <col min="268" max="268" width="4.85546875" customWidth="1"/>
    <col min="269" max="269" width="5.28515625" customWidth="1"/>
    <col min="513" max="513" width="6.42578125" customWidth="1"/>
    <col min="514" max="514" width="10.5703125" customWidth="1"/>
    <col min="515" max="515" width="15" customWidth="1"/>
    <col min="516" max="516" width="11" customWidth="1"/>
    <col min="517" max="517" width="12.7109375" customWidth="1"/>
    <col min="518" max="518" width="12.5703125" customWidth="1"/>
    <col min="519" max="519" width="11.42578125" customWidth="1"/>
    <col min="521" max="521" width="5" customWidth="1"/>
    <col min="522" max="522" width="5.140625" customWidth="1"/>
    <col min="523" max="523" width="5.42578125" customWidth="1"/>
    <col min="524" max="524" width="4.85546875" customWidth="1"/>
    <col min="525" max="525" width="5.28515625" customWidth="1"/>
    <col min="769" max="769" width="6.42578125" customWidth="1"/>
    <col min="770" max="770" width="10.5703125" customWidth="1"/>
    <col min="771" max="771" width="15" customWidth="1"/>
    <col min="772" max="772" width="11" customWidth="1"/>
    <col min="773" max="773" width="12.7109375" customWidth="1"/>
    <col min="774" max="774" width="12.5703125" customWidth="1"/>
    <col min="775" max="775" width="11.42578125" customWidth="1"/>
    <col min="777" max="777" width="5" customWidth="1"/>
    <col min="778" max="778" width="5.140625" customWidth="1"/>
    <col min="779" max="779" width="5.42578125" customWidth="1"/>
    <col min="780" max="780" width="4.85546875" customWidth="1"/>
    <col min="781" max="781" width="5.28515625" customWidth="1"/>
    <col min="1025" max="1025" width="6.42578125" customWidth="1"/>
    <col min="1026" max="1026" width="10.5703125" customWidth="1"/>
    <col min="1027" max="1027" width="15" customWidth="1"/>
    <col min="1028" max="1028" width="11" customWidth="1"/>
    <col min="1029" max="1029" width="12.7109375" customWidth="1"/>
    <col min="1030" max="1030" width="12.5703125" customWidth="1"/>
    <col min="1031" max="1031" width="11.42578125" customWidth="1"/>
    <col min="1033" max="1033" width="5" customWidth="1"/>
    <col min="1034" max="1034" width="5.140625" customWidth="1"/>
    <col min="1035" max="1035" width="5.42578125" customWidth="1"/>
    <col min="1036" max="1036" width="4.85546875" customWidth="1"/>
    <col min="1037" max="1037" width="5.28515625" customWidth="1"/>
    <col min="1281" max="1281" width="6.42578125" customWidth="1"/>
    <col min="1282" max="1282" width="10.5703125" customWidth="1"/>
    <col min="1283" max="1283" width="15" customWidth="1"/>
    <col min="1284" max="1284" width="11" customWidth="1"/>
    <col min="1285" max="1285" width="12.7109375" customWidth="1"/>
    <col min="1286" max="1286" width="12.5703125" customWidth="1"/>
    <col min="1287" max="1287" width="11.42578125" customWidth="1"/>
    <col min="1289" max="1289" width="5" customWidth="1"/>
    <col min="1290" max="1290" width="5.140625" customWidth="1"/>
    <col min="1291" max="1291" width="5.42578125" customWidth="1"/>
    <col min="1292" max="1292" width="4.85546875" customWidth="1"/>
    <col min="1293" max="1293" width="5.28515625" customWidth="1"/>
    <col min="1537" max="1537" width="6.42578125" customWidth="1"/>
    <col min="1538" max="1538" width="10.5703125" customWidth="1"/>
    <col min="1539" max="1539" width="15" customWidth="1"/>
    <col min="1540" max="1540" width="11" customWidth="1"/>
    <col min="1541" max="1541" width="12.7109375" customWidth="1"/>
    <col min="1542" max="1542" width="12.5703125" customWidth="1"/>
    <col min="1543" max="1543" width="11.42578125" customWidth="1"/>
    <col min="1545" max="1545" width="5" customWidth="1"/>
    <col min="1546" max="1546" width="5.140625" customWidth="1"/>
    <col min="1547" max="1547" width="5.42578125" customWidth="1"/>
    <col min="1548" max="1548" width="4.85546875" customWidth="1"/>
    <col min="1549" max="1549" width="5.28515625" customWidth="1"/>
    <col min="1793" max="1793" width="6.42578125" customWidth="1"/>
    <col min="1794" max="1794" width="10.5703125" customWidth="1"/>
    <col min="1795" max="1795" width="15" customWidth="1"/>
    <col min="1796" max="1796" width="11" customWidth="1"/>
    <col min="1797" max="1797" width="12.7109375" customWidth="1"/>
    <col min="1798" max="1798" width="12.5703125" customWidth="1"/>
    <col min="1799" max="1799" width="11.42578125" customWidth="1"/>
    <col min="1801" max="1801" width="5" customWidth="1"/>
    <col min="1802" max="1802" width="5.140625" customWidth="1"/>
    <col min="1803" max="1803" width="5.42578125" customWidth="1"/>
    <col min="1804" max="1804" width="4.85546875" customWidth="1"/>
    <col min="1805" max="1805" width="5.28515625" customWidth="1"/>
    <col min="2049" max="2049" width="6.42578125" customWidth="1"/>
    <col min="2050" max="2050" width="10.5703125" customWidth="1"/>
    <col min="2051" max="2051" width="15" customWidth="1"/>
    <col min="2052" max="2052" width="11" customWidth="1"/>
    <col min="2053" max="2053" width="12.7109375" customWidth="1"/>
    <col min="2054" max="2054" width="12.5703125" customWidth="1"/>
    <col min="2055" max="2055" width="11.42578125" customWidth="1"/>
    <col min="2057" max="2057" width="5" customWidth="1"/>
    <col min="2058" max="2058" width="5.140625" customWidth="1"/>
    <col min="2059" max="2059" width="5.42578125" customWidth="1"/>
    <col min="2060" max="2060" width="4.85546875" customWidth="1"/>
    <col min="2061" max="2061" width="5.28515625" customWidth="1"/>
    <col min="2305" max="2305" width="6.42578125" customWidth="1"/>
    <col min="2306" max="2306" width="10.5703125" customWidth="1"/>
    <col min="2307" max="2307" width="15" customWidth="1"/>
    <col min="2308" max="2308" width="11" customWidth="1"/>
    <col min="2309" max="2309" width="12.7109375" customWidth="1"/>
    <col min="2310" max="2310" width="12.5703125" customWidth="1"/>
    <col min="2311" max="2311" width="11.42578125" customWidth="1"/>
    <col min="2313" max="2313" width="5" customWidth="1"/>
    <col min="2314" max="2314" width="5.140625" customWidth="1"/>
    <col min="2315" max="2315" width="5.42578125" customWidth="1"/>
    <col min="2316" max="2316" width="4.85546875" customWidth="1"/>
    <col min="2317" max="2317" width="5.28515625" customWidth="1"/>
    <col min="2561" max="2561" width="6.42578125" customWidth="1"/>
    <col min="2562" max="2562" width="10.5703125" customWidth="1"/>
    <col min="2563" max="2563" width="15" customWidth="1"/>
    <col min="2564" max="2564" width="11" customWidth="1"/>
    <col min="2565" max="2565" width="12.7109375" customWidth="1"/>
    <col min="2566" max="2566" width="12.5703125" customWidth="1"/>
    <col min="2567" max="2567" width="11.42578125" customWidth="1"/>
    <col min="2569" max="2569" width="5" customWidth="1"/>
    <col min="2570" max="2570" width="5.140625" customWidth="1"/>
    <col min="2571" max="2571" width="5.42578125" customWidth="1"/>
    <col min="2572" max="2572" width="4.85546875" customWidth="1"/>
    <col min="2573" max="2573" width="5.28515625" customWidth="1"/>
    <col min="2817" max="2817" width="6.42578125" customWidth="1"/>
    <col min="2818" max="2818" width="10.5703125" customWidth="1"/>
    <col min="2819" max="2819" width="15" customWidth="1"/>
    <col min="2820" max="2820" width="11" customWidth="1"/>
    <col min="2821" max="2821" width="12.7109375" customWidth="1"/>
    <col min="2822" max="2822" width="12.5703125" customWidth="1"/>
    <col min="2823" max="2823" width="11.42578125" customWidth="1"/>
    <col min="2825" max="2825" width="5" customWidth="1"/>
    <col min="2826" max="2826" width="5.140625" customWidth="1"/>
    <col min="2827" max="2827" width="5.42578125" customWidth="1"/>
    <col min="2828" max="2828" width="4.85546875" customWidth="1"/>
    <col min="2829" max="2829" width="5.28515625" customWidth="1"/>
    <col min="3073" max="3073" width="6.42578125" customWidth="1"/>
    <col min="3074" max="3074" width="10.5703125" customWidth="1"/>
    <col min="3075" max="3075" width="15" customWidth="1"/>
    <col min="3076" max="3076" width="11" customWidth="1"/>
    <col min="3077" max="3077" width="12.7109375" customWidth="1"/>
    <col min="3078" max="3078" width="12.5703125" customWidth="1"/>
    <col min="3079" max="3079" width="11.42578125" customWidth="1"/>
    <col min="3081" max="3081" width="5" customWidth="1"/>
    <col min="3082" max="3082" width="5.140625" customWidth="1"/>
    <col min="3083" max="3083" width="5.42578125" customWidth="1"/>
    <col min="3084" max="3084" width="4.85546875" customWidth="1"/>
    <col min="3085" max="3085" width="5.28515625" customWidth="1"/>
    <col min="3329" max="3329" width="6.42578125" customWidth="1"/>
    <col min="3330" max="3330" width="10.5703125" customWidth="1"/>
    <col min="3331" max="3331" width="15" customWidth="1"/>
    <col min="3332" max="3332" width="11" customWidth="1"/>
    <col min="3333" max="3333" width="12.7109375" customWidth="1"/>
    <col min="3334" max="3334" width="12.5703125" customWidth="1"/>
    <col min="3335" max="3335" width="11.42578125" customWidth="1"/>
    <col min="3337" max="3337" width="5" customWidth="1"/>
    <col min="3338" max="3338" width="5.140625" customWidth="1"/>
    <col min="3339" max="3339" width="5.42578125" customWidth="1"/>
    <col min="3340" max="3340" width="4.85546875" customWidth="1"/>
    <col min="3341" max="3341" width="5.28515625" customWidth="1"/>
    <col min="3585" max="3585" width="6.42578125" customWidth="1"/>
    <col min="3586" max="3586" width="10.5703125" customWidth="1"/>
    <col min="3587" max="3587" width="15" customWidth="1"/>
    <col min="3588" max="3588" width="11" customWidth="1"/>
    <col min="3589" max="3589" width="12.7109375" customWidth="1"/>
    <col min="3590" max="3590" width="12.5703125" customWidth="1"/>
    <col min="3591" max="3591" width="11.42578125" customWidth="1"/>
    <col min="3593" max="3593" width="5" customWidth="1"/>
    <col min="3594" max="3594" width="5.140625" customWidth="1"/>
    <col min="3595" max="3595" width="5.42578125" customWidth="1"/>
    <col min="3596" max="3596" width="4.85546875" customWidth="1"/>
    <col min="3597" max="3597" width="5.28515625" customWidth="1"/>
    <col min="3841" max="3841" width="6.42578125" customWidth="1"/>
    <col min="3842" max="3842" width="10.5703125" customWidth="1"/>
    <col min="3843" max="3843" width="15" customWidth="1"/>
    <col min="3844" max="3844" width="11" customWidth="1"/>
    <col min="3845" max="3845" width="12.7109375" customWidth="1"/>
    <col min="3846" max="3846" width="12.5703125" customWidth="1"/>
    <col min="3847" max="3847" width="11.42578125" customWidth="1"/>
    <col min="3849" max="3849" width="5" customWidth="1"/>
    <col min="3850" max="3850" width="5.140625" customWidth="1"/>
    <col min="3851" max="3851" width="5.42578125" customWidth="1"/>
    <col min="3852" max="3852" width="4.85546875" customWidth="1"/>
    <col min="3853" max="3853" width="5.28515625" customWidth="1"/>
    <col min="4097" max="4097" width="6.42578125" customWidth="1"/>
    <col min="4098" max="4098" width="10.5703125" customWidth="1"/>
    <col min="4099" max="4099" width="15" customWidth="1"/>
    <col min="4100" max="4100" width="11" customWidth="1"/>
    <col min="4101" max="4101" width="12.7109375" customWidth="1"/>
    <col min="4102" max="4102" width="12.5703125" customWidth="1"/>
    <col min="4103" max="4103" width="11.42578125" customWidth="1"/>
    <col min="4105" max="4105" width="5" customWidth="1"/>
    <col min="4106" max="4106" width="5.140625" customWidth="1"/>
    <col min="4107" max="4107" width="5.42578125" customWidth="1"/>
    <col min="4108" max="4108" width="4.85546875" customWidth="1"/>
    <col min="4109" max="4109" width="5.28515625" customWidth="1"/>
    <col min="4353" max="4353" width="6.42578125" customWidth="1"/>
    <col min="4354" max="4354" width="10.5703125" customWidth="1"/>
    <col min="4355" max="4355" width="15" customWidth="1"/>
    <col min="4356" max="4356" width="11" customWidth="1"/>
    <col min="4357" max="4357" width="12.7109375" customWidth="1"/>
    <col min="4358" max="4358" width="12.5703125" customWidth="1"/>
    <col min="4359" max="4359" width="11.42578125" customWidth="1"/>
    <col min="4361" max="4361" width="5" customWidth="1"/>
    <col min="4362" max="4362" width="5.140625" customWidth="1"/>
    <col min="4363" max="4363" width="5.42578125" customWidth="1"/>
    <col min="4364" max="4364" width="4.85546875" customWidth="1"/>
    <col min="4365" max="4365" width="5.28515625" customWidth="1"/>
    <col min="4609" max="4609" width="6.42578125" customWidth="1"/>
    <col min="4610" max="4610" width="10.5703125" customWidth="1"/>
    <col min="4611" max="4611" width="15" customWidth="1"/>
    <col min="4612" max="4612" width="11" customWidth="1"/>
    <col min="4613" max="4613" width="12.7109375" customWidth="1"/>
    <col min="4614" max="4614" width="12.5703125" customWidth="1"/>
    <col min="4615" max="4615" width="11.42578125" customWidth="1"/>
    <col min="4617" max="4617" width="5" customWidth="1"/>
    <col min="4618" max="4618" width="5.140625" customWidth="1"/>
    <col min="4619" max="4619" width="5.42578125" customWidth="1"/>
    <col min="4620" max="4620" width="4.85546875" customWidth="1"/>
    <col min="4621" max="4621" width="5.28515625" customWidth="1"/>
    <col min="4865" max="4865" width="6.42578125" customWidth="1"/>
    <col min="4866" max="4866" width="10.5703125" customWidth="1"/>
    <col min="4867" max="4867" width="15" customWidth="1"/>
    <col min="4868" max="4868" width="11" customWidth="1"/>
    <col min="4869" max="4869" width="12.7109375" customWidth="1"/>
    <col min="4870" max="4870" width="12.5703125" customWidth="1"/>
    <col min="4871" max="4871" width="11.42578125" customWidth="1"/>
    <col min="4873" max="4873" width="5" customWidth="1"/>
    <col min="4874" max="4874" width="5.140625" customWidth="1"/>
    <col min="4875" max="4875" width="5.42578125" customWidth="1"/>
    <col min="4876" max="4876" width="4.85546875" customWidth="1"/>
    <col min="4877" max="4877" width="5.28515625" customWidth="1"/>
    <col min="5121" max="5121" width="6.42578125" customWidth="1"/>
    <col min="5122" max="5122" width="10.5703125" customWidth="1"/>
    <col min="5123" max="5123" width="15" customWidth="1"/>
    <col min="5124" max="5124" width="11" customWidth="1"/>
    <col min="5125" max="5125" width="12.7109375" customWidth="1"/>
    <col min="5126" max="5126" width="12.5703125" customWidth="1"/>
    <col min="5127" max="5127" width="11.42578125" customWidth="1"/>
    <col min="5129" max="5129" width="5" customWidth="1"/>
    <col min="5130" max="5130" width="5.140625" customWidth="1"/>
    <col min="5131" max="5131" width="5.42578125" customWidth="1"/>
    <col min="5132" max="5132" width="4.85546875" customWidth="1"/>
    <col min="5133" max="5133" width="5.28515625" customWidth="1"/>
    <col min="5377" max="5377" width="6.42578125" customWidth="1"/>
    <col min="5378" max="5378" width="10.5703125" customWidth="1"/>
    <col min="5379" max="5379" width="15" customWidth="1"/>
    <col min="5380" max="5380" width="11" customWidth="1"/>
    <col min="5381" max="5381" width="12.7109375" customWidth="1"/>
    <col min="5382" max="5382" width="12.5703125" customWidth="1"/>
    <col min="5383" max="5383" width="11.42578125" customWidth="1"/>
    <col min="5385" max="5385" width="5" customWidth="1"/>
    <col min="5386" max="5386" width="5.140625" customWidth="1"/>
    <col min="5387" max="5387" width="5.42578125" customWidth="1"/>
    <col min="5388" max="5388" width="4.85546875" customWidth="1"/>
    <col min="5389" max="5389" width="5.28515625" customWidth="1"/>
    <col min="5633" max="5633" width="6.42578125" customWidth="1"/>
    <col min="5634" max="5634" width="10.5703125" customWidth="1"/>
    <col min="5635" max="5635" width="15" customWidth="1"/>
    <col min="5636" max="5636" width="11" customWidth="1"/>
    <col min="5637" max="5637" width="12.7109375" customWidth="1"/>
    <col min="5638" max="5638" width="12.5703125" customWidth="1"/>
    <col min="5639" max="5639" width="11.42578125" customWidth="1"/>
    <col min="5641" max="5641" width="5" customWidth="1"/>
    <col min="5642" max="5642" width="5.140625" customWidth="1"/>
    <col min="5643" max="5643" width="5.42578125" customWidth="1"/>
    <col min="5644" max="5644" width="4.85546875" customWidth="1"/>
    <col min="5645" max="5645" width="5.28515625" customWidth="1"/>
    <col min="5889" max="5889" width="6.42578125" customWidth="1"/>
    <col min="5890" max="5890" width="10.5703125" customWidth="1"/>
    <col min="5891" max="5891" width="15" customWidth="1"/>
    <col min="5892" max="5892" width="11" customWidth="1"/>
    <col min="5893" max="5893" width="12.7109375" customWidth="1"/>
    <col min="5894" max="5894" width="12.5703125" customWidth="1"/>
    <col min="5895" max="5895" width="11.42578125" customWidth="1"/>
    <col min="5897" max="5897" width="5" customWidth="1"/>
    <col min="5898" max="5898" width="5.140625" customWidth="1"/>
    <col min="5899" max="5899" width="5.42578125" customWidth="1"/>
    <col min="5900" max="5900" width="4.85546875" customWidth="1"/>
    <col min="5901" max="5901" width="5.28515625" customWidth="1"/>
    <col min="6145" max="6145" width="6.42578125" customWidth="1"/>
    <col min="6146" max="6146" width="10.5703125" customWidth="1"/>
    <col min="6147" max="6147" width="15" customWidth="1"/>
    <col min="6148" max="6148" width="11" customWidth="1"/>
    <col min="6149" max="6149" width="12.7109375" customWidth="1"/>
    <col min="6150" max="6150" width="12.5703125" customWidth="1"/>
    <col min="6151" max="6151" width="11.42578125" customWidth="1"/>
    <col min="6153" max="6153" width="5" customWidth="1"/>
    <col min="6154" max="6154" width="5.140625" customWidth="1"/>
    <col min="6155" max="6155" width="5.42578125" customWidth="1"/>
    <col min="6156" max="6156" width="4.85546875" customWidth="1"/>
    <col min="6157" max="6157" width="5.28515625" customWidth="1"/>
    <col min="6401" max="6401" width="6.42578125" customWidth="1"/>
    <col min="6402" max="6402" width="10.5703125" customWidth="1"/>
    <col min="6403" max="6403" width="15" customWidth="1"/>
    <col min="6404" max="6404" width="11" customWidth="1"/>
    <col min="6405" max="6405" width="12.7109375" customWidth="1"/>
    <col min="6406" max="6406" width="12.5703125" customWidth="1"/>
    <col min="6407" max="6407" width="11.42578125" customWidth="1"/>
    <col min="6409" max="6409" width="5" customWidth="1"/>
    <col min="6410" max="6410" width="5.140625" customWidth="1"/>
    <col min="6411" max="6411" width="5.42578125" customWidth="1"/>
    <col min="6412" max="6412" width="4.85546875" customWidth="1"/>
    <col min="6413" max="6413" width="5.28515625" customWidth="1"/>
    <col min="6657" max="6657" width="6.42578125" customWidth="1"/>
    <col min="6658" max="6658" width="10.5703125" customWidth="1"/>
    <col min="6659" max="6659" width="15" customWidth="1"/>
    <col min="6660" max="6660" width="11" customWidth="1"/>
    <col min="6661" max="6661" width="12.7109375" customWidth="1"/>
    <col min="6662" max="6662" width="12.5703125" customWidth="1"/>
    <col min="6663" max="6663" width="11.42578125" customWidth="1"/>
    <col min="6665" max="6665" width="5" customWidth="1"/>
    <col min="6666" max="6666" width="5.140625" customWidth="1"/>
    <col min="6667" max="6667" width="5.42578125" customWidth="1"/>
    <col min="6668" max="6668" width="4.85546875" customWidth="1"/>
    <col min="6669" max="6669" width="5.28515625" customWidth="1"/>
    <col min="6913" max="6913" width="6.42578125" customWidth="1"/>
    <col min="6914" max="6914" width="10.5703125" customWidth="1"/>
    <col min="6915" max="6915" width="15" customWidth="1"/>
    <col min="6916" max="6916" width="11" customWidth="1"/>
    <col min="6917" max="6917" width="12.7109375" customWidth="1"/>
    <col min="6918" max="6918" width="12.5703125" customWidth="1"/>
    <col min="6919" max="6919" width="11.42578125" customWidth="1"/>
    <col min="6921" max="6921" width="5" customWidth="1"/>
    <col min="6922" max="6922" width="5.140625" customWidth="1"/>
    <col min="6923" max="6923" width="5.42578125" customWidth="1"/>
    <col min="6924" max="6924" width="4.85546875" customWidth="1"/>
    <col min="6925" max="6925" width="5.28515625" customWidth="1"/>
    <col min="7169" max="7169" width="6.42578125" customWidth="1"/>
    <col min="7170" max="7170" width="10.5703125" customWidth="1"/>
    <col min="7171" max="7171" width="15" customWidth="1"/>
    <col min="7172" max="7172" width="11" customWidth="1"/>
    <col min="7173" max="7173" width="12.7109375" customWidth="1"/>
    <col min="7174" max="7174" width="12.5703125" customWidth="1"/>
    <col min="7175" max="7175" width="11.42578125" customWidth="1"/>
    <col min="7177" max="7177" width="5" customWidth="1"/>
    <col min="7178" max="7178" width="5.140625" customWidth="1"/>
    <col min="7179" max="7179" width="5.42578125" customWidth="1"/>
    <col min="7180" max="7180" width="4.85546875" customWidth="1"/>
    <col min="7181" max="7181" width="5.28515625" customWidth="1"/>
    <col min="7425" max="7425" width="6.42578125" customWidth="1"/>
    <col min="7426" max="7426" width="10.5703125" customWidth="1"/>
    <col min="7427" max="7427" width="15" customWidth="1"/>
    <col min="7428" max="7428" width="11" customWidth="1"/>
    <col min="7429" max="7429" width="12.7109375" customWidth="1"/>
    <col min="7430" max="7430" width="12.5703125" customWidth="1"/>
    <col min="7431" max="7431" width="11.42578125" customWidth="1"/>
    <col min="7433" max="7433" width="5" customWidth="1"/>
    <col min="7434" max="7434" width="5.140625" customWidth="1"/>
    <col min="7435" max="7435" width="5.42578125" customWidth="1"/>
    <col min="7436" max="7436" width="4.85546875" customWidth="1"/>
    <col min="7437" max="7437" width="5.28515625" customWidth="1"/>
    <col min="7681" max="7681" width="6.42578125" customWidth="1"/>
    <col min="7682" max="7682" width="10.5703125" customWidth="1"/>
    <col min="7683" max="7683" width="15" customWidth="1"/>
    <col min="7684" max="7684" width="11" customWidth="1"/>
    <col min="7685" max="7685" width="12.7109375" customWidth="1"/>
    <col min="7686" max="7686" width="12.5703125" customWidth="1"/>
    <col min="7687" max="7687" width="11.42578125" customWidth="1"/>
    <col min="7689" max="7689" width="5" customWidth="1"/>
    <col min="7690" max="7690" width="5.140625" customWidth="1"/>
    <col min="7691" max="7691" width="5.42578125" customWidth="1"/>
    <col min="7692" max="7692" width="4.85546875" customWidth="1"/>
    <col min="7693" max="7693" width="5.28515625" customWidth="1"/>
    <col min="7937" max="7937" width="6.42578125" customWidth="1"/>
    <col min="7938" max="7938" width="10.5703125" customWidth="1"/>
    <col min="7939" max="7939" width="15" customWidth="1"/>
    <col min="7940" max="7940" width="11" customWidth="1"/>
    <col min="7941" max="7941" width="12.7109375" customWidth="1"/>
    <col min="7942" max="7942" width="12.5703125" customWidth="1"/>
    <col min="7943" max="7943" width="11.42578125" customWidth="1"/>
    <col min="7945" max="7945" width="5" customWidth="1"/>
    <col min="7946" max="7946" width="5.140625" customWidth="1"/>
    <col min="7947" max="7947" width="5.42578125" customWidth="1"/>
    <col min="7948" max="7948" width="4.85546875" customWidth="1"/>
    <col min="7949" max="7949" width="5.28515625" customWidth="1"/>
    <col min="8193" max="8193" width="6.42578125" customWidth="1"/>
    <col min="8194" max="8194" width="10.5703125" customWidth="1"/>
    <col min="8195" max="8195" width="15" customWidth="1"/>
    <col min="8196" max="8196" width="11" customWidth="1"/>
    <col min="8197" max="8197" width="12.7109375" customWidth="1"/>
    <col min="8198" max="8198" width="12.5703125" customWidth="1"/>
    <col min="8199" max="8199" width="11.42578125" customWidth="1"/>
    <col min="8201" max="8201" width="5" customWidth="1"/>
    <col min="8202" max="8202" width="5.140625" customWidth="1"/>
    <col min="8203" max="8203" width="5.42578125" customWidth="1"/>
    <col min="8204" max="8204" width="4.85546875" customWidth="1"/>
    <col min="8205" max="8205" width="5.28515625" customWidth="1"/>
    <col min="8449" max="8449" width="6.42578125" customWidth="1"/>
    <col min="8450" max="8450" width="10.5703125" customWidth="1"/>
    <col min="8451" max="8451" width="15" customWidth="1"/>
    <col min="8452" max="8452" width="11" customWidth="1"/>
    <col min="8453" max="8453" width="12.7109375" customWidth="1"/>
    <col min="8454" max="8454" width="12.5703125" customWidth="1"/>
    <col min="8455" max="8455" width="11.42578125" customWidth="1"/>
    <col min="8457" max="8457" width="5" customWidth="1"/>
    <col min="8458" max="8458" width="5.140625" customWidth="1"/>
    <col min="8459" max="8459" width="5.42578125" customWidth="1"/>
    <col min="8460" max="8460" width="4.85546875" customWidth="1"/>
    <col min="8461" max="8461" width="5.28515625" customWidth="1"/>
    <col min="8705" max="8705" width="6.42578125" customWidth="1"/>
    <col min="8706" max="8706" width="10.5703125" customWidth="1"/>
    <col min="8707" max="8707" width="15" customWidth="1"/>
    <col min="8708" max="8708" width="11" customWidth="1"/>
    <col min="8709" max="8709" width="12.7109375" customWidth="1"/>
    <col min="8710" max="8710" width="12.5703125" customWidth="1"/>
    <col min="8711" max="8711" width="11.42578125" customWidth="1"/>
    <col min="8713" max="8713" width="5" customWidth="1"/>
    <col min="8714" max="8714" width="5.140625" customWidth="1"/>
    <col min="8715" max="8715" width="5.42578125" customWidth="1"/>
    <col min="8716" max="8716" width="4.85546875" customWidth="1"/>
    <col min="8717" max="8717" width="5.28515625" customWidth="1"/>
    <col min="8961" max="8961" width="6.42578125" customWidth="1"/>
    <col min="8962" max="8962" width="10.5703125" customWidth="1"/>
    <col min="8963" max="8963" width="15" customWidth="1"/>
    <col min="8964" max="8964" width="11" customWidth="1"/>
    <col min="8965" max="8965" width="12.7109375" customWidth="1"/>
    <col min="8966" max="8966" width="12.5703125" customWidth="1"/>
    <col min="8967" max="8967" width="11.42578125" customWidth="1"/>
    <col min="8969" max="8969" width="5" customWidth="1"/>
    <col min="8970" max="8970" width="5.140625" customWidth="1"/>
    <col min="8971" max="8971" width="5.42578125" customWidth="1"/>
    <col min="8972" max="8972" width="4.85546875" customWidth="1"/>
    <col min="8973" max="8973" width="5.28515625" customWidth="1"/>
    <col min="9217" max="9217" width="6.42578125" customWidth="1"/>
    <col min="9218" max="9218" width="10.5703125" customWidth="1"/>
    <col min="9219" max="9219" width="15" customWidth="1"/>
    <col min="9220" max="9220" width="11" customWidth="1"/>
    <col min="9221" max="9221" width="12.7109375" customWidth="1"/>
    <col min="9222" max="9222" width="12.5703125" customWidth="1"/>
    <col min="9223" max="9223" width="11.42578125" customWidth="1"/>
    <col min="9225" max="9225" width="5" customWidth="1"/>
    <col min="9226" max="9226" width="5.140625" customWidth="1"/>
    <col min="9227" max="9227" width="5.42578125" customWidth="1"/>
    <col min="9228" max="9228" width="4.85546875" customWidth="1"/>
    <col min="9229" max="9229" width="5.28515625" customWidth="1"/>
    <col min="9473" max="9473" width="6.42578125" customWidth="1"/>
    <col min="9474" max="9474" width="10.5703125" customWidth="1"/>
    <col min="9475" max="9475" width="15" customWidth="1"/>
    <col min="9476" max="9476" width="11" customWidth="1"/>
    <col min="9477" max="9477" width="12.7109375" customWidth="1"/>
    <col min="9478" max="9478" width="12.5703125" customWidth="1"/>
    <col min="9479" max="9479" width="11.42578125" customWidth="1"/>
    <col min="9481" max="9481" width="5" customWidth="1"/>
    <col min="9482" max="9482" width="5.140625" customWidth="1"/>
    <col min="9483" max="9483" width="5.42578125" customWidth="1"/>
    <col min="9484" max="9484" width="4.85546875" customWidth="1"/>
    <col min="9485" max="9485" width="5.28515625" customWidth="1"/>
    <col min="9729" max="9729" width="6.42578125" customWidth="1"/>
    <col min="9730" max="9730" width="10.5703125" customWidth="1"/>
    <col min="9731" max="9731" width="15" customWidth="1"/>
    <col min="9732" max="9732" width="11" customWidth="1"/>
    <col min="9733" max="9733" width="12.7109375" customWidth="1"/>
    <col min="9734" max="9734" width="12.5703125" customWidth="1"/>
    <col min="9735" max="9735" width="11.42578125" customWidth="1"/>
    <col min="9737" max="9737" width="5" customWidth="1"/>
    <col min="9738" max="9738" width="5.140625" customWidth="1"/>
    <col min="9739" max="9739" width="5.42578125" customWidth="1"/>
    <col min="9740" max="9740" width="4.85546875" customWidth="1"/>
    <col min="9741" max="9741" width="5.28515625" customWidth="1"/>
    <col min="9985" max="9985" width="6.42578125" customWidth="1"/>
    <col min="9986" max="9986" width="10.5703125" customWidth="1"/>
    <col min="9987" max="9987" width="15" customWidth="1"/>
    <col min="9988" max="9988" width="11" customWidth="1"/>
    <col min="9989" max="9989" width="12.7109375" customWidth="1"/>
    <col min="9990" max="9990" width="12.5703125" customWidth="1"/>
    <col min="9991" max="9991" width="11.42578125" customWidth="1"/>
    <col min="9993" max="9993" width="5" customWidth="1"/>
    <col min="9994" max="9994" width="5.140625" customWidth="1"/>
    <col min="9995" max="9995" width="5.42578125" customWidth="1"/>
    <col min="9996" max="9996" width="4.85546875" customWidth="1"/>
    <col min="9997" max="9997" width="5.28515625" customWidth="1"/>
    <col min="10241" max="10241" width="6.42578125" customWidth="1"/>
    <col min="10242" max="10242" width="10.5703125" customWidth="1"/>
    <col min="10243" max="10243" width="15" customWidth="1"/>
    <col min="10244" max="10244" width="11" customWidth="1"/>
    <col min="10245" max="10245" width="12.7109375" customWidth="1"/>
    <col min="10246" max="10246" width="12.5703125" customWidth="1"/>
    <col min="10247" max="10247" width="11.42578125" customWidth="1"/>
    <col min="10249" max="10249" width="5" customWidth="1"/>
    <col min="10250" max="10250" width="5.140625" customWidth="1"/>
    <col min="10251" max="10251" width="5.42578125" customWidth="1"/>
    <col min="10252" max="10252" width="4.85546875" customWidth="1"/>
    <col min="10253" max="10253" width="5.28515625" customWidth="1"/>
    <col min="10497" max="10497" width="6.42578125" customWidth="1"/>
    <col min="10498" max="10498" width="10.5703125" customWidth="1"/>
    <col min="10499" max="10499" width="15" customWidth="1"/>
    <col min="10500" max="10500" width="11" customWidth="1"/>
    <col min="10501" max="10501" width="12.7109375" customWidth="1"/>
    <col min="10502" max="10502" width="12.5703125" customWidth="1"/>
    <col min="10503" max="10503" width="11.42578125" customWidth="1"/>
    <col min="10505" max="10505" width="5" customWidth="1"/>
    <col min="10506" max="10506" width="5.140625" customWidth="1"/>
    <col min="10507" max="10507" width="5.42578125" customWidth="1"/>
    <col min="10508" max="10508" width="4.85546875" customWidth="1"/>
    <col min="10509" max="10509" width="5.28515625" customWidth="1"/>
    <col min="10753" max="10753" width="6.42578125" customWidth="1"/>
    <col min="10754" max="10754" width="10.5703125" customWidth="1"/>
    <col min="10755" max="10755" width="15" customWidth="1"/>
    <col min="10756" max="10756" width="11" customWidth="1"/>
    <col min="10757" max="10757" width="12.7109375" customWidth="1"/>
    <col min="10758" max="10758" width="12.5703125" customWidth="1"/>
    <col min="10759" max="10759" width="11.42578125" customWidth="1"/>
    <col min="10761" max="10761" width="5" customWidth="1"/>
    <col min="10762" max="10762" width="5.140625" customWidth="1"/>
    <col min="10763" max="10763" width="5.42578125" customWidth="1"/>
    <col min="10764" max="10764" width="4.85546875" customWidth="1"/>
    <col min="10765" max="10765" width="5.28515625" customWidth="1"/>
    <col min="11009" max="11009" width="6.42578125" customWidth="1"/>
    <col min="11010" max="11010" width="10.5703125" customWidth="1"/>
    <col min="11011" max="11011" width="15" customWidth="1"/>
    <col min="11012" max="11012" width="11" customWidth="1"/>
    <col min="11013" max="11013" width="12.7109375" customWidth="1"/>
    <col min="11014" max="11014" width="12.5703125" customWidth="1"/>
    <col min="11015" max="11015" width="11.42578125" customWidth="1"/>
    <col min="11017" max="11017" width="5" customWidth="1"/>
    <col min="11018" max="11018" width="5.140625" customWidth="1"/>
    <col min="11019" max="11019" width="5.42578125" customWidth="1"/>
    <col min="11020" max="11020" width="4.85546875" customWidth="1"/>
    <col min="11021" max="11021" width="5.28515625" customWidth="1"/>
    <col min="11265" max="11265" width="6.42578125" customWidth="1"/>
    <col min="11266" max="11266" width="10.5703125" customWidth="1"/>
    <col min="11267" max="11267" width="15" customWidth="1"/>
    <col min="11268" max="11268" width="11" customWidth="1"/>
    <col min="11269" max="11269" width="12.7109375" customWidth="1"/>
    <col min="11270" max="11270" width="12.5703125" customWidth="1"/>
    <col min="11271" max="11271" width="11.42578125" customWidth="1"/>
    <col min="11273" max="11273" width="5" customWidth="1"/>
    <col min="11274" max="11274" width="5.140625" customWidth="1"/>
    <col min="11275" max="11275" width="5.42578125" customWidth="1"/>
    <col min="11276" max="11276" width="4.85546875" customWidth="1"/>
    <col min="11277" max="11277" width="5.28515625" customWidth="1"/>
    <col min="11521" max="11521" width="6.42578125" customWidth="1"/>
    <col min="11522" max="11522" width="10.5703125" customWidth="1"/>
    <col min="11523" max="11523" width="15" customWidth="1"/>
    <col min="11524" max="11524" width="11" customWidth="1"/>
    <col min="11525" max="11525" width="12.7109375" customWidth="1"/>
    <col min="11526" max="11526" width="12.5703125" customWidth="1"/>
    <col min="11527" max="11527" width="11.42578125" customWidth="1"/>
    <col min="11529" max="11529" width="5" customWidth="1"/>
    <col min="11530" max="11530" width="5.140625" customWidth="1"/>
    <col min="11531" max="11531" width="5.42578125" customWidth="1"/>
    <col min="11532" max="11532" width="4.85546875" customWidth="1"/>
    <col min="11533" max="11533" width="5.28515625" customWidth="1"/>
    <col min="11777" max="11777" width="6.42578125" customWidth="1"/>
    <col min="11778" max="11778" width="10.5703125" customWidth="1"/>
    <col min="11779" max="11779" width="15" customWidth="1"/>
    <col min="11780" max="11780" width="11" customWidth="1"/>
    <col min="11781" max="11781" width="12.7109375" customWidth="1"/>
    <col min="11782" max="11782" width="12.5703125" customWidth="1"/>
    <col min="11783" max="11783" width="11.42578125" customWidth="1"/>
    <col min="11785" max="11785" width="5" customWidth="1"/>
    <col min="11786" max="11786" width="5.140625" customWidth="1"/>
    <col min="11787" max="11787" width="5.42578125" customWidth="1"/>
    <col min="11788" max="11788" width="4.85546875" customWidth="1"/>
    <col min="11789" max="11789" width="5.28515625" customWidth="1"/>
    <col min="12033" max="12033" width="6.42578125" customWidth="1"/>
    <col min="12034" max="12034" width="10.5703125" customWidth="1"/>
    <col min="12035" max="12035" width="15" customWidth="1"/>
    <col min="12036" max="12036" width="11" customWidth="1"/>
    <col min="12037" max="12037" width="12.7109375" customWidth="1"/>
    <col min="12038" max="12038" width="12.5703125" customWidth="1"/>
    <col min="12039" max="12039" width="11.42578125" customWidth="1"/>
    <col min="12041" max="12041" width="5" customWidth="1"/>
    <col min="12042" max="12042" width="5.140625" customWidth="1"/>
    <col min="12043" max="12043" width="5.42578125" customWidth="1"/>
    <col min="12044" max="12044" width="4.85546875" customWidth="1"/>
    <col min="12045" max="12045" width="5.28515625" customWidth="1"/>
    <col min="12289" max="12289" width="6.42578125" customWidth="1"/>
    <col min="12290" max="12290" width="10.5703125" customWidth="1"/>
    <col min="12291" max="12291" width="15" customWidth="1"/>
    <col min="12292" max="12292" width="11" customWidth="1"/>
    <col min="12293" max="12293" width="12.7109375" customWidth="1"/>
    <col min="12294" max="12294" width="12.5703125" customWidth="1"/>
    <col min="12295" max="12295" width="11.42578125" customWidth="1"/>
    <col min="12297" max="12297" width="5" customWidth="1"/>
    <col min="12298" max="12298" width="5.140625" customWidth="1"/>
    <col min="12299" max="12299" width="5.42578125" customWidth="1"/>
    <col min="12300" max="12300" width="4.85546875" customWidth="1"/>
    <col min="12301" max="12301" width="5.28515625" customWidth="1"/>
    <col min="12545" max="12545" width="6.42578125" customWidth="1"/>
    <col min="12546" max="12546" width="10.5703125" customWidth="1"/>
    <col min="12547" max="12547" width="15" customWidth="1"/>
    <col min="12548" max="12548" width="11" customWidth="1"/>
    <col min="12549" max="12549" width="12.7109375" customWidth="1"/>
    <col min="12550" max="12550" width="12.5703125" customWidth="1"/>
    <col min="12551" max="12551" width="11.42578125" customWidth="1"/>
    <col min="12553" max="12553" width="5" customWidth="1"/>
    <col min="12554" max="12554" width="5.140625" customWidth="1"/>
    <col min="12555" max="12555" width="5.42578125" customWidth="1"/>
    <col min="12556" max="12556" width="4.85546875" customWidth="1"/>
    <col min="12557" max="12557" width="5.28515625" customWidth="1"/>
    <col min="12801" max="12801" width="6.42578125" customWidth="1"/>
    <col min="12802" max="12802" width="10.5703125" customWidth="1"/>
    <col min="12803" max="12803" width="15" customWidth="1"/>
    <col min="12804" max="12804" width="11" customWidth="1"/>
    <col min="12805" max="12805" width="12.7109375" customWidth="1"/>
    <col min="12806" max="12806" width="12.5703125" customWidth="1"/>
    <col min="12807" max="12807" width="11.42578125" customWidth="1"/>
    <col min="12809" max="12809" width="5" customWidth="1"/>
    <col min="12810" max="12810" width="5.140625" customWidth="1"/>
    <col min="12811" max="12811" width="5.42578125" customWidth="1"/>
    <col min="12812" max="12812" width="4.85546875" customWidth="1"/>
    <col min="12813" max="12813" width="5.28515625" customWidth="1"/>
    <col min="13057" max="13057" width="6.42578125" customWidth="1"/>
    <col min="13058" max="13058" width="10.5703125" customWidth="1"/>
    <col min="13059" max="13059" width="15" customWidth="1"/>
    <col min="13060" max="13060" width="11" customWidth="1"/>
    <col min="13061" max="13061" width="12.7109375" customWidth="1"/>
    <col min="13062" max="13062" width="12.5703125" customWidth="1"/>
    <col min="13063" max="13063" width="11.42578125" customWidth="1"/>
    <col min="13065" max="13065" width="5" customWidth="1"/>
    <col min="13066" max="13066" width="5.140625" customWidth="1"/>
    <col min="13067" max="13067" width="5.42578125" customWidth="1"/>
    <col min="13068" max="13068" width="4.85546875" customWidth="1"/>
    <col min="13069" max="13069" width="5.28515625" customWidth="1"/>
    <col min="13313" max="13313" width="6.42578125" customWidth="1"/>
    <col min="13314" max="13314" width="10.5703125" customWidth="1"/>
    <col min="13315" max="13315" width="15" customWidth="1"/>
    <col min="13316" max="13316" width="11" customWidth="1"/>
    <col min="13317" max="13317" width="12.7109375" customWidth="1"/>
    <col min="13318" max="13318" width="12.5703125" customWidth="1"/>
    <col min="13319" max="13319" width="11.42578125" customWidth="1"/>
    <col min="13321" max="13321" width="5" customWidth="1"/>
    <col min="13322" max="13322" width="5.140625" customWidth="1"/>
    <col min="13323" max="13323" width="5.42578125" customWidth="1"/>
    <col min="13324" max="13324" width="4.85546875" customWidth="1"/>
    <col min="13325" max="13325" width="5.28515625" customWidth="1"/>
    <col min="13569" max="13569" width="6.42578125" customWidth="1"/>
    <col min="13570" max="13570" width="10.5703125" customWidth="1"/>
    <col min="13571" max="13571" width="15" customWidth="1"/>
    <col min="13572" max="13572" width="11" customWidth="1"/>
    <col min="13573" max="13573" width="12.7109375" customWidth="1"/>
    <col min="13574" max="13574" width="12.5703125" customWidth="1"/>
    <col min="13575" max="13575" width="11.42578125" customWidth="1"/>
    <col min="13577" max="13577" width="5" customWidth="1"/>
    <col min="13578" max="13578" width="5.140625" customWidth="1"/>
    <col min="13579" max="13579" width="5.42578125" customWidth="1"/>
    <col min="13580" max="13580" width="4.85546875" customWidth="1"/>
    <col min="13581" max="13581" width="5.28515625" customWidth="1"/>
    <col min="13825" max="13825" width="6.42578125" customWidth="1"/>
    <col min="13826" max="13826" width="10.5703125" customWidth="1"/>
    <col min="13827" max="13827" width="15" customWidth="1"/>
    <col min="13828" max="13828" width="11" customWidth="1"/>
    <col min="13829" max="13829" width="12.7109375" customWidth="1"/>
    <col min="13830" max="13830" width="12.5703125" customWidth="1"/>
    <col min="13831" max="13831" width="11.42578125" customWidth="1"/>
    <col min="13833" max="13833" width="5" customWidth="1"/>
    <col min="13834" max="13834" width="5.140625" customWidth="1"/>
    <col min="13835" max="13835" width="5.42578125" customWidth="1"/>
    <col min="13836" max="13836" width="4.85546875" customWidth="1"/>
    <col min="13837" max="13837" width="5.28515625" customWidth="1"/>
    <col min="14081" max="14081" width="6.42578125" customWidth="1"/>
    <col min="14082" max="14082" width="10.5703125" customWidth="1"/>
    <col min="14083" max="14083" width="15" customWidth="1"/>
    <col min="14084" max="14084" width="11" customWidth="1"/>
    <col min="14085" max="14085" width="12.7109375" customWidth="1"/>
    <col min="14086" max="14086" width="12.5703125" customWidth="1"/>
    <col min="14087" max="14087" width="11.42578125" customWidth="1"/>
    <col min="14089" max="14089" width="5" customWidth="1"/>
    <col min="14090" max="14090" width="5.140625" customWidth="1"/>
    <col min="14091" max="14091" width="5.42578125" customWidth="1"/>
    <col min="14092" max="14092" width="4.85546875" customWidth="1"/>
    <col min="14093" max="14093" width="5.28515625" customWidth="1"/>
    <col min="14337" max="14337" width="6.42578125" customWidth="1"/>
    <col min="14338" max="14338" width="10.5703125" customWidth="1"/>
    <col min="14339" max="14339" width="15" customWidth="1"/>
    <col min="14340" max="14340" width="11" customWidth="1"/>
    <col min="14341" max="14341" width="12.7109375" customWidth="1"/>
    <col min="14342" max="14342" width="12.5703125" customWidth="1"/>
    <col min="14343" max="14343" width="11.42578125" customWidth="1"/>
    <col min="14345" max="14345" width="5" customWidth="1"/>
    <col min="14346" max="14346" width="5.140625" customWidth="1"/>
    <col min="14347" max="14347" width="5.42578125" customWidth="1"/>
    <col min="14348" max="14348" width="4.85546875" customWidth="1"/>
    <col min="14349" max="14349" width="5.28515625" customWidth="1"/>
    <col min="14593" max="14593" width="6.42578125" customWidth="1"/>
    <col min="14594" max="14594" width="10.5703125" customWidth="1"/>
    <col min="14595" max="14595" width="15" customWidth="1"/>
    <col min="14596" max="14596" width="11" customWidth="1"/>
    <col min="14597" max="14597" width="12.7109375" customWidth="1"/>
    <col min="14598" max="14598" width="12.5703125" customWidth="1"/>
    <col min="14599" max="14599" width="11.42578125" customWidth="1"/>
    <col min="14601" max="14601" width="5" customWidth="1"/>
    <col min="14602" max="14602" width="5.140625" customWidth="1"/>
    <col min="14603" max="14603" width="5.42578125" customWidth="1"/>
    <col min="14604" max="14604" width="4.85546875" customWidth="1"/>
    <col min="14605" max="14605" width="5.28515625" customWidth="1"/>
    <col min="14849" max="14849" width="6.42578125" customWidth="1"/>
    <col min="14850" max="14850" width="10.5703125" customWidth="1"/>
    <col min="14851" max="14851" width="15" customWidth="1"/>
    <col min="14852" max="14852" width="11" customWidth="1"/>
    <col min="14853" max="14853" width="12.7109375" customWidth="1"/>
    <col min="14854" max="14854" width="12.5703125" customWidth="1"/>
    <col min="14855" max="14855" width="11.42578125" customWidth="1"/>
    <col min="14857" max="14857" width="5" customWidth="1"/>
    <col min="14858" max="14858" width="5.140625" customWidth="1"/>
    <col min="14859" max="14859" width="5.42578125" customWidth="1"/>
    <col min="14860" max="14860" width="4.85546875" customWidth="1"/>
    <col min="14861" max="14861" width="5.28515625" customWidth="1"/>
    <col min="15105" max="15105" width="6.42578125" customWidth="1"/>
    <col min="15106" max="15106" width="10.5703125" customWidth="1"/>
    <col min="15107" max="15107" width="15" customWidth="1"/>
    <col min="15108" max="15108" width="11" customWidth="1"/>
    <col min="15109" max="15109" width="12.7109375" customWidth="1"/>
    <col min="15110" max="15110" width="12.5703125" customWidth="1"/>
    <col min="15111" max="15111" width="11.42578125" customWidth="1"/>
    <col min="15113" max="15113" width="5" customWidth="1"/>
    <col min="15114" max="15114" width="5.140625" customWidth="1"/>
    <col min="15115" max="15115" width="5.42578125" customWidth="1"/>
    <col min="15116" max="15116" width="4.85546875" customWidth="1"/>
    <col min="15117" max="15117" width="5.28515625" customWidth="1"/>
    <col min="15361" max="15361" width="6.42578125" customWidth="1"/>
    <col min="15362" max="15362" width="10.5703125" customWidth="1"/>
    <col min="15363" max="15363" width="15" customWidth="1"/>
    <col min="15364" max="15364" width="11" customWidth="1"/>
    <col min="15365" max="15365" width="12.7109375" customWidth="1"/>
    <col min="15366" max="15366" width="12.5703125" customWidth="1"/>
    <col min="15367" max="15367" width="11.42578125" customWidth="1"/>
    <col min="15369" max="15369" width="5" customWidth="1"/>
    <col min="15370" max="15370" width="5.140625" customWidth="1"/>
    <col min="15371" max="15371" width="5.42578125" customWidth="1"/>
    <col min="15372" max="15372" width="4.85546875" customWidth="1"/>
    <col min="15373" max="15373" width="5.28515625" customWidth="1"/>
    <col min="15617" max="15617" width="6.42578125" customWidth="1"/>
    <col min="15618" max="15618" width="10.5703125" customWidth="1"/>
    <col min="15619" max="15619" width="15" customWidth="1"/>
    <col min="15620" max="15620" width="11" customWidth="1"/>
    <col min="15621" max="15621" width="12.7109375" customWidth="1"/>
    <col min="15622" max="15622" width="12.5703125" customWidth="1"/>
    <col min="15623" max="15623" width="11.42578125" customWidth="1"/>
    <col min="15625" max="15625" width="5" customWidth="1"/>
    <col min="15626" max="15626" width="5.140625" customWidth="1"/>
    <col min="15627" max="15627" width="5.42578125" customWidth="1"/>
    <col min="15628" max="15628" width="4.85546875" customWidth="1"/>
    <col min="15629" max="15629" width="5.28515625" customWidth="1"/>
    <col min="15873" max="15873" width="6.42578125" customWidth="1"/>
    <col min="15874" max="15874" width="10.5703125" customWidth="1"/>
    <col min="15875" max="15875" width="15" customWidth="1"/>
    <col min="15876" max="15876" width="11" customWidth="1"/>
    <col min="15877" max="15877" width="12.7109375" customWidth="1"/>
    <col min="15878" max="15878" width="12.5703125" customWidth="1"/>
    <col min="15879" max="15879" width="11.42578125" customWidth="1"/>
    <col min="15881" max="15881" width="5" customWidth="1"/>
    <col min="15882" max="15882" width="5.140625" customWidth="1"/>
    <col min="15883" max="15883" width="5.42578125" customWidth="1"/>
    <col min="15884" max="15884" width="4.85546875" customWidth="1"/>
    <col min="15885" max="15885" width="5.28515625" customWidth="1"/>
    <col min="16129" max="16129" width="6.42578125" customWidth="1"/>
    <col min="16130" max="16130" width="10.5703125" customWidth="1"/>
    <col min="16131" max="16131" width="15" customWidth="1"/>
    <col min="16132" max="16132" width="11" customWidth="1"/>
    <col min="16133" max="16133" width="12.7109375" customWidth="1"/>
    <col min="16134" max="16134" width="12.5703125" customWidth="1"/>
    <col min="16135" max="16135" width="11.42578125" customWidth="1"/>
    <col min="16137" max="16137" width="5" customWidth="1"/>
    <col min="16138" max="16138" width="5.140625" customWidth="1"/>
    <col min="16139" max="16139" width="5.42578125" customWidth="1"/>
    <col min="16140" max="16140" width="4.85546875" customWidth="1"/>
    <col min="16141" max="16141" width="5.28515625" customWidth="1"/>
  </cols>
  <sheetData>
    <row r="1" spans="2:14" ht="15" customHeight="1">
      <c r="C1" s="80"/>
      <c r="D1" s="80"/>
      <c r="E1" s="80"/>
      <c r="F1" s="80"/>
    </row>
    <row r="2" spans="2:14" ht="15" customHeight="1">
      <c r="B2" s="184" t="s">
        <v>199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2:14" ht="15" customHeight="1" thickBot="1">
      <c r="B3" s="41"/>
      <c r="C3" s="81"/>
      <c r="D3" s="81"/>
      <c r="E3" s="81"/>
      <c r="F3" s="81"/>
      <c r="G3" s="41"/>
      <c r="H3" s="41"/>
      <c r="I3" s="41"/>
      <c r="J3" s="41"/>
      <c r="K3" s="41"/>
      <c r="L3" s="41"/>
      <c r="M3" s="41"/>
      <c r="N3" s="41"/>
    </row>
    <row r="4" spans="2:14" ht="15" customHeight="1">
      <c r="B4" s="189" t="s">
        <v>200</v>
      </c>
      <c r="C4" s="191" t="s">
        <v>201</v>
      </c>
      <c r="D4" s="193" t="s">
        <v>202</v>
      </c>
      <c r="E4" s="193"/>
      <c r="F4" s="194"/>
      <c r="G4" s="41"/>
      <c r="H4" s="195" t="s">
        <v>203</v>
      </c>
      <c r="I4" s="196"/>
      <c r="J4" s="196"/>
      <c r="K4" s="196"/>
      <c r="L4" s="196"/>
      <c r="M4" s="196"/>
      <c r="N4" s="197"/>
    </row>
    <row r="5" spans="2:14" ht="17.25">
      <c r="B5" s="190"/>
      <c r="C5" s="192"/>
      <c r="D5" s="82" t="s">
        <v>204</v>
      </c>
      <c r="E5" s="82" t="s">
        <v>205</v>
      </c>
      <c r="F5" s="83" t="s">
        <v>206</v>
      </c>
      <c r="G5" s="41"/>
      <c r="H5" s="198"/>
      <c r="I5" s="199"/>
      <c r="J5" s="199"/>
      <c r="K5" s="199"/>
      <c r="L5" s="199"/>
      <c r="M5" s="199"/>
      <c r="N5" s="200"/>
    </row>
    <row r="6" spans="2:14" ht="15" customHeight="1">
      <c r="B6" s="84">
        <v>1</v>
      </c>
      <c r="C6" s="85" t="s">
        <v>207</v>
      </c>
      <c r="D6" s="85">
        <v>3</v>
      </c>
      <c r="E6" s="85">
        <v>7</v>
      </c>
      <c r="F6" s="86">
        <v>5</v>
      </c>
      <c r="G6" s="41"/>
      <c r="H6" s="198"/>
      <c r="I6" s="199"/>
      <c r="J6" s="199"/>
      <c r="K6" s="199"/>
      <c r="L6" s="199"/>
      <c r="M6" s="199"/>
      <c r="N6" s="200"/>
    </row>
    <row r="7" spans="2:14" ht="15" customHeight="1">
      <c r="B7" s="84">
        <v>2</v>
      </c>
      <c r="C7" s="87" t="s">
        <v>208</v>
      </c>
      <c r="D7" s="85">
        <v>3</v>
      </c>
      <c r="E7" s="85">
        <v>5</v>
      </c>
      <c r="F7" s="86">
        <v>2</v>
      </c>
      <c r="G7" s="41"/>
      <c r="H7" s="198"/>
      <c r="I7" s="199"/>
      <c r="J7" s="199"/>
      <c r="K7" s="199"/>
      <c r="L7" s="199"/>
      <c r="M7" s="199"/>
      <c r="N7" s="200"/>
    </row>
    <row r="8" spans="2:14" ht="15" customHeight="1" thickBot="1">
      <c r="B8" s="84">
        <v>3</v>
      </c>
      <c r="C8" s="85" t="s">
        <v>209</v>
      </c>
      <c r="D8" s="85">
        <v>2</v>
      </c>
      <c r="E8" s="85">
        <v>4</v>
      </c>
      <c r="F8" s="86">
        <v>1</v>
      </c>
      <c r="G8" s="41"/>
      <c r="H8" s="201"/>
      <c r="I8" s="202"/>
      <c r="J8" s="202"/>
      <c r="K8" s="202"/>
      <c r="L8" s="202"/>
      <c r="M8" s="202"/>
      <c r="N8" s="203"/>
    </row>
    <row r="9" spans="2:14" ht="15" customHeight="1">
      <c r="B9" s="84">
        <v>4</v>
      </c>
      <c r="C9" s="87" t="s">
        <v>210</v>
      </c>
      <c r="D9" s="85">
        <v>0</v>
      </c>
      <c r="E9" s="85">
        <v>4</v>
      </c>
      <c r="F9" s="86">
        <v>2</v>
      </c>
      <c r="G9" s="41"/>
      <c r="H9" s="41"/>
      <c r="I9" s="41"/>
      <c r="J9" s="41"/>
      <c r="K9" s="41"/>
      <c r="L9" s="41"/>
      <c r="M9" s="41"/>
      <c r="N9" s="41"/>
    </row>
    <row r="10" spans="2:14" ht="15" customHeight="1">
      <c r="B10" s="84">
        <v>5</v>
      </c>
      <c r="C10" s="85" t="s">
        <v>211</v>
      </c>
      <c r="D10" s="85">
        <v>1</v>
      </c>
      <c r="E10" s="85">
        <v>6</v>
      </c>
      <c r="F10" s="86">
        <v>3</v>
      </c>
      <c r="G10" s="41"/>
      <c r="H10" s="41"/>
      <c r="I10" s="41"/>
      <c r="J10" s="41"/>
      <c r="K10" s="41"/>
      <c r="L10" s="41"/>
      <c r="M10" s="41"/>
      <c r="N10" s="41"/>
    </row>
    <row r="11" spans="2:14" ht="15" customHeight="1">
      <c r="B11" s="84">
        <v>6</v>
      </c>
      <c r="C11" s="87" t="s">
        <v>212</v>
      </c>
      <c r="D11" s="85">
        <v>2</v>
      </c>
      <c r="E11" s="85">
        <v>10</v>
      </c>
      <c r="F11" s="86">
        <v>0</v>
      </c>
      <c r="G11" s="41"/>
      <c r="H11" s="41"/>
      <c r="I11" s="41"/>
      <c r="J11" s="41"/>
      <c r="K11" s="41"/>
      <c r="L11" s="41"/>
      <c r="M11" s="41"/>
      <c r="N11" s="41"/>
    </row>
    <row r="12" spans="2:14" ht="15" customHeight="1">
      <c r="B12" s="84">
        <v>7</v>
      </c>
      <c r="C12" s="85" t="s">
        <v>213</v>
      </c>
      <c r="D12" s="85">
        <v>-2</v>
      </c>
      <c r="E12" s="85">
        <v>3</v>
      </c>
      <c r="F12" s="86">
        <v>-2</v>
      </c>
      <c r="G12" s="41"/>
      <c r="H12" s="41"/>
      <c r="I12" s="41"/>
      <c r="J12" s="41"/>
      <c r="K12" s="41"/>
      <c r="L12" s="41"/>
      <c r="M12" s="41"/>
      <c r="N12" s="41"/>
    </row>
    <row r="13" spans="2:14" ht="15" customHeight="1">
      <c r="B13" s="84">
        <v>8</v>
      </c>
      <c r="C13" s="87" t="s">
        <v>207</v>
      </c>
      <c r="D13" s="85">
        <v>-5</v>
      </c>
      <c r="E13" s="85">
        <v>0</v>
      </c>
      <c r="F13" s="86">
        <v>-8</v>
      </c>
      <c r="G13" s="41"/>
      <c r="H13" s="41"/>
      <c r="I13" s="41"/>
      <c r="J13" s="41"/>
      <c r="K13" s="41"/>
      <c r="L13" s="41"/>
      <c r="M13" s="41"/>
      <c r="N13" s="41"/>
    </row>
    <row r="14" spans="2:14" ht="15" customHeight="1">
      <c r="B14" s="84">
        <v>9</v>
      </c>
      <c r="C14" s="85" t="s">
        <v>208</v>
      </c>
      <c r="D14" s="85">
        <v>-12</v>
      </c>
      <c r="E14" s="85">
        <v>-8</v>
      </c>
      <c r="F14" s="86">
        <v>-8</v>
      </c>
      <c r="G14" s="41"/>
      <c r="H14" s="41"/>
      <c r="I14" s="41"/>
      <c r="J14" s="41"/>
      <c r="K14" s="41"/>
      <c r="L14" s="41"/>
      <c r="M14" s="41"/>
      <c r="N14" s="41"/>
    </row>
    <row r="15" spans="2:14" ht="15" customHeight="1">
      <c r="B15" s="84">
        <v>10</v>
      </c>
      <c r="C15" s="87" t="s">
        <v>209</v>
      </c>
      <c r="D15" s="85">
        <v>-8</v>
      </c>
      <c r="E15" s="85">
        <v>-5</v>
      </c>
      <c r="F15" s="86">
        <v>-6</v>
      </c>
      <c r="G15" s="41"/>
      <c r="H15" s="41"/>
      <c r="I15" s="41"/>
      <c r="J15" s="41"/>
      <c r="K15" s="41"/>
      <c r="L15" s="41"/>
      <c r="M15" s="41"/>
      <c r="N15" s="41"/>
    </row>
    <row r="16" spans="2:14" ht="15" customHeight="1">
      <c r="B16" s="84">
        <v>11</v>
      </c>
      <c r="C16" s="85" t="s">
        <v>210</v>
      </c>
      <c r="D16" s="85">
        <v>-7</v>
      </c>
      <c r="E16" s="85">
        <v>-6</v>
      </c>
      <c r="F16" s="86">
        <v>-8</v>
      </c>
      <c r="G16" s="41"/>
      <c r="H16" s="41"/>
      <c r="I16" s="41"/>
      <c r="J16" s="41"/>
      <c r="K16" s="41"/>
      <c r="L16" s="41"/>
      <c r="M16" s="41"/>
      <c r="N16" s="41"/>
    </row>
    <row r="17" spans="2:14" ht="15" customHeight="1">
      <c r="B17" s="84">
        <v>12</v>
      </c>
      <c r="C17" s="87" t="s">
        <v>211</v>
      </c>
      <c r="D17" s="85">
        <v>-6</v>
      </c>
      <c r="E17" s="85">
        <v>-4</v>
      </c>
      <c r="F17" s="86">
        <v>-6</v>
      </c>
      <c r="G17" s="41"/>
      <c r="H17" s="41"/>
      <c r="I17" s="41"/>
      <c r="J17" s="41"/>
      <c r="K17" s="41"/>
      <c r="L17" s="41"/>
      <c r="M17" s="41"/>
      <c r="N17" s="41"/>
    </row>
    <row r="18" spans="2:14" ht="15" customHeight="1">
      <c r="B18" s="84">
        <v>13</v>
      </c>
      <c r="C18" s="85" t="s">
        <v>212</v>
      </c>
      <c r="D18" s="85">
        <v>-4</v>
      </c>
      <c r="E18" s="85">
        <v>-2</v>
      </c>
      <c r="F18" s="86">
        <v>-1</v>
      </c>
      <c r="G18" s="41"/>
      <c r="H18" s="41"/>
      <c r="I18" s="41"/>
      <c r="J18" s="41"/>
      <c r="K18" s="41"/>
      <c r="L18" s="41"/>
      <c r="M18" s="41"/>
      <c r="N18" s="41"/>
    </row>
    <row r="19" spans="2:14" ht="15" customHeight="1">
      <c r="B19" s="84">
        <v>14</v>
      </c>
      <c r="C19" s="87" t="s">
        <v>213</v>
      </c>
      <c r="D19" s="85">
        <v>0</v>
      </c>
      <c r="E19" s="85">
        <v>3</v>
      </c>
      <c r="F19" s="86">
        <v>2</v>
      </c>
      <c r="G19" s="41"/>
      <c r="H19" s="41"/>
      <c r="I19" s="41"/>
      <c r="J19" s="41"/>
      <c r="K19" s="41"/>
      <c r="L19" s="41"/>
      <c r="M19" s="41"/>
      <c r="N19" s="41"/>
    </row>
    <row r="20" spans="2:14" ht="15" customHeight="1">
      <c r="B20" s="84">
        <v>15</v>
      </c>
      <c r="C20" s="85" t="s">
        <v>207</v>
      </c>
      <c r="D20" s="85">
        <v>4</v>
      </c>
      <c r="E20" s="85">
        <v>5</v>
      </c>
      <c r="F20" s="86">
        <v>3</v>
      </c>
      <c r="G20" s="41"/>
      <c r="H20" s="41"/>
      <c r="I20" s="41"/>
      <c r="J20" s="41"/>
      <c r="K20" s="41"/>
      <c r="L20" s="41"/>
      <c r="M20" s="41"/>
      <c r="N20" s="41"/>
    </row>
    <row r="21" spans="2:14" ht="15" customHeight="1">
      <c r="B21" s="84">
        <v>16</v>
      </c>
      <c r="C21" s="87" t="s">
        <v>208</v>
      </c>
      <c r="D21" s="85">
        <v>5</v>
      </c>
      <c r="E21" s="85">
        <v>5</v>
      </c>
      <c r="F21" s="86">
        <v>0</v>
      </c>
      <c r="G21" s="41"/>
      <c r="H21" s="41"/>
      <c r="I21" s="41"/>
      <c r="J21" s="41"/>
      <c r="K21" s="41"/>
      <c r="L21" s="41"/>
      <c r="M21" s="41"/>
      <c r="N21" s="41"/>
    </row>
    <row r="22" spans="2:14" ht="15" customHeight="1">
      <c r="B22" s="84">
        <v>17</v>
      </c>
      <c r="C22" s="85" t="s">
        <v>209</v>
      </c>
      <c r="D22" s="85">
        <v>1</v>
      </c>
      <c r="E22" s="85">
        <v>2</v>
      </c>
      <c r="F22" s="86">
        <v>-3</v>
      </c>
      <c r="G22" s="41"/>
      <c r="H22" s="41"/>
      <c r="I22" s="41"/>
      <c r="J22" s="41"/>
      <c r="K22" s="41"/>
      <c r="L22" s="41"/>
      <c r="M22" s="41"/>
      <c r="N22" s="41"/>
    </row>
    <row r="23" spans="2:14" ht="15" customHeight="1">
      <c r="B23" s="84">
        <v>18</v>
      </c>
      <c r="C23" s="87" t="s">
        <v>210</v>
      </c>
      <c r="D23" s="85">
        <v>-3</v>
      </c>
      <c r="E23" s="85">
        <v>0</v>
      </c>
      <c r="F23" s="86">
        <v>-5</v>
      </c>
      <c r="G23" s="41"/>
      <c r="H23" s="41"/>
      <c r="I23" s="41"/>
      <c r="J23" s="41"/>
      <c r="K23" s="41"/>
      <c r="L23" s="41"/>
      <c r="M23" s="41"/>
      <c r="N23" s="41"/>
    </row>
    <row r="24" spans="2:14" ht="15" customHeight="1">
      <c r="B24" s="84">
        <v>19</v>
      </c>
      <c r="C24" s="85" t="s">
        <v>211</v>
      </c>
      <c r="D24" s="85">
        <v>-8</v>
      </c>
      <c r="E24" s="85">
        <v>-4</v>
      </c>
      <c r="F24" s="86">
        <v>-8</v>
      </c>
      <c r="G24" s="41"/>
      <c r="H24" s="41"/>
      <c r="I24" s="41"/>
      <c r="J24" s="41"/>
      <c r="K24" s="41"/>
      <c r="L24" s="41"/>
      <c r="M24" s="41"/>
      <c r="N24" s="41"/>
    </row>
    <row r="25" spans="2:14" ht="15" customHeight="1">
      <c r="B25" s="84">
        <v>20</v>
      </c>
      <c r="C25" s="87" t="s">
        <v>212</v>
      </c>
      <c r="D25" s="85">
        <v>-12</v>
      </c>
      <c r="E25" s="85">
        <v>-9</v>
      </c>
      <c r="F25" s="86">
        <v>-12</v>
      </c>
      <c r="G25" s="41"/>
      <c r="H25" s="41"/>
      <c r="I25" s="41"/>
      <c r="J25" s="41"/>
      <c r="K25" s="41"/>
      <c r="L25" s="41"/>
      <c r="M25" s="41"/>
      <c r="N25" s="41"/>
    </row>
    <row r="26" spans="2:14" ht="15" customHeight="1">
      <c r="B26" s="84">
        <v>21</v>
      </c>
      <c r="C26" s="85" t="s">
        <v>213</v>
      </c>
      <c r="D26" s="85">
        <v>-10</v>
      </c>
      <c r="E26" s="85">
        <v>-10</v>
      </c>
      <c r="F26" s="86">
        <v>-9</v>
      </c>
      <c r="G26" s="41"/>
      <c r="H26" s="41"/>
      <c r="I26" s="41"/>
      <c r="J26" s="41"/>
      <c r="K26" s="41"/>
      <c r="L26" s="41"/>
      <c r="M26" s="41"/>
      <c r="N26" s="41"/>
    </row>
    <row r="27" spans="2:14" ht="15" customHeight="1" thickBot="1">
      <c r="B27" s="84">
        <v>22</v>
      </c>
      <c r="C27" s="87" t="s">
        <v>207</v>
      </c>
      <c r="D27" s="85">
        <v>-7</v>
      </c>
      <c r="E27" s="85">
        <v>-8</v>
      </c>
      <c r="F27" s="86">
        <v>-11</v>
      </c>
      <c r="G27" s="41"/>
      <c r="H27" s="41"/>
      <c r="I27" s="41"/>
      <c r="J27" s="41"/>
      <c r="K27" s="41"/>
      <c r="L27" s="41"/>
      <c r="M27" s="41"/>
      <c r="N27" s="41"/>
    </row>
    <row r="28" spans="2:14" ht="15" customHeight="1">
      <c r="B28" s="204" t="s">
        <v>214</v>
      </c>
      <c r="C28" s="205"/>
      <c r="D28" s="88">
        <f>MAX(D6:D27)</f>
        <v>5</v>
      </c>
      <c r="E28" s="88">
        <f>MAX(E6:E27)</f>
        <v>10</v>
      </c>
      <c r="F28" s="88">
        <f>MAX(F6:F27)</f>
        <v>5</v>
      </c>
      <c r="G28" s="89">
        <f>AVERAGE(D28:F28)</f>
        <v>6.666666666666667</v>
      </c>
      <c r="H28" s="41"/>
      <c r="I28" s="41"/>
      <c r="J28" s="41"/>
      <c r="K28" s="41"/>
      <c r="L28" s="41"/>
      <c r="M28" s="41"/>
      <c r="N28" s="41"/>
    </row>
    <row r="29" spans="2:14" ht="15" customHeight="1">
      <c r="B29" s="185" t="s">
        <v>215</v>
      </c>
      <c r="C29" s="186"/>
      <c r="D29" s="90">
        <f>MIN(D6:D27)</f>
        <v>-12</v>
      </c>
      <c r="E29" s="90">
        <f>MIN(E6:E27)</f>
        <v>-10</v>
      </c>
      <c r="F29" s="90">
        <f>MIN(F6:F27)</f>
        <v>-12</v>
      </c>
      <c r="G29" s="91">
        <f>AVERAGE(D29:F29)</f>
        <v>-11.333333333333334</v>
      </c>
      <c r="H29" s="41"/>
      <c r="I29" s="41"/>
      <c r="J29" s="41"/>
      <c r="K29" s="41"/>
      <c r="L29" s="41"/>
      <c r="M29" s="41"/>
      <c r="N29" s="41"/>
    </row>
    <row r="30" spans="2:14" ht="15" customHeight="1" thickBot="1">
      <c r="B30" s="187" t="s">
        <v>216</v>
      </c>
      <c r="C30" s="188"/>
      <c r="D30" s="92">
        <f>AVERAGE(D6:D27)</f>
        <v>-2.8636363636363638</v>
      </c>
      <c r="E30" s="92">
        <f>AVERAGE(E6:E27)</f>
        <v>-9.0909090909090912E-2</v>
      </c>
      <c r="F30" s="92">
        <f>MIN(F6:F27)</f>
        <v>-12</v>
      </c>
      <c r="G30" s="93">
        <f>AVERAGE(D30:F30)</f>
        <v>-4.9848484848484853</v>
      </c>
      <c r="H30" s="41"/>
      <c r="I30" s="41"/>
      <c r="J30" s="41"/>
      <c r="K30" s="41"/>
      <c r="L30" s="41"/>
      <c r="M30" s="41"/>
      <c r="N30" s="41"/>
    </row>
    <row r="31" spans="2:14"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</row>
  </sheetData>
  <mergeCells count="8">
    <mergeCell ref="B29:C29"/>
    <mergeCell ref="B30:C30"/>
    <mergeCell ref="B2:N2"/>
    <mergeCell ref="B4:B5"/>
    <mergeCell ref="C4:C5"/>
    <mergeCell ref="D4:F4"/>
    <mergeCell ref="H4:N8"/>
    <mergeCell ref="B28:C28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Arkusz4"/>
  <dimension ref="B2:P16"/>
  <sheetViews>
    <sheetView workbookViewId="0">
      <selection activeCell="G17" sqref="G17"/>
    </sheetView>
  </sheetViews>
  <sheetFormatPr defaultRowHeight="15"/>
  <cols>
    <col min="1" max="1" width="6.28515625" customWidth="1"/>
    <col min="2" max="2" width="19.140625" customWidth="1"/>
    <col min="3" max="3" width="13.140625" customWidth="1"/>
    <col min="4" max="5" width="11.85546875" customWidth="1"/>
    <col min="6" max="6" width="11.140625" customWidth="1"/>
    <col min="7" max="7" width="13.28515625" customWidth="1"/>
    <col min="8" max="8" width="4.5703125" customWidth="1"/>
    <col min="10" max="10" width="4.85546875" customWidth="1"/>
    <col min="257" max="257" width="6.28515625" customWidth="1"/>
    <col min="258" max="258" width="19.140625" customWidth="1"/>
    <col min="259" max="259" width="13.140625" customWidth="1"/>
    <col min="260" max="261" width="11.85546875" customWidth="1"/>
    <col min="262" max="262" width="11.140625" customWidth="1"/>
    <col min="263" max="263" width="13.28515625" customWidth="1"/>
    <col min="264" max="264" width="4.5703125" customWidth="1"/>
    <col min="266" max="266" width="4.85546875" customWidth="1"/>
    <col min="513" max="513" width="6.28515625" customWidth="1"/>
    <col min="514" max="514" width="19.140625" customWidth="1"/>
    <col min="515" max="515" width="13.140625" customWidth="1"/>
    <col min="516" max="517" width="11.85546875" customWidth="1"/>
    <col min="518" max="518" width="11.140625" customWidth="1"/>
    <col min="519" max="519" width="13.28515625" customWidth="1"/>
    <col min="520" max="520" width="4.5703125" customWidth="1"/>
    <col min="522" max="522" width="4.85546875" customWidth="1"/>
    <col min="769" max="769" width="6.28515625" customWidth="1"/>
    <col min="770" max="770" width="19.140625" customWidth="1"/>
    <col min="771" max="771" width="13.140625" customWidth="1"/>
    <col min="772" max="773" width="11.85546875" customWidth="1"/>
    <col min="774" max="774" width="11.140625" customWidth="1"/>
    <col min="775" max="775" width="13.28515625" customWidth="1"/>
    <col min="776" max="776" width="4.5703125" customWidth="1"/>
    <col min="778" max="778" width="4.85546875" customWidth="1"/>
    <col min="1025" max="1025" width="6.28515625" customWidth="1"/>
    <col min="1026" max="1026" width="19.140625" customWidth="1"/>
    <col min="1027" max="1027" width="13.140625" customWidth="1"/>
    <col min="1028" max="1029" width="11.85546875" customWidth="1"/>
    <col min="1030" max="1030" width="11.140625" customWidth="1"/>
    <col min="1031" max="1031" width="13.28515625" customWidth="1"/>
    <col min="1032" max="1032" width="4.5703125" customWidth="1"/>
    <col min="1034" max="1034" width="4.85546875" customWidth="1"/>
    <col min="1281" max="1281" width="6.28515625" customWidth="1"/>
    <col min="1282" max="1282" width="19.140625" customWidth="1"/>
    <col min="1283" max="1283" width="13.140625" customWidth="1"/>
    <col min="1284" max="1285" width="11.85546875" customWidth="1"/>
    <col min="1286" max="1286" width="11.140625" customWidth="1"/>
    <col min="1287" max="1287" width="13.28515625" customWidth="1"/>
    <col min="1288" max="1288" width="4.5703125" customWidth="1"/>
    <col min="1290" max="1290" width="4.85546875" customWidth="1"/>
    <col min="1537" max="1537" width="6.28515625" customWidth="1"/>
    <col min="1538" max="1538" width="19.140625" customWidth="1"/>
    <col min="1539" max="1539" width="13.140625" customWidth="1"/>
    <col min="1540" max="1541" width="11.85546875" customWidth="1"/>
    <col min="1542" max="1542" width="11.140625" customWidth="1"/>
    <col min="1543" max="1543" width="13.28515625" customWidth="1"/>
    <col min="1544" max="1544" width="4.5703125" customWidth="1"/>
    <col min="1546" max="1546" width="4.85546875" customWidth="1"/>
    <col min="1793" max="1793" width="6.28515625" customWidth="1"/>
    <col min="1794" max="1794" width="19.140625" customWidth="1"/>
    <col min="1795" max="1795" width="13.140625" customWidth="1"/>
    <col min="1796" max="1797" width="11.85546875" customWidth="1"/>
    <col min="1798" max="1798" width="11.140625" customWidth="1"/>
    <col min="1799" max="1799" width="13.28515625" customWidth="1"/>
    <col min="1800" max="1800" width="4.5703125" customWidth="1"/>
    <col min="1802" max="1802" width="4.85546875" customWidth="1"/>
    <col min="2049" max="2049" width="6.28515625" customWidth="1"/>
    <col min="2050" max="2050" width="19.140625" customWidth="1"/>
    <col min="2051" max="2051" width="13.140625" customWidth="1"/>
    <col min="2052" max="2053" width="11.85546875" customWidth="1"/>
    <col min="2054" max="2054" width="11.140625" customWidth="1"/>
    <col min="2055" max="2055" width="13.28515625" customWidth="1"/>
    <col min="2056" max="2056" width="4.5703125" customWidth="1"/>
    <col min="2058" max="2058" width="4.85546875" customWidth="1"/>
    <col min="2305" max="2305" width="6.28515625" customWidth="1"/>
    <col min="2306" max="2306" width="19.140625" customWidth="1"/>
    <col min="2307" max="2307" width="13.140625" customWidth="1"/>
    <col min="2308" max="2309" width="11.85546875" customWidth="1"/>
    <col min="2310" max="2310" width="11.140625" customWidth="1"/>
    <col min="2311" max="2311" width="13.28515625" customWidth="1"/>
    <col min="2312" max="2312" width="4.5703125" customWidth="1"/>
    <col min="2314" max="2314" width="4.85546875" customWidth="1"/>
    <col min="2561" max="2561" width="6.28515625" customWidth="1"/>
    <col min="2562" max="2562" width="19.140625" customWidth="1"/>
    <col min="2563" max="2563" width="13.140625" customWidth="1"/>
    <col min="2564" max="2565" width="11.85546875" customWidth="1"/>
    <col min="2566" max="2566" width="11.140625" customWidth="1"/>
    <col min="2567" max="2567" width="13.28515625" customWidth="1"/>
    <col min="2568" max="2568" width="4.5703125" customWidth="1"/>
    <col min="2570" max="2570" width="4.85546875" customWidth="1"/>
    <col min="2817" max="2817" width="6.28515625" customWidth="1"/>
    <col min="2818" max="2818" width="19.140625" customWidth="1"/>
    <col min="2819" max="2819" width="13.140625" customWidth="1"/>
    <col min="2820" max="2821" width="11.85546875" customWidth="1"/>
    <col min="2822" max="2822" width="11.140625" customWidth="1"/>
    <col min="2823" max="2823" width="13.28515625" customWidth="1"/>
    <col min="2824" max="2824" width="4.5703125" customWidth="1"/>
    <col min="2826" max="2826" width="4.85546875" customWidth="1"/>
    <col min="3073" max="3073" width="6.28515625" customWidth="1"/>
    <col min="3074" max="3074" width="19.140625" customWidth="1"/>
    <col min="3075" max="3075" width="13.140625" customWidth="1"/>
    <col min="3076" max="3077" width="11.85546875" customWidth="1"/>
    <col min="3078" max="3078" width="11.140625" customWidth="1"/>
    <col min="3079" max="3079" width="13.28515625" customWidth="1"/>
    <col min="3080" max="3080" width="4.5703125" customWidth="1"/>
    <col min="3082" max="3082" width="4.85546875" customWidth="1"/>
    <col min="3329" max="3329" width="6.28515625" customWidth="1"/>
    <col min="3330" max="3330" width="19.140625" customWidth="1"/>
    <col min="3331" max="3331" width="13.140625" customWidth="1"/>
    <col min="3332" max="3333" width="11.85546875" customWidth="1"/>
    <col min="3334" max="3334" width="11.140625" customWidth="1"/>
    <col min="3335" max="3335" width="13.28515625" customWidth="1"/>
    <col min="3336" max="3336" width="4.5703125" customWidth="1"/>
    <col min="3338" max="3338" width="4.85546875" customWidth="1"/>
    <col min="3585" max="3585" width="6.28515625" customWidth="1"/>
    <col min="3586" max="3586" width="19.140625" customWidth="1"/>
    <col min="3587" max="3587" width="13.140625" customWidth="1"/>
    <col min="3588" max="3589" width="11.85546875" customWidth="1"/>
    <col min="3590" max="3590" width="11.140625" customWidth="1"/>
    <col min="3591" max="3591" width="13.28515625" customWidth="1"/>
    <col min="3592" max="3592" width="4.5703125" customWidth="1"/>
    <col min="3594" max="3594" width="4.85546875" customWidth="1"/>
    <col min="3841" max="3841" width="6.28515625" customWidth="1"/>
    <col min="3842" max="3842" width="19.140625" customWidth="1"/>
    <col min="3843" max="3843" width="13.140625" customWidth="1"/>
    <col min="3844" max="3845" width="11.85546875" customWidth="1"/>
    <col min="3846" max="3846" width="11.140625" customWidth="1"/>
    <col min="3847" max="3847" width="13.28515625" customWidth="1"/>
    <col min="3848" max="3848" width="4.5703125" customWidth="1"/>
    <col min="3850" max="3850" width="4.85546875" customWidth="1"/>
    <col min="4097" max="4097" width="6.28515625" customWidth="1"/>
    <col min="4098" max="4098" width="19.140625" customWidth="1"/>
    <col min="4099" max="4099" width="13.140625" customWidth="1"/>
    <col min="4100" max="4101" width="11.85546875" customWidth="1"/>
    <col min="4102" max="4102" width="11.140625" customWidth="1"/>
    <col min="4103" max="4103" width="13.28515625" customWidth="1"/>
    <col min="4104" max="4104" width="4.5703125" customWidth="1"/>
    <col min="4106" max="4106" width="4.85546875" customWidth="1"/>
    <col min="4353" max="4353" width="6.28515625" customWidth="1"/>
    <col min="4354" max="4354" width="19.140625" customWidth="1"/>
    <col min="4355" max="4355" width="13.140625" customWidth="1"/>
    <col min="4356" max="4357" width="11.85546875" customWidth="1"/>
    <col min="4358" max="4358" width="11.140625" customWidth="1"/>
    <col min="4359" max="4359" width="13.28515625" customWidth="1"/>
    <col min="4360" max="4360" width="4.5703125" customWidth="1"/>
    <col min="4362" max="4362" width="4.85546875" customWidth="1"/>
    <col min="4609" max="4609" width="6.28515625" customWidth="1"/>
    <col min="4610" max="4610" width="19.140625" customWidth="1"/>
    <col min="4611" max="4611" width="13.140625" customWidth="1"/>
    <col min="4612" max="4613" width="11.85546875" customWidth="1"/>
    <col min="4614" max="4614" width="11.140625" customWidth="1"/>
    <col min="4615" max="4615" width="13.28515625" customWidth="1"/>
    <col min="4616" max="4616" width="4.5703125" customWidth="1"/>
    <col min="4618" max="4618" width="4.85546875" customWidth="1"/>
    <col min="4865" max="4865" width="6.28515625" customWidth="1"/>
    <col min="4866" max="4866" width="19.140625" customWidth="1"/>
    <col min="4867" max="4867" width="13.140625" customWidth="1"/>
    <col min="4868" max="4869" width="11.85546875" customWidth="1"/>
    <col min="4870" max="4870" width="11.140625" customWidth="1"/>
    <col min="4871" max="4871" width="13.28515625" customWidth="1"/>
    <col min="4872" max="4872" width="4.5703125" customWidth="1"/>
    <col min="4874" max="4874" width="4.85546875" customWidth="1"/>
    <col min="5121" max="5121" width="6.28515625" customWidth="1"/>
    <col min="5122" max="5122" width="19.140625" customWidth="1"/>
    <col min="5123" max="5123" width="13.140625" customWidth="1"/>
    <col min="5124" max="5125" width="11.85546875" customWidth="1"/>
    <col min="5126" max="5126" width="11.140625" customWidth="1"/>
    <col min="5127" max="5127" width="13.28515625" customWidth="1"/>
    <col min="5128" max="5128" width="4.5703125" customWidth="1"/>
    <col min="5130" max="5130" width="4.85546875" customWidth="1"/>
    <col min="5377" max="5377" width="6.28515625" customWidth="1"/>
    <col min="5378" max="5378" width="19.140625" customWidth="1"/>
    <col min="5379" max="5379" width="13.140625" customWidth="1"/>
    <col min="5380" max="5381" width="11.85546875" customWidth="1"/>
    <col min="5382" max="5382" width="11.140625" customWidth="1"/>
    <col min="5383" max="5383" width="13.28515625" customWidth="1"/>
    <col min="5384" max="5384" width="4.5703125" customWidth="1"/>
    <col min="5386" max="5386" width="4.85546875" customWidth="1"/>
    <col min="5633" max="5633" width="6.28515625" customWidth="1"/>
    <col min="5634" max="5634" width="19.140625" customWidth="1"/>
    <col min="5635" max="5635" width="13.140625" customWidth="1"/>
    <col min="5636" max="5637" width="11.85546875" customWidth="1"/>
    <col min="5638" max="5638" width="11.140625" customWidth="1"/>
    <col min="5639" max="5639" width="13.28515625" customWidth="1"/>
    <col min="5640" max="5640" width="4.5703125" customWidth="1"/>
    <col min="5642" max="5642" width="4.85546875" customWidth="1"/>
    <col min="5889" max="5889" width="6.28515625" customWidth="1"/>
    <col min="5890" max="5890" width="19.140625" customWidth="1"/>
    <col min="5891" max="5891" width="13.140625" customWidth="1"/>
    <col min="5892" max="5893" width="11.85546875" customWidth="1"/>
    <col min="5894" max="5894" width="11.140625" customWidth="1"/>
    <col min="5895" max="5895" width="13.28515625" customWidth="1"/>
    <col min="5896" max="5896" width="4.5703125" customWidth="1"/>
    <col min="5898" max="5898" width="4.85546875" customWidth="1"/>
    <col min="6145" max="6145" width="6.28515625" customWidth="1"/>
    <col min="6146" max="6146" width="19.140625" customWidth="1"/>
    <col min="6147" max="6147" width="13.140625" customWidth="1"/>
    <col min="6148" max="6149" width="11.85546875" customWidth="1"/>
    <col min="6150" max="6150" width="11.140625" customWidth="1"/>
    <col min="6151" max="6151" width="13.28515625" customWidth="1"/>
    <col min="6152" max="6152" width="4.5703125" customWidth="1"/>
    <col min="6154" max="6154" width="4.85546875" customWidth="1"/>
    <col min="6401" max="6401" width="6.28515625" customWidth="1"/>
    <col min="6402" max="6402" width="19.140625" customWidth="1"/>
    <col min="6403" max="6403" width="13.140625" customWidth="1"/>
    <col min="6404" max="6405" width="11.85546875" customWidth="1"/>
    <col min="6406" max="6406" width="11.140625" customWidth="1"/>
    <col min="6407" max="6407" width="13.28515625" customWidth="1"/>
    <col min="6408" max="6408" width="4.5703125" customWidth="1"/>
    <col min="6410" max="6410" width="4.85546875" customWidth="1"/>
    <col min="6657" max="6657" width="6.28515625" customWidth="1"/>
    <col min="6658" max="6658" width="19.140625" customWidth="1"/>
    <col min="6659" max="6659" width="13.140625" customWidth="1"/>
    <col min="6660" max="6661" width="11.85546875" customWidth="1"/>
    <col min="6662" max="6662" width="11.140625" customWidth="1"/>
    <col min="6663" max="6663" width="13.28515625" customWidth="1"/>
    <col min="6664" max="6664" width="4.5703125" customWidth="1"/>
    <col min="6666" max="6666" width="4.85546875" customWidth="1"/>
    <col min="6913" max="6913" width="6.28515625" customWidth="1"/>
    <col min="6914" max="6914" width="19.140625" customWidth="1"/>
    <col min="6915" max="6915" width="13.140625" customWidth="1"/>
    <col min="6916" max="6917" width="11.85546875" customWidth="1"/>
    <col min="6918" max="6918" width="11.140625" customWidth="1"/>
    <col min="6919" max="6919" width="13.28515625" customWidth="1"/>
    <col min="6920" max="6920" width="4.5703125" customWidth="1"/>
    <col min="6922" max="6922" width="4.85546875" customWidth="1"/>
    <col min="7169" max="7169" width="6.28515625" customWidth="1"/>
    <col min="7170" max="7170" width="19.140625" customWidth="1"/>
    <col min="7171" max="7171" width="13.140625" customWidth="1"/>
    <col min="7172" max="7173" width="11.85546875" customWidth="1"/>
    <col min="7174" max="7174" width="11.140625" customWidth="1"/>
    <col min="7175" max="7175" width="13.28515625" customWidth="1"/>
    <col min="7176" max="7176" width="4.5703125" customWidth="1"/>
    <col min="7178" max="7178" width="4.85546875" customWidth="1"/>
    <col min="7425" max="7425" width="6.28515625" customWidth="1"/>
    <col min="7426" max="7426" width="19.140625" customWidth="1"/>
    <col min="7427" max="7427" width="13.140625" customWidth="1"/>
    <col min="7428" max="7429" width="11.85546875" customWidth="1"/>
    <col min="7430" max="7430" width="11.140625" customWidth="1"/>
    <col min="7431" max="7431" width="13.28515625" customWidth="1"/>
    <col min="7432" max="7432" width="4.5703125" customWidth="1"/>
    <col min="7434" max="7434" width="4.85546875" customWidth="1"/>
    <col min="7681" max="7681" width="6.28515625" customWidth="1"/>
    <col min="7682" max="7682" width="19.140625" customWidth="1"/>
    <col min="7683" max="7683" width="13.140625" customWidth="1"/>
    <col min="7684" max="7685" width="11.85546875" customWidth="1"/>
    <col min="7686" max="7686" width="11.140625" customWidth="1"/>
    <col min="7687" max="7687" width="13.28515625" customWidth="1"/>
    <col min="7688" max="7688" width="4.5703125" customWidth="1"/>
    <col min="7690" max="7690" width="4.85546875" customWidth="1"/>
    <col min="7937" max="7937" width="6.28515625" customWidth="1"/>
    <col min="7938" max="7938" width="19.140625" customWidth="1"/>
    <col min="7939" max="7939" width="13.140625" customWidth="1"/>
    <col min="7940" max="7941" width="11.85546875" customWidth="1"/>
    <col min="7942" max="7942" width="11.140625" customWidth="1"/>
    <col min="7943" max="7943" width="13.28515625" customWidth="1"/>
    <col min="7944" max="7944" width="4.5703125" customWidth="1"/>
    <col min="7946" max="7946" width="4.85546875" customWidth="1"/>
    <col min="8193" max="8193" width="6.28515625" customWidth="1"/>
    <col min="8194" max="8194" width="19.140625" customWidth="1"/>
    <col min="8195" max="8195" width="13.140625" customWidth="1"/>
    <col min="8196" max="8197" width="11.85546875" customWidth="1"/>
    <col min="8198" max="8198" width="11.140625" customWidth="1"/>
    <col min="8199" max="8199" width="13.28515625" customWidth="1"/>
    <col min="8200" max="8200" width="4.5703125" customWidth="1"/>
    <col min="8202" max="8202" width="4.85546875" customWidth="1"/>
    <col min="8449" max="8449" width="6.28515625" customWidth="1"/>
    <col min="8450" max="8450" width="19.140625" customWidth="1"/>
    <col min="8451" max="8451" width="13.140625" customWidth="1"/>
    <col min="8452" max="8453" width="11.85546875" customWidth="1"/>
    <col min="8454" max="8454" width="11.140625" customWidth="1"/>
    <col min="8455" max="8455" width="13.28515625" customWidth="1"/>
    <col min="8456" max="8456" width="4.5703125" customWidth="1"/>
    <col min="8458" max="8458" width="4.85546875" customWidth="1"/>
    <col min="8705" max="8705" width="6.28515625" customWidth="1"/>
    <col min="8706" max="8706" width="19.140625" customWidth="1"/>
    <col min="8707" max="8707" width="13.140625" customWidth="1"/>
    <col min="8708" max="8709" width="11.85546875" customWidth="1"/>
    <col min="8710" max="8710" width="11.140625" customWidth="1"/>
    <col min="8711" max="8711" width="13.28515625" customWidth="1"/>
    <col min="8712" max="8712" width="4.5703125" customWidth="1"/>
    <col min="8714" max="8714" width="4.85546875" customWidth="1"/>
    <col min="8961" max="8961" width="6.28515625" customWidth="1"/>
    <col min="8962" max="8962" width="19.140625" customWidth="1"/>
    <col min="8963" max="8963" width="13.140625" customWidth="1"/>
    <col min="8964" max="8965" width="11.85546875" customWidth="1"/>
    <col min="8966" max="8966" width="11.140625" customWidth="1"/>
    <col min="8967" max="8967" width="13.28515625" customWidth="1"/>
    <col min="8968" max="8968" width="4.5703125" customWidth="1"/>
    <col min="8970" max="8970" width="4.85546875" customWidth="1"/>
    <col min="9217" max="9217" width="6.28515625" customWidth="1"/>
    <col min="9218" max="9218" width="19.140625" customWidth="1"/>
    <col min="9219" max="9219" width="13.140625" customWidth="1"/>
    <col min="9220" max="9221" width="11.85546875" customWidth="1"/>
    <col min="9222" max="9222" width="11.140625" customWidth="1"/>
    <col min="9223" max="9223" width="13.28515625" customWidth="1"/>
    <col min="9224" max="9224" width="4.5703125" customWidth="1"/>
    <col min="9226" max="9226" width="4.85546875" customWidth="1"/>
    <col min="9473" max="9473" width="6.28515625" customWidth="1"/>
    <col min="9474" max="9474" width="19.140625" customWidth="1"/>
    <col min="9475" max="9475" width="13.140625" customWidth="1"/>
    <col min="9476" max="9477" width="11.85546875" customWidth="1"/>
    <col min="9478" max="9478" width="11.140625" customWidth="1"/>
    <col min="9479" max="9479" width="13.28515625" customWidth="1"/>
    <col min="9480" max="9480" width="4.5703125" customWidth="1"/>
    <col min="9482" max="9482" width="4.85546875" customWidth="1"/>
    <col min="9729" max="9729" width="6.28515625" customWidth="1"/>
    <col min="9730" max="9730" width="19.140625" customWidth="1"/>
    <col min="9731" max="9731" width="13.140625" customWidth="1"/>
    <col min="9732" max="9733" width="11.85546875" customWidth="1"/>
    <col min="9734" max="9734" width="11.140625" customWidth="1"/>
    <col min="9735" max="9735" width="13.28515625" customWidth="1"/>
    <col min="9736" max="9736" width="4.5703125" customWidth="1"/>
    <col min="9738" max="9738" width="4.85546875" customWidth="1"/>
    <col min="9985" max="9985" width="6.28515625" customWidth="1"/>
    <col min="9986" max="9986" width="19.140625" customWidth="1"/>
    <col min="9987" max="9987" width="13.140625" customWidth="1"/>
    <col min="9988" max="9989" width="11.85546875" customWidth="1"/>
    <col min="9990" max="9990" width="11.140625" customWidth="1"/>
    <col min="9991" max="9991" width="13.28515625" customWidth="1"/>
    <col min="9992" max="9992" width="4.5703125" customWidth="1"/>
    <col min="9994" max="9994" width="4.85546875" customWidth="1"/>
    <col min="10241" max="10241" width="6.28515625" customWidth="1"/>
    <col min="10242" max="10242" width="19.140625" customWidth="1"/>
    <col min="10243" max="10243" width="13.140625" customWidth="1"/>
    <col min="10244" max="10245" width="11.85546875" customWidth="1"/>
    <col min="10246" max="10246" width="11.140625" customWidth="1"/>
    <col min="10247" max="10247" width="13.28515625" customWidth="1"/>
    <col min="10248" max="10248" width="4.5703125" customWidth="1"/>
    <col min="10250" max="10250" width="4.85546875" customWidth="1"/>
    <col min="10497" max="10497" width="6.28515625" customWidth="1"/>
    <col min="10498" max="10498" width="19.140625" customWidth="1"/>
    <col min="10499" max="10499" width="13.140625" customWidth="1"/>
    <col min="10500" max="10501" width="11.85546875" customWidth="1"/>
    <col min="10502" max="10502" width="11.140625" customWidth="1"/>
    <col min="10503" max="10503" width="13.28515625" customWidth="1"/>
    <col min="10504" max="10504" width="4.5703125" customWidth="1"/>
    <col min="10506" max="10506" width="4.85546875" customWidth="1"/>
    <col min="10753" max="10753" width="6.28515625" customWidth="1"/>
    <col min="10754" max="10754" width="19.140625" customWidth="1"/>
    <col min="10755" max="10755" width="13.140625" customWidth="1"/>
    <col min="10756" max="10757" width="11.85546875" customWidth="1"/>
    <col min="10758" max="10758" width="11.140625" customWidth="1"/>
    <col min="10759" max="10759" width="13.28515625" customWidth="1"/>
    <col min="10760" max="10760" width="4.5703125" customWidth="1"/>
    <col min="10762" max="10762" width="4.85546875" customWidth="1"/>
    <col min="11009" max="11009" width="6.28515625" customWidth="1"/>
    <col min="11010" max="11010" width="19.140625" customWidth="1"/>
    <col min="11011" max="11011" width="13.140625" customWidth="1"/>
    <col min="11012" max="11013" width="11.85546875" customWidth="1"/>
    <col min="11014" max="11014" width="11.140625" customWidth="1"/>
    <col min="11015" max="11015" width="13.28515625" customWidth="1"/>
    <col min="11016" max="11016" width="4.5703125" customWidth="1"/>
    <col min="11018" max="11018" width="4.85546875" customWidth="1"/>
    <col min="11265" max="11265" width="6.28515625" customWidth="1"/>
    <col min="11266" max="11266" width="19.140625" customWidth="1"/>
    <col min="11267" max="11267" width="13.140625" customWidth="1"/>
    <col min="11268" max="11269" width="11.85546875" customWidth="1"/>
    <col min="11270" max="11270" width="11.140625" customWidth="1"/>
    <col min="11271" max="11271" width="13.28515625" customWidth="1"/>
    <col min="11272" max="11272" width="4.5703125" customWidth="1"/>
    <col min="11274" max="11274" width="4.85546875" customWidth="1"/>
    <col min="11521" max="11521" width="6.28515625" customWidth="1"/>
    <col min="11522" max="11522" width="19.140625" customWidth="1"/>
    <col min="11523" max="11523" width="13.140625" customWidth="1"/>
    <col min="11524" max="11525" width="11.85546875" customWidth="1"/>
    <col min="11526" max="11526" width="11.140625" customWidth="1"/>
    <col min="11527" max="11527" width="13.28515625" customWidth="1"/>
    <col min="11528" max="11528" width="4.5703125" customWidth="1"/>
    <col min="11530" max="11530" width="4.85546875" customWidth="1"/>
    <col min="11777" max="11777" width="6.28515625" customWidth="1"/>
    <col min="11778" max="11778" width="19.140625" customWidth="1"/>
    <col min="11779" max="11779" width="13.140625" customWidth="1"/>
    <col min="11780" max="11781" width="11.85546875" customWidth="1"/>
    <col min="11782" max="11782" width="11.140625" customWidth="1"/>
    <col min="11783" max="11783" width="13.28515625" customWidth="1"/>
    <col min="11784" max="11784" width="4.5703125" customWidth="1"/>
    <col min="11786" max="11786" width="4.85546875" customWidth="1"/>
    <col min="12033" max="12033" width="6.28515625" customWidth="1"/>
    <col min="12034" max="12034" width="19.140625" customWidth="1"/>
    <col min="12035" max="12035" width="13.140625" customWidth="1"/>
    <col min="12036" max="12037" width="11.85546875" customWidth="1"/>
    <col min="12038" max="12038" width="11.140625" customWidth="1"/>
    <col min="12039" max="12039" width="13.28515625" customWidth="1"/>
    <col min="12040" max="12040" width="4.5703125" customWidth="1"/>
    <col min="12042" max="12042" width="4.85546875" customWidth="1"/>
    <col min="12289" max="12289" width="6.28515625" customWidth="1"/>
    <col min="12290" max="12290" width="19.140625" customWidth="1"/>
    <col min="12291" max="12291" width="13.140625" customWidth="1"/>
    <col min="12292" max="12293" width="11.85546875" customWidth="1"/>
    <col min="12294" max="12294" width="11.140625" customWidth="1"/>
    <col min="12295" max="12295" width="13.28515625" customWidth="1"/>
    <col min="12296" max="12296" width="4.5703125" customWidth="1"/>
    <col min="12298" max="12298" width="4.85546875" customWidth="1"/>
    <col min="12545" max="12545" width="6.28515625" customWidth="1"/>
    <col min="12546" max="12546" width="19.140625" customWidth="1"/>
    <col min="12547" max="12547" width="13.140625" customWidth="1"/>
    <col min="12548" max="12549" width="11.85546875" customWidth="1"/>
    <col min="12550" max="12550" width="11.140625" customWidth="1"/>
    <col min="12551" max="12551" width="13.28515625" customWidth="1"/>
    <col min="12552" max="12552" width="4.5703125" customWidth="1"/>
    <col min="12554" max="12554" width="4.85546875" customWidth="1"/>
    <col min="12801" max="12801" width="6.28515625" customWidth="1"/>
    <col min="12802" max="12802" width="19.140625" customWidth="1"/>
    <col min="12803" max="12803" width="13.140625" customWidth="1"/>
    <col min="12804" max="12805" width="11.85546875" customWidth="1"/>
    <col min="12806" max="12806" width="11.140625" customWidth="1"/>
    <col min="12807" max="12807" width="13.28515625" customWidth="1"/>
    <col min="12808" max="12808" width="4.5703125" customWidth="1"/>
    <col min="12810" max="12810" width="4.85546875" customWidth="1"/>
    <col min="13057" max="13057" width="6.28515625" customWidth="1"/>
    <col min="13058" max="13058" width="19.140625" customWidth="1"/>
    <col min="13059" max="13059" width="13.140625" customWidth="1"/>
    <col min="13060" max="13061" width="11.85546875" customWidth="1"/>
    <col min="13062" max="13062" width="11.140625" customWidth="1"/>
    <col min="13063" max="13063" width="13.28515625" customWidth="1"/>
    <col min="13064" max="13064" width="4.5703125" customWidth="1"/>
    <col min="13066" max="13066" width="4.85546875" customWidth="1"/>
    <col min="13313" max="13313" width="6.28515625" customWidth="1"/>
    <col min="13314" max="13314" width="19.140625" customWidth="1"/>
    <col min="13315" max="13315" width="13.140625" customWidth="1"/>
    <col min="13316" max="13317" width="11.85546875" customWidth="1"/>
    <col min="13318" max="13318" width="11.140625" customWidth="1"/>
    <col min="13319" max="13319" width="13.28515625" customWidth="1"/>
    <col min="13320" max="13320" width="4.5703125" customWidth="1"/>
    <col min="13322" max="13322" width="4.85546875" customWidth="1"/>
    <col min="13569" max="13569" width="6.28515625" customWidth="1"/>
    <col min="13570" max="13570" width="19.140625" customWidth="1"/>
    <col min="13571" max="13571" width="13.140625" customWidth="1"/>
    <col min="13572" max="13573" width="11.85546875" customWidth="1"/>
    <col min="13574" max="13574" width="11.140625" customWidth="1"/>
    <col min="13575" max="13575" width="13.28515625" customWidth="1"/>
    <col min="13576" max="13576" width="4.5703125" customWidth="1"/>
    <col min="13578" max="13578" width="4.85546875" customWidth="1"/>
    <col min="13825" max="13825" width="6.28515625" customWidth="1"/>
    <col min="13826" max="13826" width="19.140625" customWidth="1"/>
    <col min="13827" max="13827" width="13.140625" customWidth="1"/>
    <col min="13828" max="13829" width="11.85546875" customWidth="1"/>
    <col min="13830" max="13830" width="11.140625" customWidth="1"/>
    <col min="13831" max="13831" width="13.28515625" customWidth="1"/>
    <col min="13832" max="13832" width="4.5703125" customWidth="1"/>
    <col min="13834" max="13834" width="4.85546875" customWidth="1"/>
    <col min="14081" max="14081" width="6.28515625" customWidth="1"/>
    <col min="14082" max="14082" width="19.140625" customWidth="1"/>
    <col min="14083" max="14083" width="13.140625" customWidth="1"/>
    <col min="14084" max="14085" width="11.85546875" customWidth="1"/>
    <col min="14086" max="14086" width="11.140625" customWidth="1"/>
    <col min="14087" max="14087" width="13.28515625" customWidth="1"/>
    <col min="14088" max="14088" width="4.5703125" customWidth="1"/>
    <col min="14090" max="14090" width="4.85546875" customWidth="1"/>
    <col min="14337" max="14337" width="6.28515625" customWidth="1"/>
    <col min="14338" max="14338" width="19.140625" customWidth="1"/>
    <col min="14339" max="14339" width="13.140625" customWidth="1"/>
    <col min="14340" max="14341" width="11.85546875" customWidth="1"/>
    <col min="14342" max="14342" width="11.140625" customWidth="1"/>
    <col min="14343" max="14343" width="13.28515625" customWidth="1"/>
    <col min="14344" max="14344" width="4.5703125" customWidth="1"/>
    <col min="14346" max="14346" width="4.85546875" customWidth="1"/>
    <col min="14593" max="14593" width="6.28515625" customWidth="1"/>
    <col min="14594" max="14594" width="19.140625" customWidth="1"/>
    <col min="14595" max="14595" width="13.140625" customWidth="1"/>
    <col min="14596" max="14597" width="11.85546875" customWidth="1"/>
    <col min="14598" max="14598" width="11.140625" customWidth="1"/>
    <col min="14599" max="14599" width="13.28515625" customWidth="1"/>
    <col min="14600" max="14600" width="4.5703125" customWidth="1"/>
    <col min="14602" max="14602" width="4.85546875" customWidth="1"/>
    <col min="14849" max="14849" width="6.28515625" customWidth="1"/>
    <col min="14850" max="14850" width="19.140625" customWidth="1"/>
    <col min="14851" max="14851" width="13.140625" customWidth="1"/>
    <col min="14852" max="14853" width="11.85546875" customWidth="1"/>
    <col min="14854" max="14854" width="11.140625" customWidth="1"/>
    <col min="14855" max="14855" width="13.28515625" customWidth="1"/>
    <col min="14856" max="14856" width="4.5703125" customWidth="1"/>
    <col min="14858" max="14858" width="4.85546875" customWidth="1"/>
    <col min="15105" max="15105" width="6.28515625" customWidth="1"/>
    <col min="15106" max="15106" width="19.140625" customWidth="1"/>
    <col min="15107" max="15107" width="13.140625" customWidth="1"/>
    <col min="15108" max="15109" width="11.85546875" customWidth="1"/>
    <col min="15110" max="15110" width="11.140625" customWidth="1"/>
    <col min="15111" max="15111" width="13.28515625" customWidth="1"/>
    <col min="15112" max="15112" width="4.5703125" customWidth="1"/>
    <col min="15114" max="15114" width="4.85546875" customWidth="1"/>
    <col min="15361" max="15361" width="6.28515625" customWidth="1"/>
    <col min="15362" max="15362" width="19.140625" customWidth="1"/>
    <col min="15363" max="15363" width="13.140625" customWidth="1"/>
    <col min="15364" max="15365" width="11.85546875" customWidth="1"/>
    <col min="15366" max="15366" width="11.140625" customWidth="1"/>
    <col min="15367" max="15367" width="13.28515625" customWidth="1"/>
    <col min="15368" max="15368" width="4.5703125" customWidth="1"/>
    <col min="15370" max="15370" width="4.85546875" customWidth="1"/>
    <col min="15617" max="15617" width="6.28515625" customWidth="1"/>
    <col min="15618" max="15618" width="19.140625" customWidth="1"/>
    <col min="15619" max="15619" width="13.140625" customWidth="1"/>
    <col min="15620" max="15621" width="11.85546875" customWidth="1"/>
    <col min="15622" max="15622" width="11.140625" customWidth="1"/>
    <col min="15623" max="15623" width="13.28515625" customWidth="1"/>
    <col min="15624" max="15624" width="4.5703125" customWidth="1"/>
    <col min="15626" max="15626" width="4.85546875" customWidth="1"/>
    <col min="15873" max="15873" width="6.28515625" customWidth="1"/>
    <col min="15874" max="15874" width="19.140625" customWidth="1"/>
    <col min="15875" max="15875" width="13.140625" customWidth="1"/>
    <col min="15876" max="15877" width="11.85546875" customWidth="1"/>
    <col min="15878" max="15878" width="11.140625" customWidth="1"/>
    <col min="15879" max="15879" width="13.28515625" customWidth="1"/>
    <col min="15880" max="15880" width="4.5703125" customWidth="1"/>
    <col min="15882" max="15882" width="4.85546875" customWidth="1"/>
    <col min="16129" max="16129" width="6.28515625" customWidth="1"/>
    <col min="16130" max="16130" width="19.140625" customWidth="1"/>
    <col min="16131" max="16131" width="13.140625" customWidth="1"/>
    <col min="16132" max="16133" width="11.85546875" customWidth="1"/>
    <col min="16134" max="16134" width="11.140625" customWidth="1"/>
    <col min="16135" max="16135" width="13.28515625" customWidth="1"/>
    <col min="16136" max="16136" width="4.5703125" customWidth="1"/>
    <col min="16138" max="16138" width="4.85546875" customWidth="1"/>
  </cols>
  <sheetData>
    <row r="2" spans="2:16" ht="15.75">
      <c r="B2" s="184" t="s">
        <v>217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</row>
    <row r="3" spans="2:16" ht="15.75" thickBot="1">
      <c r="C3" s="80"/>
    </row>
    <row r="4" spans="2:16" ht="30">
      <c r="B4" s="94" t="s">
        <v>218</v>
      </c>
      <c r="C4" s="95" t="s">
        <v>219</v>
      </c>
      <c r="D4" s="95" t="s">
        <v>220</v>
      </c>
      <c r="E4" s="95" t="s">
        <v>221</v>
      </c>
      <c r="F4" s="95" t="s">
        <v>222</v>
      </c>
      <c r="G4" s="96" t="s">
        <v>223</v>
      </c>
      <c r="I4" s="97" t="s">
        <v>224</v>
      </c>
      <c r="K4" s="98" t="s">
        <v>225</v>
      </c>
      <c r="L4" s="99"/>
      <c r="M4" s="100"/>
      <c r="N4" s="100"/>
      <c r="O4" s="101"/>
    </row>
    <row r="5" spans="2:16" ht="15" customHeight="1" thickBot="1">
      <c r="B5" s="102" t="s">
        <v>226</v>
      </c>
      <c r="C5" s="103">
        <v>4.2</v>
      </c>
      <c r="D5" s="104">
        <f>$I$5*C5</f>
        <v>0.96600000000000008</v>
      </c>
      <c r="E5" s="104">
        <f>C5+D5</f>
        <v>5.1660000000000004</v>
      </c>
      <c r="F5" s="105">
        <v>2</v>
      </c>
      <c r="G5" s="106">
        <f>E5*F5</f>
        <v>10.332000000000001</v>
      </c>
      <c r="I5" s="107">
        <v>0.23</v>
      </c>
      <c r="K5" s="108" t="s">
        <v>227</v>
      </c>
      <c r="L5" s="109"/>
      <c r="M5" s="110"/>
      <c r="N5" s="110"/>
      <c r="O5" s="111"/>
    </row>
    <row r="6" spans="2:16">
      <c r="B6" s="102" t="s">
        <v>228</v>
      </c>
      <c r="C6" s="103">
        <v>7.3</v>
      </c>
      <c r="D6" s="104">
        <f t="shared" ref="D6:D15" si="0">$I$5*C6</f>
        <v>1.679</v>
      </c>
      <c r="E6" s="104">
        <f t="shared" ref="E6:E15" si="1">C6+D6</f>
        <v>8.9789999999999992</v>
      </c>
      <c r="F6" s="105">
        <v>3</v>
      </c>
      <c r="G6" s="106">
        <f t="shared" ref="G6:G15" si="2">E6*F6</f>
        <v>26.936999999999998</v>
      </c>
      <c r="K6" s="206" t="s">
        <v>229</v>
      </c>
      <c r="L6" s="207"/>
      <c r="M6" s="207"/>
      <c r="N6" s="207"/>
      <c r="O6" s="208"/>
      <c r="P6" s="112"/>
    </row>
    <row r="7" spans="2:16">
      <c r="B7" s="102" t="s">
        <v>230</v>
      </c>
      <c r="C7" s="103">
        <v>27.5</v>
      </c>
      <c r="D7" s="104">
        <f t="shared" si="0"/>
        <v>6.3250000000000002</v>
      </c>
      <c r="E7" s="104">
        <f t="shared" si="1"/>
        <v>33.825000000000003</v>
      </c>
      <c r="F7" s="105">
        <v>1</v>
      </c>
      <c r="G7" s="106">
        <f t="shared" si="2"/>
        <v>33.825000000000003</v>
      </c>
      <c r="K7" s="206"/>
      <c r="L7" s="207"/>
      <c r="M7" s="207"/>
      <c r="N7" s="207"/>
      <c r="O7" s="208"/>
      <c r="P7" s="112"/>
    </row>
    <row r="8" spans="2:16">
      <c r="B8" s="102" t="s">
        <v>231</v>
      </c>
      <c r="C8" s="103">
        <v>42</v>
      </c>
      <c r="D8" s="104">
        <f t="shared" si="0"/>
        <v>9.66</v>
      </c>
      <c r="E8" s="104">
        <f t="shared" si="1"/>
        <v>51.66</v>
      </c>
      <c r="F8" s="105">
        <v>1</v>
      </c>
      <c r="G8" s="106">
        <f t="shared" si="2"/>
        <v>51.66</v>
      </c>
      <c r="K8" s="206" t="s">
        <v>232</v>
      </c>
      <c r="L8" s="207"/>
      <c r="M8" s="207"/>
      <c r="N8" s="207"/>
      <c r="O8" s="208"/>
      <c r="P8" s="113"/>
    </row>
    <row r="9" spans="2:16">
      <c r="B9" s="102" t="s">
        <v>233</v>
      </c>
      <c r="C9" s="103">
        <v>10</v>
      </c>
      <c r="D9" s="104">
        <f t="shared" si="0"/>
        <v>2.3000000000000003</v>
      </c>
      <c r="E9" s="104">
        <f t="shared" si="1"/>
        <v>12.3</v>
      </c>
      <c r="F9" s="105">
        <v>2</v>
      </c>
      <c r="G9" s="106">
        <f t="shared" si="2"/>
        <v>24.6</v>
      </c>
      <c r="K9" s="206"/>
      <c r="L9" s="207"/>
      <c r="M9" s="207"/>
      <c r="N9" s="207"/>
      <c r="O9" s="208"/>
      <c r="P9" s="113"/>
    </row>
    <row r="10" spans="2:16">
      <c r="B10" s="102" t="s">
        <v>234</v>
      </c>
      <c r="C10" s="103">
        <v>2.2999999999999998</v>
      </c>
      <c r="D10" s="104">
        <f t="shared" si="0"/>
        <v>0.52900000000000003</v>
      </c>
      <c r="E10" s="104">
        <f t="shared" si="1"/>
        <v>2.8289999999999997</v>
      </c>
      <c r="F10" s="105">
        <v>10</v>
      </c>
      <c r="G10" s="106">
        <f t="shared" si="2"/>
        <v>28.29</v>
      </c>
      <c r="K10" s="206" t="s">
        <v>235</v>
      </c>
      <c r="L10" s="207"/>
      <c r="M10" s="207"/>
      <c r="N10" s="207"/>
      <c r="O10" s="208"/>
    </row>
    <row r="11" spans="2:16">
      <c r="B11" s="102" t="s">
        <v>236</v>
      </c>
      <c r="C11" s="103">
        <v>1.35</v>
      </c>
      <c r="D11" s="104">
        <f t="shared" si="0"/>
        <v>0.31050000000000005</v>
      </c>
      <c r="E11" s="104">
        <f t="shared" si="1"/>
        <v>1.6605000000000001</v>
      </c>
      <c r="F11" s="105">
        <v>4</v>
      </c>
      <c r="G11" s="106">
        <f t="shared" si="2"/>
        <v>6.6420000000000003</v>
      </c>
      <c r="K11" s="206"/>
      <c r="L11" s="207"/>
      <c r="M11" s="207"/>
      <c r="N11" s="207"/>
      <c r="O11" s="208"/>
    </row>
    <row r="12" spans="2:16" ht="15" customHeight="1" thickBot="1">
      <c r="B12" s="102" t="s">
        <v>237</v>
      </c>
      <c r="C12" s="103">
        <v>6.99</v>
      </c>
      <c r="D12" s="104">
        <f t="shared" si="0"/>
        <v>1.6077000000000001</v>
      </c>
      <c r="E12" s="104">
        <f t="shared" si="1"/>
        <v>8.5976999999999997</v>
      </c>
      <c r="F12" s="105">
        <v>2</v>
      </c>
      <c r="G12" s="106">
        <f t="shared" si="2"/>
        <v>17.195399999999999</v>
      </c>
      <c r="K12" s="114"/>
      <c r="L12" s="115"/>
      <c r="M12" s="115"/>
      <c r="N12" s="115"/>
      <c r="O12" s="116"/>
    </row>
    <row r="13" spans="2:16">
      <c r="B13" s="102" t="s">
        <v>238</v>
      </c>
      <c r="C13" s="103">
        <v>5.61</v>
      </c>
      <c r="D13" s="104">
        <f t="shared" si="0"/>
        <v>1.2903000000000002</v>
      </c>
      <c r="E13" s="104">
        <f t="shared" si="1"/>
        <v>6.9003000000000005</v>
      </c>
      <c r="F13" s="105">
        <v>1</v>
      </c>
      <c r="G13" s="106">
        <f t="shared" si="2"/>
        <v>6.9003000000000005</v>
      </c>
    </row>
    <row r="14" spans="2:16">
      <c r="B14" s="102" t="s">
        <v>239</v>
      </c>
      <c r="C14" s="103">
        <v>18.989999999999998</v>
      </c>
      <c r="D14" s="104">
        <f t="shared" si="0"/>
        <v>4.3677000000000001</v>
      </c>
      <c r="E14" s="104">
        <f t="shared" si="1"/>
        <v>23.357699999999998</v>
      </c>
      <c r="F14" s="105">
        <v>1</v>
      </c>
      <c r="G14" s="106">
        <f t="shared" si="2"/>
        <v>23.357699999999998</v>
      </c>
    </row>
    <row r="15" spans="2:16" ht="15" customHeight="1" thickBot="1">
      <c r="B15" s="117" t="s">
        <v>240</v>
      </c>
      <c r="C15" s="118">
        <v>3.26</v>
      </c>
      <c r="D15" s="104">
        <f t="shared" si="0"/>
        <v>0.74980000000000002</v>
      </c>
      <c r="E15" s="104">
        <f t="shared" si="1"/>
        <v>4.0098000000000003</v>
      </c>
      <c r="F15" s="119">
        <v>4</v>
      </c>
      <c r="G15" s="106">
        <f t="shared" si="2"/>
        <v>16.039200000000001</v>
      </c>
    </row>
    <row r="16" spans="2:16" ht="30.75" thickBot="1">
      <c r="B16" s="41"/>
      <c r="C16" s="81"/>
      <c r="D16" s="41"/>
      <c r="E16" s="41"/>
      <c r="F16" s="120" t="s">
        <v>241</v>
      </c>
      <c r="G16" s="121">
        <f>SUM(G5:G15)</f>
        <v>245.77859999999995</v>
      </c>
    </row>
  </sheetData>
  <mergeCells count="4">
    <mergeCell ref="B2:O2"/>
    <mergeCell ref="K6:O7"/>
    <mergeCell ref="K8:O9"/>
    <mergeCell ref="K10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Arkusz5"/>
  <dimension ref="B2:J21"/>
  <sheetViews>
    <sheetView workbookViewId="0">
      <selection activeCell="E21" sqref="E21"/>
    </sheetView>
  </sheetViews>
  <sheetFormatPr defaultRowHeight="15"/>
  <cols>
    <col min="1" max="1" width="6.7109375" customWidth="1"/>
    <col min="2" max="2" width="25.42578125" customWidth="1"/>
    <col min="3" max="3" width="22.5703125" customWidth="1"/>
    <col min="4" max="4" width="24.28515625" customWidth="1"/>
    <col min="6" max="8" width="10.7109375" customWidth="1"/>
    <col min="257" max="257" width="6.7109375" customWidth="1"/>
    <col min="258" max="258" width="25.42578125" customWidth="1"/>
    <col min="259" max="259" width="22.5703125" customWidth="1"/>
    <col min="260" max="260" width="24.28515625" customWidth="1"/>
    <col min="262" max="264" width="10.7109375" customWidth="1"/>
    <col min="513" max="513" width="6.7109375" customWidth="1"/>
    <col min="514" max="514" width="25.42578125" customWidth="1"/>
    <col min="515" max="515" width="22.5703125" customWidth="1"/>
    <col min="516" max="516" width="24.28515625" customWidth="1"/>
    <col min="518" max="520" width="10.7109375" customWidth="1"/>
    <col min="769" max="769" width="6.7109375" customWidth="1"/>
    <col min="770" max="770" width="25.42578125" customWidth="1"/>
    <col min="771" max="771" width="22.5703125" customWidth="1"/>
    <col min="772" max="772" width="24.28515625" customWidth="1"/>
    <col min="774" max="776" width="10.7109375" customWidth="1"/>
    <col min="1025" max="1025" width="6.7109375" customWidth="1"/>
    <col min="1026" max="1026" width="25.42578125" customWidth="1"/>
    <col min="1027" max="1027" width="22.5703125" customWidth="1"/>
    <col min="1028" max="1028" width="24.28515625" customWidth="1"/>
    <col min="1030" max="1032" width="10.7109375" customWidth="1"/>
    <col min="1281" max="1281" width="6.7109375" customWidth="1"/>
    <col min="1282" max="1282" width="25.42578125" customWidth="1"/>
    <col min="1283" max="1283" width="22.5703125" customWidth="1"/>
    <col min="1284" max="1284" width="24.28515625" customWidth="1"/>
    <col min="1286" max="1288" width="10.7109375" customWidth="1"/>
    <col min="1537" max="1537" width="6.7109375" customWidth="1"/>
    <col min="1538" max="1538" width="25.42578125" customWidth="1"/>
    <col min="1539" max="1539" width="22.5703125" customWidth="1"/>
    <col min="1540" max="1540" width="24.28515625" customWidth="1"/>
    <col min="1542" max="1544" width="10.7109375" customWidth="1"/>
    <col min="1793" max="1793" width="6.7109375" customWidth="1"/>
    <col min="1794" max="1794" width="25.42578125" customWidth="1"/>
    <col min="1795" max="1795" width="22.5703125" customWidth="1"/>
    <col min="1796" max="1796" width="24.28515625" customWidth="1"/>
    <col min="1798" max="1800" width="10.7109375" customWidth="1"/>
    <col min="2049" max="2049" width="6.7109375" customWidth="1"/>
    <col min="2050" max="2050" width="25.42578125" customWidth="1"/>
    <col min="2051" max="2051" width="22.5703125" customWidth="1"/>
    <col min="2052" max="2052" width="24.28515625" customWidth="1"/>
    <col min="2054" max="2056" width="10.7109375" customWidth="1"/>
    <col min="2305" max="2305" width="6.7109375" customWidth="1"/>
    <col min="2306" max="2306" width="25.42578125" customWidth="1"/>
    <col min="2307" max="2307" width="22.5703125" customWidth="1"/>
    <col min="2308" max="2308" width="24.28515625" customWidth="1"/>
    <col min="2310" max="2312" width="10.7109375" customWidth="1"/>
    <col min="2561" max="2561" width="6.7109375" customWidth="1"/>
    <col min="2562" max="2562" width="25.42578125" customWidth="1"/>
    <col min="2563" max="2563" width="22.5703125" customWidth="1"/>
    <col min="2564" max="2564" width="24.28515625" customWidth="1"/>
    <col min="2566" max="2568" width="10.7109375" customWidth="1"/>
    <col min="2817" max="2817" width="6.7109375" customWidth="1"/>
    <col min="2818" max="2818" width="25.42578125" customWidth="1"/>
    <col min="2819" max="2819" width="22.5703125" customWidth="1"/>
    <col min="2820" max="2820" width="24.28515625" customWidth="1"/>
    <col min="2822" max="2824" width="10.7109375" customWidth="1"/>
    <col min="3073" max="3073" width="6.7109375" customWidth="1"/>
    <col min="3074" max="3074" width="25.42578125" customWidth="1"/>
    <col min="3075" max="3075" width="22.5703125" customWidth="1"/>
    <col min="3076" max="3076" width="24.28515625" customWidth="1"/>
    <col min="3078" max="3080" width="10.7109375" customWidth="1"/>
    <col min="3329" max="3329" width="6.7109375" customWidth="1"/>
    <col min="3330" max="3330" width="25.42578125" customWidth="1"/>
    <col min="3331" max="3331" width="22.5703125" customWidth="1"/>
    <col min="3332" max="3332" width="24.28515625" customWidth="1"/>
    <col min="3334" max="3336" width="10.7109375" customWidth="1"/>
    <col min="3585" max="3585" width="6.7109375" customWidth="1"/>
    <col min="3586" max="3586" width="25.42578125" customWidth="1"/>
    <col min="3587" max="3587" width="22.5703125" customWidth="1"/>
    <col min="3588" max="3588" width="24.28515625" customWidth="1"/>
    <col min="3590" max="3592" width="10.7109375" customWidth="1"/>
    <col min="3841" max="3841" width="6.7109375" customWidth="1"/>
    <col min="3842" max="3842" width="25.42578125" customWidth="1"/>
    <col min="3843" max="3843" width="22.5703125" customWidth="1"/>
    <col min="3844" max="3844" width="24.28515625" customWidth="1"/>
    <col min="3846" max="3848" width="10.7109375" customWidth="1"/>
    <col min="4097" max="4097" width="6.7109375" customWidth="1"/>
    <col min="4098" max="4098" width="25.42578125" customWidth="1"/>
    <col min="4099" max="4099" width="22.5703125" customWidth="1"/>
    <col min="4100" max="4100" width="24.28515625" customWidth="1"/>
    <col min="4102" max="4104" width="10.7109375" customWidth="1"/>
    <col min="4353" max="4353" width="6.7109375" customWidth="1"/>
    <col min="4354" max="4354" width="25.42578125" customWidth="1"/>
    <col min="4355" max="4355" width="22.5703125" customWidth="1"/>
    <col min="4356" max="4356" width="24.28515625" customWidth="1"/>
    <col min="4358" max="4360" width="10.7109375" customWidth="1"/>
    <col min="4609" max="4609" width="6.7109375" customWidth="1"/>
    <col min="4610" max="4610" width="25.42578125" customWidth="1"/>
    <col min="4611" max="4611" width="22.5703125" customWidth="1"/>
    <col min="4612" max="4612" width="24.28515625" customWidth="1"/>
    <col min="4614" max="4616" width="10.7109375" customWidth="1"/>
    <col min="4865" max="4865" width="6.7109375" customWidth="1"/>
    <col min="4866" max="4866" width="25.42578125" customWidth="1"/>
    <col min="4867" max="4867" width="22.5703125" customWidth="1"/>
    <col min="4868" max="4868" width="24.28515625" customWidth="1"/>
    <col min="4870" max="4872" width="10.7109375" customWidth="1"/>
    <col min="5121" max="5121" width="6.7109375" customWidth="1"/>
    <col min="5122" max="5122" width="25.42578125" customWidth="1"/>
    <col min="5123" max="5123" width="22.5703125" customWidth="1"/>
    <col min="5124" max="5124" width="24.28515625" customWidth="1"/>
    <col min="5126" max="5128" width="10.7109375" customWidth="1"/>
    <col min="5377" max="5377" width="6.7109375" customWidth="1"/>
    <col min="5378" max="5378" width="25.42578125" customWidth="1"/>
    <col min="5379" max="5379" width="22.5703125" customWidth="1"/>
    <col min="5380" max="5380" width="24.28515625" customWidth="1"/>
    <col min="5382" max="5384" width="10.7109375" customWidth="1"/>
    <col min="5633" max="5633" width="6.7109375" customWidth="1"/>
    <col min="5634" max="5634" width="25.42578125" customWidth="1"/>
    <col min="5635" max="5635" width="22.5703125" customWidth="1"/>
    <col min="5636" max="5636" width="24.28515625" customWidth="1"/>
    <col min="5638" max="5640" width="10.7109375" customWidth="1"/>
    <col min="5889" max="5889" width="6.7109375" customWidth="1"/>
    <col min="5890" max="5890" width="25.42578125" customWidth="1"/>
    <col min="5891" max="5891" width="22.5703125" customWidth="1"/>
    <col min="5892" max="5892" width="24.28515625" customWidth="1"/>
    <col min="5894" max="5896" width="10.7109375" customWidth="1"/>
    <col min="6145" max="6145" width="6.7109375" customWidth="1"/>
    <col min="6146" max="6146" width="25.42578125" customWidth="1"/>
    <col min="6147" max="6147" width="22.5703125" customWidth="1"/>
    <col min="6148" max="6148" width="24.28515625" customWidth="1"/>
    <col min="6150" max="6152" width="10.7109375" customWidth="1"/>
    <col min="6401" max="6401" width="6.7109375" customWidth="1"/>
    <col min="6402" max="6402" width="25.42578125" customWidth="1"/>
    <col min="6403" max="6403" width="22.5703125" customWidth="1"/>
    <col min="6404" max="6404" width="24.28515625" customWidth="1"/>
    <col min="6406" max="6408" width="10.7109375" customWidth="1"/>
    <col min="6657" max="6657" width="6.7109375" customWidth="1"/>
    <col min="6658" max="6658" width="25.42578125" customWidth="1"/>
    <col min="6659" max="6659" width="22.5703125" customWidth="1"/>
    <col min="6660" max="6660" width="24.28515625" customWidth="1"/>
    <col min="6662" max="6664" width="10.7109375" customWidth="1"/>
    <col min="6913" max="6913" width="6.7109375" customWidth="1"/>
    <col min="6914" max="6914" width="25.42578125" customWidth="1"/>
    <col min="6915" max="6915" width="22.5703125" customWidth="1"/>
    <col min="6916" max="6916" width="24.28515625" customWidth="1"/>
    <col min="6918" max="6920" width="10.7109375" customWidth="1"/>
    <col min="7169" max="7169" width="6.7109375" customWidth="1"/>
    <col min="7170" max="7170" width="25.42578125" customWidth="1"/>
    <col min="7171" max="7171" width="22.5703125" customWidth="1"/>
    <col min="7172" max="7172" width="24.28515625" customWidth="1"/>
    <col min="7174" max="7176" width="10.7109375" customWidth="1"/>
    <col min="7425" max="7425" width="6.7109375" customWidth="1"/>
    <col min="7426" max="7426" width="25.42578125" customWidth="1"/>
    <col min="7427" max="7427" width="22.5703125" customWidth="1"/>
    <col min="7428" max="7428" width="24.28515625" customWidth="1"/>
    <col min="7430" max="7432" width="10.7109375" customWidth="1"/>
    <col min="7681" max="7681" width="6.7109375" customWidth="1"/>
    <col min="7682" max="7682" width="25.42578125" customWidth="1"/>
    <col min="7683" max="7683" width="22.5703125" customWidth="1"/>
    <col min="7684" max="7684" width="24.28515625" customWidth="1"/>
    <col min="7686" max="7688" width="10.7109375" customWidth="1"/>
    <col min="7937" max="7937" width="6.7109375" customWidth="1"/>
    <col min="7938" max="7938" width="25.42578125" customWidth="1"/>
    <col min="7939" max="7939" width="22.5703125" customWidth="1"/>
    <col min="7940" max="7940" width="24.28515625" customWidth="1"/>
    <col min="7942" max="7944" width="10.7109375" customWidth="1"/>
    <col min="8193" max="8193" width="6.7109375" customWidth="1"/>
    <col min="8194" max="8194" width="25.42578125" customWidth="1"/>
    <col min="8195" max="8195" width="22.5703125" customWidth="1"/>
    <col min="8196" max="8196" width="24.28515625" customWidth="1"/>
    <col min="8198" max="8200" width="10.7109375" customWidth="1"/>
    <col min="8449" max="8449" width="6.7109375" customWidth="1"/>
    <col min="8450" max="8450" width="25.42578125" customWidth="1"/>
    <col min="8451" max="8451" width="22.5703125" customWidth="1"/>
    <col min="8452" max="8452" width="24.28515625" customWidth="1"/>
    <col min="8454" max="8456" width="10.7109375" customWidth="1"/>
    <col min="8705" max="8705" width="6.7109375" customWidth="1"/>
    <col min="8706" max="8706" width="25.42578125" customWidth="1"/>
    <col min="8707" max="8707" width="22.5703125" customWidth="1"/>
    <col min="8708" max="8708" width="24.28515625" customWidth="1"/>
    <col min="8710" max="8712" width="10.7109375" customWidth="1"/>
    <col min="8961" max="8961" width="6.7109375" customWidth="1"/>
    <col min="8962" max="8962" width="25.42578125" customWidth="1"/>
    <col min="8963" max="8963" width="22.5703125" customWidth="1"/>
    <col min="8964" max="8964" width="24.28515625" customWidth="1"/>
    <col min="8966" max="8968" width="10.7109375" customWidth="1"/>
    <col min="9217" max="9217" width="6.7109375" customWidth="1"/>
    <col min="9218" max="9218" width="25.42578125" customWidth="1"/>
    <col min="9219" max="9219" width="22.5703125" customWidth="1"/>
    <col min="9220" max="9220" width="24.28515625" customWidth="1"/>
    <col min="9222" max="9224" width="10.7109375" customWidth="1"/>
    <col min="9473" max="9473" width="6.7109375" customWidth="1"/>
    <col min="9474" max="9474" width="25.42578125" customWidth="1"/>
    <col min="9475" max="9475" width="22.5703125" customWidth="1"/>
    <col min="9476" max="9476" width="24.28515625" customWidth="1"/>
    <col min="9478" max="9480" width="10.7109375" customWidth="1"/>
    <col min="9729" max="9729" width="6.7109375" customWidth="1"/>
    <col min="9730" max="9730" width="25.42578125" customWidth="1"/>
    <col min="9731" max="9731" width="22.5703125" customWidth="1"/>
    <col min="9732" max="9732" width="24.28515625" customWidth="1"/>
    <col min="9734" max="9736" width="10.7109375" customWidth="1"/>
    <col min="9985" max="9985" width="6.7109375" customWidth="1"/>
    <col min="9986" max="9986" width="25.42578125" customWidth="1"/>
    <col min="9987" max="9987" width="22.5703125" customWidth="1"/>
    <col min="9988" max="9988" width="24.28515625" customWidth="1"/>
    <col min="9990" max="9992" width="10.7109375" customWidth="1"/>
    <col min="10241" max="10241" width="6.7109375" customWidth="1"/>
    <col min="10242" max="10242" width="25.42578125" customWidth="1"/>
    <col min="10243" max="10243" width="22.5703125" customWidth="1"/>
    <col min="10244" max="10244" width="24.28515625" customWidth="1"/>
    <col min="10246" max="10248" width="10.7109375" customWidth="1"/>
    <col min="10497" max="10497" width="6.7109375" customWidth="1"/>
    <col min="10498" max="10498" width="25.42578125" customWidth="1"/>
    <col min="10499" max="10499" width="22.5703125" customWidth="1"/>
    <col min="10500" max="10500" width="24.28515625" customWidth="1"/>
    <col min="10502" max="10504" width="10.7109375" customWidth="1"/>
    <col min="10753" max="10753" width="6.7109375" customWidth="1"/>
    <col min="10754" max="10754" width="25.42578125" customWidth="1"/>
    <col min="10755" max="10755" width="22.5703125" customWidth="1"/>
    <col min="10756" max="10756" width="24.28515625" customWidth="1"/>
    <col min="10758" max="10760" width="10.7109375" customWidth="1"/>
    <col min="11009" max="11009" width="6.7109375" customWidth="1"/>
    <col min="11010" max="11010" width="25.42578125" customWidth="1"/>
    <col min="11011" max="11011" width="22.5703125" customWidth="1"/>
    <col min="11012" max="11012" width="24.28515625" customWidth="1"/>
    <col min="11014" max="11016" width="10.7109375" customWidth="1"/>
    <col min="11265" max="11265" width="6.7109375" customWidth="1"/>
    <col min="11266" max="11266" width="25.42578125" customWidth="1"/>
    <col min="11267" max="11267" width="22.5703125" customWidth="1"/>
    <col min="11268" max="11268" width="24.28515625" customWidth="1"/>
    <col min="11270" max="11272" width="10.7109375" customWidth="1"/>
    <col min="11521" max="11521" width="6.7109375" customWidth="1"/>
    <col min="11522" max="11522" width="25.42578125" customWidth="1"/>
    <col min="11523" max="11523" width="22.5703125" customWidth="1"/>
    <col min="11524" max="11524" width="24.28515625" customWidth="1"/>
    <col min="11526" max="11528" width="10.7109375" customWidth="1"/>
    <col min="11777" max="11777" width="6.7109375" customWidth="1"/>
    <col min="11778" max="11778" width="25.42578125" customWidth="1"/>
    <col min="11779" max="11779" width="22.5703125" customWidth="1"/>
    <col min="11780" max="11780" width="24.28515625" customWidth="1"/>
    <col min="11782" max="11784" width="10.7109375" customWidth="1"/>
    <col min="12033" max="12033" width="6.7109375" customWidth="1"/>
    <col min="12034" max="12034" width="25.42578125" customWidth="1"/>
    <col min="12035" max="12035" width="22.5703125" customWidth="1"/>
    <col min="12036" max="12036" width="24.28515625" customWidth="1"/>
    <col min="12038" max="12040" width="10.7109375" customWidth="1"/>
    <col min="12289" max="12289" width="6.7109375" customWidth="1"/>
    <col min="12290" max="12290" width="25.42578125" customWidth="1"/>
    <col min="12291" max="12291" width="22.5703125" customWidth="1"/>
    <col min="12292" max="12292" width="24.28515625" customWidth="1"/>
    <col min="12294" max="12296" width="10.7109375" customWidth="1"/>
    <col min="12545" max="12545" width="6.7109375" customWidth="1"/>
    <col min="12546" max="12546" width="25.42578125" customWidth="1"/>
    <col min="12547" max="12547" width="22.5703125" customWidth="1"/>
    <col min="12548" max="12548" width="24.28515625" customWidth="1"/>
    <col min="12550" max="12552" width="10.7109375" customWidth="1"/>
    <col min="12801" max="12801" width="6.7109375" customWidth="1"/>
    <col min="12802" max="12802" width="25.42578125" customWidth="1"/>
    <col min="12803" max="12803" width="22.5703125" customWidth="1"/>
    <col min="12804" max="12804" width="24.28515625" customWidth="1"/>
    <col min="12806" max="12808" width="10.7109375" customWidth="1"/>
    <col min="13057" max="13057" width="6.7109375" customWidth="1"/>
    <col min="13058" max="13058" width="25.42578125" customWidth="1"/>
    <col min="13059" max="13059" width="22.5703125" customWidth="1"/>
    <col min="13060" max="13060" width="24.28515625" customWidth="1"/>
    <col min="13062" max="13064" width="10.7109375" customWidth="1"/>
    <col min="13313" max="13313" width="6.7109375" customWidth="1"/>
    <col min="13314" max="13314" width="25.42578125" customWidth="1"/>
    <col min="13315" max="13315" width="22.5703125" customWidth="1"/>
    <col min="13316" max="13316" width="24.28515625" customWidth="1"/>
    <col min="13318" max="13320" width="10.7109375" customWidth="1"/>
    <col min="13569" max="13569" width="6.7109375" customWidth="1"/>
    <col min="13570" max="13570" width="25.42578125" customWidth="1"/>
    <col min="13571" max="13571" width="22.5703125" customWidth="1"/>
    <col min="13572" max="13572" width="24.28515625" customWidth="1"/>
    <col min="13574" max="13576" width="10.7109375" customWidth="1"/>
    <col min="13825" max="13825" width="6.7109375" customWidth="1"/>
    <col min="13826" max="13826" width="25.42578125" customWidth="1"/>
    <col min="13827" max="13827" width="22.5703125" customWidth="1"/>
    <col min="13828" max="13828" width="24.28515625" customWidth="1"/>
    <col min="13830" max="13832" width="10.7109375" customWidth="1"/>
    <col min="14081" max="14081" width="6.7109375" customWidth="1"/>
    <col min="14082" max="14082" width="25.42578125" customWidth="1"/>
    <col min="14083" max="14083" width="22.5703125" customWidth="1"/>
    <col min="14084" max="14084" width="24.28515625" customWidth="1"/>
    <col min="14086" max="14088" width="10.7109375" customWidth="1"/>
    <col min="14337" max="14337" width="6.7109375" customWidth="1"/>
    <col min="14338" max="14338" width="25.42578125" customWidth="1"/>
    <col min="14339" max="14339" width="22.5703125" customWidth="1"/>
    <col min="14340" max="14340" width="24.28515625" customWidth="1"/>
    <col min="14342" max="14344" width="10.7109375" customWidth="1"/>
    <col min="14593" max="14593" width="6.7109375" customWidth="1"/>
    <col min="14594" max="14594" width="25.42578125" customWidth="1"/>
    <col min="14595" max="14595" width="22.5703125" customWidth="1"/>
    <col min="14596" max="14596" width="24.28515625" customWidth="1"/>
    <col min="14598" max="14600" width="10.7109375" customWidth="1"/>
    <col min="14849" max="14849" width="6.7109375" customWidth="1"/>
    <col min="14850" max="14850" width="25.42578125" customWidth="1"/>
    <col min="14851" max="14851" width="22.5703125" customWidth="1"/>
    <col min="14852" max="14852" width="24.28515625" customWidth="1"/>
    <col min="14854" max="14856" width="10.7109375" customWidth="1"/>
    <col min="15105" max="15105" width="6.7109375" customWidth="1"/>
    <col min="15106" max="15106" width="25.42578125" customWidth="1"/>
    <col min="15107" max="15107" width="22.5703125" customWidth="1"/>
    <col min="15108" max="15108" width="24.28515625" customWidth="1"/>
    <col min="15110" max="15112" width="10.7109375" customWidth="1"/>
    <col min="15361" max="15361" width="6.7109375" customWidth="1"/>
    <col min="15362" max="15362" width="25.42578125" customWidth="1"/>
    <col min="15363" max="15363" width="22.5703125" customWidth="1"/>
    <col min="15364" max="15364" width="24.28515625" customWidth="1"/>
    <col min="15366" max="15368" width="10.7109375" customWidth="1"/>
    <col min="15617" max="15617" width="6.7109375" customWidth="1"/>
    <col min="15618" max="15618" width="25.42578125" customWidth="1"/>
    <col min="15619" max="15619" width="22.5703125" customWidth="1"/>
    <col min="15620" max="15620" width="24.28515625" customWidth="1"/>
    <col min="15622" max="15624" width="10.7109375" customWidth="1"/>
    <col min="15873" max="15873" width="6.7109375" customWidth="1"/>
    <col min="15874" max="15874" width="25.42578125" customWidth="1"/>
    <col min="15875" max="15875" width="22.5703125" customWidth="1"/>
    <col min="15876" max="15876" width="24.28515625" customWidth="1"/>
    <col min="15878" max="15880" width="10.7109375" customWidth="1"/>
    <col min="16129" max="16129" width="6.7109375" customWidth="1"/>
    <col min="16130" max="16130" width="25.42578125" customWidth="1"/>
    <col min="16131" max="16131" width="22.5703125" customWidth="1"/>
    <col min="16132" max="16132" width="24.28515625" customWidth="1"/>
    <col min="16134" max="16136" width="10.7109375" customWidth="1"/>
  </cols>
  <sheetData>
    <row r="2" spans="2:10" ht="15.75">
      <c r="B2" s="209" t="s">
        <v>242</v>
      </c>
      <c r="C2" s="209"/>
      <c r="D2" s="209"/>
      <c r="E2" s="209"/>
      <c r="F2" s="209"/>
      <c r="G2" s="209"/>
      <c r="H2" s="209"/>
      <c r="I2" s="209"/>
      <c r="J2" s="209"/>
    </row>
    <row r="3" spans="2:10" ht="15.75" thickBot="1"/>
    <row r="4" spans="2:10" ht="30">
      <c r="B4" s="122" t="s">
        <v>243</v>
      </c>
      <c r="C4" s="123" t="s">
        <v>244</v>
      </c>
      <c r="D4" s="124" t="s">
        <v>245</v>
      </c>
      <c r="F4" s="210" t="s">
        <v>246</v>
      </c>
      <c r="G4" s="211"/>
      <c r="H4" s="211"/>
      <c r="I4" s="211"/>
      <c r="J4" s="212"/>
    </row>
    <row r="5" spans="2:10" ht="15.75">
      <c r="B5" s="125" t="s">
        <v>247</v>
      </c>
      <c r="C5" s="126">
        <v>83.9</v>
      </c>
      <c r="D5" s="127">
        <f>C5/$C$21</f>
        <v>2.5878288763455784E-2</v>
      </c>
      <c r="F5" s="213"/>
      <c r="G5" s="214"/>
      <c r="H5" s="214"/>
      <c r="I5" s="214"/>
      <c r="J5" s="215"/>
    </row>
    <row r="6" spans="2:10" ht="15.75">
      <c r="B6" s="125" t="s">
        <v>248</v>
      </c>
      <c r="C6" s="126">
        <v>30.5</v>
      </c>
      <c r="D6" s="127">
        <f t="shared" ref="D6:D19" si="0">C6/$C$21</f>
        <v>9.4074828043552005E-3</v>
      </c>
      <c r="F6" s="213"/>
      <c r="G6" s="214"/>
      <c r="H6" s="214"/>
      <c r="I6" s="214"/>
      <c r="J6" s="215"/>
    </row>
    <row r="7" spans="2:10" ht="15.75">
      <c r="B7" s="125" t="s">
        <v>249</v>
      </c>
      <c r="C7" s="126">
        <v>43.1</v>
      </c>
      <c r="D7" s="127">
        <f t="shared" si="0"/>
        <v>1.3293852749760957E-2</v>
      </c>
      <c r="F7" s="213"/>
      <c r="G7" s="214"/>
      <c r="H7" s="214"/>
      <c r="I7" s="214"/>
      <c r="J7" s="215"/>
    </row>
    <row r="8" spans="2:10" ht="15.75">
      <c r="B8" s="125" t="s">
        <v>250</v>
      </c>
      <c r="C8" s="126">
        <v>338.1</v>
      </c>
      <c r="D8" s="127">
        <f t="shared" si="0"/>
        <v>0.1042842602017211</v>
      </c>
      <c r="F8" s="213"/>
      <c r="G8" s="214"/>
      <c r="H8" s="214"/>
      <c r="I8" s="214"/>
      <c r="J8" s="215"/>
    </row>
    <row r="9" spans="2:10" ht="15.75">
      <c r="B9" s="125" t="s">
        <v>251</v>
      </c>
      <c r="C9" s="126">
        <v>551.5</v>
      </c>
      <c r="D9" s="127">
        <f t="shared" si="0"/>
        <v>0.17010579562629158</v>
      </c>
      <c r="F9" s="213"/>
      <c r="G9" s="214"/>
      <c r="H9" s="214"/>
      <c r="I9" s="214"/>
      <c r="J9" s="215"/>
    </row>
    <row r="10" spans="2:10" ht="16.5" thickBot="1">
      <c r="B10" s="125" t="s">
        <v>252</v>
      </c>
      <c r="C10" s="126">
        <v>132</v>
      </c>
      <c r="D10" s="127">
        <f t="shared" si="0"/>
        <v>4.0714351809012672E-2</v>
      </c>
      <c r="F10" s="216"/>
      <c r="G10" s="217"/>
      <c r="H10" s="217"/>
      <c r="I10" s="217"/>
      <c r="J10" s="218"/>
    </row>
    <row r="11" spans="2:10" ht="15.75">
      <c r="B11" s="125" t="s">
        <v>253</v>
      </c>
      <c r="C11" s="126">
        <v>41.5</v>
      </c>
      <c r="D11" s="127">
        <f t="shared" si="0"/>
        <v>1.2800345455106258E-2</v>
      </c>
    </row>
    <row r="12" spans="2:10" ht="15.75">
      <c r="B12" s="125" t="s">
        <v>254</v>
      </c>
      <c r="C12" s="126">
        <v>504.8</v>
      </c>
      <c r="D12" s="127">
        <f t="shared" si="0"/>
        <v>0.15570155146355755</v>
      </c>
    </row>
    <row r="13" spans="2:10" ht="15.75">
      <c r="B13" s="125" t="s">
        <v>255</v>
      </c>
      <c r="C13" s="126">
        <v>70.2</v>
      </c>
      <c r="D13" s="127">
        <f t="shared" si="0"/>
        <v>2.1652632552974921E-2</v>
      </c>
    </row>
    <row r="14" spans="2:10" ht="15.75">
      <c r="B14" s="125" t="s">
        <v>256</v>
      </c>
      <c r="C14" s="126">
        <v>2.6</v>
      </c>
      <c r="D14" s="127">
        <f t="shared" si="0"/>
        <v>8.01949353813886E-4</v>
      </c>
    </row>
    <row r="15" spans="2:10" ht="15.75">
      <c r="B15" s="125" t="s">
        <v>257</v>
      </c>
      <c r="C15" s="126">
        <v>357</v>
      </c>
      <c r="D15" s="127">
        <f t="shared" si="0"/>
        <v>0.11011381511982973</v>
      </c>
    </row>
    <row r="16" spans="2:10" ht="15.75">
      <c r="B16" s="125" t="s">
        <v>258</v>
      </c>
      <c r="C16" s="126">
        <v>92.3</v>
      </c>
      <c r="D16" s="127">
        <f t="shared" si="0"/>
        <v>2.846920206039295E-2</v>
      </c>
    </row>
    <row r="17" spans="2:4" ht="15.75">
      <c r="B17" s="125" t="s">
        <v>259</v>
      </c>
      <c r="C17" s="126">
        <v>450</v>
      </c>
      <c r="D17" s="127">
        <f t="shared" si="0"/>
        <v>0.13879892662163412</v>
      </c>
    </row>
    <row r="18" spans="2:4" ht="15.75">
      <c r="B18" s="125" t="s">
        <v>260</v>
      </c>
      <c r="C18" s="126">
        <v>243.3</v>
      </c>
      <c r="D18" s="127">
        <f t="shared" si="0"/>
        <v>7.5043952993430182E-2</v>
      </c>
    </row>
    <row r="19" spans="2:4" ht="15.75">
      <c r="B19" s="125" t="s">
        <v>261</v>
      </c>
      <c r="C19" s="126">
        <v>301.3</v>
      </c>
      <c r="D19" s="127">
        <f t="shared" si="0"/>
        <v>9.2933592424663022E-2</v>
      </c>
    </row>
    <row r="20" spans="2:4" ht="15.75">
      <c r="B20" s="125"/>
      <c r="C20" s="126"/>
      <c r="D20" s="127"/>
    </row>
    <row r="21" spans="2:4" ht="15.75" thickBot="1">
      <c r="B21" s="128" t="s">
        <v>262</v>
      </c>
      <c r="C21" s="129">
        <f>SUM(C5:C19)</f>
        <v>3242.1000000000004</v>
      </c>
      <c r="D21" s="130">
        <f>SUM(D5:D19)</f>
        <v>0.99999999999999978</v>
      </c>
    </row>
  </sheetData>
  <mergeCells count="2">
    <mergeCell ref="B2:J2"/>
    <mergeCell ref="F4:J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Arkusz6"/>
  <dimension ref="B2:L19"/>
  <sheetViews>
    <sheetView workbookViewId="0">
      <selection activeCell="E26" sqref="E26"/>
    </sheetView>
  </sheetViews>
  <sheetFormatPr defaultRowHeight="15"/>
  <cols>
    <col min="1" max="1" width="6.7109375" customWidth="1"/>
    <col min="2" max="2" width="24.85546875" customWidth="1"/>
    <col min="3" max="3" width="15.42578125" bestFit="1" customWidth="1"/>
    <col min="4" max="4" width="14.85546875" bestFit="1" customWidth="1"/>
    <col min="5" max="5" width="15.85546875" bestFit="1" customWidth="1"/>
    <col min="6" max="6" width="16" customWidth="1"/>
    <col min="257" max="257" width="6.7109375" customWidth="1"/>
    <col min="258" max="258" width="24.85546875" customWidth="1"/>
    <col min="259" max="259" width="15.42578125" bestFit="1" customWidth="1"/>
    <col min="260" max="260" width="14.85546875" bestFit="1" customWidth="1"/>
    <col min="261" max="261" width="15.85546875" bestFit="1" customWidth="1"/>
    <col min="262" max="262" width="16" customWidth="1"/>
    <col min="513" max="513" width="6.7109375" customWidth="1"/>
    <col min="514" max="514" width="24.85546875" customWidth="1"/>
    <col min="515" max="515" width="15.42578125" bestFit="1" customWidth="1"/>
    <col min="516" max="516" width="14.85546875" bestFit="1" customWidth="1"/>
    <col min="517" max="517" width="15.85546875" bestFit="1" customWidth="1"/>
    <col min="518" max="518" width="16" customWidth="1"/>
    <col min="769" max="769" width="6.7109375" customWidth="1"/>
    <col min="770" max="770" width="24.85546875" customWidth="1"/>
    <col min="771" max="771" width="15.42578125" bestFit="1" customWidth="1"/>
    <col min="772" max="772" width="14.85546875" bestFit="1" customWidth="1"/>
    <col min="773" max="773" width="15.85546875" bestFit="1" customWidth="1"/>
    <col min="774" max="774" width="16" customWidth="1"/>
    <col min="1025" max="1025" width="6.7109375" customWidth="1"/>
    <col min="1026" max="1026" width="24.85546875" customWidth="1"/>
    <col min="1027" max="1027" width="15.42578125" bestFit="1" customWidth="1"/>
    <col min="1028" max="1028" width="14.85546875" bestFit="1" customWidth="1"/>
    <col min="1029" max="1029" width="15.85546875" bestFit="1" customWidth="1"/>
    <col min="1030" max="1030" width="16" customWidth="1"/>
    <col min="1281" max="1281" width="6.7109375" customWidth="1"/>
    <col min="1282" max="1282" width="24.85546875" customWidth="1"/>
    <col min="1283" max="1283" width="15.42578125" bestFit="1" customWidth="1"/>
    <col min="1284" max="1284" width="14.85546875" bestFit="1" customWidth="1"/>
    <col min="1285" max="1285" width="15.85546875" bestFit="1" customWidth="1"/>
    <col min="1286" max="1286" width="16" customWidth="1"/>
    <col min="1537" max="1537" width="6.7109375" customWidth="1"/>
    <col min="1538" max="1538" width="24.85546875" customWidth="1"/>
    <col min="1539" max="1539" width="15.42578125" bestFit="1" customWidth="1"/>
    <col min="1540" max="1540" width="14.85546875" bestFit="1" customWidth="1"/>
    <col min="1541" max="1541" width="15.85546875" bestFit="1" customWidth="1"/>
    <col min="1542" max="1542" width="16" customWidth="1"/>
    <col min="1793" max="1793" width="6.7109375" customWidth="1"/>
    <col min="1794" max="1794" width="24.85546875" customWidth="1"/>
    <col min="1795" max="1795" width="15.42578125" bestFit="1" customWidth="1"/>
    <col min="1796" max="1796" width="14.85546875" bestFit="1" customWidth="1"/>
    <col min="1797" max="1797" width="15.85546875" bestFit="1" customWidth="1"/>
    <col min="1798" max="1798" width="16" customWidth="1"/>
    <col min="2049" max="2049" width="6.7109375" customWidth="1"/>
    <col min="2050" max="2050" width="24.85546875" customWidth="1"/>
    <col min="2051" max="2051" width="15.42578125" bestFit="1" customWidth="1"/>
    <col min="2052" max="2052" width="14.85546875" bestFit="1" customWidth="1"/>
    <col min="2053" max="2053" width="15.85546875" bestFit="1" customWidth="1"/>
    <col min="2054" max="2054" width="16" customWidth="1"/>
    <col min="2305" max="2305" width="6.7109375" customWidth="1"/>
    <col min="2306" max="2306" width="24.85546875" customWidth="1"/>
    <col min="2307" max="2307" width="15.42578125" bestFit="1" customWidth="1"/>
    <col min="2308" max="2308" width="14.85546875" bestFit="1" customWidth="1"/>
    <col min="2309" max="2309" width="15.85546875" bestFit="1" customWidth="1"/>
    <col min="2310" max="2310" width="16" customWidth="1"/>
    <col min="2561" max="2561" width="6.7109375" customWidth="1"/>
    <col min="2562" max="2562" width="24.85546875" customWidth="1"/>
    <col min="2563" max="2563" width="15.42578125" bestFit="1" customWidth="1"/>
    <col min="2564" max="2564" width="14.85546875" bestFit="1" customWidth="1"/>
    <col min="2565" max="2565" width="15.85546875" bestFit="1" customWidth="1"/>
    <col min="2566" max="2566" width="16" customWidth="1"/>
    <col min="2817" max="2817" width="6.7109375" customWidth="1"/>
    <col min="2818" max="2818" width="24.85546875" customWidth="1"/>
    <col min="2819" max="2819" width="15.42578125" bestFit="1" customWidth="1"/>
    <col min="2820" max="2820" width="14.85546875" bestFit="1" customWidth="1"/>
    <col min="2821" max="2821" width="15.85546875" bestFit="1" customWidth="1"/>
    <col min="2822" max="2822" width="16" customWidth="1"/>
    <col min="3073" max="3073" width="6.7109375" customWidth="1"/>
    <col min="3074" max="3074" width="24.85546875" customWidth="1"/>
    <col min="3075" max="3075" width="15.42578125" bestFit="1" customWidth="1"/>
    <col min="3076" max="3076" width="14.85546875" bestFit="1" customWidth="1"/>
    <col min="3077" max="3077" width="15.85546875" bestFit="1" customWidth="1"/>
    <col min="3078" max="3078" width="16" customWidth="1"/>
    <col min="3329" max="3329" width="6.7109375" customWidth="1"/>
    <col min="3330" max="3330" width="24.85546875" customWidth="1"/>
    <col min="3331" max="3331" width="15.42578125" bestFit="1" customWidth="1"/>
    <col min="3332" max="3332" width="14.85546875" bestFit="1" customWidth="1"/>
    <col min="3333" max="3333" width="15.85546875" bestFit="1" customWidth="1"/>
    <col min="3334" max="3334" width="16" customWidth="1"/>
    <col min="3585" max="3585" width="6.7109375" customWidth="1"/>
    <col min="3586" max="3586" width="24.85546875" customWidth="1"/>
    <col min="3587" max="3587" width="15.42578125" bestFit="1" customWidth="1"/>
    <col min="3588" max="3588" width="14.85546875" bestFit="1" customWidth="1"/>
    <col min="3589" max="3589" width="15.85546875" bestFit="1" customWidth="1"/>
    <col min="3590" max="3590" width="16" customWidth="1"/>
    <col min="3841" max="3841" width="6.7109375" customWidth="1"/>
    <col min="3842" max="3842" width="24.85546875" customWidth="1"/>
    <col min="3843" max="3843" width="15.42578125" bestFit="1" customWidth="1"/>
    <col min="3844" max="3844" width="14.85546875" bestFit="1" customWidth="1"/>
    <col min="3845" max="3845" width="15.85546875" bestFit="1" customWidth="1"/>
    <col min="3846" max="3846" width="16" customWidth="1"/>
    <col min="4097" max="4097" width="6.7109375" customWidth="1"/>
    <col min="4098" max="4098" width="24.85546875" customWidth="1"/>
    <col min="4099" max="4099" width="15.42578125" bestFit="1" customWidth="1"/>
    <col min="4100" max="4100" width="14.85546875" bestFit="1" customWidth="1"/>
    <col min="4101" max="4101" width="15.85546875" bestFit="1" customWidth="1"/>
    <col min="4102" max="4102" width="16" customWidth="1"/>
    <col min="4353" max="4353" width="6.7109375" customWidth="1"/>
    <col min="4354" max="4354" width="24.85546875" customWidth="1"/>
    <col min="4355" max="4355" width="15.42578125" bestFit="1" customWidth="1"/>
    <col min="4356" max="4356" width="14.85546875" bestFit="1" customWidth="1"/>
    <col min="4357" max="4357" width="15.85546875" bestFit="1" customWidth="1"/>
    <col min="4358" max="4358" width="16" customWidth="1"/>
    <col min="4609" max="4609" width="6.7109375" customWidth="1"/>
    <col min="4610" max="4610" width="24.85546875" customWidth="1"/>
    <col min="4611" max="4611" width="15.42578125" bestFit="1" customWidth="1"/>
    <col min="4612" max="4612" width="14.85546875" bestFit="1" customWidth="1"/>
    <col min="4613" max="4613" width="15.85546875" bestFit="1" customWidth="1"/>
    <col min="4614" max="4614" width="16" customWidth="1"/>
    <col min="4865" max="4865" width="6.7109375" customWidth="1"/>
    <col min="4866" max="4866" width="24.85546875" customWidth="1"/>
    <col min="4867" max="4867" width="15.42578125" bestFit="1" customWidth="1"/>
    <col min="4868" max="4868" width="14.85546875" bestFit="1" customWidth="1"/>
    <col min="4869" max="4869" width="15.85546875" bestFit="1" customWidth="1"/>
    <col min="4870" max="4870" width="16" customWidth="1"/>
    <col min="5121" max="5121" width="6.7109375" customWidth="1"/>
    <col min="5122" max="5122" width="24.85546875" customWidth="1"/>
    <col min="5123" max="5123" width="15.42578125" bestFit="1" customWidth="1"/>
    <col min="5124" max="5124" width="14.85546875" bestFit="1" customWidth="1"/>
    <col min="5125" max="5125" width="15.85546875" bestFit="1" customWidth="1"/>
    <col min="5126" max="5126" width="16" customWidth="1"/>
    <col min="5377" max="5377" width="6.7109375" customWidth="1"/>
    <col min="5378" max="5378" width="24.85546875" customWidth="1"/>
    <col min="5379" max="5379" width="15.42578125" bestFit="1" customWidth="1"/>
    <col min="5380" max="5380" width="14.85546875" bestFit="1" customWidth="1"/>
    <col min="5381" max="5381" width="15.85546875" bestFit="1" customWidth="1"/>
    <col min="5382" max="5382" width="16" customWidth="1"/>
    <col min="5633" max="5633" width="6.7109375" customWidth="1"/>
    <col min="5634" max="5634" width="24.85546875" customWidth="1"/>
    <col min="5635" max="5635" width="15.42578125" bestFit="1" customWidth="1"/>
    <col min="5636" max="5636" width="14.85546875" bestFit="1" customWidth="1"/>
    <col min="5637" max="5637" width="15.85546875" bestFit="1" customWidth="1"/>
    <col min="5638" max="5638" width="16" customWidth="1"/>
    <col min="5889" max="5889" width="6.7109375" customWidth="1"/>
    <col min="5890" max="5890" width="24.85546875" customWidth="1"/>
    <col min="5891" max="5891" width="15.42578125" bestFit="1" customWidth="1"/>
    <col min="5892" max="5892" width="14.85546875" bestFit="1" customWidth="1"/>
    <col min="5893" max="5893" width="15.85546875" bestFit="1" customWidth="1"/>
    <col min="5894" max="5894" width="16" customWidth="1"/>
    <col min="6145" max="6145" width="6.7109375" customWidth="1"/>
    <col min="6146" max="6146" width="24.85546875" customWidth="1"/>
    <col min="6147" max="6147" width="15.42578125" bestFit="1" customWidth="1"/>
    <col min="6148" max="6148" width="14.85546875" bestFit="1" customWidth="1"/>
    <col min="6149" max="6149" width="15.85546875" bestFit="1" customWidth="1"/>
    <col min="6150" max="6150" width="16" customWidth="1"/>
    <col min="6401" max="6401" width="6.7109375" customWidth="1"/>
    <col min="6402" max="6402" width="24.85546875" customWidth="1"/>
    <col min="6403" max="6403" width="15.42578125" bestFit="1" customWidth="1"/>
    <col min="6404" max="6404" width="14.85546875" bestFit="1" customWidth="1"/>
    <col min="6405" max="6405" width="15.85546875" bestFit="1" customWidth="1"/>
    <col min="6406" max="6406" width="16" customWidth="1"/>
    <col min="6657" max="6657" width="6.7109375" customWidth="1"/>
    <col min="6658" max="6658" width="24.85546875" customWidth="1"/>
    <col min="6659" max="6659" width="15.42578125" bestFit="1" customWidth="1"/>
    <col min="6660" max="6660" width="14.85546875" bestFit="1" customWidth="1"/>
    <col min="6661" max="6661" width="15.85546875" bestFit="1" customWidth="1"/>
    <col min="6662" max="6662" width="16" customWidth="1"/>
    <col min="6913" max="6913" width="6.7109375" customWidth="1"/>
    <col min="6914" max="6914" width="24.85546875" customWidth="1"/>
    <col min="6915" max="6915" width="15.42578125" bestFit="1" customWidth="1"/>
    <col min="6916" max="6916" width="14.85546875" bestFit="1" customWidth="1"/>
    <col min="6917" max="6917" width="15.85546875" bestFit="1" customWidth="1"/>
    <col min="6918" max="6918" width="16" customWidth="1"/>
    <col min="7169" max="7169" width="6.7109375" customWidth="1"/>
    <col min="7170" max="7170" width="24.85546875" customWidth="1"/>
    <col min="7171" max="7171" width="15.42578125" bestFit="1" customWidth="1"/>
    <col min="7172" max="7172" width="14.85546875" bestFit="1" customWidth="1"/>
    <col min="7173" max="7173" width="15.85546875" bestFit="1" customWidth="1"/>
    <col min="7174" max="7174" width="16" customWidth="1"/>
    <col min="7425" max="7425" width="6.7109375" customWidth="1"/>
    <col min="7426" max="7426" width="24.85546875" customWidth="1"/>
    <col min="7427" max="7427" width="15.42578125" bestFit="1" customWidth="1"/>
    <col min="7428" max="7428" width="14.85546875" bestFit="1" customWidth="1"/>
    <col min="7429" max="7429" width="15.85546875" bestFit="1" customWidth="1"/>
    <col min="7430" max="7430" width="16" customWidth="1"/>
    <col min="7681" max="7681" width="6.7109375" customWidth="1"/>
    <col min="7682" max="7682" width="24.85546875" customWidth="1"/>
    <col min="7683" max="7683" width="15.42578125" bestFit="1" customWidth="1"/>
    <col min="7684" max="7684" width="14.85546875" bestFit="1" customWidth="1"/>
    <col min="7685" max="7685" width="15.85546875" bestFit="1" customWidth="1"/>
    <col min="7686" max="7686" width="16" customWidth="1"/>
    <col min="7937" max="7937" width="6.7109375" customWidth="1"/>
    <col min="7938" max="7938" width="24.85546875" customWidth="1"/>
    <col min="7939" max="7939" width="15.42578125" bestFit="1" customWidth="1"/>
    <col min="7940" max="7940" width="14.85546875" bestFit="1" customWidth="1"/>
    <col min="7941" max="7941" width="15.85546875" bestFit="1" customWidth="1"/>
    <col min="7942" max="7942" width="16" customWidth="1"/>
    <col min="8193" max="8193" width="6.7109375" customWidth="1"/>
    <col min="8194" max="8194" width="24.85546875" customWidth="1"/>
    <col min="8195" max="8195" width="15.42578125" bestFit="1" customWidth="1"/>
    <col min="8196" max="8196" width="14.85546875" bestFit="1" customWidth="1"/>
    <col min="8197" max="8197" width="15.85546875" bestFit="1" customWidth="1"/>
    <col min="8198" max="8198" width="16" customWidth="1"/>
    <col min="8449" max="8449" width="6.7109375" customWidth="1"/>
    <col min="8450" max="8450" width="24.85546875" customWidth="1"/>
    <col min="8451" max="8451" width="15.42578125" bestFit="1" customWidth="1"/>
    <col min="8452" max="8452" width="14.85546875" bestFit="1" customWidth="1"/>
    <col min="8453" max="8453" width="15.85546875" bestFit="1" customWidth="1"/>
    <col min="8454" max="8454" width="16" customWidth="1"/>
    <col min="8705" max="8705" width="6.7109375" customWidth="1"/>
    <col min="8706" max="8706" width="24.85546875" customWidth="1"/>
    <col min="8707" max="8707" width="15.42578125" bestFit="1" customWidth="1"/>
    <col min="8708" max="8708" width="14.85546875" bestFit="1" customWidth="1"/>
    <col min="8709" max="8709" width="15.85546875" bestFit="1" customWidth="1"/>
    <col min="8710" max="8710" width="16" customWidth="1"/>
    <col min="8961" max="8961" width="6.7109375" customWidth="1"/>
    <col min="8962" max="8962" width="24.85546875" customWidth="1"/>
    <col min="8963" max="8963" width="15.42578125" bestFit="1" customWidth="1"/>
    <col min="8964" max="8964" width="14.85546875" bestFit="1" customWidth="1"/>
    <col min="8965" max="8965" width="15.85546875" bestFit="1" customWidth="1"/>
    <col min="8966" max="8966" width="16" customWidth="1"/>
    <col min="9217" max="9217" width="6.7109375" customWidth="1"/>
    <col min="9218" max="9218" width="24.85546875" customWidth="1"/>
    <col min="9219" max="9219" width="15.42578125" bestFit="1" customWidth="1"/>
    <col min="9220" max="9220" width="14.85546875" bestFit="1" customWidth="1"/>
    <col min="9221" max="9221" width="15.85546875" bestFit="1" customWidth="1"/>
    <col min="9222" max="9222" width="16" customWidth="1"/>
    <col min="9473" max="9473" width="6.7109375" customWidth="1"/>
    <col min="9474" max="9474" width="24.85546875" customWidth="1"/>
    <col min="9475" max="9475" width="15.42578125" bestFit="1" customWidth="1"/>
    <col min="9476" max="9476" width="14.85546875" bestFit="1" customWidth="1"/>
    <col min="9477" max="9477" width="15.85546875" bestFit="1" customWidth="1"/>
    <col min="9478" max="9478" width="16" customWidth="1"/>
    <col min="9729" max="9729" width="6.7109375" customWidth="1"/>
    <col min="9730" max="9730" width="24.85546875" customWidth="1"/>
    <col min="9731" max="9731" width="15.42578125" bestFit="1" customWidth="1"/>
    <col min="9732" max="9732" width="14.85546875" bestFit="1" customWidth="1"/>
    <col min="9733" max="9733" width="15.85546875" bestFit="1" customWidth="1"/>
    <col min="9734" max="9734" width="16" customWidth="1"/>
    <col min="9985" max="9985" width="6.7109375" customWidth="1"/>
    <col min="9986" max="9986" width="24.85546875" customWidth="1"/>
    <col min="9987" max="9987" width="15.42578125" bestFit="1" customWidth="1"/>
    <col min="9988" max="9988" width="14.85546875" bestFit="1" customWidth="1"/>
    <col min="9989" max="9989" width="15.85546875" bestFit="1" customWidth="1"/>
    <col min="9990" max="9990" width="16" customWidth="1"/>
    <col min="10241" max="10241" width="6.7109375" customWidth="1"/>
    <col min="10242" max="10242" width="24.85546875" customWidth="1"/>
    <col min="10243" max="10243" width="15.42578125" bestFit="1" customWidth="1"/>
    <col min="10244" max="10244" width="14.85546875" bestFit="1" customWidth="1"/>
    <col min="10245" max="10245" width="15.85546875" bestFit="1" customWidth="1"/>
    <col min="10246" max="10246" width="16" customWidth="1"/>
    <col min="10497" max="10497" width="6.7109375" customWidth="1"/>
    <col min="10498" max="10498" width="24.85546875" customWidth="1"/>
    <col min="10499" max="10499" width="15.42578125" bestFit="1" customWidth="1"/>
    <col min="10500" max="10500" width="14.85546875" bestFit="1" customWidth="1"/>
    <col min="10501" max="10501" width="15.85546875" bestFit="1" customWidth="1"/>
    <col min="10502" max="10502" width="16" customWidth="1"/>
    <col min="10753" max="10753" width="6.7109375" customWidth="1"/>
    <col min="10754" max="10754" width="24.85546875" customWidth="1"/>
    <col min="10755" max="10755" width="15.42578125" bestFit="1" customWidth="1"/>
    <col min="10756" max="10756" width="14.85546875" bestFit="1" customWidth="1"/>
    <col min="10757" max="10757" width="15.85546875" bestFit="1" customWidth="1"/>
    <col min="10758" max="10758" width="16" customWidth="1"/>
    <col min="11009" max="11009" width="6.7109375" customWidth="1"/>
    <col min="11010" max="11010" width="24.85546875" customWidth="1"/>
    <col min="11011" max="11011" width="15.42578125" bestFit="1" customWidth="1"/>
    <col min="11012" max="11012" width="14.85546875" bestFit="1" customWidth="1"/>
    <col min="11013" max="11013" width="15.85546875" bestFit="1" customWidth="1"/>
    <col min="11014" max="11014" width="16" customWidth="1"/>
    <col min="11265" max="11265" width="6.7109375" customWidth="1"/>
    <col min="11266" max="11266" width="24.85546875" customWidth="1"/>
    <col min="11267" max="11267" width="15.42578125" bestFit="1" customWidth="1"/>
    <col min="11268" max="11268" width="14.85546875" bestFit="1" customWidth="1"/>
    <col min="11269" max="11269" width="15.85546875" bestFit="1" customWidth="1"/>
    <col min="11270" max="11270" width="16" customWidth="1"/>
    <col min="11521" max="11521" width="6.7109375" customWidth="1"/>
    <col min="11522" max="11522" width="24.85546875" customWidth="1"/>
    <col min="11523" max="11523" width="15.42578125" bestFit="1" customWidth="1"/>
    <col min="11524" max="11524" width="14.85546875" bestFit="1" customWidth="1"/>
    <col min="11525" max="11525" width="15.85546875" bestFit="1" customWidth="1"/>
    <col min="11526" max="11526" width="16" customWidth="1"/>
    <col min="11777" max="11777" width="6.7109375" customWidth="1"/>
    <col min="11778" max="11778" width="24.85546875" customWidth="1"/>
    <col min="11779" max="11779" width="15.42578125" bestFit="1" customWidth="1"/>
    <col min="11780" max="11780" width="14.85546875" bestFit="1" customWidth="1"/>
    <col min="11781" max="11781" width="15.85546875" bestFit="1" customWidth="1"/>
    <col min="11782" max="11782" width="16" customWidth="1"/>
    <col min="12033" max="12033" width="6.7109375" customWidth="1"/>
    <col min="12034" max="12034" width="24.85546875" customWidth="1"/>
    <col min="12035" max="12035" width="15.42578125" bestFit="1" customWidth="1"/>
    <col min="12036" max="12036" width="14.85546875" bestFit="1" customWidth="1"/>
    <col min="12037" max="12037" width="15.85546875" bestFit="1" customWidth="1"/>
    <col min="12038" max="12038" width="16" customWidth="1"/>
    <col min="12289" max="12289" width="6.7109375" customWidth="1"/>
    <col min="12290" max="12290" width="24.85546875" customWidth="1"/>
    <col min="12291" max="12291" width="15.42578125" bestFit="1" customWidth="1"/>
    <col min="12292" max="12292" width="14.85546875" bestFit="1" customWidth="1"/>
    <col min="12293" max="12293" width="15.85546875" bestFit="1" customWidth="1"/>
    <col min="12294" max="12294" width="16" customWidth="1"/>
    <col min="12545" max="12545" width="6.7109375" customWidth="1"/>
    <col min="12546" max="12546" width="24.85546875" customWidth="1"/>
    <col min="12547" max="12547" width="15.42578125" bestFit="1" customWidth="1"/>
    <col min="12548" max="12548" width="14.85546875" bestFit="1" customWidth="1"/>
    <col min="12549" max="12549" width="15.85546875" bestFit="1" customWidth="1"/>
    <col min="12550" max="12550" width="16" customWidth="1"/>
    <col min="12801" max="12801" width="6.7109375" customWidth="1"/>
    <col min="12802" max="12802" width="24.85546875" customWidth="1"/>
    <col min="12803" max="12803" width="15.42578125" bestFit="1" customWidth="1"/>
    <col min="12804" max="12804" width="14.85546875" bestFit="1" customWidth="1"/>
    <col min="12805" max="12805" width="15.85546875" bestFit="1" customWidth="1"/>
    <col min="12806" max="12806" width="16" customWidth="1"/>
    <col min="13057" max="13057" width="6.7109375" customWidth="1"/>
    <col min="13058" max="13058" width="24.85546875" customWidth="1"/>
    <col min="13059" max="13059" width="15.42578125" bestFit="1" customWidth="1"/>
    <col min="13060" max="13060" width="14.85546875" bestFit="1" customWidth="1"/>
    <col min="13061" max="13061" width="15.85546875" bestFit="1" customWidth="1"/>
    <col min="13062" max="13062" width="16" customWidth="1"/>
    <col min="13313" max="13313" width="6.7109375" customWidth="1"/>
    <col min="13314" max="13314" width="24.85546875" customWidth="1"/>
    <col min="13315" max="13315" width="15.42578125" bestFit="1" customWidth="1"/>
    <col min="13316" max="13316" width="14.85546875" bestFit="1" customWidth="1"/>
    <col min="13317" max="13317" width="15.85546875" bestFit="1" customWidth="1"/>
    <col min="13318" max="13318" width="16" customWidth="1"/>
    <col min="13569" max="13569" width="6.7109375" customWidth="1"/>
    <col min="13570" max="13570" width="24.85546875" customWidth="1"/>
    <col min="13571" max="13571" width="15.42578125" bestFit="1" customWidth="1"/>
    <col min="13572" max="13572" width="14.85546875" bestFit="1" customWidth="1"/>
    <col min="13573" max="13573" width="15.85546875" bestFit="1" customWidth="1"/>
    <col min="13574" max="13574" width="16" customWidth="1"/>
    <col min="13825" max="13825" width="6.7109375" customWidth="1"/>
    <col min="13826" max="13826" width="24.85546875" customWidth="1"/>
    <col min="13827" max="13827" width="15.42578125" bestFit="1" customWidth="1"/>
    <col min="13828" max="13828" width="14.85546875" bestFit="1" customWidth="1"/>
    <col min="13829" max="13829" width="15.85546875" bestFit="1" customWidth="1"/>
    <col min="13830" max="13830" width="16" customWidth="1"/>
    <col min="14081" max="14081" width="6.7109375" customWidth="1"/>
    <col min="14082" max="14082" width="24.85546875" customWidth="1"/>
    <col min="14083" max="14083" width="15.42578125" bestFit="1" customWidth="1"/>
    <col min="14084" max="14084" width="14.85546875" bestFit="1" customWidth="1"/>
    <col min="14085" max="14085" width="15.85546875" bestFit="1" customWidth="1"/>
    <col min="14086" max="14086" width="16" customWidth="1"/>
    <col min="14337" max="14337" width="6.7109375" customWidth="1"/>
    <col min="14338" max="14338" width="24.85546875" customWidth="1"/>
    <col min="14339" max="14339" width="15.42578125" bestFit="1" customWidth="1"/>
    <col min="14340" max="14340" width="14.85546875" bestFit="1" customWidth="1"/>
    <col min="14341" max="14341" width="15.85546875" bestFit="1" customWidth="1"/>
    <col min="14342" max="14342" width="16" customWidth="1"/>
    <col min="14593" max="14593" width="6.7109375" customWidth="1"/>
    <col min="14594" max="14594" width="24.85546875" customWidth="1"/>
    <col min="14595" max="14595" width="15.42578125" bestFit="1" customWidth="1"/>
    <col min="14596" max="14596" width="14.85546875" bestFit="1" customWidth="1"/>
    <col min="14597" max="14597" width="15.85546875" bestFit="1" customWidth="1"/>
    <col min="14598" max="14598" width="16" customWidth="1"/>
    <col min="14849" max="14849" width="6.7109375" customWidth="1"/>
    <col min="14850" max="14850" width="24.85546875" customWidth="1"/>
    <col min="14851" max="14851" width="15.42578125" bestFit="1" customWidth="1"/>
    <col min="14852" max="14852" width="14.85546875" bestFit="1" customWidth="1"/>
    <col min="14853" max="14853" width="15.85546875" bestFit="1" customWidth="1"/>
    <col min="14854" max="14854" width="16" customWidth="1"/>
    <col min="15105" max="15105" width="6.7109375" customWidth="1"/>
    <col min="15106" max="15106" width="24.85546875" customWidth="1"/>
    <col min="15107" max="15107" width="15.42578125" bestFit="1" customWidth="1"/>
    <col min="15108" max="15108" width="14.85546875" bestFit="1" customWidth="1"/>
    <col min="15109" max="15109" width="15.85546875" bestFit="1" customWidth="1"/>
    <col min="15110" max="15110" width="16" customWidth="1"/>
    <col min="15361" max="15361" width="6.7109375" customWidth="1"/>
    <col min="15362" max="15362" width="24.85546875" customWidth="1"/>
    <col min="15363" max="15363" width="15.42578125" bestFit="1" customWidth="1"/>
    <col min="15364" max="15364" width="14.85546875" bestFit="1" customWidth="1"/>
    <col min="15365" max="15365" width="15.85546875" bestFit="1" customWidth="1"/>
    <col min="15366" max="15366" width="16" customWidth="1"/>
    <col min="15617" max="15617" width="6.7109375" customWidth="1"/>
    <col min="15618" max="15618" width="24.85546875" customWidth="1"/>
    <col min="15619" max="15619" width="15.42578125" bestFit="1" customWidth="1"/>
    <col min="15620" max="15620" width="14.85546875" bestFit="1" customWidth="1"/>
    <col min="15621" max="15621" width="15.85546875" bestFit="1" customWidth="1"/>
    <col min="15622" max="15622" width="16" customWidth="1"/>
    <col min="15873" max="15873" width="6.7109375" customWidth="1"/>
    <col min="15874" max="15874" width="24.85546875" customWidth="1"/>
    <col min="15875" max="15875" width="15.42578125" bestFit="1" customWidth="1"/>
    <col min="15876" max="15876" width="14.85546875" bestFit="1" customWidth="1"/>
    <col min="15877" max="15877" width="15.85546875" bestFit="1" customWidth="1"/>
    <col min="15878" max="15878" width="16" customWidth="1"/>
    <col min="16129" max="16129" width="6.7109375" customWidth="1"/>
    <col min="16130" max="16130" width="24.85546875" customWidth="1"/>
    <col min="16131" max="16131" width="15.42578125" bestFit="1" customWidth="1"/>
    <col min="16132" max="16132" width="14.85546875" bestFit="1" customWidth="1"/>
    <col min="16133" max="16133" width="15.85546875" bestFit="1" customWidth="1"/>
    <col min="16134" max="16134" width="16" customWidth="1"/>
  </cols>
  <sheetData>
    <row r="2" spans="2:12" ht="15.75">
      <c r="B2" s="219" t="s">
        <v>263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</row>
    <row r="3" spans="2:12" ht="15.75" thickBot="1"/>
    <row r="4" spans="2:12">
      <c r="B4" s="131" t="s">
        <v>243</v>
      </c>
      <c r="C4" s="132" t="s">
        <v>264</v>
      </c>
      <c r="D4" s="132" t="s">
        <v>265</v>
      </c>
      <c r="E4" s="132" t="s">
        <v>266</v>
      </c>
      <c r="F4" s="133" t="s">
        <v>267</v>
      </c>
      <c r="H4" s="220" t="s">
        <v>268</v>
      </c>
      <c r="I4" s="221"/>
      <c r="J4" s="221"/>
      <c r="K4" s="221"/>
      <c r="L4" s="222"/>
    </row>
    <row r="5" spans="2:12" ht="15.75">
      <c r="B5" s="125" t="s">
        <v>247</v>
      </c>
      <c r="C5" s="134">
        <v>8.1999999999999993</v>
      </c>
      <c r="D5" s="135">
        <v>0.64599999999999991</v>
      </c>
      <c r="E5" s="136">
        <f>D5*C5*1000</f>
        <v>5297.199999999998</v>
      </c>
      <c r="F5" s="137">
        <f>(100%-D5)*C5*1000</f>
        <v>2902.8000000000006</v>
      </c>
      <c r="G5" s="173"/>
      <c r="H5" s="223"/>
      <c r="I5" s="224"/>
      <c r="J5" s="224"/>
      <c r="K5" s="224"/>
      <c r="L5" s="225"/>
    </row>
    <row r="6" spans="2:12" ht="15.75">
      <c r="B6" s="125" t="s">
        <v>248</v>
      </c>
      <c r="C6" s="134">
        <v>10.199999999999999</v>
      </c>
      <c r="D6" s="135">
        <v>0.96499999999999997</v>
      </c>
      <c r="E6" s="136">
        <f t="shared" ref="E6:E19" si="0">D6*C6*1000</f>
        <v>9842.9999999999982</v>
      </c>
      <c r="F6" s="137">
        <f t="shared" ref="F6:F19" si="1">(100%-D6)*C6*1000</f>
        <v>357.00000000000034</v>
      </c>
      <c r="H6" s="223"/>
      <c r="I6" s="224"/>
      <c r="J6" s="224"/>
      <c r="K6" s="224"/>
      <c r="L6" s="225"/>
    </row>
    <row r="7" spans="2:12" ht="15.75">
      <c r="B7" s="125" t="s">
        <v>249</v>
      </c>
      <c r="C7" s="134">
        <v>5.3</v>
      </c>
      <c r="D7" s="135">
        <v>0.85</v>
      </c>
      <c r="E7" s="136">
        <f t="shared" si="0"/>
        <v>4505</v>
      </c>
      <c r="F7" s="137">
        <f t="shared" si="1"/>
        <v>795</v>
      </c>
      <c r="H7" s="223"/>
      <c r="I7" s="224"/>
      <c r="J7" s="224"/>
      <c r="K7" s="224"/>
      <c r="L7" s="225"/>
    </row>
    <row r="8" spans="2:12" ht="15.75">
      <c r="B8" s="125" t="s">
        <v>250</v>
      </c>
      <c r="C8" s="134">
        <v>5.2</v>
      </c>
      <c r="D8" s="135">
        <v>0.64800000000000002</v>
      </c>
      <c r="E8" s="136">
        <f t="shared" si="0"/>
        <v>3369.6000000000004</v>
      </c>
      <c r="F8" s="137">
        <f t="shared" si="1"/>
        <v>1830.4</v>
      </c>
      <c r="H8" s="223"/>
      <c r="I8" s="224"/>
      <c r="J8" s="224"/>
      <c r="K8" s="224"/>
      <c r="L8" s="225"/>
    </row>
    <row r="9" spans="2:12" ht="15.75">
      <c r="B9" s="125" t="s">
        <v>251</v>
      </c>
      <c r="C9" s="134">
        <v>59</v>
      </c>
      <c r="D9" s="135">
        <v>0.72900000000000009</v>
      </c>
      <c r="E9" s="136">
        <f t="shared" si="0"/>
        <v>43011</v>
      </c>
      <c r="F9" s="137">
        <f t="shared" si="1"/>
        <v>15988.999999999995</v>
      </c>
      <c r="H9" s="223"/>
      <c r="I9" s="224"/>
      <c r="J9" s="224"/>
      <c r="K9" s="224"/>
      <c r="L9" s="225"/>
    </row>
    <row r="10" spans="2:12" ht="16.5" thickBot="1">
      <c r="B10" s="125" t="s">
        <v>252</v>
      </c>
      <c r="C10" s="134">
        <v>10.6</v>
      </c>
      <c r="D10" s="135">
        <v>0.65700000000000003</v>
      </c>
      <c r="E10" s="136">
        <f t="shared" si="0"/>
        <v>6964.2</v>
      </c>
      <c r="F10" s="137">
        <f t="shared" si="1"/>
        <v>3635.7999999999997</v>
      </c>
      <c r="H10" s="226"/>
      <c r="I10" s="227"/>
      <c r="J10" s="227"/>
      <c r="K10" s="227"/>
      <c r="L10" s="228"/>
    </row>
    <row r="11" spans="2:12" ht="15.75">
      <c r="B11" s="125" t="s">
        <v>253</v>
      </c>
      <c r="C11" s="134">
        <v>15.8</v>
      </c>
      <c r="D11" s="135">
        <v>0.61</v>
      </c>
      <c r="E11" s="136">
        <f t="shared" si="0"/>
        <v>9638</v>
      </c>
      <c r="F11" s="137">
        <f t="shared" si="1"/>
        <v>6162.0000000000009</v>
      </c>
    </row>
    <row r="12" spans="2:12" ht="15.75">
      <c r="B12" s="125" t="s">
        <v>254</v>
      </c>
      <c r="C12" s="134">
        <v>39.4</v>
      </c>
      <c r="D12" s="135">
        <v>0.6409999999999999</v>
      </c>
      <c r="E12" s="136">
        <f t="shared" si="0"/>
        <v>25255.399999999994</v>
      </c>
      <c r="F12" s="137">
        <f t="shared" si="1"/>
        <v>14144.600000000004</v>
      </c>
    </row>
    <row r="13" spans="2:12" ht="15.75">
      <c r="B13" s="125" t="s">
        <v>255</v>
      </c>
      <c r="C13" s="134">
        <v>3.8</v>
      </c>
      <c r="D13" s="135">
        <v>0.57999999999999996</v>
      </c>
      <c r="E13" s="136">
        <f t="shared" si="0"/>
        <v>2203.9999999999995</v>
      </c>
      <c r="F13" s="137">
        <f t="shared" si="1"/>
        <v>1596</v>
      </c>
    </row>
    <row r="14" spans="2:12" ht="15.75">
      <c r="B14" s="125" t="s">
        <v>256</v>
      </c>
      <c r="C14" s="134">
        <v>0.4</v>
      </c>
      <c r="D14" s="135">
        <v>0.8909999999999999</v>
      </c>
      <c r="E14" s="136">
        <f t="shared" si="0"/>
        <v>356.4</v>
      </c>
      <c r="F14" s="137">
        <f t="shared" si="1"/>
        <v>43.600000000000044</v>
      </c>
    </row>
    <row r="15" spans="2:12" ht="15.75">
      <c r="B15" s="125" t="s">
        <v>257</v>
      </c>
      <c r="C15" s="134">
        <v>82.8</v>
      </c>
      <c r="D15" s="135">
        <v>0.86099999999999999</v>
      </c>
      <c r="E15" s="136">
        <f t="shared" si="0"/>
        <v>71290.799999999988</v>
      </c>
      <c r="F15" s="137">
        <f t="shared" si="1"/>
        <v>11509.2</v>
      </c>
    </row>
    <row r="16" spans="2:12" ht="15.75">
      <c r="B16" s="125" t="s">
        <v>258</v>
      </c>
      <c r="C16" s="134">
        <v>9.9</v>
      </c>
      <c r="D16" s="135">
        <v>0.36</v>
      </c>
      <c r="E16" s="136">
        <f t="shared" si="0"/>
        <v>3564</v>
      </c>
      <c r="F16" s="137">
        <f t="shared" si="1"/>
        <v>6336</v>
      </c>
    </row>
    <row r="17" spans="2:6" ht="15.75">
      <c r="B17" s="125" t="s">
        <v>259</v>
      </c>
      <c r="C17" s="134">
        <v>8.9</v>
      </c>
      <c r="D17" s="135">
        <v>0.83400000000000007</v>
      </c>
      <c r="E17" s="136">
        <f t="shared" si="0"/>
        <v>7422.6000000000013</v>
      </c>
      <c r="F17" s="137">
        <f t="shared" si="1"/>
        <v>1477.3999999999994</v>
      </c>
    </row>
    <row r="18" spans="2:6" ht="15.75">
      <c r="B18" s="125" t="s">
        <v>260</v>
      </c>
      <c r="C18" s="134">
        <v>58.8</v>
      </c>
      <c r="D18" s="135">
        <v>0.92</v>
      </c>
      <c r="E18" s="136">
        <f t="shared" si="0"/>
        <v>54096</v>
      </c>
      <c r="F18" s="137">
        <f t="shared" si="1"/>
        <v>4703.9999999999973</v>
      </c>
    </row>
    <row r="19" spans="2:6" ht="16.5" thickBot="1">
      <c r="B19" s="138" t="s">
        <v>261</v>
      </c>
      <c r="C19" s="139">
        <v>57.3</v>
      </c>
      <c r="D19" s="140">
        <v>0.66599999999999993</v>
      </c>
      <c r="E19" s="136">
        <f t="shared" si="0"/>
        <v>38161.799999999996</v>
      </c>
      <c r="F19" s="137">
        <f t="shared" si="1"/>
        <v>19138.200000000004</v>
      </c>
    </row>
  </sheetData>
  <mergeCells count="2">
    <mergeCell ref="B2:L2"/>
    <mergeCell ref="H4:L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Arkusz7"/>
  <dimension ref="B2:R22"/>
  <sheetViews>
    <sheetView workbookViewId="0">
      <selection activeCell="F19" sqref="F19"/>
    </sheetView>
  </sheetViews>
  <sheetFormatPr defaultRowHeight="15"/>
  <cols>
    <col min="2" max="2" width="21.85546875" bestFit="1" customWidth="1"/>
    <col min="3" max="4" width="9.7109375" customWidth="1"/>
    <col min="5" max="5" width="10" customWidth="1"/>
    <col min="6" max="6" width="10.5703125" customWidth="1"/>
    <col min="7" max="7" width="10.28515625" bestFit="1" customWidth="1"/>
    <col min="8" max="8" width="5.42578125" customWidth="1"/>
    <col min="258" max="258" width="21.85546875" bestFit="1" customWidth="1"/>
    <col min="259" max="260" width="9.7109375" customWidth="1"/>
    <col min="261" max="261" width="10" customWidth="1"/>
    <col min="262" max="262" width="10.5703125" customWidth="1"/>
    <col min="263" max="263" width="9.7109375" bestFit="1" customWidth="1"/>
    <col min="264" max="264" width="5.42578125" customWidth="1"/>
    <col min="514" max="514" width="21.85546875" bestFit="1" customWidth="1"/>
    <col min="515" max="516" width="9.7109375" customWidth="1"/>
    <col min="517" max="517" width="10" customWidth="1"/>
    <col min="518" max="518" width="10.5703125" customWidth="1"/>
    <col min="519" max="519" width="9.7109375" bestFit="1" customWidth="1"/>
    <col min="520" max="520" width="5.42578125" customWidth="1"/>
    <col min="770" max="770" width="21.85546875" bestFit="1" customWidth="1"/>
    <col min="771" max="772" width="9.7109375" customWidth="1"/>
    <col min="773" max="773" width="10" customWidth="1"/>
    <col min="774" max="774" width="10.5703125" customWidth="1"/>
    <col min="775" max="775" width="9.7109375" bestFit="1" customWidth="1"/>
    <col min="776" max="776" width="5.42578125" customWidth="1"/>
    <col min="1026" max="1026" width="21.85546875" bestFit="1" customWidth="1"/>
    <col min="1027" max="1028" width="9.7109375" customWidth="1"/>
    <col min="1029" max="1029" width="10" customWidth="1"/>
    <col min="1030" max="1030" width="10.5703125" customWidth="1"/>
    <col min="1031" max="1031" width="9.7109375" bestFit="1" customWidth="1"/>
    <col min="1032" max="1032" width="5.42578125" customWidth="1"/>
    <col min="1282" max="1282" width="21.85546875" bestFit="1" customWidth="1"/>
    <col min="1283" max="1284" width="9.7109375" customWidth="1"/>
    <col min="1285" max="1285" width="10" customWidth="1"/>
    <col min="1286" max="1286" width="10.5703125" customWidth="1"/>
    <col min="1287" max="1287" width="9.7109375" bestFit="1" customWidth="1"/>
    <col min="1288" max="1288" width="5.42578125" customWidth="1"/>
    <col min="1538" max="1538" width="21.85546875" bestFit="1" customWidth="1"/>
    <col min="1539" max="1540" width="9.7109375" customWidth="1"/>
    <col min="1541" max="1541" width="10" customWidth="1"/>
    <col min="1542" max="1542" width="10.5703125" customWidth="1"/>
    <col min="1543" max="1543" width="9.7109375" bestFit="1" customWidth="1"/>
    <col min="1544" max="1544" width="5.42578125" customWidth="1"/>
    <col min="1794" max="1794" width="21.85546875" bestFit="1" customWidth="1"/>
    <col min="1795" max="1796" width="9.7109375" customWidth="1"/>
    <col min="1797" max="1797" width="10" customWidth="1"/>
    <col min="1798" max="1798" width="10.5703125" customWidth="1"/>
    <col min="1799" max="1799" width="9.7109375" bestFit="1" customWidth="1"/>
    <col min="1800" max="1800" width="5.42578125" customWidth="1"/>
    <col min="2050" max="2050" width="21.85546875" bestFit="1" customWidth="1"/>
    <col min="2051" max="2052" width="9.7109375" customWidth="1"/>
    <col min="2053" max="2053" width="10" customWidth="1"/>
    <col min="2054" max="2054" width="10.5703125" customWidth="1"/>
    <col min="2055" max="2055" width="9.7109375" bestFit="1" customWidth="1"/>
    <col min="2056" max="2056" width="5.42578125" customWidth="1"/>
    <col min="2306" max="2306" width="21.85546875" bestFit="1" customWidth="1"/>
    <col min="2307" max="2308" width="9.7109375" customWidth="1"/>
    <col min="2309" max="2309" width="10" customWidth="1"/>
    <col min="2310" max="2310" width="10.5703125" customWidth="1"/>
    <col min="2311" max="2311" width="9.7109375" bestFit="1" customWidth="1"/>
    <col min="2312" max="2312" width="5.42578125" customWidth="1"/>
    <col min="2562" max="2562" width="21.85546875" bestFit="1" customWidth="1"/>
    <col min="2563" max="2564" width="9.7109375" customWidth="1"/>
    <col min="2565" max="2565" width="10" customWidth="1"/>
    <col min="2566" max="2566" width="10.5703125" customWidth="1"/>
    <col min="2567" max="2567" width="9.7109375" bestFit="1" customWidth="1"/>
    <col min="2568" max="2568" width="5.42578125" customWidth="1"/>
    <col min="2818" max="2818" width="21.85546875" bestFit="1" customWidth="1"/>
    <col min="2819" max="2820" width="9.7109375" customWidth="1"/>
    <col min="2821" max="2821" width="10" customWidth="1"/>
    <col min="2822" max="2822" width="10.5703125" customWidth="1"/>
    <col min="2823" max="2823" width="9.7109375" bestFit="1" customWidth="1"/>
    <col min="2824" max="2824" width="5.42578125" customWidth="1"/>
    <col min="3074" max="3074" width="21.85546875" bestFit="1" customWidth="1"/>
    <col min="3075" max="3076" width="9.7109375" customWidth="1"/>
    <col min="3077" max="3077" width="10" customWidth="1"/>
    <col min="3078" max="3078" width="10.5703125" customWidth="1"/>
    <col min="3079" max="3079" width="9.7109375" bestFit="1" customWidth="1"/>
    <col min="3080" max="3080" width="5.42578125" customWidth="1"/>
    <col min="3330" max="3330" width="21.85546875" bestFit="1" customWidth="1"/>
    <col min="3331" max="3332" width="9.7109375" customWidth="1"/>
    <col min="3333" max="3333" width="10" customWidth="1"/>
    <col min="3334" max="3334" width="10.5703125" customWidth="1"/>
    <col min="3335" max="3335" width="9.7109375" bestFit="1" customWidth="1"/>
    <col min="3336" max="3336" width="5.42578125" customWidth="1"/>
    <col min="3586" max="3586" width="21.85546875" bestFit="1" customWidth="1"/>
    <col min="3587" max="3588" width="9.7109375" customWidth="1"/>
    <col min="3589" max="3589" width="10" customWidth="1"/>
    <col min="3590" max="3590" width="10.5703125" customWidth="1"/>
    <col min="3591" max="3591" width="9.7109375" bestFit="1" customWidth="1"/>
    <col min="3592" max="3592" width="5.42578125" customWidth="1"/>
    <col min="3842" max="3842" width="21.85546875" bestFit="1" customWidth="1"/>
    <col min="3843" max="3844" width="9.7109375" customWidth="1"/>
    <col min="3845" max="3845" width="10" customWidth="1"/>
    <col min="3846" max="3846" width="10.5703125" customWidth="1"/>
    <col min="3847" max="3847" width="9.7109375" bestFit="1" customWidth="1"/>
    <col min="3848" max="3848" width="5.42578125" customWidth="1"/>
    <col min="4098" max="4098" width="21.85546875" bestFit="1" customWidth="1"/>
    <col min="4099" max="4100" width="9.7109375" customWidth="1"/>
    <col min="4101" max="4101" width="10" customWidth="1"/>
    <col min="4102" max="4102" width="10.5703125" customWidth="1"/>
    <col min="4103" max="4103" width="9.7109375" bestFit="1" customWidth="1"/>
    <col min="4104" max="4104" width="5.42578125" customWidth="1"/>
    <col min="4354" max="4354" width="21.85546875" bestFit="1" customWidth="1"/>
    <col min="4355" max="4356" width="9.7109375" customWidth="1"/>
    <col min="4357" max="4357" width="10" customWidth="1"/>
    <col min="4358" max="4358" width="10.5703125" customWidth="1"/>
    <col min="4359" max="4359" width="9.7109375" bestFit="1" customWidth="1"/>
    <col min="4360" max="4360" width="5.42578125" customWidth="1"/>
    <col min="4610" max="4610" width="21.85546875" bestFit="1" customWidth="1"/>
    <col min="4611" max="4612" width="9.7109375" customWidth="1"/>
    <col min="4613" max="4613" width="10" customWidth="1"/>
    <col min="4614" max="4614" width="10.5703125" customWidth="1"/>
    <col min="4615" max="4615" width="9.7109375" bestFit="1" customWidth="1"/>
    <col min="4616" max="4616" width="5.42578125" customWidth="1"/>
    <col min="4866" max="4866" width="21.85546875" bestFit="1" customWidth="1"/>
    <col min="4867" max="4868" width="9.7109375" customWidth="1"/>
    <col min="4869" max="4869" width="10" customWidth="1"/>
    <col min="4870" max="4870" width="10.5703125" customWidth="1"/>
    <col min="4871" max="4871" width="9.7109375" bestFit="1" customWidth="1"/>
    <col min="4872" max="4872" width="5.42578125" customWidth="1"/>
    <col min="5122" max="5122" width="21.85546875" bestFit="1" customWidth="1"/>
    <col min="5123" max="5124" width="9.7109375" customWidth="1"/>
    <col min="5125" max="5125" width="10" customWidth="1"/>
    <col min="5126" max="5126" width="10.5703125" customWidth="1"/>
    <col min="5127" max="5127" width="9.7109375" bestFit="1" customWidth="1"/>
    <col min="5128" max="5128" width="5.42578125" customWidth="1"/>
    <col min="5378" max="5378" width="21.85546875" bestFit="1" customWidth="1"/>
    <col min="5379" max="5380" width="9.7109375" customWidth="1"/>
    <col min="5381" max="5381" width="10" customWidth="1"/>
    <col min="5382" max="5382" width="10.5703125" customWidth="1"/>
    <col min="5383" max="5383" width="9.7109375" bestFit="1" customWidth="1"/>
    <col min="5384" max="5384" width="5.42578125" customWidth="1"/>
    <col min="5634" max="5634" width="21.85546875" bestFit="1" customWidth="1"/>
    <col min="5635" max="5636" width="9.7109375" customWidth="1"/>
    <col min="5637" max="5637" width="10" customWidth="1"/>
    <col min="5638" max="5638" width="10.5703125" customWidth="1"/>
    <col min="5639" max="5639" width="9.7109375" bestFit="1" customWidth="1"/>
    <col min="5640" max="5640" width="5.42578125" customWidth="1"/>
    <col min="5890" max="5890" width="21.85546875" bestFit="1" customWidth="1"/>
    <col min="5891" max="5892" width="9.7109375" customWidth="1"/>
    <col min="5893" max="5893" width="10" customWidth="1"/>
    <col min="5894" max="5894" width="10.5703125" customWidth="1"/>
    <col min="5895" max="5895" width="9.7109375" bestFit="1" customWidth="1"/>
    <col min="5896" max="5896" width="5.42578125" customWidth="1"/>
    <col min="6146" max="6146" width="21.85546875" bestFit="1" customWidth="1"/>
    <col min="6147" max="6148" width="9.7109375" customWidth="1"/>
    <col min="6149" max="6149" width="10" customWidth="1"/>
    <col min="6150" max="6150" width="10.5703125" customWidth="1"/>
    <col min="6151" max="6151" width="9.7109375" bestFit="1" customWidth="1"/>
    <col min="6152" max="6152" width="5.42578125" customWidth="1"/>
    <col min="6402" max="6402" width="21.85546875" bestFit="1" customWidth="1"/>
    <col min="6403" max="6404" width="9.7109375" customWidth="1"/>
    <col min="6405" max="6405" width="10" customWidth="1"/>
    <col min="6406" max="6406" width="10.5703125" customWidth="1"/>
    <col min="6407" max="6407" width="9.7109375" bestFit="1" customWidth="1"/>
    <col min="6408" max="6408" width="5.42578125" customWidth="1"/>
    <col min="6658" max="6658" width="21.85546875" bestFit="1" customWidth="1"/>
    <col min="6659" max="6660" width="9.7109375" customWidth="1"/>
    <col min="6661" max="6661" width="10" customWidth="1"/>
    <col min="6662" max="6662" width="10.5703125" customWidth="1"/>
    <col min="6663" max="6663" width="9.7109375" bestFit="1" customWidth="1"/>
    <col min="6664" max="6664" width="5.42578125" customWidth="1"/>
    <col min="6914" max="6914" width="21.85546875" bestFit="1" customWidth="1"/>
    <col min="6915" max="6916" width="9.7109375" customWidth="1"/>
    <col min="6917" max="6917" width="10" customWidth="1"/>
    <col min="6918" max="6918" width="10.5703125" customWidth="1"/>
    <col min="6919" max="6919" width="9.7109375" bestFit="1" customWidth="1"/>
    <col min="6920" max="6920" width="5.42578125" customWidth="1"/>
    <col min="7170" max="7170" width="21.85546875" bestFit="1" customWidth="1"/>
    <col min="7171" max="7172" width="9.7109375" customWidth="1"/>
    <col min="7173" max="7173" width="10" customWidth="1"/>
    <col min="7174" max="7174" width="10.5703125" customWidth="1"/>
    <col min="7175" max="7175" width="9.7109375" bestFit="1" customWidth="1"/>
    <col min="7176" max="7176" width="5.42578125" customWidth="1"/>
    <col min="7426" max="7426" width="21.85546875" bestFit="1" customWidth="1"/>
    <col min="7427" max="7428" width="9.7109375" customWidth="1"/>
    <col min="7429" max="7429" width="10" customWidth="1"/>
    <col min="7430" max="7430" width="10.5703125" customWidth="1"/>
    <col min="7431" max="7431" width="9.7109375" bestFit="1" customWidth="1"/>
    <col min="7432" max="7432" width="5.42578125" customWidth="1"/>
    <col min="7682" max="7682" width="21.85546875" bestFit="1" customWidth="1"/>
    <col min="7683" max="7684" width="9.7109375" customWidth="1"/>
    <col min="7685" max="7685" width="10" customWidth="1"/>
    <col min="7686" max="7686" width="10.5703125" customWidth="1"/>
    <col min="7687" max="7687" width="9.7109375" bestFit="1" customWidth="1"/>
    <col min="7688" max="7688" width="5.42578125" customWidth="1"/>
    <col min="7938" max="7938" width="21.85546875" bestFit="1" customWidth="1"/>
    <col min="7939" max="7940" width="9.7109375" customWidth="1"/>
    <col min="7941" max="7941" width="10" customWidth="1"/>
    <col min="7942" max="7942" width="10.5703125" customWidth="1"/>
    <col min="7943" max="7943" width="9.7109375" bestFit="1" customWidth="1"/>
    <col min="7944" max="7944" width="5.42578125" customWidth="1"/>
    <col min="8194" max="8194" width="21.85546875" bestFit="1" customWidth="1"/>
    <col min="8195" max="8196" width="9.7109375" customWidth="1"/>
    <col min="8197" max="8197" width="10" customWidth="1"/>
    <col min="8198" max="8198" width="10.5703125" customWidth="1"/>
    <col min="8199" max="8199" width="9.7109375" bestFit="1" customWidth="1"/>
    <col min="8200" max="8200" width="5.42578125" customWidth="1"/>
    <col min="8450" max="8450" width="21.85546875" bestFit="1" customWidth="1"/>
    <col min="8451" max="8452" width="9.7109375" customWidth="1"/>
    <col min="8453" max="8453" width="10" customWidth="1"/>
    <col min="8454" max="8454" width="10.5703125" customWidth="1"/>
    <col min="8455" max="8455" width="9.7109375" bestFit="1" customWidth="1"/>
    <col min="8456" max="8456" width="5.42578125" customWidth="1"/>
    <col min="8706" max="8706" width="21.85546875" bestFit="1" customWidth="1"/>
    <col min="8707" max="8708" width="9.7109375" customWidth="1"/>
    <col min="8709" max="8709" width="10" customWidth="1"/>
    <col min="8710" max="8710" width="10.5703125" customWidth="1"/>
    <col min="8711" max="8711" width="9.7109375" bestFit="1" customWidth="1"/>
    <col min="8712" max="8712" width="5.42578125" customWidth="1"/>
    <col min="8962" max="8962" width="21.85546875" bestFit="1" customWidth="1"/>
    <col min="8963" max="8964" width="9.7109375" customWidth="1"/>
    <col min="8965" max="8965" width="10" customWidth="1"/>
    <col min="8966" max="8966" width="10.5703125" customWidth="1"/>
    <col min="8967" max="8967" width="9.7109375" bestFit="1" customWidth="1"/>
    <col min="8968" max="8968" width="5.42578125" customWidth="1"/>
    <col min="9218" max="9218" width="21.85546875" bestFit="1" customWidth="1"/>
    <col min="9219" max="9220" width="9.7109375" customWidth="1"/>
    <col min="9221" max="9221" width="10" customWidth="1"/>
    <col min="9222" max="9222" width="10.5703125" customWidth="1"/>
    <col min="9223" max="9223" width="9.7109375" bestFit="1" customWidth="1"/>
    <col min="9224" max="9224" width="5.42578125" customWidth="1"/>
    <col min="9474" max="9474" width="21.85546875" bestFit="1" customWidth="1"/>
    <col min="9475" max="9476" width="9.7109375" customWidth="1"/>
    <col min="9477" max="9477" width="10" customWidth="1"/>
    <col min="9478" max="9478" width="10.5703125" customWidth="1"/>
    <col min="9479" max="9479" width="9.7109375" bestFit="1" customWidth="1"/>
    <col min="9480" max="9480" width="5.42578125" customWidth="1"/>
    <col min="9730" max="9730" width="21.85546875" bestFit="1" customWidth="1"/>
    <col min="9731" max="9732" width="9.7109375" customWidth="1"/>
    <col min="9733" max="9733" width="10" customWidth="1"/>
    <col min="9734" max="9734" width="10.5703125" customWidth="1"/>
    <col min="9735" max="9735" width="9.7109375" bestFit="1" customWidth="1"/>
    <col min="9736" max="9736" width="5.42578125" customWidth="1"/>
    <col min="9986" max="9986" width="21.85546875" bestFit="1" customWidth="1"/>
    <col min="9987" max="9988" width="9.7109375" customWidth="1"/>
    <col min="9989" max="9989" width="10" customWidth="1"/>
    <col min="9990" max="9990" width="10.5703125" customWidth="1"/>
    <col min="9991" max="9991" width="9.7109375" bestFit="1" customWidth="1"/>
    <col min="9992" max="9992" width="5.42578125" customWidth="1"/>
    <col min="10242" max="10242" width="21.85546875" bestFit="1" customWidth="1"/>
    <col min="10243" max="10244" width="9.7109375" customWidth="1"/>
    <col min="10245" max="10245" width="10" customWidth="1"/>
    <col min="10246" max="10246" width="10.5703125" customWidth="1"/>
    <col min="10247" max="10247" width="9.7109375" bestFit="1" customWidth="1"/>
    <col min="10248" max="10248" width="5.42578125" customWidth="1"/>
    <col min="10498" max="10498" width="21.85546875" bestFit="1" customWidth="1"/>
    <col min="10499" max="10500" width="9.7109375" customWidth="1"/>
    <col min="10501" max="10501" width="10" customWidth="1"/>
    <col min="10502" max="10502" width="10.5703125" customWidth="1"/>
    <col min="10503" max="10503" width="9.7109375" bestFit="1" customWidth="1"/>
    <col min="10504" max="10504" width="5.42578125" customWidth="1"/>
    <col min="10754" max="10754" width="21.85546875" bestFit="1" customWidth="1"/>
    <col min="10755" max="10756" width="9.7109375" customWidth="1"/>
    <col min="10757" max="10757" width="10" customWidth="1"/>
    <col min="10758" max="10758" width="10.5703125" customWidth="1"/>
    <col min="10759" max="10759" width="9.7109375" bestFit="1" customWidth="1"/>
    <col min="10760" max="10760" width="5.42578125" customWidth="1"/>
    <col min="11010" max="11010" width="21.85546875" bestFit="1" customWidth="1"/>
    <col min="11011" max="11012" width="9.7109375" customWidth="1"/>
    <col min="11013" max="11013" width="10" customWidth="1"/>
    <col min="11014" max="11014" width="10.5703125" customWidth="1"/>
    <col min="11015" max="11015" width="9.7109375" bestFit="1" customWidth="1"/>
    <col min="11016" max="11016" width="5.42578125" customWidth="1"/>
    <col min="11266" max="11266" width="21.85546875" bestFit="1" customWidth="1"/>
    <col min="11267" max="11268" width="9.7109375" customWidth="1"/>
    <col min="11269" max="11269" width="10" customWidth="1"/>
    <col min="11270" max="11270" width="10.5703125" customWidth="1"/>
    <col min="11271" max="11271" width="9.7109375" bestFit="1" customWidth="1"/>
    <col min="11272" max="11272" width="5.42578125" customWidth="1"/>
    <col min="11522" max="11522" width="21.85546875" bestFit="1" customWidth="1"/>
    <col min="11523" max="11524" width="9.7109375" customWidth="1"/>
    <col min="11525" max="11525" width="10" customWidth="1"/>
    <col min="11526" max="11526" width="10.5703125" customWidth="1"/>
    <col min="11527" max="11527" width="9.7109375" bestFit="1" customWidth="1"/>
    <col min="11528" max="11528" width="5.42578125" customWidth="1"/>
    <col min="11778" max="11778" width="21.85546875" bestFit="1" customWidth="1"/>
    <col min="11779" max="11780" width="9.7109375" customWidth="1"/>
    <col min="11781" max="11781" width="10" customWidth="1"/>
    <col min="11782" max="11782" width="10.5703125" customWidth="1"/>
    <col min="11783" max="11783" width="9.7109375" bestFit="1" customWidth="1"/>
    <col min="11784" max="11784" width="5.42578125" customWidth="1"/>
    <col min="12034" max="12034" width="21.85546875" bestFit="1" customWidth="1"/>
    <col min="12035" max="12036" width="9.7109375" customWidth="1"/>
    <col min="12037" max="12037" width="10" customWidth="1"/>
    <col min="12038" max="12038" width="10.5703125" customWidth="1"/>
    <col min="12039" max="12039" width="9.7109375" bestFit="1" customWidth="1"/>
    <col min="12040" max="12040" width="5.42578125" customWidth="1"/>
    <col min="12290" max="12290" width="21.85546875" bestFit="1" customWidth="1"/>
    <col min="12291" max="12292" width="9.7109375" customWidth="1"/>
    <col min="12293" max="12293" width="10" customWidth="1"/>
    <col min="12294" max="12294" width="10.5703125" customWidth="1"/>
    <col min="12295" max="12295" width="9.7109375" bestFit="1" customWidth="1"/>
    <col min="12296" max="12296" width="5.42578125" customWidth="1"/>
    <col min="12546" max="12546" width="21.85546875" bestFit="1" customWidth="1"/>
    <col min="12547" max="12548" width="9.7109375" customWidth="1"/>
    <col min="12549" max="12549" width="10" customWidth="1"/>
    <col min="12550" max="12550" width="10.5703125" customWidth="1"/>
    <col min="12551" max="12551" width="9.7109375" bestFit="1" customWidth="1"/>
    <col min="12552" max="12552" width="5.42578125" customWidth="1"/>
    <col min="12802" max="12802" width="21.85546875" bestFit="1" customWidth="1"/>
    <col min="12803" max="12804" width="9.7109375" customWidth="1"/>
    <col min="12805" max="12805" width="10" customWidth="1"/>
    <col min="12806" max="12806" width="10.5703125" customWidth="1"/>
    <col min="12807" max="12807" width="9.7109375" bestFit="1" customWidth="1"/>
    <col min="12808" max="12808" width="5.42578125" customWidth="1"/>
    <col min="13058" max="13058" width="21.85546875" bestFit="1" customWidth="1"/>
    <col min="13059" max="13060" width="9.7109375" customWidth="1"/>
    <col min="13061" max="13061" width="10" customWidth="1"/>
    <col min="13062" max="13062" width="10.5703125" customWidth="1"/>
    <col min="13063" max="13063" width="9.7109375" bestFit="1" customWidth="1"/>
    <col min="13064" max="13064" width="5.42578125" customWidth="1"/>
    <col min="13314" max="13314" width="21.85546875" bestFit="1" customWidth="1"/>
    <col min="13315" max="13316" width="9.7109375" customWidth="1"/>
    <col min="13317" max="13317" width="10" customWidth="1"/>
    <col min="13318" max="13318" width="10.5703125" customWidth="1"/>
    <col min="13319" max="13319" width="9.7109375" bestFit="1" customWidth="1"/>
    <col min="13320" max="13320" width="5.42578125" customWidth="1"/>
    <col min="13570" max="13570" width="21.85546875" bestFit="1" customWidth="1"/>
    <col min="13571" max="13572" width="9.7109375" customWidth="1"/>
    <col min="13573" max="13573" width="10" customWidth="1"/>
    <col min="13574" max="13574" width="10.5703125" customWidth="1"/>
    <col min="13575" max="13575" width="9.7109375" bestFit="1" customWidth="1"/>
    <col min="13576" max="13576" width="5.42578125" customWidth="1"/>
    <col min="13826" max="13826" width="21.85546875" bestFit="1" customWidth="1"/>
    <col min="13827" max="13828" width="9.7109375" customWidth="1"/>
    <col min="13829" max="13829" width="10" customWidth="1"/>
    <col min="13830" max="13830" width="10.5703125" customWidth="1"/>
    <col min="13831" max="13831" width="9.7109375" bestFit="1" customWidth="1"/>
    <col min="13832" max="13832" width="5.42578125" customWidth="1"/>
    <col min="14082" max="14082" width="21.85546875" bestFit="1" customWidth="1"/>
    <col min="14083" max="14084" width="9.7109375" customWidth="1"/>
    <col min="14085" max="14085" width="10" customWidth="1"/>
    <col min="14086" max="14086" width="10.5703125" customWidth="1"/>
    <col min="14087" max="14087" width="9.7109375" bestFit="1" customWidth="1"/>
    <col min="14088" max="14088" width="5.42578125" customWidth="1"/>
    <col min="14338" max="14338" width="21.85546875" bestFit="1" customWidth="1"/>
    <col min="14339" max="14340" width="9.7109375" customWidth="1"/>
    <col min="14341" max="14341" width="10" customWidth="1"/>
    <col min="14342" max="14342" width="10.5703125" customWidth="1"/>
    <col min="14343" max="14343" width="9.7109375" bestFit="1" customWidth="1"/>
    <col min="14344" max="14344" width="5.42578125" customWidth="1"/>
    <col min="14594" max="14594" width="21.85546875" bestFit="1" customWidth="1"/>
    <col min="14595" max="14596" width="9.7109375" customWidth="1"/>
    <col min="14597" max="14597" width="10" customWidth="1"/>
    <col min="14598" max="14598" width="10.5703125" customWidth="1"/>
    <col min="14599" max="14599" width="9.7109375" bestFit="1" customWidth="1"/>
    <col min="14600" max="14600" width="5.42578125" customWidth="1"/>
    <col min="14850" max="14850" width="21.85546875" bestFit="1" customWidth="1"/>
    <col min="14851" max="14852" width="9.7109375" customWidth="1"/>
    <col min="14853" max="14853" width="10" customWidth="1"/>
    <col min="14854" max="14854" width="10.5703125" customWidth="1"/>
    <col min="14855" max="14855" width="9.7109375" bestFit="1" customWidth="1"/>
    <col min="14856" max="14856" width="5.42578125" customWidth="1"/>
    <col min="15106" max="15106" width="21.85546875" bestFit="1" customWidth="1"/>
    <col min="15107" max="15108" width="9.7109375" customWidth="1"/>
    <col min="15109" max="15109" width="10" customWidth="1"/>
    <col min="15110" max="15110" width="10.5703125" customWidth="1"/>
    <col min="15111" max="15111" width="9.7109375" bestFit="1" customWidth="1"/>
    <col min="15112" max="15112" width="5.42578125" customWidth="1"/>
    <col min="15362" max="15362" width="21.85546875" bestFit="1" customWidth="1"/>
    <col min="15363" max="15364" width="9.7109375" customWidth="1"/>
    <col min="15365" max="15365" width="10" customWidth="1"/>
    <col min="15366" max="15366" width="10.5703125" customWidth="1"/>
    <col min="15367" max="15367" width="9.7109375" bestFit="1" customWidth="1"/>
    <col min="15368" max="15368" width="5.42578125" customWidth="1"/>
    <col min="15618" max="15618" width="21.85546875" bestFit="1" customWidth="1"/>
    <col min="15619" max="15620" width="9.7109375" customWidth="1"/>
    <col min="15621" max="15621" width="10" customWidth="1"/>
    <col min="15622" max="15622" width="10.5703125" customWidth="1"/>
    <col min="15623" max="15623" width="9.7109375" bestFit="1" customWidth="1"/>
    <col min="15624" max="15624" width="5.42578125" customWidth="1"/>
    <col min="15874" max="15874" width="21.85546875" bestFit="1" customWidth="1"/>
    <col min="15875" max="15876" width="9.7109375" customWidth="1"/>
    <col min="15877" max="15877" width="10" customWidth="1"/>
    <col min="15878" max="15878" width="10.5703125" customWidth="1"/>
    <col min="15879" max="15879" width="9.7109375" bestFit="1" customWidth="1"/>
    <col min="15880" max="15880" width="5.42578125" customWidth="1"/>
    <col min="16130" max="16130" width="21.85546875" bestFit="1" customWidth="1"/>
    <col min="16131" max="16132" width="9.7109375" customWidth="1"/>
    <col min="16133" max="16133" width="10" customWidth="1"/>
    <col min="16134" max="16134" width="10.5703125" customWidth="1"/>
    <col min="16135" max="16135" width="9.7109375" bestFit="1" customWidth="1"/>
    <col min="16136" max="16136" width="5.42578125" customWidth="1"/>
  </cols>
  <sheetData>
    <row r="2" spans="2:18" ht="15.75">
      <c r="B2" s="219" t="s">
        <v>269</v>
      </c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09"/>
      <c r="Q2" s="141"/>
      <c r="R2" s="141"/>
    </row>
    <row r="3" spans="2:18" ht="15.75" thickBot="1"/>
    <row r="4" spans="2:18">
      <c r="B4" s="142" t="s">
        <v>270</v>
      </c>
      <c r="C4" s="143">
        <v>0.3</v>
      </c>
      <c r="D4" s="229" t="s">
        <v>271</v>
      </c>
      <c r="E4" s="229"/>
      <c r="F4" s="229"/>
      <c r="G4" s="230"/>
    </row>
    <row r="5" spans="2:18">
      <c r="B5" s="231" t="s">
        <v>272</v>
      </c>
      <c r="C5" s="144" t="s">
        <v>273</v>
      </c>
      <c r="D5" s="145" t="s">
        <v>274</v>
      </c>
      <c r="E5" s="145" t="s">
        <v>275</v>
      </c>
      <c r="F5" s="146" t="s">
        <v>276</v>
      </c>
      <c r="G5" s="147" t="s">
        <v>277</v>
      </c>
    </row>
    <row r="6" spans="2:18" ht="30">
      <c r="B6" s="231"/>
      <c r="C6" s="144" t="s">
        <v>278</v>
      </c>
      <c r="D6" s="145" t="s">
        <v>279</v>
      </c>
      <c r="E6" s="145" t="s">
        <v>280</v>
      </c>
      <c r="F6" s="146" t="s">
        <v>281</v>
      </c>
      <c r="G6" s="147" t="s">
        <v>282</v>
      </c>
    </row>
    <row r="7" spans="2:18" ht="15" customHeight="1">
      <c r="B7" s="148" t="s">
        <v>283</v>
      </c>
      <c r="C7" s="149">
        <v>0.05</v>
      </c>
      <c r="D7" s="150">
        <v>2</v>
      </c>
      <c r="E7" s="151">
        <f>C7*D7</f>
        <v>0.1</v>
      </c>
      <c r="F7" s="152">
        <f>E7*$C$4</f>
        <v>0.03</v>
      </c>
      <c r="G7" s="153">
        <f>(F7/$F$22)*100%</f>
        <v>7.6103500761035003E-4</v>
      </c>
    </row>
    <row r="8" spans="2:18" ht="15" customHeight="1">
      <c r="B8" s="148" t="s">
        <v>284</v>
      </c>
      <c r="C8" s="149">
        <v>1</v>
      </c>
      <c r="D8" s="150">
        <v>2</v>
      </c>
      <c r="E8" s="151">
        <f t="shared" ref="E8:E21" si="0">C8*D8</f>
        <v>2</v>
      </c>
      <c r="F8" s="152">
        <f t="shared" ref="F8:F21" si="1">E8*$C$4</f>
        <v>0.6</v>
      </c>
      <c r="G8" s="153">
        <f t="shared" ref="G8:G21" si="2">(F8/$F$22)*100%</f>
        <v>1.5220700152207001E-2</v>
      </c>
    </row>
    <row r="9" spans="2:18" ht="15" customHeight="1">
      <c r="B9" s="148" t="s">
        <v>285</v>
      </c>
      <c r="C9" s="149">
        <v>1.3</v>
      </c>
      <c r="D9" s="150">
        <v>0.5</v>
      </c>
      <c r="E9" s="151">
        <f t="shared" si="0"/>
        <v>0.65</v>
      </c>
      <c r="F9" s="152">
        <f t="shared" si="1"/>
        <v>0.19500000000000001</v>
      </c>
      <c r="G9" s="153">
        <f t="shared" si="2"/>
        <v>4.9467275494672752E-3</v>
      </c>
    </row>
    <row r="10" spans="2:18" ht="15" customHeight="1">
      <c r="B10" s="148" t="s">
        <v>286</v>
      </c>
      <c r="C10" s="149">
        <v>0.2</v>
      </c>
      <c r="D10" s="150">
        <v>7</v>
      </c>
      <c r="E10" s="151">
        <f t="shared" si="0"/>
        <v>1.4000000000000001</v>
      </c>
      <c r="F10" s="152">
        <f t="shared" si="1"/>
        <v>0.42000000000000004</v>
      </c>
      <c r="G10" s="153">
        <f t="shared" si="2"/>
        <v>1.0654490106544902E-2</v>
      </c>
    </row>
    <row r="11" spans="2:18" ht="15" customHeight="1">
      <c r="B11" s="148" t="s">
        <v>287</v>
      </c>
      <c r="C11" s="149">
        <v>0.08</v>
      </c>
      <c r="D11" s="150">
        <v>14</v>
      </c>
      <c r="E11" s="151">
        <f t="shared" si="0"/>
        <v>1.1200000000000001</v>
      </c>
      <c r="F11" s="152">
        <f t="shared" si="1"/>
        <v>0.33600000000000002</v>
      </c>
      <c r="G11" s="153">
        <f t="shared" si="2"/>
        <v>8.5235920852359207E-3</v>
      </c>
    </row>
    <row r="12" spans="2:18" ht="15" customHeight="1">
      <c r="B12" s="148" t="s">
        <v>288</v>
      </c>
      <c r="C12" s="149">
        <v>0.06</v>
      </c>
      <c r="D12" s="150">
        <v>40</v>
      </c>
      <c r="E12" s="151">
        <f t="shared" si="0"/>
        <v>2.4</v>
      </c>
      <c r="F12" s="152">
        <f t="shared" si="1"/>
        <v>0.72</v>
      </c>
      <c r="G12" s="153">
        <f t="shared" si="2"/>
        <v>1.8264840182648401E-2</v>
      </c>
    </row>
    <row r="13" spans="2:18" ht="15" customHeight="1">
      <c r="B13" s="148" t="s">
        <v>289</v>
      </c>
      <c r="C13" s="149">
        <v>0.4</v>
      </c>
      <c r="D13" s="150">
        <v>18</v>
      </c>
      <c r="E13" s="151">
        <f t="shared" si="0"/>
        <v>7.2</v>
      </c>
      <c r="F13" s="152">
        <f t="shared" si="1"/>
        <v>2.16</v>
      </c>
      <c r="G13" s="153">
        <f t="shared" si="2"/>
        <v>5.4794520547945209E-2</v>
      </c>
    </row>
    <row r="14" spans="2:18" ht="15" customHeight="1">
      <c r="B14" s="148" t="s">
        <v>290</v>
      </c>
      <c r="C14" s="149">
        <v>1.5</v>
      </c>
      <c r="D14" s="150">
        <v>4</v>
      </c>
      <c r="E14" s="151">
        <f t="shared" si="0"/>
        <v>6</v>
      </c>
      <c r="F14" s="152">
        <f t="shared" si="1"/>
        <v>1.7999999999999998</v>
      </c>
      <c r="G14" s="153">
        <f t="shared" si="2"/>
        <v>4.5662100456620995E-2</v>
      </c>
    </row>
    <row r="15" spans="2:18" ht="15" customHeight="1">
      <c r="B15" s="148" t="s">
        <v>291</v>
      </c>
      <c r="C15" s="149">
        <v>1.5</v>
      </c>
      <c r="D15" s="150">
        <v>21</v>
      </c>
      <c r="E15" s="151">
        <f t="shared" si="0"/>
        <v>31.5</v>
      </c>
      <c r="F15" s="152">
        <f t="shared" si="1"/>
        <v>9.4499999999999993</v>
      </c>
      <c r="G15" s="153">
        <f t="shared" si="2"/>
        <v>0.23972602739726023</v>
      </c>
    </row>
    <row r="16" spans="2:18" ht="15" customHeight="1">
      <c r="B16" s="148" t="s">
        <v>292</v>
      </c>
      <c r="C16" s="149">
        <v>2.5</v>
      </c>
      <c r="D16" s="150">
        <v>21</v>
      </c>
      <c r="E16" s="151">
        <f t="shared" si="0"/>
        <v>52.5</v>
      </c>
      <c r="F16" s="152">
        <f t="shared" si="1"/>
        <v>15.75</v>
      </c>
      <c r="G16" s="153">
        <f t="shared" si="2"/>
        <v>0.3995433789954338</v>
      </c>
    </row>
    <row r="17" spans="2:7" ht="15" customHeight="1">
      <c r="B17" s="148" t="s">
        <v>293</v>
      </c>
      <c r="C17" s="149">
        <v>0.06</v>
      </c>
      <c r="D17" s="150">
        <v>168</v>
      </c>
      <c r="E17" s="151">
        <f t="shared" si="0"/>
        <v>10.08</v>
      </c>
      <c r="F17" s="152">
        <f t="shared" si="1"/>
        <v>3.024</v>
      </c>
      <c r="G17" s="153">
        <f t="shared" si="2"/>
        <v>7.6712328767123292E-2</v>
      </c>
    </row>
    <row r="18" spans="2:7" ht="15" customHeight="1">
      <c r="B18" s="148" t="s">
        <v>294</v>
      </c>
      <c r="C18" s="149">
        <v>0.05</v>
      </c>
      <c r="D18" s="150">
        <v>168</v>
      </c>
      <c r="E18" s="151">
        <f t="shared" si="0"/>
        <v>8.4</v>
      </c>
      <c r="F18" s="152">
        <f t="shared" si="1"/>
        <v>2.52</v>
      </c>
      <c r="G18" s="153">
        <f t="shared" si="2"/>
        <v>6.3926940639269403E-2</v>
      </c>
    </row>
    <row r="19" spans="2:7" ht="15" customHeight="1">
      <c r="B19" s="148" t="s">
        <v>295</v>
      </c>
      <c r="C19" s="149">
        <v>1.1000000000000001</v>
      </c>
      <c r="D19" s="150">
        <v>0.5</v>
      </c>
      <c r="E19" s="151">
        <f t="shared" si="0"/>
        <v>0.55000000000000004</v>
      </c>
      <c r="F19" s="152">
        <f t="shared" si="1"/>
        <v>0.16500000000000001</v>
      </c>
      <c r="G19" s="153">
        <f t="shared" si="2"/>
        <v>4.1856925418569252E-3</v>
      </c>
    </row>
    <row r="20" spans="2:7" ht="15" customHeight="1">
      <c r="B20" s="148" t="s">
        <v>296</v>
      </c>
      <c r="C20" s="149">
        <v>1</v>
      </c>
      <c r="D20" s="150">
        <v>0.5</v>
      </c>
      <c r="E20" s="151">
        <f t="shared" si="0"/>
        <v>0.5</v>
      </c>
      <c r="F20" s="152">
        <f t="shared" si="1"/>
        <v>0.15</v>
      </c>
      <c r="G20" s="153">
        <f t="shared" si="2"/>
        <v>3.8051750380517502E-3</v>
      </c>
    </row>
    <row r="21" spans="2:7" ht="15" customHeight="1">
      <c r="B21" s="148" t="s">
        <v>297</v>
      </c>
      <c r="C21" s="149">
        <v>2</v>
      </c>
      <c r="D21" s="150">
        <v>3.5</v>
      </c>
      <c r="E21" s="151">
        <f t="shared" si="0"/>
        <v>7</v>
      </c>
      <c r="F21" s="152">
        <f t="shared" si="1"/>
        <v>2.1</v>
      </c>
      <c r="G21" s="153">
        <f t="shared" si="2"/>
        <v>5.3272450532724502E-2</v>
      </c>
    </row>
    <row r="22" spans="2:7" ht="15.75" thickBot="1">
      <c r="B22" s="232" t="s">
        <v>298</v>
      </c>
      <c r="C22" s="233"/>
      <c r="D22" s="233"/>
      <c r="E22" s="154" t="s">
        <v>299</v>
      </c>
      <c r="F22" s="155">
        <f>SUM(F7:F21)</f>
        <v>39.42</v>
      </c>
      <c r="G22" s="156">
        <f>SUM(G7:G21)</f>
        <v>1</v>
      </c>
    </row>
  </sheetData>
  <mergeCells count="4">
    <mergeCell ref="B2:P2"/>
    <mergeCell ref="D4:G4"/>
    <mergeCell ref="B5:B6"/>
    <mergeCell ref="B22:D2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podstawowe obliczenia</vt:lpstr>
      <vt:lpstr>Funkcje - podpowiedzi</vt:lpstr>
      <vt:lpstr>Zadanie 1 - Funkcje cz.1</vt:lpstr>
      <vt:lpstr>Zadanie 2 - Temperatury</vt:lpstr>
      <vt:lpstr>Zadanie 3 - Remanent</vt:lpstr>
      <vt:lpstr>Zadanie 4 - Powierzchnie</vt:lpstr>
      <vt:lpstr>Zadanie 5 - Ludność</vt:lpstr>
      <vt:lpstr>Zadanie 6 - Prądy</vt:lpstr>
      <vt:lpstr>Arkusz1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Figat Paweł</dc:creator>
  <cp:lastModifiedBy>wsm</cp:lastModifiedBy>
  <dcterms:created xsi:type="dcterms:W3CDTF">2014-11-04T22:07:01Z</dcterms:created>
  <dcterms:modified xsi:type="dcterms:W3CDTF">2016-01-16T16:40:03Z</dcterms:modified>
</cp:coreProperties>
</file>