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D:\Klaus\data analytics and visualization\EXCEL\BEGINNER TO PRO FREE WXCEL DATA ANALYISS\"/>
    </mc:Choice>
  </mc:AlternateContent>
  <xr:revisionPtr revIDLastSave="0" documentId="13_ncr:1_{D4F6432B-BBEE-43A6-9FE6-D6E7BB88B24E}" xr6:coauthVersionLast="36" xr6:coauthVersionMax="47" xr10:uidLastSave="{00000000-0000-0000-0000-000000000000}"/>
  <bookViews>
    <workbookView xWindow="0" yWindow="0" windowWidth="19920" windowHeight="9525" firstSheet="7" activeTab="11" xr2:uid="{26D4546B-D2A1-4444-8EAF-A6228F96F0C1}"/>
  </bookViews>
  <sheets>
    <sheet name="Data" sheetId="1" r:id="rId1"/>
    <sheet name="QUICK STATISTICS " sheetId="2" r:id="rId2"/>
    <sheet name="EXPLOLATORY DATA ANALYSIS" sheetId="3" r:id="rId3"/>
    <sheet name="SALES ANALYSIS USING FORMULA" sheetId="4" r:id="rId4"/>
    <sheet name="SALES ANALYSIS USING PIVOT TABL" sheetId="5" r:id="rId5"/>
    <sheet name="SALES PER UNIT " sheetId="8" r:id="rId6"/>
    <sheet name="anomaly detection " sheetId="9" r:id="rId7"/>
    <sheet name="BEST IN CATEGORY" sheetId="10" r:id="rId8"/>
    <sheet name="PROFIT ANALYSIS" sheetId="11" r:id="rId9"/>
    <sheet name="Sheet2" sheetId="13" r:id="rId10"/>
    <sheet name="DYNAMIC SALES " sheetId="12" r:id="rId11"/>
    <sheet name="which products to discontinue" sheetId="15" r:id="rId12"/>
  </sheets>
  <definedNames>
    <definedName name="_xlnm._FilterDatabase" localSheetId="0" hidden="1">Data!$C$3:$G$3</definedName>
    <definedName name="_xlchart.v1.0" hidden="1">'anomaly detection '!$F$7:$F$306</definedName>
    <definedName name="_xlchart.v1.1" hidden="1">'anomaly detection '!$H$7:$H$306</definedName>
    <definedName name="_xlcn.WorksheetConnection_beginnerDAcourseblank.xlsxdata1" hidden="1">data[]</definedName>
    <definedName name="_xlcn.WorksheetConnection_beginnerDAcourseblank.xlsxdata81" hidden="1">data8[]</definedName>
    <definedName name="Slicer_Geography">#N/A</definedName>
    <definedName name="Slicer_Product">#N/A</definedName>
    <definedName name="Slicer_Sales_Person">#N/A</definedName>
  </definedNames>
  <calcPr calcId="181029"/>
  <pivotCaches>
    <pivotCache cacheId="0" r:id="rId13"/>
    <pivotCache cacheId="15" r:id="rId14"/>
    <pivotCache cacheId="63" r:id="rId15"/>
  </pivotCaches>
  <extLst>
    <ext xmlns:x14="http://schemas.microsoft.com/office/spreadsheetml/2009/9/main" uri="{876F7934-8845-4945-9796-88D515C7AA90}">
      <x14:pivotCaches>
        <pivotCache cacheId="3"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8" name="data8" connection="WorksheetConnection_beginner-DA-course-blank.xlsx!data8"/>
          <x15:modelTable id="data" name="data" connection="WorksheetConnection_beginner-DA-course-blank.xlsx!data"/>
        </x15:modelTables>
      </x15:dataModel>
    </ext>
  </extLst>
</workbook>
</file>

<file path=xl/calcChain.xml><?xml version="1.0" encoding="utf-8"?>
<calcChain xmlns="http://schemas.openxmlformats.org/spreadsheetml/2006/main">
  <c r="X306" i="11" l="1"/>
  <c r="Y306" i="11" s="1"/>
  <c r="Y305" i="11"/>
  <c r="X305" i="11"/>
  <c r="X304" i="11"/>
  <c r="Y304" i="11" s="1"/>
  <c r="Y303" i="11"/>
  <c r="X303" i="11"/>
  <c r="X302" i="11"/>
  <c r="Y302" i="11" s="1"/>
  <c r="Y301" i="11"/>
  <c r="X301" i="11"/>
  <c r="X300" i="11"/>
  <c r="Y300" i="11" s="1"/>
  <c r="Y299" i="11"/>
  <c r="X299" i="11"/>
  <c r="X298" i="11"/>
  <c r="Y298" i="11" s="1"/>
  <c r="Y297" i="11"/>
  <c r="X297" i="11"/>
  <c r="X296" i="11"/>
  <c r="Y296" i="11" s="1"/>
  <c r="Y295" i="11"/>
  <c r="X295" i="11"/>
  <c r="X294" i="11"/>
  <c r="Y294" i="11" s="1"/>
  <c r="Y293" i="11"/>
  <c r="X293" i="11"/>
  <c r="X292" i="11"/>
  <c r="Y292" i="11" s="1"/>
  <c r="Y291" i="11"/>
  <c r="X291" i="11"/>
  <c r="X290" i="11"/>
  <c r="Y290" i="11" s="1"/>
  <c r="Y289" i="11"/>
  <c r="X289" i="11"/>
  <c r="X288" i="11"/>
  <c r="Y288" i="11" s="1"/>
  <c r="Y287" i="11"/>
  <c r="X287" i="11"/>
  <c r="X286" i="11"/>
  <c r="Y286" i="11" s="1"/>
  <c r="Y285" i="11"/>
  <c r="X285" i="11"/>
  <c r="X284" i="11"/>
  <c r="Y284" i="11" s="1"/>
  <c r="Y283" i="11"/>
  <c r="X283" i="11"/>
  <c r="X282" i="11"/>
  <c r="Y282" i="11" s="1"/>
  <c r="Y281" i="11"/>
  <c r="X281" i="11"/>
  <c r="X280" i="11"/>
  <c r="Y280" i="11" s="1"/>
  <c r="Y279" i="11"/>
  <c r="X279" i="11"/>
  <c r="X278" i="11"/>
  <c r="Y278" i="11" s="1"/>
  <c r="Y277" i="11"/>
  <c r="X277" i="11"/>
  <c r="X276" i="11"/>
  <c r="Y276" i="11" s="1"/>
  <c r="Y275" i="11"/>
  <c r="X275" i="11"/>
  <c r="X274" i="11"/>
  <c r="Y274" i="11" s="1"/>
  <c r="Y273" i="11"/>
  <c r="X273" i="11"/>
  <c r="X272" i="11"/>
  <c r="Y272" i="11" s="1"/>
  <c r="Y271" i="11"/>
  <c r="X271" i="11"/>
  <c r="X270" i="11"/>
  <c r="Y270" i="11" s="1"/>
  <c r="Y269" i="11"/>
  <c r="X269" i="11"/>
  <c r="X268" i="11"/>
  <c r="Y268" i="11" s="1"/>
  <c r="Y267" i="11"/>
  <c r="X267" i="11"/>
  <c r="X266" i="11"/>
  <c r="Y266" i="11" s="1"/>
  <c r="Y265" i="11"/>
  <c r="X265" i="11"/>
  <c r="X264" i="11"/>
  <c r="Y264" i="11" s="1"/>
  <c r="Y263" i="11"/>
  <c r="X263" i="11"/>
  <c r="X262" i="11"/>
  <c r="Y262" i="11" s="1"/>
  <c r="Y261" i="11"/>
  <c r="X261" i="11"/>
  <c r="X260" i="11"/>
  <c r="Y260" i="11" s="1"/>
  <c r="Y259" i="11"/>
  <c r="X259" i="11"/>
  <c r="X258" i="11"/>
  <c r="Y258" i="11" s="1"/>
  <c r="Y257" i="11"/>
  <c r="X257" i="11"/>
  <c r="X256" i="11"/>
  <c r="Y256" i="11" s="1"/>
  <c r="Y255" i="11"/>
  <c r="X255" i="11"/>
  <c r="X254" i="11"/>
  <c r="Y254" i="11" s="1"/>
  <c r="Y253" i="11"/>
  <c r="X253" i="11"/>
  <c r="X252" i="11"/>
  <c r="Y252" i="11" s="1"/>
  <c r="Y251" i="11"/>
  <c r="X251" i="11"/>
  <c r="X250" i="11"/>
  <c r="Y250" i="11" s="1"/>
  <c r="Y249" i="11"/>
  <c r="X249" i="11"/>
  <c r="X248" i="11"/>
  <c r="Y248" i="11" s="1"/>
  <c r="Y247" i="11"/>
  <c r="X247" i="11"/>
  <c r="X246" i="11"/>
  <c r="Y246" i="11" s="1"/>
  <c r="Y245" i="11"/>
  <c r="X245" i="11"/>
  <c r="X244" i="11"/>
  <c r="Y244" i="11" s="1"/>
  <c r="Y243" i="11"/>
  <c r="X243" i="11"/>
  <c r="X242" i="11"/>
  <c r="Y242" i="11" s="1"/>
  <c r="Y241" i="11"/>
  <c r="X241" i="11"/>
  <c r="X240" i="11"/>
  <c r="Y240" i="11" s="1"/>
  <c r="Y239" i="11"/>
  <c r="X239" i="11"/>
  <c r="X238" i="11"/>
  <c r="Y238" i="11" s="1"/>
  <c r="Y237" i="11"/>
  <c r="X237" i="11"/>
  <c r="X236" i="11"/>
  <c r="Y236" i="11" s="1"/>
  <c r="Y235" i="11"/>
  <c r="X235" i="11"/>
  <c r="X234" i="11"/>
  <c r="Y234" i="11" s="1"/>
  <c r="Y233" i="11"/>
  <c r="X233" i="11"/>
  <c r="X232" i="11"/>
  <c r="Y232" i="11" s="1"/>
  <c r="Y231" i="11"/>
  <c r="X231" i="11"/>
  <c r="X230" i="11"/>
  <c r="Y230" i="11" s="1"/>
  <c r="Y229" i="11"/>
  <c r="X229" i="11"/>
  <c r="X228" i="11"/>
  <c r="Y228" i="11" s="1"/>
  <c r="Y227" i="11"/>
  <c r="X227" i="11"/>
  <c r="X226" i="11"/>
  <c r="Y226" i="11" s="1"/>
  <c r="X225" i="11"/>
  <c r="Y225" i="11" s="1"/>
  <c r="X224" i="11"/>
  <c r="Y224" i="11" s="1"/>
  <c r="X223" i="11"/>
  <c r="Y223" i="11" s="1"/>
  <c r="X222" i="11"/>
  <c r="Y222" i="11" s="1"/>
  <c r="Y221" i="11"/>
  <c r="X221" i="11"/>
  <c r="X220" i="11"/>
  <c r="Y220" i="11" s="1"/>
  <c r="X219" i="11"/>
  <c r="Y219" i="11" s="1"/>
  <c r="X218" i="11"/>
  <c r="Y218" i="11" s="1"/>
  <c r="Y217" i="11"/>
  <c r="X217" i="11"/>
  <c r="X216" i="11"/>
  <c r="Y216" i="11" s="1"/>
  <c r="X215" i="11"/>
  <c r="Y215" i="11" s="1"/>
  <c r="X214" i="11"/>
  <c r="Y214" i="11" s="1"/>
  <c r="Y213" i="11"/>
  <c r="X213" i="11"/>
  <c r="X212" i="11"/>
  <c r="Y212" i="11" s="1"/>
  <c r="X211" i="11"/>
  <c r="Y211" i="11" s="1"/>
  <c r="X210" i="11"/>
  <c r="Y210" i="11" s="1"/>
  <c r="Y209" i="11"/>
  <c r="X209" i="11"/>
  <c r="X208" i="11"/>
  <c r="Y208" i="11" s="1"/>
  <c r="X207" i="11"/>
  <c r="Y207" i="11" s="1"/>
  <c r="X206" i="11"/>
  <c r="Y206" i="11" s="1"/>
  <c r="Y205" i="11"/>
  <c r="X205" i="11"/>
  <c r="X204" i="11"/>
  <c r="Y204" i="11" s="1"/>
  <c r="X203" i="11"/>
  <c r="Y203" i="11" s="1"/>
  <c r="X202" i="11"/>
  <c r="Y202" i="11" s="1"/>
  <c r="Y201" i="11"/>
  <c r="X201" i="11"/>
  <c r="X200" i="11"/>
  <c r="Y200" i="11" s="1"/>
  <c r="X199" i="11"/>
  <c r="Y199" i="11" s="1"/>
  <c r="X198" i="11"/>
  <c r="Y198" i="11" s="1"/>
  <c r="Y197" i="11"/>
  <c r="X197" i="11"/>
  <c r="X196" i="11"/>
  <c r="Y196" i="11" s="1"/>
  <c r="X195" i="11"/>
  <c r="Y195" i="11" s="1"/>
  <c r="X194" i="11"/>
  <c r="Y194" i="11" s="1"/>
  <c r="X193" i="11"/>
  <c r="Y193" i="11" s="1"/>
  <c r="X192" i="11"/>
  <c r="Y192" i="11" s="1"/>
  <c r="X191" i="11"/>
  <c r="Y191" i="11" s="1"/>
  <c r="X190" i="11"/>
  <c r="Y190" i="11" s="1"/>
  <c r="Y189" i="11"/>
  <c r="X189" i="11"/>
  <c r="X188" i="11"/>
  <c r="Y188" i="11" s="1"/>
  <c r="X187" i="11"/>
  <c r="Y187" i="11" s="1"/>
  <c r="X186" i="11"/>
  <c r="Y186" i="11" s="1"/>
  <c r="X185" i="11"/>
  <c r="Y185" i="11" s="1"/>
  <c r="X184" i="11"/>
  <c r="Y184" i="11" s="1"/>
  <c r="X183" i="11"/>
  <c r="Y183" i="11" s="1"/>
  <c r="X182" i="11"/>
  <c r="Y182" i="11" s="1"/>
  <c r="Y181" i="11"/>
  <c r="X181" i="11"/>
  <c r="X180" i="11"/>
  <c r="Y180" i="11" s="1"/>
  <c r="X179" i="11"/>
  <c r="Y179" i="11" s="1"/>
  <c r="X178" i="11"/>
  <c r="Y178" i="11" s="1"/>
  <c r="X177" i="11"/>
  <c r="Y177" i="11" s="1"/>
  <c r="X176" i="11"/>
  <c r="Y176" i="11" s="1"/>
  <c r="X175" i="11"/>
  <c r="Y175" i="11" s="1"/>
  <c r="X174" i="11"/>
  <c r="Y174" i="11" s="1"/>
  <c r="Y173" i="11"/>
  <c r="X173" i="11"/>
  <c r="X172" i="11"/>
  <c r="Y172" i="11" s="1"/>
  <c r="X171" i="11"/>
  <c r="Y171" i="11" s="1"/>
  <c r="X170" i="11"/>
  <c r="Y170" i="11" s="1"/>
  <c r="X169" i="11"/>
  <c r="Y169" i="11" s="1"/>
  <c r="X168" i="11"/>
  <c r="Y168" i="11" s="1"/>
  <c r="X167" i="11"/>
  <c r="Y167" i="11" s="1"/>
  <c r="X166" i="11"/>
  <c r="Y166" i="11" s="1"/>
  <c r="Y165" i="11"/>
  <c r="X165" i="11"/>
  <c r="X164" i="11"/>
  <c r="Y164" i="11" s="1"/>
  <c r="X163" i="11"/>
  <c r="Y163" i="11" s="1"/>
  <c r="X162" i="11"/>
  <c r="Y162" i="11" s="1"/>
  <c r="X161" i="11"/>
  <c r="Y161" i="11" s="1"/>
  <c r="X160" i="11"/>
  <c r="Y160" i="11" s="1"/>
  <c r="X159" i="11"/>
  <c r="Y159" i="11" s="1"/>
  <c r="X158" i="11"/>
  <c r="Y158" i="11" s="1"/>
  <c r="Y157" i="11"/>
  <c r="X157" i="11"/>
  <c r="X156" i="11"/>
  <c r="Y156" i="11" s="1"/>
  <c r="X155" i="11"/>
  <c r="Y155" i="11" s="1"/>
  <c r="X154" i="11"/>
  <c r="Y154" i="11" s="1"/>
  <c r="X153" i="11"/>
  <c r="Y153" i="11" s="1"/>
  <c r="X152" i="11"/>
  <c r="Y152" i="11" s="1"/>
  <c r="X151" i="11"/>
  <c r="Y151" i="11" s="1"/>
  <c r="X150" i="11"/>
  <c r="Y150" i="11" s="1"/>
  <c r="Y149" i="11"/>
  <c r="X149" i="11"/>
  <c r="X148" i="11"/>
  <c r="Y148" i="11" s="1"/>
  <c r="X147" i="11"/>
  <c r="Y147" i="11" s="1"/>
  <c r="X146" i="11"/>
  <c r="Y146" i="11" s="1"/>
  <c r="X145" i="11"/>
  <c r="Y145" i="11" s="1"/>
  <c r="X144" i="11"/>
  <c r="Y144" i="11" s="1"/>
  <c r="X143" i="11"/>
  <c r="Y143" i="11" s="1"/>
  <c r="X142" i="11"/>
  <c r="Y142" i="11" s="1"/>
  <c r="Y141" i="11"/>
  <c r="X141" i="11"/>
  <c r="X140" i="11"/>
  <c r="Y140" i="11" s="1"/>
  <c r="X139" i="11"/>
  <c r="Y139" i="11" s="1"/>
  <c r="X138" i="11"/>
  <c r="Y138" i="11" s="1"/>
  <c r="X137" i="11"/>
  <c r="Y137" i="11" s="1"/>
  <c r="Y136" i="11"/>
  <c r="X136" i="11"/>
  <c r="X135" i="11"/>
  <c r="Y135" i="11" s="1"/>
  <c r="Y134" i="11"/>
  <c r="X134" i="11"/>
  <c r="X133" i="11"/>
  <c r="Y133" i="11" s="1"/>
  <c r="Y132" i="11"/>
  <c r="X132" i="11"/>
  <c r="X131" i="11"/>
  <c r="Y131" i="11" s="1"/>
  <c r="Y130" i="11"/>
  <c r="X130" i="11"/>
  <c r="X129" i="11"/>
  <c r="Y129" i="11" s="1"/>
  <c r="Y128" i="11"/>
  <c r="X128" i="11"/>
  <c r="X127" i="11"/>
  <c r="Y127" i="11" s="1"/>
  <c r="Y126" i="11"/>
  <c r="X126" i="11"/>
  <c r="X125" i="11"/>
  <c r="Y125" i="11" s="1"/>
  <c r="Y124" i="11"/>
  <c r="X124" i="11"/>
  <c r="X123" i="11"/>
  <c r="Y123" i="11" s="1"/>
  <c r="Y122" i="11"/>
  <c r="X122" i="11"/>
  <c r="X121" i="11"/>
  <c r="Y121" i="11" s="1"/>
  <c r="Y120" i="11"/>
  <c r="X120" i="11"/>
  <c r="X119" i="11"/>
  <c r="Y119" i="11" s="1"/>
  <c r="Y118" i="11"/>
  <c r="X118" i="11"/>
  <c r="X117" i="11"/>
  <c r="Y117" i="11" s="1"/>
  <c r="Y116" i="11"/>
  <c r="X116" i="11"/>
  <c r="X115" i="11"/>
  <c r="Y115" i="11" s="1"/>
  <c r="Y114" i="11"/>
  <c r="X114" i="11"/>
  <c r="X113" i="11"/>
  <c r="Y113" i="11" s="1"/>
  <c r="Y112" i="11"/>
  <c r="X112" i="11"/>
  <c r="X111" i="11"/>
  <c r="Y111" i="11" s="1"/>
  <c r="Y110" i="11"/>
  <c r="X110" i="11"/>
  <c r="X109" i="11"/>
  <c r="Y109" i="11" s="1"/>
  <c r="Y108" i="11"/>
  <c r="X108" i="11"/>
  <c r="X107" i="11"/>
  <c r="Y107" i="11" s="1"/>
  <c r="Y106" i="11"/>
  <c r="X106" i="11"/>
  <c r="X105" i="11"/>
  <c r="Y105" i="11" s="1"/>
  <c r="Y104" i="11"/>
  <c r="X104" i="11"/>
  <c r="X103" i="11"/>
  <c r="Y103" i="11" s="1"/>
  <c r="Y102" i="11"/>
  <c r="X102" i="11"/>
  <c r="X101" i="11"/>
  <c r="Y101" i="11" s="1"/>
  <c r="Y100" i="11"/>
  <c r="X100" i="11"/>
  <c r="X99" i="11"/>
  <c r="Y99" i="11" s="1"/>
  <c r="Y98" i="11"/>
  <c r="X98" i="11"/>
  <c r="X97" i="11"/>
  <c r="Y97" i="11" s="1"/>
  <c r="Y96" i="11"/>
  <c r="X96" i="11"/>
  <c r="X95" i="11"/>
  <c r="Y95" i="11" s="1"/>
  <c r="Y94" i="11"/>
  <c r="X94" i="11"/>
  <c r="X93" i="11"/>
  <c r="Y93" i="11" s="1"/>
  <c r="Y92" i="11"/>
  <c r="X92" i="11"/>
  <c r="X91" i="11"/>
  <c r="Y91" i="11" s="1"/>
  <c r="Y90" i="11"/>
  <c r="X90" i="11"/>
  <c r="X89" i="11"/>
  <c r="Y89" i="11" s="1"/>
  <c r="Y88" i="11"/>
  <c r="X88" i="11"/>
  <c r="X87" i="11"/>
  <c r="Y87" i="11" s="1"/>
  <c r="Y86" i="11"/>
  <c r="X86" i="11"/>
  <c r="X85" i="11"/>
  <c r="Y85" i="11" s="1"/>
  <c r="Y84" i="11"/>
  <c r="X84" i="11"/>
  <c r="X83" i="11"/>
  <c r="Y83" i="11" s="1"/>
  <c r="Y82" i="11"/>
  <c r="X82" i="11"/>
  <c r="X81" i="11"/>
  <c r="Y81" i="11" s="1"/>
  <c r="Y80" i="11"/>
  <c r="X80" i="11"/>
  <c r="X79" i="11"/>
  <c r="Y79" i="11" s="1"/>
  <c r="Y78" i="11"/>
  <c r="X78" i="11"/>
  <c r="X77" i="11"/>
  <c r="Y77" i="11" s="1"/>
  <c r="Y76" i="11"/>
  <c r="X76" i="11"/>
  <c r="X75" i="11"/>
  <c r="Y75" i="11" s="1"/>
  <c r="Y74" i="11"/>
  <c r="X74" i="11"/>
  <c r="X73" i="11"/>
  <c r="Y73" i="11" s="1"/>
  <c r="Y72" i="11"/>
  <c r="X72" i="11"/>
  <c r="X71" i="11"/>
  <c r="Y71" i="11" s="1"/>
  <c r="Y70" i="11"/>
  <c r="X70" i="11"/>
  <c r="X69" i="11"/>
  <c r="Y69" i="11" s="1"/>
  <c r="Y68" i="11"/>
  <c r="X68" i="11"/>
  <c r="X67" i="11"/>
  <c r="Y67" i="11" s="1"/>
  <c r="Y66" i="11"/>
  <c r="X66" i="11"/>
  <c r="X65" i="11"/>
  <c r="Y65" i="11" s="1"/>
  <c r="Y64" i="11"/>
  <c r="X64" i="11"/>
  <c r="X63" i="11"/>
  <c r="Y63" i="11" s="1"/>
  <c r="Y62" i="11"/>
  <c r="X62" i="11"/>
  <c r="X61" i="11"/>
  <c r="Y61" i="11" s="1"/>
  <c r="Y60" i="11"/>
  <c r="X60" i="11"/>
  <c r="X59" i="11"/>
  <c r="Y59" i="11" s="1"/>
  <c r="Y58" i="11"/>
  <c r="X58" i="11"/>
  <c r="X57" i="11"/>
  <c r="Y57" i="11" s="1"/>
  <c r="Y56" i="11"/>
  <c r="X56" i="11"/>
  <c r="X55" i="11"/>
  <c r="Y55" i="11" s="1"/>
  <c r="Y54" i="11"/>
  <c r="X54" i="11"/>
  <c r="X53" i="11"/>
  <c r="Y53" i="11" s="1"/>
  <c r="Y52" i="11"/>
  <c r="X52" i="11"/>
  <c r="X51" i="11"/>
  <c r="Y51" i="11" s="1"/>
  <c r="Y50" i="11"/>
  <c r="X50" i="11"/>
  <c r="X49" i="11"/>
  <c r="Y49" i="11" s="1"/>
  <c r="Y48" i="11"/>
  <c r="X48" i="11"/>
  <c r="X47" i="11"/>
  <c r="Y47" i="11" s="1"/>
  <c r="Y46" i="11"/>
  <c r="X46" i="11"/>
  <c r="X45" i="11"/>
  <c r="Y45" i="11" s="1"/>
  <c r="Y44" i="11"/>
  <c r="X44" i="11"/>
  <c r="X43" i="11"/>
  <c r="Y43" i="11" s="1"/>
  <c r="Y42" i="11"/>
  <c r="X42" i="11"/>
  <c r="X41" i="11"/>
  <c r="Y41" i="11" s="1"/>
  <c r="Y40" i="11"/>
  <c r="X40" i="11"/>
  <c r="X39" i="11"/>
  <c r="Y39" i="11" s="1"/>
  <c r="Y38" i="11"/>
  <c r="X38" i="11"/>
  <c r="X37" i="11"/>
  <c r="Y37" i="11" s="1"/>
  <c r="Y36" i="11"/>
  <c r="X36" i="11"/>
  <c r="Y35" i="11"/>
  <c r="X35" i="11"/>
  <c r="Y34" i="11"/>
  <c r="X34" i="11"/>
  <c r="Y33" i="11"/>
  <c r="X33" i="11"/>
  <c r="Y32" i="11"/>
  <c r="X32" i="11"/>
  <c r="X31" i="11"/>
  <c r="Y31" i="11" s="1"/>
  <c r="Y30" i="11"/>
  <c r="X30" i="11"/>
  <c r="X29" i="11"/>
  <c r="Y29" i="11" s="1"/>
  <c r="Y28" i="11"/>
  <c r="X28" i="11"/>
  <c r="X27" i="11"/>
  <c r="Y27" i="11" s="1"/>
  <c r="Y26" i="11"/>
  <c r="X26" i="11"/>
  <c r="X25" i="11"/>
  <c r="Y25" i="11" s="1"/>
  <c r="Y24" i="11"/>
  <c r="X24" i="11"/>
  <c r="X23" i="11"/>
  <c r="Y23" i="11" s="1"/>
  <c r="Y22" i="11"/>
  <c r="X22" i="11"/>
  <c r="X21" i="11"/>
  <c r="Y21" i="11" s="1"/>
  <c r="Y20" i="11"/>
  <c r="X20" i="11"/>
  <c r="X19" i="11"/>
  <c r="Y19" i="11" s="1"/>
  <c r="Y18" i="11"/>
  <c r="X18" i="11"/>
  <c r="X17" i="11"/>
  <c r="Y17" i="11" s="1"/>
  <c r="Y16" i="11"/>
  <c r="X16" i="11"/>
  <c r="X15" i="11"/>
  <c r="Y15" i="11" s="1"/>
  <c r="Y14" i="11"/>
  <c r="X14" i="11"/>
  <c r="X13" i="11"/>
  <c r="Y13" i="11" s="1"/>
  <c r="Y12" i="11"/>
  <c r="X12" i="11"/>
  <c r="X11" i="11"/>
  <c r="Y11" i="11" s="1"/>
  <c r="Y10" i="11"/>
  <c r="X10" i="11"/>
  <c r="X9" i="11"/>
  <c r="Y9" i="11" s="1"/>
  <c r="Y8" i="11"/>
  <c r="X8" i="11"/>
  <c r="X7" i="11"/>
  <c r="Y7" i="11" s="1"/>
  <c r="L22" i="12" l="1"/>
  <c r="L21" i="12"/>
  <c r="L20" i="12"/>
  <c r="L19" i="12"/>
  <c r="L18" i="12"/>
  <c r="L17" i="12"/>
  <c r="L16" i="12"/>
  <c r="L15" i="12"/>
  <c r="L14" i="12"/>
  <c r="L13" i="12"/>
  <c r="L12" i="12"/>
  <c r="K22" i="12"/>
  <c r="M22" i="12" s="1"/>
  <c r="K21" i="12"/>
  <c r="M21" i="12" s="1"/>
  <c r="K20" i="12"/>
  <c r="M20" i="12" s="1"/>
  <c r="K19" i="12"/>
  <c r="M19" i="12" s="1"/>
  <c r="K18" i="12"/>
  <c r="M18" i="12" s="1"/>
  <c r="K17" i="12"/>
  <c r="M17" i="12" s="1"/>
  <c r="K16" i="12"/>
  <c r="M16" i="12" s="1"/>
  <c r="K15" i="12"/>
  <c r="M15" i="12" s="1"/>
  <c r="K14" i="12"/>
  <c r="M14" i="12" s="1"/>
  <c r="K13" i="12"/>
  <c r="M13" i="12" s="1"/>
  <c r="K12" i="12"/>
  <c r="M12" i="12" s="1"/>
  <c r="F19" i="12"/>
  <c r="F18" i="12"/>
  <c r="F17" i="12"/>
  <c r="F16" i="12"/>
  <c r="E19" i="12"/>
  <c r="E16" i="12"/>
  <c r="E17" i="12"/>
  <c r="O6" i="13" l="1"/>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O112" i="13"/>
  <c r="O113" i="13"/>
  <c r="O114" i="13"/>
  <c r="O115" i="13"/>
  <c r="O116" i="13"/>
  <c r="O117" i="13"/>
  <c r="O118" i="13"/>
  <c r="O119" i="13"/>
  <c r="O120" i="13"/>
  <c r="O121" i="13"/>
  <c r="O122" i="13"/>
  <c r="O123" i="13"/>
  <c r="O124" i="13"/>
  <c r="O125" i="13"/>
  <c r="O126" i="13"/>
  <c r="O127" i="13"/>
  <c r="O128" i="13"/>
  <c r="O129" i="13"/>
  <c r="O130" i="13"/>
  <c r="O131" i="13"/>
  <c r="O132" i="13"/>
  <c r="O133" i="13"/>
  <c r="O134" i="13"/>
  <c r="O135" i="13"/>
  <c r="O136" i="13"/>
  <c r="O137" i="13"/>
  <c r="O138" i="13"/>
  <c r="O139" i="13"/>
  <c r="O140" i="13"/>
  <c r="O141" i="13"/>
  <c r="O142" i="13"/>
  <c r="O143" i="13"/>
  <c r="O144" i="13"/>
  <c r="O145" i="13"/>
  <c r="O146" i="13"/>
  <c r="O147" i="13"/>
  <c r="O148" i="13"/>
  <c r="O149" i="13"/>
  <c r="O150" i="13"/>
  <c r="O151" i="13"/>
  <c r="O152" i="13"/>
  <c r="O153" i="13"/>
  <c r="O154" i="13"/>
  <c r="O155" i="13"/>
  <c r="O156" i="13"/>
  <c r="O157" i="13"/>
  <c r="O158" i="13"/>
  <c r="O159" i="13"/>
  <c r="O160" i="13"/>
  <c r="O161" i="13"/>
  <c r="O162" i="13"/>
  <c r="O163" i="13"/>
  <c r="O164" i="13"/>
  <c r="O165" i="13"/>
  <c r="O166" i="13"/>
  <c r="O167" i="13"/>
  <c r="O168" i="13"/>
  <c r="O169" i="13"/>
  <c r="O170" i="13"/>
  <c r="O171" i="13"/>
  <c r="O172" i="13"/>
  <c r="O173" i="13"/>
  <c r="O174" i="13"/>
  <c r="O175" i="13"/>
  <c r="O176" i="13"/>
  <c r="O177" i="13"/>
  <c r="O178" i="13"/>
  <c r="O179" i="13"/>
  <c r="O180" i="13"/>
  <c r="O181" i="13"/>
  <c r="O182" i="13"/>
  <c r="O183" i="13"/>
  <c r="O184" i="13"/>
  <c r="O185" i="13"/>
  <c r="O186" i="13"/>
  <c r="O187" i="13"/>
  <c r="O188" i="13"/>
  <c r="O189" i="13"/>
  <c r="O190" i="13"/>
  <c r="O191" i="13"/>
  <c r="O192" i="13"/>
  <c r="O193" i="13"/>
  <c r="O194" i="13"/>
  <c r="O195" i="13"/>
  <c r="O196" i="13"/>
  <c r="O197" i="13"/>
  <c r="O198" i="13"/>
  <c r="O199" i="13"/>
  <c r="O200" i="13"/>
  <c r="O201" i="13"/>
  <c r="O202" i="13"/>
  <c r="O203" i="13"/>
  <c r="O204" i="13"/>
  <c r="O205" i="13"/>
  <c r="O206" i="13"/>
  <c r="O207" i="13"/>
  <c r="O208" i="13"/>
  <c r="O209" i="13"/>
  <c r="O210" i="13"/>
  <c r="O211" i="13"/>
  <c r="O212" i="13"/>
  <c r="O213" i="13"/>
  <c r="O214" i="13"/>
  <c r="O215" i="13"/>
  <c r="O216" i="13"/>
  <c r="O217" i="13"/>
  <c r="O218" i="13"/>
  <c r="O219" i="13"/>
  <c r="O220" i="13"/>
  <c r="O221" i="13"/>
  <c r="O222" i="13"/>
  <c r="O223" i="13"/>
  <c r="O224" i="13"/>
  <c r="O225" i="13"/>
  <c r="O226" i="13"/>
  <c r="O227" i="13"/>
  <c r="O228" i="13"/>
  <c r="O229" i="13"/>
  <c r="O230" i="13"/>
  <c r="O231" i="13"/>
  <c r="O232" i="13"/>
  <c r="O233" i="13"/>
  <c r="O234" i="13"/>
  <c r="O235" i="13"/>
  <c r="O236" i="13"/>
  <c r="O237" i="13"/>
  <c r="O238" i="13"/>
  <c r="O239" i="13"/>
  <c r="O240" i="13"/>
  <c r="O241" i="13"/>
  <c r="O242" i="13"/>
  <c r="O243" i="13"/>
  <c r="O244" i="13"/>
  <c r="O245" i="13"/>
  <c r="O246" i="13"/>
  <c r="O247" i="13"/>
  <c r="O248" i="13"/>
  <c r="O249" i="13"/>
  <c r="O250" i="13"/>
  <c r="O251" i="13"/>
  <c r="O252" i="13"/>
  <c r="O253" i="13"/>
  <c r="O254" i="13"/>
  <c r="O255" i="13"/>
  <c r="O256" i="13"/>
  <c r="O257" i="13"/>
  <c r="O258" i="13"/>
  <c r="O259" i="13"/>
  <c r="O260" i="13"/>
  <c r="O261" i="13"/>
  <c r="O262" i="13"/>
  <c r="O263" i="13"/>
  <c r="O264" i="13"/>
  <c r="O265" i="13"/>
  <c r="O266" i="13"/>
  <c r="O267" i="13"/>
  <c r="O268" i="13"/>
  <c r="O269" i="13"/>
  <c r="O270" i="13"/>
  <c r="O271" i="13"/>
  <c r="O272" i="13"/>
  <c r="O273" i="13"/>
  <c r="O274" i="13"/>
  <c r="O275" i="13"/>
  <c r="O276" i="13"/>
  <c r="O277" i="13"/>
  <c r="O278" i="13"/>
  <c r="O279" i="13"/>
  <c r="O280" i="13"/>
  <c r="O281" i="13"/>
  <c r="O282" i="13"/>
  <c r="O283" i="13"/>
  <c r="O284" i="13"/>
  <c r="O285" i="13"/>
  <c r="O286" i="13"/>
  <c r="O287" i="13"/>
  <c r="O288" i="13"/>
  <c r="O289" i="13"/>
  <c r="O290" i="13"/>
  <c r="O291" i="13"/>
  <c r="O292" i="13"/>
  <c r="O293" i="13"/>
  <c r="O294" i="13"/>
  <c r="O295" i="13"/>
  <c r="O296" i="13"/>
  <c r="O297" i="13"/>
  <c r="O298" i="13"/>
  <c r="O299" i="13"/>
  <c r="O300" i="13"/>
  <c r="O301" i="13"/>
  <c r="O302" i="13"/>
  <c r="O303" i="13"/>
  <c r="O304" i="13"/>
  <c r="O30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00" i="13"/>
  <c r="N301" i="13"/>
  <c r="N302" i="13"/>
  <c r="N303" i="13"/>
  <c r="N304" i="13"/>
  <c r="N305" i="13"/>
  <c r="E18" i="12"/>
  <c r="F12" i="12"/>
  <c r="E11" i="4" l="1"/>
  <c r="F11" i="4" s="1"/>
  <c r="E12" i="4"/>
  <c r="F12" i="4" s="1"/>
  <c r="E13" i="4"/>
  <c r="F13" i="4" s="1"/>
  <c r="E14" i="4"/>
  <c r="F14" i="4" s="1"/>
  <c r="E15" i="4"/>
  <c r="F15" i="4" s="1"/>
  <c r="E16" i="4"/>
  <c r="F16" i="4" s="1"/>
  <c r="N15" i="4"/>
  <c r="M15" i="4"/>
  <c r="N14" i="4"/>
  <c r="M14" i="4"/>
  <c r="N13" i="4"/>
  <c r="M13" i="4"/>
  <c r="N12" i="4"/>
  <c r="M12" i="4"/>
  <c r="N11" i="4"/>
  <c r="M11" i="4"/>
  <c r="N10" i="4"/>
  <c r="M10" i="4"/>
  <c r="G12" i="4"/>
  <c r="G13" i="4"/>
  <c r="G14" i="4"/>
  <c r="G15" i="4"/>
  <c r="G16" i="4"/>
  <c r="G11" i="4"/>
  <c r="F8" i="2" l="1"/>
  <c r="F7" i="2"/>
  <c r="E8" i="2"/>
  <c r="E7" i="2"/>
  <c r="F6" i="2"/>
  <c r="E6" i="2"/>
  <c r="F5" i="2"/>
  <c r="E5" i="2"/>
  <c r="F4" i="2"/>
  <c r="E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791C61-889C-45A6-A4BB-6BBC9D5222E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7F24BE7-88E5-4327-A405-6A92D97D38D6}"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3" xr16:uid="{198D76D0-D5C6-48B1-859D-3873C6E84F85}" name="WorksheetConnection_beginner-DA-course-blank.xlsx!data8" type="102" refreshedVersion="6" minRefreshableVersion="5">
    <extLst>
      <ext xmlns:x15="http://schemas.microsoft.com/office/spreadsheetml/2010/11/main" uri="{DE250136-89BD-433C-8126-D09CA5730AF9}">
        <x15:connection id="data8" autoDelete="1">
          <x15:rangePr sourceName="_xlcn.WorksheetConnection_beginnerDAcourseblank.xlsxdata8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a].[Product].&amp;[Raspberry Choco]}"/>
    <s v="{[data].[Sales Person].&amp;[Barr Faughny]}"/>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<sst xmlns="http://schemas.openxmlformats.org/spreadsheetml/2006/main" count="5771" uniqueCount="106">
  <si>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</si>
  <si>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</si>
  <si>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</si>
  <si>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</si>
  <si>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</si>
  <si>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</si>
  <si>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</si>
  <si>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</si>
  <si>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</si>
  <si>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</si>
  <si>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</si>
  <si>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</si>
  <si>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</si>
  <si>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</si>
  <si>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</si>
  <si>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</si>
  <si>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</si>
  <si>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</si>
  <si>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</si>
  <si>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</si>
  <si>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</si>
  <si>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</si>
  <si>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</si>
  <si>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</si>
  <si>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</si>
  <si>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</si>
  <si>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</si>
  <si>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</si>
  <si>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</si>
  <si>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</si>
  <si>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</si>
  <si>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</si>
  <si>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</si>
  <si>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</si>
  <si>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</si>
  <si>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</si>
  <si>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</si>
  <si>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</si>
  <si>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</si>
  <si>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</si>
  <si>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</si>
  <si>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</si>
  <si>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</si>
  <si>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</si>
  <si>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</si>
  <si>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</si>
  <si>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</si>
  <si>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</si>
  <si>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</si>
  <si>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</si>
  <si>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</si>
  <si>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</si>
  <si>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</si>
  <si>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</si>
  <si>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Amount </t>
  </si>
  <si>
    <t xml:space="preserve">Units </t>
  </si>
  <si>
    <t>Average</t>
  </si>
  <si>
    <t xml:space="preserve">Median </t>
  </si>
  <si>
    <t xml:space="preserve">sum </t>
  </si>
  <si>
    <t>max</t>
  </si>
  <si>
    <t>min</t>
  </si>
  <si>
    <t xml:space="preserve">QUICK STATISTICS </t>
  </si>
  <si>
    <t xml:space="preserve"> EXPLORATORY DATA ANALYSIS WITH CF  (CONDITIONAL FORMATTING)</t>
  </si>
  <si>
    <t xml:space="preserve">SALES ANALYSIS USING FORMULA </t>
  </si>
  <si>
    <t xml:space="preserve">Geography </t>
  </si>
  <si>
    <t xml:space="preserve">sales data without formatting </t>
  </si>
  <si>
    <t xml:space="preserve">SALES ANALYSIS BY COUNTRY USING PIVOT TABLES </t>
  </si>
  <si>
    <t>Row Labels</t>
  </si>
  <si>
    <t>Grand Total</t>
  </si>
  <si>
    <t>Sum of Amount</t>
  </si>
  <si>
    <t>Sum of Units</t>
  </si>
  <si>
    <t xml:space="preserve"> </t>
  </si>
  <si>
    <t>sales per unit</t>
  </si>
  <si>
    <t xml:space="preserve">TOP FIVE SELLING ITEMS </t>
  </si>
  <si>
    <t>ARE THERE ANY ANOMALIES IN THE DATA</t>
  </si>
  <si>
    <t>BEST PERFORMING SALES PERSON PER COUNTRY</t>
  </si>
  <si>
    <t>WORST PERFORMING SALES PERSON PER COUNTRY</t>
  </si>
  <si>
    <t>SALES OF ALL SALES PERSON</t>
  </si>
  <si>
    <t xml:space="preserve">PROFITS BY PRODUCT </t>
  </si>
  <si>
    <t xml:space="preserve">Supporting Table </t>
  </si>
  <si>
    <t>Cost Per Units</t>
  </si>
  <si>
    <t>PICK A COUNTRY</t>
  </si>
  <si>
    <t>Countries</t>
  </si>
  <si>
    <t xml:space="preserve">New Zealand </t>
  </si>
  <si>
    <t xml:space="preserve">QUICK SUNMMARY </t>
  </si>
  <si>
    <t>Number of transactions</t>
  </si>
  <si>
    <t>Total</t>
  </si>
  <si>
    <t xml:space="preserve">Average </t>
  </si>
  <si>
    <t>units</t>
  </si>
  <si>
    <t>Sales per unit</t>
  </si>
  <si>
    <t>profits</t>
  </si>
  <si>
    <t xml:space="preserve">profit and losses </t>
  </si>
  <si>
    <t>sales</t>
  </si>
  <si>
    <t xml:space="preserve">Total sales  </t>
  </si>
  <si>
    <t>BY SALES PERSON</t>
  </si>
  <si>
    <t>if sales person meets a target of  10000</t>
  </si>
  <si>
    <t>Sum of profits</t>
  </si>
  <si>
    <t>profit percentage</t>
  </si>
  <si>
    <t>Excel Data Analysis</t>
  </si>
  <si>
    <t>Questions (what we expect to answer from this data</t>
  </si>
  <si>
    <t>Column1</t>
  </si>
  <si>
    <t>TOTAL SALES AND UNITS ON EVERY COUNRTY</t>
  </si>
  <si>
    <t xml:space="preserve">SALES PER COUNTRY BY SALES PERSONS (BEST AND WORST PERFORMING SALES PERSONS IN EVERY REGION </t>
  </si>
  <si>
    <t xml:space="preserve">DYNAMIC SALES </t>
  </si>
  <si>
    <t>select country</t>
  </si>
  <si>
    <t xml:space="preserve">PRODUCTS TO DISCONTINUE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</si>
</sst>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Ksh&quot;* #,##0.00_-;\-&quot;Ksh&quot;* #,##0.00_-;_-&quot;Ksh&quot;* &quot;-&quot;??_-;_-@_-"/>
    <numFmt numFmtId="164" formatCode="&quot;$&quot;#,##0_);[Red]\(&quot;$&quot;#,##0\)"/>
    <numFmt numFmtId="165" formatCode="&quot;$&quot;#,##0.00_);[Red]\(&quot;$&quot;#,##0.00\)"/>
    <numFmt numFmtId="166" formatCode="_-[$$-409]* #,##0.00_ ;_-[$$-409]* \-#,##0.00\ ;_-[$$-409]* &quot;-&quot;??_ ;_-@_ "/>
    <numFmt numFmtId="167" formatCode="_-[$$-409]* #,##0_ ;_-[$$-409]* \-#,##0\ ;_-[$$-409]* &quot;-&quot;??_ ;_-@_ "/>
    <numFmt numFmtId="168" formatCode="\$#,##0.00;\(\$#,##0.00\);\$#,##0.00"/>
    <numFmt numFmtId="169" formatCode="[$$-409]#,##0.00"/>
    <numFmt numFmtId="170" formatCode="0.00%;\-0.00%;0.00%"/>
  </numFmts>
  <fonts count="15" x14ac:knownFonts="1">
    <font>
      <sz val="11"/>
      <color theme="1"/>
      <name val="Calibri"/>
      <family val="2"/>
      <scheme val="minor"/>
    </font>
    <font>
      <sz val="28"/>
      <color theme="1"/>
      <name val="Segoe UI Light"/>
      <family val="2"/>
    </font>
    <font>
      <b/>
      <sz val="11"/>
      <color theme="1"/>
      <name val="Calibri"/>
      <family val="2"/>
      <scheme val="minor"/>
    </font>
    <font>
      <sz val="11"/>
      <color theme="2" tint="-0.499984740745262"/>
      <name val="Calibri"/>
      <family val="2"/>
      <scheme val="minor"/>
    </font>
    <font>
      <sz val="18"/>
      <color rgb="FFFF0000"/>
      <name val="Arial Black"/>
      <family val="2"/>
    </font>
    <font>
      <sz val="11"/>
      <color theme="1"/>
      <name val="Calibri"/>
      <family val="2"/>
      <scheme val="minor"/>
    </font>
    <font>
      <sz val="11"/>
      <color rgb="FF9C0006"/>
      <name val="Calibri"/>
      <family val="2"/>
      <scheme val="minor"/>
    </font>
    <font>
      <sz val="11"/>
      <color rgb="FF9C5700"/>
      <name val="Calibri"/>
      <family val="2"/>
      <scheme val="minor"/>
    </font>
    <font>
      <sz val="11"/>
      <color theme="4"/>
      <name val="Calibri"/>
      <family val="2"/>
      <scheme val="minor"/>
    </font>
    <font>
      <b/>
      <sz val="11"/>
      <color theme="4"/>
      <name val="Calibri"/>
      <family val="2"/>
      <scheme val="minor"/>
    </font>
    <font>
      <sz val="12"/>
      <color theme="1"/>
      <name val="Arial"/>
      <family val="2"/>
    </font>
    <font>
      <sz val="12"/>
      <color rgb="FFFF0000"/>
      <name val="Arial"/>
      <family val="2"/>
    </font>
    <font>
      <b/>
      <sz val="12"/>
      <color rgb="FF0070C0"/>
      <name val="Arial"/>
      <family val="2"/>
    </font>
    <font>
      <b/>
      <sz val="12"/>
      <color rgb="FF00B050"/>
      <name val="Arial"/>
      <family val="2"/>
    </font>
    <font>
      <b/>
      <sz val="18"/>
      <color rgb="FFFF0000"/>
      <name val="Arial"/>
      <family val="2"/>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7CE"/>
      </patternFill>
    </fill>
    <fill>
      <patternFill patternType="solid">
        <fgColor rgb="FFFFEB9C"/>
      </patternFill>
    </fill>
    <fill>
      <patternFill patternType="solid">
        <fgColor rgb="FFFFFF00"/>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4" fontId="5" fillId="0" borderId="0" applyFont="0" applyFill="0" applyBorder="0" applyAlignment="0" applyProtection="0"/>
    <xf numFmtId="0" fontId="6" fillId="7" borderId="0" applyNumberFormat="0" applyBorder="0" applyAlignment="0" applyProtection="0"/>
    <xf numFmtId="0" fontId="7" fillId="8" borderId="0" applyNumberFormat="0" applyBorder="0" applyAlignment="0" applyProtection="0"/>
  </cellStyleXfs>
  <cellXfs count="5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166" fontId="0" fillId="0" borderId="0" xfId="0" applyNumberFormat="1"/>
    <xf numFmtId="0" fontId="0" fillId="4" borderId="2" xfId="0" applyFill="1" applyBorder="1"/>
    <xf numFmtId="0" fontId="0" fillId="0" borderId="2" xfId="0" applyBorder="1"/>
    <xf numFmtId="166" fontId="0" fillId="0" borderId="2" xfId="0" applyNumberFormat="1" applyBorder="1"/>
    <xf numFmtId="3" fontId="3" fillId="5" borderId="2"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8" fontId="0" fillId="0" borderId="0" xfId="0" applyNumberFormat="1"/>
    <xf numFmtId="0" fontId="0" fillId="0" borderId="0" xfId="0" applyAlignment="1">
      <alignment horizontal="left" indent="1"/>
    </xf>
    <xf numFmtId="0" fontId="4" fillId="0" borderId="0" xfId="0" applyFont="1"/>
    <xf numFmtId="0" fontId="0" fillId="0" borderId="0" xfId="0" applyAlignment="1"/>
    <xf numFmtId="169" fontId="0" fillId="0" borderId="0" xfId="0" applyNumberFormat="1" applyAlignment="1"/>
    <xf numFmtId="166" fontId="0" fillId="0" borderId="0" xfId="1" applyNumberFormat="1" applyFont="1"/>
    <xf numFmtId="0" fontId="4" fillId="0" borderId="0" xfId="0" applyFont="1" applyAlignment="1">
      <alignment horizontal="center"/>
    </xf>
    <xf numFmtId="0" fontId="0" fillId="0" borderId="0" xfId="0" applyAlignment="1">
      <alignment horizontal="left"/>
    </xf>
    <xf numFmtId="170" fontId="0" fillId="0" borderId="0" xfId="0" applyNumberFormat="1"/>
    <xf numFmtId="0" fontId="4" fillId="0" borderId="0" xfId="0" applyFont="1" applyAlignment="1">
      <alignment horizontal="center"/>
    </xf>
    <xf numFmtId="0" fontId="0" fillId="0" borderId="0" xfId="0" applyAlignment="1">
      <alignment horizontal="center"/>
    </xf>
    <xf numFmtId="0" fontId="6" fillId="7" borderId="0" xfId="2"/>
    <xf numFmtId="0" fontId="7" fillId="8" borderId="0" xfId="3"/>
    <xf numFmtId="0" fontId="8" fillId="0" borderId="0" xfId="0" applyFont="1"/>
    <xf numFmtId="0" fontId="9" fillId="0" borderId="0" xfId="0" applyFont="1"/>
    <xf numFmtId="0" fontId="10" fillId="0" borderId="0" xfId="0" applyFont="1"/>
    <xf numFmtId="0" fontId="11" fillId="0" borderId="0" xfId="0" applyFont="1" applyAlignment="1">
      <alignment horizontal="center"/>
    </xf>
    <xf numFmtId="0" fontId="10" fillId="0" borderId="0" xfId="0" applyFont="1" applyAlignment="1">
      <alignment horizontal="center"/>
    </xf>
    <xf numFmtId="0" fontId="10" fillId="5" borderId="0" xfId="0" applyFont="1" applyFill="1" applyAlignment="1">
      <alignment horizontal="center"/>
    </xf>
    <xf numFmtId="0" fontId="10" fillId="9" borderId="0" xfId="0" applyFont="1" applyFill="1"/>
    <xf numFmtId="0" fontId="10" fillId="0" borderId="3" xfId="0" applyFont="1" applyBorder="1"/>
    <xf numFmtId="166" fontId="10" fillId="0" borderId="0" xfId="0" applyNumberFormat="1" applyFont="1"/>
    <xf numFmtId="0" fontId="10" fillId="0" borderId="0" xfId="0" applyFont="1" applyAlignment="1">
      <alignment horizontal="center"/>
    </xf>
    <xf numFmtId="0" fontId="10" fillId="6" borderId="3" xfId="0" applyFont="1" applyFill="1" applyBorder="1"/>
    <xf numFmtId="166" fontId="10" fillId="0" borderId="0" xfId="0" applyNumberFormat="1" applyFont="1" applyAlignment="1">
      <alignment horizontal="right"/>
    </xf>
    <xf numFmtId="0" fontId="10" fillId="0" borderId="0" xfId="0" applyFont="1" applyAlignment="1">
      <alignment horizontal="right"/>
    </xf>
    <xf numFmtId="0" fontId="12" fillId="0" borderId="0" xfId="0" applyFont="1" applyAlignment="1">
      <alignment horizontal="left"/>
    </xf>
    <xf numFmtId="0" fontId="13" fillId="5" borderId="0" xfId="0" applyFont="1" applyFill="1"/>
    <xf numFmtId="0" fontId="13" fillId="0" borderId="0" xfId="0" applyFont="1"/>
    <xf numFmtId="0" fontId="14" fillId="0" borderId="0" xfId="0" applyFont="1" applyAlignment="1">
      <alignment horizontal="center"/>
    </xf>
  </cellXfs>
  <cellStyles count="4">
    <cellStyle name="Bad" xfId="2" builtinId="27"/>
    <cellStyle name="Currency" xfId="1" builtinId="4"/>
    <cellStyle name="Neutral" xfId="3" builtinId="28"/>
    <cellStyle name="Normal" xfId="0" builtinId="0"/>
  </cellStyles>
  <dxfs count="31">
    <dxf>
      <font>
        <color rgb="FF006100"/>
      </font>
      <fill>
        <patternFill>
          <bgColor rgb="FFC6EFCE"/>
        </patternFill>
      </fill>
    </dxf>
    <dxf>
      <font>
        <b val="0"/>
        <i val="0"/>
        <strike val="0"/>
        <condense val="0"/>
        <extend val="0"/>
        <outline val="0"/>
        <shadow val="0"/>
        <u val="none"/>
        <vertAlign val="baseline"/>
        <sz val="12"/>
        <color theme="1"/>
        <name val="Arial"/>
        <family val="2"/>
        <scheme val="none"/>
      </font>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0" formatCode="General"/>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9" formatCode="[$$-409]#,##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7" formatCode="_-[$$-409]* #,##0_ ;_-[$$-409]* \-#,##0\ ;_-[$$-409]* &quot;-&quot;??_ ;_-@_ "/>
    </dxf>
    <dxf>
      <numFmt numFmtId="167" formatCode="_-[$$-409]* #,##0_ ;_-[$$-409]* \-#,##0\ ;_-[$$-409]* &quot;-&quot;??_ ;_-@_ "/>
    </dxf>
    <dxf>
      <numFmt numFmtId="3" formatCode="#,##0"/>
    </dxf>
    <dxf>
      <numFmt numFmtId="164" formatCode="&quot;$&quot;#,##0_);[Red]\(&quot;$&quot;#,##0\)"/>
    </dxf>
    <dxf>
      <font>
        <color rgb="FF9C0006"/>
      </font>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a:t>
            </a:r>
            <a:r>
              <a:rPr lang="en-US" baseline="0"/>
              <a:t> and units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 detection '!$H$7:$H$306</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 '!$I$7:$I$306</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C191-40E6-BEB8-78F2351F8E5B}"/>
            </c:ext>
          </c:extLst>
        </c:ser>
        <c:dLbls>
          <c:showLegendKey val="0"/>
          <c:showVal val="0"/>
          <c:showCatName val="0"/>
          <c:showSerName val="0"/>
          <c:showPercent val="0"/>
          <c:showBubbleSize val="0"/>
        </c:dLbls>
        <c:axId val="468420760"/>
        <c:axId val="468419448"/>
      </c:scatterChart>
      <c:valAx>
        <c:axId val="468420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8419448"/>
        <c:crosses val="autoZero"/>
        <c:crossBetween val="midCat"/>
      </c:valAx>
      <c:valAx>
        <c:axId val="468419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8420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Amount</a:t>
            </a:r>
            <a:r>
              <a:rPr lang="en-US" baseline="0"/>
              <a:t> and Units</a:t>
            </a:r>
          </a:p>
        </c:rich>
      </c:tx>
      <c:layout>
        <c:manualLayout>
          <c:xMode val="edge"/>
          <c:yMode val="edge"/>
          <c:x val="0.38149239628630399"/>
          <c:y val="2.2130010617758374E-2"/>
        </c:manualLayout>
      </c:layout>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KE"/>
        </a:p>
      </c:txPr>
    </c:title>
    <c:autoTitleDeleted val="0"/>
    <c:plotArea>
      <c:layout/>
      <c:scatterChart>
        <c:scatterStyle val="lineMarker"/>
        <c:varyColors val="0"/>
        <c:ser>
          <c:idx val="0"/>
          <c:order val="0"/>
          <c:spPr>
            <a:ln w="25400">
              <a:noFill/>
            </a:ln>
            <a:effectLst/>
          </c:spPr>
          <c:marker>
            <c:symbol val="circle"/>
            <c:size val="4"/>
            <c:spPr>
              <a:solidFill>
                <a:schemeClr val="accent1"/>
              </a:solidFill>
              <a:ln w="9525" cap="flat" cmpd="sng" algn="ctr">
                <a:solidFill>
                  <a:schemeClr val="accent1"/>
                </a:solidFill>
                <a:round/>
              </a:ln>
              <a:effectLst/>
            </c:spPr>
          </c:marker>
          <c:xVal>
            <c:strRef>
              <c:f>'anomaly detection '!$H$3:$H$306</c:f>
              <c:strCache>
                <c:ptCount val="304"/>
                <c:pt idx="3">
                  <c:v>Amount</c:v>
                </c:pt>
                <c:pt idx="4">
                  <c:v>$1,624 </c:v>
                </c:pt>
                <c:pt idx="5">
                  <c:v>$6,706 </c:v>
                </c:pt>
                <c:pt idx="6">
                  <c:v>$959 </c:v>
                </c:pt>
                <c:pt idx="7">
                  <c:v>$9,632 </c:v>
                </c:pt>
                <c:pt idx="8">
                  <c:v>$2,100 </c:v>
                </c:pt>
                <c:pt idx="9">
                  <c:v>$8,869 </c:v>
                </c:pt>
                <c:pt idx="10">
                  <c:v>$2,681 </c:v>
                </c:pt>
                <c:pt idx="11">
                  <c:v>$5,012 </c:v>
                </c:pt>
                <c:pt idx="12">
                  <c:v>$1,281 </c:v>
                </c:pt>
                <c:pt idx="13">
                  <c:v>$4,991 </c:v>
                </c:pt>
                <c:pt idx="14">
                  <c:v>$1,785 </c:v>
                </c:pt>
                <c:pt idx="15">
                  <c:v>$3,983 </c:v>
                </c:pt>
                <c:pt idx="16">
                  <c:v>$2,646 </c:v>
                </c:pt>
                <c:pt idx="17">
                  <c:v>$252 </c:v>
                </c:pt>
                <c:pt idx="18">
                  <c:v>$2,464 </c:v>
                </c:pt>
                <c:pt idx="19">
                  <c:v>$2,114 </c:v>
                </c:pt>
                <c:pt idx="20">
                  <c:v>$7,693 </c:v>
                </c:pt>
                <c:pt idx="21">
                  <c:v>$15,610 </c:v>
                </c:pt>
                <c:pt idx="22">
                  <c:v>$336 </c:v>
                </c:pt>
                <c:pt idx="23">
                  <c:v>$9,443 </c:v>
                </c:pt>
                <c:pt idx="24">
                  <c:v>$8,155 </c:v>
                </c:pt>
                <c:pt idx="25">
                  <c:v>$1,701 </c:v>
                </c:pt>
                <c:pt idx="26">
                  <c:v>$2,205 </c:v>
                </c:pt>
                <c:pt idx="27">
                  <c:v>$1,771 </c:v>
                </c:pt>
                <c:pt idx="28">
                  <c:v>$2,114 </c:v>
                </c:pt>
                <c:pt idx="29">
                  <c:v>$10,311 </c:v>
                </c:pt>
                <c:pt idx="30">
                  <c:v>$21 </c:v>
                </c:pt>
                <c:pt idx="31">
                  <c:v>$1,974 </c:v>
                </c:pt>
                <c:pt idx="32">
                  <c:v>$6,314 </c:v>
                </c:pt>
                <c:pt idx="33">
                  <c:v>$4,683 </c:v>
                </c:pt>
                <c:pt idx="34">
                  <c:v>$6,398 </c:v>
                </c:pt>
                <c:pt idx="35">
                  <c:v>$553 </c:v>
                </c:pt>
                <c:pt idx="36">
                  <c:v>$7,021 </c:v>
                </c:pt>
                <c:pt idx="37">
                  <c:v>$5,817 </c:v>
                </c:pt>
                <c:pt idx="38">
                  <c:v>$3,976 </c:v>
                </c:pt>
                <c:pt idx="39">
                  <c:v>$1,134 </c:v>
                </c:pt>
                <c:pt idx="40">
                  <c:v>$6,027 </c:v>
                </c:pt>
                <c:pt idx="41">
                  <c:v>$1,904 </c:v>
                </c:pt>
                <c:pt idx="42">
                  <c:v>$3,262 </c:v>
                </c:pt>
                <c:pt idx="43">
                  <c:v>$2,289 </c:v>
                </c:pt>
                <c:pt idx="44">
                  <c:v>$6,986 </c:v>
                </c:pt>
                <c:pt idx="45">
                  <c:v>$4,417 </c:v>
                </c:pt>
                <c:pt idx="46">
                  <c:v>$1,442 </c:v>
                </c:pt>
                <c:pt idx="47">
                  <c:v>$2,415 </c:v>
                </c:pt>
                <c:pt idx="48">
                  <c:v>$238 </c:v>
                </c:pt>
                <c:pt idx="49">
                  <c:v>$4,949 </c:v>
                </c:pt>
                <c:pt idx="50">
                  <c:v>$5,075 </c:v>
                </c:pt>
                <c:pt idx="51">
                  <c:v>$9,198 </c:v>
                </c:pt>
                <c:pt idx="52">
                  <c:v>$3,339 </c:v>
                </c:pt>
                <c:pt idx="53">
                  <c:v>$5,019 </c:v>
                </c:pt>
                <c:pt idx="54">
                  <c:v>$16,184 </c:v>
                </c:pt>
                <c:pt idx="55">
                  <c:v>$497 </c:v>
                </c:pt>
                <c:pt idx="56">
                  <c:v>$8,211 </c:v>
                </c:pt>
                <c:pt idx="57">
                  <c:v>$6,580 </c:v>
                </c:pt>
                <c:pt idx="58">
                  <c:v>$4,760 </c:v>
                </c:pt>
                <c:pt idx="59">
                  <c:v>$5,439 </c:v>
                </c:pt>
                <c:pt idx="60">
                  <c:v>$1,463 </c:v>
                </c:pt>
                <c:pt idx="61">
                  <c:v>$7,777 </c:v>
                </c:pt>
                <c:pt idx="62">
                  <c:v>$1,085 </c:v>
                </c:pt>
                <c:pt idx="63">
                  <c:v>$182 </c:v>
                </c:pt>
                <c:pt idx="64">
                  <c:v>$4,242 </c:v>
                </c:pt>
                <c:pt idx="65">
                  <c:v>$6,118 </c:v>
                </c:pt>
                <c:pt idx="66">
                  <c:v>$2,317 </c:v>
                </c:pt>
                <c:pt idx="67">
                  <c:v>$938 </c:v>
                </c:pt>
                <c:pt idx="68">
                  <c:v>$9,709 </c:v>
                </c:pt>
                <c:pt idx="69">
                  <c:v>$2,205 </c:v>
                </c:pt>
                <c:pt idx="70">
                  <c:v>$4,487 </c:v>
                </c:pt>
                <c:pt idx="71">
                  <c:v>$2,415 </c:v>
                </c:pt>
                <c:pt idx="72">
                  <c:v>$4,018 </c:v>
                </c:pt>
                <c:pt idx="73">
                  <c:v>$861 </c:v>
                </c:pt>
                <c:pt idx="74">
                  <c:v>$5,586 </c:v>
                </c:pt>
                <c:pt idx="75">
                  <c:v>$2,226 </c:v>
                </c:pt>
                <c:pt idx="76">
                  <c:v>$14,329 </c:v>
                </c:pt>
                <c:pt idx="77">
                  <c:v>$8,463 </c:v>
                </c:pt>
                <c:pt idx="78">
                  <c:v>$2,891 </c:v>
                </c:pt>
                <c:pt idx="79">
                  <c:v>$3,773 </c:v>
                </c:pt>
                <c:pt idx="80">
                  <c:v>$854 </c:v>
                </c:pt>
                <c:pt idx="81">
                  <c:v>$4,970 </c:v>
                </c:pt>
                <c:pt idx="82">
                  <c:v>$98 </c:v>
                </c:pt>
                <c:pt idx="83">
                  <c:v>$13,391 </c:v>
                </c:pt>
                <c:pt idx="84">
                  <c:v>$8,890 </c:v>
                </c:pt>
                <c:pt idx="85">
                  <c:v>$56 </c:v>
                </c:pt>
                <c:pt idx="86">
                  <c:v>$3,339 </c:v>
                </c:pt>
                <c:pt idx="87">
                  <c:v>$3,808 </c:v>
                </c:pt>
                <c:pt idx="88">
                  <c:v>$63 </c:v>
                </c:pt>
                <c:pt idx="89">
                  <c:v>$7,812 </c:v>
                </c:pt>
                <c:pt idx="90">
                  <c:v>$7,693 </c:v>
                </c:pt>
                <c:pt idx="91">
                  <c:v>$973 </c:v>
                </c:pt>
                <c:pt idx="92">
                  <c:v>$567 </c:v>
                </c:pt>
                <c:pt idx="93">
                  <c:v>$2,471 </c:v>
                </c:pt>
                <c:pt idx="94">
                  <c:v>$7,189 </c:v>
                </c:pt>
                <c:pt idx="95">
                  <c:v>$7,455 </c:v>
                </c:pt>
                <c:pt idx="96">
                  <c:v>$3,108 </c:v>
                </c:pt>
                <c:pt idx="97">
                  <c:v>$469 </c:v>
                </c:pt>
                <c:pt idx="98">
                  <c:v>$2,737 </c:v>
                </c:pt>
                <c:pt idx="99">
                  <c:v>$4,305 </c:v>
                </c:pt>
                <c:pt idx="100">
                  <c:v>$2,408 </c:v>
                </c:pt>
                <c:pt idx="101">
                  <c:v>$1,281 </c:v>
                </c:pt>
                <c:pt idx="102">
                  <c:v>$12,348 </c:v>
                </c:pt>
                <c:pt idx="103">
                  <c:v>$3,689 </c:v>
                </c:pt>
                <c:pt idx="104">
                  <c:v>$2,870 </c:v>
                </c:pt>
                <c:pt idx="105">
                  <c:v>$798 </c:v>
                </c:pt>
                <c:pt idx="106">
                  <c:v>$2,933 </c:v>
                </c:pt>
                <c:pt idx="107">
                  <c:v>$2,744 </c:v>
                </c:pt>
                <c:pt idx="108">
                  <c:v>$9,772 </c:v>
                </c:pt>
                <c:pt idx="109">
                  <c:v>$1,568 </c:v>
                </c:pt>
                <c:pt idx="110">
                  <c:v>$11,417 </c:v>
                </c:pt>
                <c:pt idx="111">
                  <c:v>$6,748 </c:v>
                </c:pt>
                <c:pt idx="112">
                  <c:v>$1,407 </c:v>
                </c:pt>
                <c:pt idx="113">
                  <c:v>$2,023 </c:v>
                </c:pt>
                <c:pt idx="114">
                  <c:v>$5,236 </c:v>
                </c:pt>
                <c:pt idx="115">
                  <c:v>$1,925 </c:v>
                </c:pt>
                <c:pt idx="116">
                  <c:v>$6,608 </c:v>
                </c:pt>
                <c:pt idx="117">
                  <c:v>$8,008 </c:v>
                </c:pt>
                <c:pt idx="118">
                  <c:v>$1,428 </c:v>
                </c:pt>
                <c:pt idx="119">
                  <c:v>$525 </c:v>
                </c:pt>
                <c:pt idx="120">
                  <c:v>$1,505 </c:v>
                </c:pt>
                <c:pt idx="121">
                  <c:v>$6,755 </c:v>
                </c:pt>
                <c:pt idx="122">
                  <c:v>$11,571 </c:v>
                </c:pt>
                <c:pt idx="123">
                  <c:v>$2,541 </c:v>
                </c:pt>
                <c:pt idx="124">
                  <c:v>$1,526 </c:v>
                </c:pt>
                <c:pt idx="125">
                  <c:v>$6,125 </c:v>
                </c:pt>
                <c:pt idx="126">
                  <c:v>$847 </c:v>
                </c:pt>
                <c:pt idx="127">
                  <c:v>$4,753 </c:v>
                </c:pt>
                <c:pt idx="128">
                  <c:v>$959 </c:v>
                </c:pt>
                <c:pt idx="129">
                  <c:v>$2,793 </c:v>
                </c:pt>
                <c:pt idx="130">
                  <c:v>$4,606 </c:v>
                </c:pt>
                <c:pt idx="131">
                  <c:v>$5,551 </c:v>
                </c:pt>
                <c:pt idx="132">
                  <c:v>$6,657 </c:v>
                </c:pt>
                <c:pt idx="133">
                  <c:v>$4,438 </c:v>
                </c:pt>
                <c:pt idx="134">
                  <c:v>$168 </c:v>
                </c:pt>
                <c:pt idx="135">
                  <c:v>$7,777 </c:v>
                </c:pt>
                <c:pt idx="136">
                  <c:v>$3,339 </c:v>
                </c:pt>
                <c:pt idx="137">
                  <c:v>$6,391 </c:v>
                </c:pt>
                <c:pt idx="138">
                  <c:v>$518 </c:v>
                </c:pt>
                <c:pt idx="139">
                  <c:v>$5,677 </c:v>
                </c:pt>
                <c:pt idx="140">
                  <c:v>$6,048 </c:v>
                </c:pt>
                <c:pt idx="141">
                  <c:v>$3,752 </c:v>
                </c:pt>
                <c:pt idx="142">
                  <c:v>$4,480 </c:v>
                </c:pt>
                <c:pt idx="143">
                  <c:v>$259 </c:v>
                </c:pt>
                <c:pt idx="144">
                  <c:v>$42 </c:v>
                </c:pt>
                <c:pt idx="145">
                  <c:v>$98 </c:v>
                </c:pt>
                <c:pt idx="146">
                  <c:v>$2,478 </c:v>
                </c:pt>
                <c:pt idx="147">
                  <c:v>$7,847 </c:v>
                </c:pt>
                <c:pt idx="148">
                  <c:v>$9,926 </c:v>
                </c:pt>
                <c:pt idx="149">
                  <c:v>$819 </c:v>
                </c:pt>
                <c:pt idx="150">
                  <c:v>$3,052 </c:v>
                </c:pt>
                <c:pt idx="151">
                  <c:v>$6,832 </c:v>
                </c:pt>
                <c:pt idx="152">
                  <c:v>$2,016 </c:v>
                </c:pt>
                <c:pt idx="153">
                  <c:v>$7,322 </c:v>
                </c:pt>
                <c:pt idx="154">
                  <c:v>$357 </c:v>
                </c:pt>
                <c:pt idx="155">
                  <c:v>$3,192 </c:v>
                </c:pt>
                <c:pt idx="156">
                  <c:v>$8,435 </c:v>
                </c:pt>
                <c:pt idx="157">
                  <c:v>$0 </c:v>
                </c:pt>
                <c:pt idx="158">
                  <c:v>$8,862 </c:v>
                </c:pt>
                <c:pt idx="159">
                  <c:v>$3,556 </c:v>
                </c:pt>
                <c:pt idx="160">
                  <c:v>$7,280 </c:v>
                </c:pt>
                <c:pt idx="161">
                  <c:v>$3,402 </c:v>
                </c:pt>
                <c:pt idx="162">
                  <c:v>$4,592 </c:v>
                </c:pt>
                <c:pt idx="163">
                  <c:v>$7,833 </c:v>
                </c:pt>
                <c:pt idx="164">
                  <c:v>$7,651 </c:v>
                </c:pt>
                <c:pt idx="165">
                  <c:v>$2,275 </c:v>
                </c:pt>
                <c:pt idx="166">
                  <c:v>$5,670 </c:v>
                </c:pt>
                <c:pt idx="167">
                  <c:v>$2,135 </c:v>
                </c:pt>
                <c:pt idx="168">
                  <c:v>$2,779 </c:v>
                </c:pt>
                <c:pt idx="169">
                  <c:v>$12,950 </c:v>
                </c:pt>
                <c:pt idx="170">
                  <c:v>$2,646 </c:v>
                </c:pt>
                <c:pt idx="171">
                  <c:v>$3,794 </c:v>
                </c:pt>
                <c:pt idx="172">
                  <c:v>$819 </c:v>
                </c:pt>
                <c:pt idx="173">
                  <c:v>$2,583 </c:v>
                </c:pt>
                <c:pt idx="174">
                  <c:v>$4,585 </c:v>
                </c:pt>
                <c:pt idx="175">
                  <c:v>$1,652 </c:v>
                </c:pt>
                <c:pt idx="176">
                  <c:v>$4,991 </c:v>
                </c:pt>
                <c:pt idx="177">
                  <c:v>$2,009 </c:v>
                </c:pt>
                <c:pt idx="178">
                  <c:v>$1,568 </c:v>
                </c:pt>
                <c:pt idx="179">
                  <c:v>$3,388 </c:v>
                </c:pt>
                <c:pt idx="180">
                  <c:v>$623 </c:v>
                </c:pt>
                <c:pt idx="181">
                  <c:v>$10,073 </c:v>
                </c:pt>
                <c:pt idx="182">
                  <c:v>$1,561 </c:v>
                </c:pt>
                <c:pt idx="183">
                  <c:v>$11,522 </c:v>
                </c:pt>
                <c:pt idx="184">
                  <c:v>$2,317 </c:v>
                </c:pt>
                <c:pt idx="185">
                  <c:v>$3,059 </c:v>
                </c:pt>
                <c:pt idx="186">
                  <c:v>$2,324 </c:v>
                </c:pt>
                <c:pt idx="187">
                  <c:v>$4,956 </c:v>
                </c:pt>
                <c:pt idx="188">
                  <c:v>$5,355 </c:v>
                </c:pt>
                <c:pt idx="189">
                  <c:v>$7,259 </c:v>
                </c:pt>
                <c:pt idx="190">
                  <c:v>$6,279 </c:v>
                </c:pt>
                <c:pt idx="191">
                  <c:v>$2,541 </c:v>
                </c:pt>
                <c:pt idx="192">
                  <c:v>$3,864 </c:v>
                </c:pt>
                <c:pt idx="193">
                  <c:v>$6,146 </c:v>
                </c:pt>
                <c:pt idx="194">
                  <c:v>$2,639 </c:v>
                </c:pt>
                <c:pt idx="195">
                  <c:v>$1,890 </c:v>
                </c:pt>
                <c:pt idx="196">
                  <c:v>$1,932 </c:v>
                </c:pt>
                <c:pt idx="197">
                  <c:v>$6,300 </c:v>
                </c:pt>
                <c:pt idx="198">
                  <c:v>$560 </c:v>
                </c:pt>
                <c:pt idx="199">
                  <c:v>$2,856 </c:v>
                </c:pt>
                <c:pt idx="200">
                  <c:v>$707 </c:v>
                </c:pt>
                <c:pt idx="201">
                  <c:v>$3,598 </c:v>
                </c:pt>
                <c:pt idx="202">
                  <c:v>$6,853 </c:v>
                </c:pt>
                <c:pt idx="203">
                  <c:v>$4,725 </c:v>
                </c:pt>
                <c:pt idx="204">
                  <c:v>$10,304 </c:v>
                </c:pt>
                <c:pt idx="205">
                  <c:v>$1,274 </c:v>
                </c:pt>
                <c:pt idx="206">
                  <c:v>$1,526 </c:v>
                </c:pt>
                <c:pt idx="207">
                  <c:v>$3,101 </c:v>
                </c:pt>
                <c:pt idx="208">
                  <c:v>$1,057 </c:v>
                </c:pt>
                <c:pt idx="209">
                  <c:v>$5,306 </c:v>
                </c:pt>
                <c:pt idx="210">
                  <c:v>$4,018 </c:v>
                </c:pt>
                <c:pt idx="211">
                  <c:v>$938 </c:v>
                </c:pt>
                <c:pt idx="212">
                  <c:v>$1,778 </c:v>
                </c:pt>
                <c:pt idx="213">
                  <c:v>$1,638 </c:v>
                </c:pt>
                <c:pt idx="214">
                  <c:v>$154 </c:v>
                </c:pt>
                <c:pt idx="215">
                  <c:v>$9,835 </c:v>
                </c:pt>
                <c:pt idx="216">
                  <c:v>$7,273 </c:v>
                </c:pt>
                <c:pt idx="217">
                  <c:v>$6,909 </c:v>
                </c:pt>
                <c:pt idx="218">
                  <c:v>$3,920 </c:v>
                </c:pt>
                <c:pt idx="219">
                  <c:v>$4,858 </c:v>
                </c:pt>
                <c:pt idx="220">
                  <c:v>$3,549 </c:v>
                </c:pt>
                <c:pt idx="221">
                  <c:v>$966 </c:v>
                </c:pt>
                <c:pt idx="222">
                  <c:v>$385 </c:v>
                </c:pt>
                <c:pt idx="223">
                  <c:v>$2,219 </c:v>
                </c:pt>
                <c:pt idx="224">
                  <c:v>$2,954 </c:v>
                </c:pt>
                <c:pt idx="225">
                  <c:v>$280 </c:v>
                </c:pt>
                <c:pt idx="226">
                  <c:v>$6,118 </c:v>
                </c:pt>
                <c:pt idx="227">
                  <c:v>$4,802 </c:v>
                </c:pt>
                <c:pt idx="228">
                  <c:v>$4,137 </c:v>
                </c:pt>
                <c:pt idx="229">
                  <c:v>$2,023 </c:v>
                </c:pt>
                <c:pt idx="230">
                  <c:v>$9,051 </c:v>
                </c:pt>
                <c:pt idx="231">
                  <c:v>$2,919 </c:v>
                </c:pt>
                <c:pt idx="232">
                  <c:v>$5,915 </c:v>
                </c:pt>
                <c:pt idx="233">
                  <c:v>$2,562 </c:v>
                </c:pt>
                <c:pt idx="234">
                  <c:v>$8,813 </c:v>
                </c:pt>
                <c:pt idx="235">
                  <c:v>$6,111 </c:v>
                </c:pt>
                <c:pt idx="236">
                  <c:v>$3,507 </c:v>
                </c:pt>
                <c:pt idx="237">
                  <c:v>$4,319 </c:v>
                </c:pt>
                <c:pt idx="238">
                  <c:v>$609 </c:v>
                </c:pt>
                <c:pt idx="239">
                  <c:v>$6,370 </c:v>
                </c:pt>
                <c:pt idx="240">
                  <c:v>$5,474 </c:v>
                </c:pt>
                <c:pt idx="241">
                  <c:v>$3,164 </c:v>
                </c:pt>
                <c:pt idx="242">
                  <c:v>$1,302 </c:v>
                </c:pt>
                <c:pt idx="243">
                  <c:v>$7,308 </c:v>
                </c:pt>
                <c:pt idx="244">
                  <c:v>$6,132 </c:v>
                </c:pt>
                <c:pt idx="245">
                  <c:v>$3,472 </c:v>
                </c:pt>
                <c:pt idx="246">
                  <c:v>$9,660 </c:v>
                </c:pt>
                <c:pt idx="247">
                  <c:v>$2,436 </c:v>
                </c:pt>
                <c:pt idx="248">
                  <c:v>$9,506 </c:v>
                </c:pt>
                <c:pt idx="249">
                  <c:v>$245 </c:v>
                </c:pt>
                <c:pt idx="250">
                  <c:v>$2,702 </c:v>
                </c:pt>
                <c:pt idx="251">
                  <c:v>$700 </c:v>
                </c:pt>
                <c:pt idx="252">
                  <c:v>$3,759 </c:v>
                </c:pt>
                <c:pt idx="253">
                  <c:v>$1,589 </c:v>
                </c:pt>
                <c:pt idx="254">
                  <c:v>$5,194 </c:v>
                </c:pt>
                <c:pt idx="255">
                  <c:v>$945 </c:v>
                </c:pt>
                <c:pt idx="256">
                  <c:v>$1,988 </c:v>
                </c:pt>
                <c:pt idx="257">
                  <c:v>$6,734 </c:v>
                </c:pt>
                <c:pt idx="258">
                  <c:v>$217 </c:v>
                </c:pt>
                <c:pt idx="259">
                  <c:v>$6,279 </c:v>
                </c:pt>
                <c:pt idx="260">
                  <c:v>$4,424 </c:v>
                </c:pt>
                <c:pt idx="261">
                  <c:v>$189 </c:v>
                </c:pt>
                <c:pt idx="262">
                  <c:v>$490 </c:v>
                </c:pt>
                <c:pt idx="263">
                  <c:v>$434 </c:v>
                </c:pt>
                <c:pt idx="264">
                  <c:v>$10,129 </c:v>
                </c:pt>
                <c:pt idx="265">
                  <c:v>$1,652 </c:v>
                </c:pt>
                <c:pt idx="266">
                  <c:v>$6,433 </c:v>
                </c:pt>
                <c:pt idx="267">
                  <c:v>$2,212 </c:v>
                </c:pt>
                <c:pt idx="268">
                  <c:v>$609 </c:v>
                </c:pt>
                <c:pt idx="269">
                  <c:v>$1,638 </c:v>
                </c:pt>
                <c:pt idx="270">
                  <c:v>$3,829 </c:v>
                </c:pt>
                <c:pt idx="271">
                  <c:v>$5,775 </c:v>
                </c:pt>
                <c:pt idx="272">
                  <c:v>$1,071 </c:v>
                </c:pt>
                <c:pt idx="273">
                  <c:v>$5,019 </c:v>
                </c:pt>
                <c:pt idx="274">
                  <c:v>$2,863 </c:v>
                </c:pt>
                <c:pt idx="275">
                  <c:v>$1,617 </c:v>
                </c:pt>
                <c:pt idx="276">
                  <c:v>$6,818 </c:v>
                </c:pt>
                <c:pt idx="277">
                  <c:v>$6,657 </c:v>
                </c:pt>
                <c:pt idx="278">
                  <c:v>$2,919 </c:v>
                </c:pt>
                <c:pt idx="279">
                  <c:v>$3,094 </c:v>
                </c:pt>
                <c:pt idx="280">
                  <c:v>$2,989 </c:v>
                </c:pt>
                <c:pt idx="281">
                  <c:v>$2,268 </c:v>
                </c:pt>
                <c:pt idx="282">
                  <c:v>$4,753 </c:v>
                </c:pt>
                <c:pt idx="283">
                  <c:v>$7,511 </c:v>
                </c:pt>
                <c:pt idx="284">
                  <c:v>$4,326 </c:v>
                </c:pt>
                <c:pt idx="285">
                  <c:v>$4,935 </c:v>
                </c:pt>
                <c:pt idx="286">
                  <c:v>$4,781 </c:v>
                </c:pt>
                <c:pt idx="287">
                  <c:v>$7,483 </c:v>
                </c:pt>
                <c:pt idx="288">
                  <c:v>$6,860 </c:v>
                </c:pt>
                <c:pt idx="289">
                  <c:v>$9,002 </c:v>
                </c:pt>
                <c:pt idx="290">
                  <c:v>$1,400 </c:v>
                </c:pt>
                <c:pt idx="291">
                  <c:v>$4,053 </c:v>
                </c:pt>
                <c:pt idx="292">
                  <c:v>$2,149 </c:v>
                </c:pt>
                <c:pt idx="293">
                  <c:v>$3,640 </c:v>
                </c:pt>
                <c:pt idx="294">
                  <c:v>$630 </c:v>
                </c:pt>
                <c:pt idx="295">
                  <c:v>$2,429 </c:v>
                </c:pt>
                <c:pt idx="296">
                  <c:v>$2,142 </c:v>
                </c:pt>
                <c:pt idx="297">
                  <c:v>$6,454 </c:v>
                </c:pt>
                <c:pt idx="298">
                  <c:v>$4,487 </c:v>
                </c:pt>
                <c:pt idx="299">
                  <c:v>$938 </c:v>
                </c:pt>
                <c:pt idx="300">
                  <c:v>$8,841 </c:v>
                </c:pt>
                <c:pt idx="301">
                  <c:v>$4,018 </c:v>
                </c:pt>
                <c:pt idx="302">
                  <c:v>$714 </c:v>
                </c:pt>
                <c:pt idx="303">
                  <c:v>$3,850 </c:v>
                </c:pt>
              </c:strCache>
            </c:strRef>
          </c:xVal>
          <c:yVal>
            <c:numRef>
              <c:f>'anomaly detection '!$I$3:$I$306</c:f>
              <c:numCache>
                <c:formatCode>General</c:formatCode>
                <c:ptCount val="304"/>
                <c:pt idx="3">
                  <c:v>0</c:v>
                </c:pt>
                <c:pt idx="4" formatCode="#,##0">
                  <c:v>114</c:v>
                </c:pt>
                <c:pt idx="5" formatCode="#,##0">
                  <c:v>459</c:v>
                </c:pt>
                <c:pt idx="6" formatCode="#,##0">
                  <c:v>147</c:v>
                </c:pt>
                <c:pt idx="7" formatCode="#,##0">
                  <c:v>288</c:v>
                </c:pt>
                <c:pt idx="8" formatCode="#,##0">
                  <c:v>414</c:v>
                </c:pt>
                <c:pt idx="9" formatCode="#,##0">
                  <c:v>432</c:v>
                </c:pt>
                <c:pt idx="10" formatCode="#,##0">
                  <c:v>54</c:v>
                </c:pt>
                <c:pt idx="11" formatCode="#,##0">
                  <c:v>210</c:v>
                </c:pt>
                <c:pt idx="12" formatCode="#,##0">
                  <c:v>75</c:v>
                </c:pt>
                <c:pt idx="13" formatCode="#,##0">
                  <c:v>12</c:v>
                </c:pt>
                <c:pt idx="14" formatCode="#,##0">
                  <c:v>462</c:v>
                </c:pt>
                <c:pt idx="15" formatCode="#,##0">
                  <c:v>144</c:v>
                </c:pt>
                <c:pt idx="16" formatCode="#,##0">
                  <c:v>120</c:v>
                </c:pt>
                <c:pt idx="17" formatCode="#,##0">
                  <c:v>54</c:v>
                </c:pt>
                <c:pt idx="18" formatCode="#,##0">
                  <c:v>234</c:v>
                </c:pt>
                <c:pt idx="19" formatCode="#,##0">
                  <c:v>66</c:v>
                </c:pt>
                <c:pt idx="20" formatCode="#,##0">
                  <c:v>87</c:v>
                </c:pt>
                <c:pt idx="21" formatCode="#,##0">
                  <c:v>339</c:v>
                </c:pt>
                <c:pt idx="22" formatCode="#,##0">
                  <c:v>144</c:v>
                </c:pt>
                <c:pt idx="23" formatCode="#,##0">
                  <c:v>162</c:v>
                </c:pt>
                <c:pt idx="24" formatCode="#,##0">
                  <c:v>90</c:v>
                </c:pt>
                <c:pt idx="25" formatCode="#,##0">
                  <c:v>234</c:v>
                </c:pt>
                <c:pt idx="26" formatCode="#,##0">
                  <c:v>141</c:v>
                </c:pt>
                <c:pt idx="27" formatCode="#,##0">
                  <c:v>204</c:v>
                </c:pt>
                <c:pt idx="28" formatCode="#,##0">
                  <c:v>186</c:v>
                </c:pt>
                <c:pt idx="29" formatCode="#,##0">
                  <c:v>231</c:v>
                </c:pt>
                <c:pt idx="30" formatCode="#,##0">
                  <c:v>168</c:v>
                </c:pt>
                <c:pt idx="31" formatCode="#,##0">
                  <c:v>195</c:v>
                </c:pt>
                <c:pt idx="32" formatCode="#,##0">
                  <c:v>15</c:v>
                </c:pt>
                <c:pt idx="33" formatCode="#,##0">
                  <c:v>30</c:v>
                </c:pt>
                <c:pt idx="34" formatCode="#,##0">
                  <c:v>102</c:v>
                </c:pt>
                <c:pt idx="35" formatCode="#,##0">
                  <c:v>15</c:v>
                </c:pt>
                <c:pt idx="36" formatCode="#,##0">
                  <c:v>183</c:v>
                </c:pt>
                <c:pt idx="37" formatCode="#,##0">
                  <c:v>12</c:v>
                </c:pt>
                <c:pt idx="38" formatCode="#,##0">
                  <c:v>72</c:v>
                </c:pt>
                <c:pt idx="39" formatCode="#,##0">
                  <c:v>282</c:v>
                </c:pt>
                <c:pt idx="40" formatCode="#,##0">
                  <c:v>144</c:v>
                </c:pt>
                <c:pt idx="41" formatCode="#,##0">
                  <c:v>405</c:v>
                </c:pt>
                <c:pt idx="42" formatCode="#,##0">
                  <c:v>75</c:v>
                </c:pt>
                <c:pt idx="43" formatCode="#,##0">
                  <c:v>135</c:v>
                </c:pt>
                <c:pt idx="44" formatCode="#,##0">
                  <c:v>21</c:v>
                </c:pt>
                <c:pt idx="45" formatCode="#,##0">
                  <c:v>153</c:v>
                </c:pt>
                <c:pt idx="46" formatCode="#,##0">
                  <c:v>15</c:v>
                </c:pt>
                <c:pt idx="47" formatCode="#,##0">
                  <c:v>255</c:v>
                </c:pt>
                <c:pt idx="48" formatCode="#,##0">
                  <c:v>18</c:v>
                </c:pt>
                <c:pt idx="49" formatCode="#,##0">
                  <c:v>189</c:v>
                </c:pt>
                <c:pt idx="50" formatCode="#,##0">
                  <c:v>21</c:v>
                </c:pt>
                <c:pt idx="51" formatCode="#,##0">
                  <c:v>36</c:v>
                </c:pt>
                <c:pt idx="52" formatCode="#,##0">
                  <c:v>75</c:v>
                </c:pt>
                <c:pt idx="53" formatCode="#,##0">
                  <c:v>156</c:v>
                </c:pt>
                <c:pt idx="54" formatCode="#,##0">
                  <c:v>39</c:v>
                </c:pt>
                <c:pt idx="55" formatCode="#,##0">
                  <c:v>63</c:v>
                </c:pt>
                <c:pt idx="56" formatCode="#,##0">
                  <c:v>75</c:v>
                </c:pt>
                <c:pt idx="57" formatCode="#,##0">
                  <c:v>183</c:v>
                </c:pt>
                <c:pt idx="58" formatCode="#,##0">
                  <c:v>69</c:v>
                </c:pt>
                <c:pt idx="59" formatCode="#,##0">
                  <c:v>30</c:v>
                </c:pt>
                <c:pt idx="60" formatCode="#,##0">
                  <c:v>39</c:v>
                </c:pt>
                <c:pt idx="61" formatCode="#,##0">
                  <c:v>504</c:v>
                </c:pt>
                <c:pt idx="62" formatCode="#,##0">
                  <c:v>273</c:v>
                </c:pt>
                <c:pt idx="63" formatCode="#,##0">
                  <c:v>48</c:v>
                </c:pt>
                <c:pt idx="64" formatCode="#,##0">
                  <c:v>207</c:v>
                </c:pt>
                <c:pt idx="65" formatCode="#,##0">
                  <c:v>9</c:v>
                </c:pt>
                <c:pt idx="66" formatCode="#,##0">
                  <c:v>261</c:v>
                </c:pt>
                <c:pt idx="67" formatCode="#,##0">
                  <c:v>6</c:v>
                </c:pt>
                <c:pt idx="68" formatCode="#,##0">
                  <c:v>30</c:v>
                </c:pt>
                <c:pt idx="69" formatCode="#,##0">
                  <c:v>138</c:v>
                </c:pt>
                <c:pt idx="70" formatCode="#,##0">
                  <c:v>111</c:v>
                </c:pt>
                <c:pt idx="71" formatCode="#,##0">
                  <c:v>15</c:v>
                </c:pt>
                <c:pt idx="72" formatCode="#,##0">
                  <c:v>162</c:v>
                </c:pt>
                <c:pt idx="73" formatCode="#,##0">
                  <c:v>195</c:v>
                </c:pt>
                <c:pt idx="74" formatCode="#,##0">
                  <c:v>525</c:v>
                </c:pt>
                <c:pt idx="75" formatCode="#,##0">
                  <c:v>48</c:v>
                </c:pt>
                <c:pt idx="76" formatCode="#,##0">
                  <c:v>150</c:v>
                </c:pt>
                <c:pt idx="77" formatCode="#,##0">
                  <c:v>492</c:v>
                </c:pt>
                <c:pt idx="78" formatCode="#,##0">
                  <c:v>102</c:v>
                </c:pt>
                <c:pt idx="79" formatCode="#,##0">
                  <c:v>165</c:v>
                </c:pt>
                <c:pt idx="80" formatCode="#,##0">
                  <c:v>309</c:v>
                </c:pt>
                <c:pt idx="81" formatCode="#,##0">
                  <c:v>156</c:v>
                </c:pt>
                <c:pt idx="82" formatCode="#,##0">
                  <c:v>159</c:v>
                </c:pt>
                <c:pt idx="83" formatCode="#,##0">
                  <c:v>201</c:v>
                </c:pt>
                <c:pt idx="84" formatCode="#,##0">
                  <c:v>210</c:v>
                </c:pt>
                <c:pt idx="85" formatCode="#,##0">
                  <c:v>51</c:v>
                </c:pt>
                <c:pt idx="86" formatCode="#,##0">
                  <c:v>39</c:v>
                </c:pt>
                <c:pt idx="87" formatCode="#,##0">
                  <c:v>279</c:v>
                </c:pt>
                <c:pt idx="88" formatCode="#,##0">
                  <c:v>123</c:v>
                </c:pt>
                <c:pt idx="89" formatCode="#,##0">
                  <c:v>81</c:v>
                </c:pt>
                <c:pt idx="90" formatCode="#,##0">
                  <c:v>21</c:v>
                </c:pt>
                <c:pt idx="91" formatCode="#,##0">
                  <c:v>162</c:v>
                </c:pt>
                <c:pt idx="92" formatCode="#,##0">
                  <c:v>228</c:v>
                </c:pt>
                <c:pt idx="93" formatCode="#,##0">
                  <c:v>342</c:v>
                </c:pt>
                <c:pt idx="94" formatCode="#,##0">
                  <c:v>54</c:v>
                </c:pt>
                <c:pt idx="95" formatCode="#,##0">
                  <c:v>216</c:v>
                </c:pt>
                <c:pt idx="96" formatCode="#,##0">
                  <c:v>54</c:v>
                </c:pt>
                <c:pt idx="97" formatCode="#,##0">
                  <c:v>75</c:v>
                </c:pt>
                <c:pt idx="98" formatCode="#,##0">
                  <c:v>93</c:v>
                </c:pt>
                <c:pt idx="99" formatCode="#,##0">
                  <c:v>156</c:v>
                </c:pt>
                <c:pt idx="100" formatCode="#,##0">
                  <c:v>9</c:v>
                </c:pt>
                <c:pt idx="101" formatCode="#,##0">
                  <c:v>18</c:v>
                </c:pt>
                <c:pt idx="102" formatCode="#,##0">
                  <c:v>234</c:v>
                </c:pt>
                <c:pt idx="103" formatCode="#,##0">
                  <c:v>312</c:v>
                </c:pt>
                <c:pt idx="104" formatCode="#,##0">
                  <c:v>300</c:v>
                </c:pt>
                <c:pt idx="105" formatCode="#,##0">
                  <c:v>519</c:v>
                </c:pt>
                <c:pt idx="106" formatCode="#,##0">
                  <c:v>9</c:v>
                </c:pt>
                <c:pt idx="107" formatCode="#,##0">
                  <c:v>9</c:v>
                </c:pt>
                <c:pt idx="108" formatCode="#,##0">
                  <c:v>90</c:v>
                </c:pt>
                <c:pt idx="109" formatCode="#,##0">
                  <c:v>96</c:v>
                </c:pt>
                <c:pt idx="110" formatCode="#,##0">
                  <c:v>21</c:v>
                </c:pt>
                <c:pt idx="111" formatCode="#,##0">
                  <c:v>48</c:v>
                </c:pt>
                <c:pt idx="112" formatCode="#,##0">
                  <c:v>72</c:v>
                </c:pt>
                <c:pt idx="113" formatCode="#,##0">
                  <c:v>168</c:v>
                </c:pt>
                <c:pt idx="114" formatCode="#,##0">
                  <c:v>51</c:v>
                </c:pt>
                <c:pt idx="115" formatCode="#,##0">
                  <c:v>192</c:v>
                </c:pt>
                <c:pt idx="116" formatCode="#,##0">
                  <c:v>225</c:v>
                </c:pt>
                <c:pt idx="117" formatCode="#,##0">
                  <c:v>456</c:v>
                </c:pt>
                <c:pt idx="118" formatCode="#,##0">
                  <c:v>93</c:v>
                </c:pt>
                <c:pt idx="119" formatCode="#,##0">
                  <c:v>48</c:v>
                </c:pt>
                <c:pt idx="120" formatCode="#,##0">
                  <c:v>102</c:v>
                </c:pt>
                <c:pt idx="121" formatCode="#,##0">
                  <c:v>252</c:v>
                </c:pt>
                <c:pt idx="122" formatCode="#,##0">
                  <c:v>138</c:v>
                </c:pt>
                <c:pt idx="123" formatCode="#,##0">
                  <c:v>90</c:v>
                </c:pt>
                <c:pt idx="124" formatCode="#,##0">
                  <c:v>240</c:v>
                </c:pt>
                <c:pt idx="125" formatCode="#,##0">
                  <c:v>102</c:v>
                </c:pt>
                <c:pt idx="126" formatCode="#,##0">
                  <c:v>129</c:v>
                </c:pt>
                <c:pt idx="127" formatCode="#,##0">
                  <c:v>300</c:v>
                </c:pt>
                <c:pt idx="128" formatCode="#,##0">
                  <c:v>135</c:v>
                </c:pt>
                <c:pt idx="129" formatCode="#,##0">
                  <c:v>114</c:v>
                </c:pt>
                <c:pt idx="130" formatCode="#,##0">
                  <c:v>63</c:v>
                </c:pt>
                <c:pt idx="131" formatCode="#,##0">
                  <c:v>252</c:v>
                </c:pt>
                <c:pt idx="132" formatCode="#,##0">
                  <c:v>303</c:v>
                </c:pt>
                <c:pt idx="133" formatCode="#,##0">
                  <c:v>246</c:v>
                </c:pt>
                <c:pt idx="134" formatCode="#,##0">
                  <c:v>84</c:v>
                </c:pt>
                <c:pt idx="135" formatCode="#,##0">
                  <c:v>39</c:v>
                </c:pt>
                <c:pt idx="136" formatCode="#,##0">
                  <c:v>348</c:v>
                </c:pt>
                <c:pt idx="137" formatCode="#,##0">
                  <c:v>48</c:v>
                </c:pt>
                <c:pt idx="138" formatCode="#,##0">
                  <c:v>75</c:v>
                </c:pt>
                <c:pt idx="139" formatCode="#,##0">
                  <c:v>258</c:v>
                </c:pt>
                <c:pt idx="140" formatCode="#,##0">
                  <c:v>27</c:v>
                </c:pt>
                <c:pt idx="141" formatCode="#,##0">
                  <c:v>213</c:v>
                </c:pt>
                <c:pt idx="142" formatCode="#,##0">
                  <c:v>357</c:v>
                </c:pt>
                <c:pt idx="143" formatCode="#,##0">
                  <c:v>207</c:v>
                </c:pt>
                <c:pt idx="144" formatCode="#,##0">
                  <c:v>150</c:v>
                </c:pt>
                <c:pt idx="145" formatCode="#,##0">
                  <c:v>204</c:v>
                </c:pt>
                <c:pt idx="146" formatCode="#,##0">
                  <c:v>21</c:v>
                </c:pt>
                <c:pt idx="147" formatCode="#,##0">
                  <c:v>174</c:v>
                </c:pt>
                <c:pt idx="148" formatCode="#,##0">
                  <c:v>201</c:v>
                </c:pt>
                <c:pt idx="149" formatCode="#,##0">
                  <c:v>510</c:v>
                </c:pt>
                <c:pt idx="150" formatCode="#,##0">
                  <c:v>378</c:v>
                </c:pt>
                <c:pt idx="151" formatCode="#,##0">
                  <c:v>27</c:v>
                </c:pt>
                <c:pt idx="152" formatCode="#,##0">
                  <c:v>117</c:v>
                </c:pt>
                <c:pt idx="153" formatCode="#,##0">
                  <c:v>36</c:v>
                </c:pt>
                <c:pt idx="154" formatCode="#,##0">
                  <c:v>126</c:v>
                </c:pt>
                <c:pt idx="155" formatCode="#,##0">
                  <c:v>72</c:v>
                </c:pt>
                <c:pt idx="156" formatCode="#,##0">
                  <c:v>42</c:v>
                </c:pt>
                <c:pt idx="157" formatCode="#,##0">
                  <c:v>135</c:v>
                </c:pt>
                <c:pt idx="158" formatCode="#,##0">
                  <c:v>189</c:v>
                </c:pt>
                <c:pt idx="159" formatCode="#,##0">
                  <c:v>459</c:v>
                </c:pt>
                <c:pt idx="160" formatCode="#,##0">
                  <c:v>201</c:v>
                </c:pt>
                <c:pt idx="161" formatCode="#,##0">
                  <c:v>366</c:v>
                </c:pt>
                <c:pt idx="162" formatCode="#,##0">
                  <c:v>324</c:v>
                </c:pt>
                <c:pt idx="163" formatCode="#,##0">
                  <c:v>243</c:v>
                </c:pt>
                <c:pt idx="164" formatCode="#,##0">
                  <c:v>213</c:v>
                </c:pt>
                <c:pt idx="165" formatCode="#,##0">
                  <c:v>447</c:v>
                </c:pt>
                <c:pt idx="166" formatCode="#,##0">
                  <c:v>297</c:v>
                </c:pt>
                <c:pt idx="167" formatCode="#,##0">
                  <c:v>27</c:v>
                </c:pt>
                <c:pt idx="168" formatCode="#,##0">
                  <c:v>75</c:v>
                </c:pt>
                <c:pt idx="169" formatCode="#,##0">
                  <c:v>30</c:v>
                </c:pt>
                <c:pt idx="170" formatCode="#,##0">
                  <c:v>177</c:v>
                </c:pt>
                <c:pt idx="171" formatCode="#,##0">
                  <c:v>159</c:v>
                </c:pt>
                <c:pt idx="172" formatCode="#,##0">
                  <c:v>306</c:v>
                </c:pt>
                <c:pt idx="173" formatCode="#,##0">
                  <c:v>18</c:v>
                </c:pt>
                <c:pt idx="174" formatCode="#,##0">
                  <c:v>240</c:v>
                </c:pt>
                <c:pt idx="175" formatCode="#,##0">
                  <c:v>93</c:v>
                </c:pt>
                <c:pt idx="176" formatCode="#,##0">
                  <c:v>9</c:v>
                </c:pt>
                <c:pt idx="177" formatCode="#,##0">
                  <c:v>219</c:v>
                </c:pt>
                <c:pt idx="178" formatCode="#,##0">
                  <c:v>141</c:v>
                </c:pt>
                <c:pt idx="179" formatCode="#,##0">
                  <c:v>123</c:v>
                </c:pt>
                <c:pt idx="180" formatCode="#,##0">
                  <c:v>51</c:v>
                </c:pt>
                <c:pt idx="181" formatCode="#,##0">
                  <c:v>120</c:v>
                </c:pt>
                <c:pt idx="182" formatCode="#,##0">
                  <c:v>27</c:v>
                </c:pt>
                <c:pt idx="183" formatCode="#,##0">
                  <c:v>204</c:v>
                </c:pt>
                <c:pt idx="184" formatCode="#,##0">
                  <c:v>123</c:v>
                </c:pt>
                <c:pt idx="185" formatCode="#,##0">
                  <c:v>27</c:v>
                </c:pt>
                <c:pt idx="186" formatCode="#,##0">
                  <c:v>177</c:v>
                </c:pt>
                <c:pt idx="187" formatCode="#,##0">
                  <c:v>171</c:v>
                </c:pt>
                <c:pt idx="188" formatCode="#,##0">
                  <c:v>204</c:v>
                </c:pt>
                <c:pt idx="189" formatCode="#,##0">
                  <c:v>276</c:v>
                </c:pt>
                <c:pt idx="190" formatCode="#,##0">
                  <c:v>45</c:v>
                </c:pt>
                <c:pt idx="191" formatCode="#,##0">
                  <c:v>45</c:v>
                </c:pt>
                <c:pt idx="192" formatCode="#,##0">
                  <c:v>177</c:v>
                </c:pt>
                <c:pt idx="193" formatCode="#,##0">
                  <c:v>63</c:v>
                </c:pt>
                <c:pt idx="194" formatCode="#,##0">
                  <c:v>204</c:v>
                </c:pt>
                <c:pt idx="195" formatCode="#,##0">
                  <c:v>195</c:v>
                </c:pt>
                <c:pt idx="196" formatCode="#,##0">
                  <c:v>369</c:v>
                </c:pt>
                <c:pt idx="197" formatCode="#,##0">
                  <c:v>42</c:v>
                </c:pt>
                <c:pt idx="198" formatCode="#,##0">
                  <c:v>81</c:v>
                </c:pt>
                <c:pt idx="199" formatCode="#,##0">
                  <c:v>246</c:v>
                </c:pt>
                <c:pt idx="200" formatCode="#,##0">
                  <c:v>174</c:v>
                </c:pt>
                <c:pt idx="201" formatCode="#,##0">
                  <c:v>81</c:v>
                </c:pt>
                <c:pt idx="202" formatCode="#,##0">
                  <c:v>372</c:v>
                </c:pt>
                <c:pt idx="203" formatCode="#,##0">
                  <c:v>174</c:v>
                </c:pt>
                <c:pt idx="204" formatCode="#,##0">
                  <c:v>84</c:v>
                </c:pt>
                <c:pt idx="205" formatCode="#,##0">
                  <c:v>225</c:v>
                </c:pt>
                <c:pt idx="206" formatCode="#,##0">
                  <c:v>105</c:v>
                </c:pt>
                <c:pt idx="207" formatCode="#,##0">
                  <c:v>225</c:v>
                </c:pt>
                <c:pt idx="208" formatCode="#,##0">
                  <c:v>54</c:v>
                </c:pt>
                <c:pt idx="209" formatCode="#,##0">
                  <c:v>0</c:v>
                </c:pt>
                <c:pt idx="210" formatCode="#,##0">
                  <c:v>171</c:v>
                </c:pt>
                <c:pt idx="211" formatCode="#,##0">
                  <c:v>189</c:v>
                </c:pt>
                <c:pt idx="212" formatCode="#,##0">
                  <c:v>270</c:v>
                </c:pt>
                <c:pt idx="213" formatCode="#,##0">
                  <c:v>63</c:v>
                </c:pt>
                <c:pt idx="214" formatCode="#,##0">
                  <c:v>21</c:v>
                </c:pt>
                <c:pt idx="215" formatCode="#,##0">
                  <c:v>207</c:v>
                </c:pt>
                <c:pt idx="216" formatCode="#,##0">
                  <c:v>96</c:v>
                </c:pt>
                <c:pt idx="217" formatCode="#,##0">
                  <c:v>81</c:v>
                </c:pt>
                <c:pt idx="218" formatCode="#,##0">
                  <c:v>306</c:v>
                </c:pt>
                <c:pt idx="219" formatCode="#,##0">
                  <c:v>279</c:v>
                </c:pt>
                <c:pt idx="220" formatCode="#,##0">
                  <c:v>3</c:v>
                </c:pt>
                <c:pt idx="221" formatCode="#,##0">
                  <c:v>198</c:v>
                </c:pt>
                <c:pt idx="222" formatCode="#,##0">
                  <c:v>249</c:v>
                </c:pt>
                <c:pt idx="223" formatCode="#,##0">
                  <c:v>75</c:v>
                </c:pt>
                <c:pt idx="224" formatCode="#,##0">
                  <c:v>189</c:v>
                </c:pt>
                <c:pt idx="225" formatCode="#,##0">
                  <c:v>87</c:v>
                </c:pt>
                <c:pt idx="226" formatCode="#,##0">
                  <c:v>174</c:v>
                </c:pt>
                <c:pt idx="227" formatCode="#,##0">
                  <c:v>36</c:v>
                </c:pt>
                <c:pt idx="228" formatCode="#,##0">
                  <c:v>60</c:v>
                </c:pt>
                <c:pt idx="229" formatCode="#,##0">
                  <c:v>78</c:v>
                </c:pt>
                <c:pt idx="230" formatCode="#,##0">
                  <c:v>57</c:v>
                </c:pt>
                <c:pt idx="231" formatCode="#,##0">
                  <c:v>45</c:v>
                </c:pt>
                <c:pt idx="232" formatCode="#,##0">
                  <c:v>3</c:v>
                </c:pt>
                <c:pt idx="233" formatCode="#,##0">
                  <c:v>6</c:v>
                </c:pt>
                <c:pt idx="234" formatCode="#,##0">
                  <c:v>21</c:v>
                </c:pt>
                <c:pt idx="235" formatCode="#,##0">
                  <c:v>3</c:v>
                </c:pt>
                <c:pt idx="236" formatCode="#,##0">
                  <c:v>288</c:v>
                </c:pt>
                <c:pt idx="237" formatCode="#,##0">
                  <c:v>30</c:v>
                </c:pt>
                <c:pt idx="238" formatCode="#,##0">
                  <c:v>87</c:v>
                </c:pt>
                <c:pt idx="239" formatCode="#,##0">
                  <c:v>30</c:v>
                </c:pt>
                <c:pt idx="240" formatCode="#,##0">
                  <c:v>168</c:v>
                </c:pt>
                <c:pt idx="241" formatCode="#,##0">
                  <c:v>306</c:v>
                </c:pt>
                <c:pt idx="242" formatCode="#,##0">
                  <c:v>402</c:v>
                </c:pt>
                <c:pt idx="243" formatCode="#,##0">
                  <c:v>327</c:v>
                </c:pt>
                <c:pt idx="244" formatCode="#,##0">
                  <c:v>93</c:v>
                </c:pt>
                <c:pt idx="245" formatCode="#,##0">
                  <c:v>96</c:v>
                </c:pt>
                <c:pt idx="246" formatCode="#,##0">
                  <c:v>27</c:v>
                </c:pt>
                <c:pt idx="247" formatCode="#,##0">
                  <c:v>99</c:v>
                </c:pt>
                <c:pt idx="248" formatCode="#,##0">
                  <c:v>87</c:v>
                </c:pt>
                <c:pt idx="249" formatCode="#,##0">
                  <c:v>288</c:v>
                </c:pt>
                <c:pt idx="250" formatCode="#,##0">
                  <c:v>363</c:v>
                </c:pt>
                <c:pt idx="251" formatCode="#,##0">
                  <c:v>87</c:v>
                </c:pt>
                <c:pt idx="252" formatCode="#,##0">
                  <c:v>150</c:v>
                </c:pt>
                <c:pt idx="253" formatCode="#,##0">
                  <c:v>303</c:v>
                </c:pt>
                <c:pt idx="254" formatCode="#,##0">
                  <c:v>288</c:v>
                </c:pt>
                <c:pt idx="255" formatCode="#,##0">
                  <c:v>75</c:v>
                </c:pt>
                <c:pt idx="256" formatCode="#,##0">
                  <c:v>39</c:v>
                </c:pt>
                <c:pt idx="257" formatCode="#,##0">
                  <c:v>123</c:v>
                </c:pt>
                <c:pt idx="258" formatCode="#,##0">
                  <c:v>36</c:v>
                </c:pt>
                <c:pt idx="259" formatCode="#,##0">
                  <c:v>237</c:v>
                </c:pt>
                <c:pt idx="260" formatCode="#,##0">
                  <c:v>201</c:v>
                </c:pt>
                <c:pt idx="261" formatCode="#,##0">
                  <c:v>48</c:v>
                </c:pt>
                <c:pt idx="262" formatCode="#,##0">
                  <c:v>84</c:v>
                </c:pt>
                <c:pt idx="263" formatCode="#,##0">
                  <c:v>87</c:v>
                </c:pt>
                <c:pt idx="264" formatCode="#,##0">
                  <c:v>312</c:v>
                </c:pt>
                <c:pt idx="265" formatCode="#,##0">
                  <c:v>102</c:v>
                </c:pt>
                <c:pt idx="266" formatCode="#,##0">
                  <c:v>78</c:v>
                </c:pt>
                <c:pt idx="267" formatCode="#,##0">
                  <c:v>117</c:v>
                </c:pt>
                <c:pt idx="268" formatCode="#,##0">
                  <c:v>99</c:v>
                </c:pt>
                <c:pt idx="269" formatCode="#,##0">
                  <c:v>48</c:v>
                </c:pt>
                <c:pt idx="270" formatCode="#,##0">
                  <c:v>24</c:v>
                </c:pt>
                <c:pt idx="271" formatCode="#,##0">
                  <c:v>42</c:v>
                </c:pt>
                <c:pt idx="272" formatCode="#,##0">
                  <c:v>270</c:v>
                </c:pt>
                <c:pt idx="273" formatCode="#,##0">
                  <c:v>150</c:v>
                </c:pt>
                <c:pt idx="274" formatCode="#,##0">
                  <c:v>42</c:v>
                </c:pt>
                <c:pt idx="275" formatCode="#,##0">
                  <c:v>126</c:v>
                </c:pt>
                <c:pt idx="276" formatCode="#,##0">
                  <c:v>6</c:v>
                </c:pt>
                <c:pt idx="277" formatCode="#,##0">
                  <c:v>276</c:v>
                </c:pt>
                <c:pt idx="278" formatCode="#,##0">
                  <c:v>93</c:v>
                </c:pt>
                <c:pt idx="279" formatCode="#,##0">
                  <c:v>246</c:v>
                </c:pt>
                <c:pt idx="280" formatCode="#,##0">
                  <c:v>3</c:v>
                </c:pt>
                <c:pt idx="281" formatCode="#,##0">
                  <c:v>63</c:v>
                </c:pt>
                <c:pt idx="282" formatCode="#,##0">
                  <c:v>246</c:v>
                </c:pt>
                <c:pt idx="283" formatCode="#,##0">
                  <c:v>120</c:v>
                </c:pt>
                <c:pt idx="284" formatCode="#,##0">
                  <c:v>348</c:v>
                </c:pt>
                <c:pt idx="285" formatCode="#,##0">
                  <c:v>126</c:v>
                </c:pt>
                <c:pt idx="286" formatCode="#,##0">
                  <c:v>123</c:v>
                </c:pt>
                <c:pt idx="287" formatCode="#,##0">
                  <c:v>45</c:v>
                </c:pt>
                <c:pt idx="288" formatCode="#,##0">
                  <c:v>126</c:v>
                </c:pt>
                <c:pt idx="289" formatCode="#,##0">
                  <c:v>72</c:v>
                </c:pt>
                <c:pt idx="290" formatCode="#,##0">
                  <c:v>135</c:v>
                </c:pt>
                <c:pt idx="291" formatCode="#,##0">
                  <c:v>24</c:v>
                </c:pt>
                <c:pt idx="292" formatCode="#,##0">
                  <c:v>117</c:v>
                </c:pt>
                <c:pt idx="293" formatCode="#,##0">
                  <c:v>51</c:v>
                </c:pt>
                <c:pt idx="294" formatCode="#,##0">
                  <c:v>36</c:v>
                </c:pt>
                <c:pt idx="295" formatCode="#,##0">
                  <c:v>144</c:v>
                </c:pt>
                <c:pt idx="296" formatCode="#,##0">
                  <c:v>114</c:v>
                </c:pt>
                <c:pt idx="297" formatCode="#,##0">
                  <c:v>54</c:v>
                </c:pt>
                <c:pt idx="298" formatCode="#,##0">
                  <c:v>333</c:v>
                </c:pt>
                <c:pt idx="299" formatCode="#,##0">
                  <c:v>366</c:v>
                </c:pt>
                <c:pt idx="300" formatCode="#,##0">
                  <c:v>303</c:v>
                </c:pt>
                <c:pt idx="301" formatCode="#,##0">
                  <c:v>126</c:v>
                </c:pt>
                <c:pt idx="302" formatCode="#,##0">
                  <c:v>231</c:v>
                </c:pt>
                <c:pt idx="303" formatCode="#,##0">
                  <c:v>102</c:v>
                </c:pt>
              </c:numCache>
            </c:numRef>
          </c:yVal>
          <c:smooth val="0"/>
          <c:extLst>
            <c:ext xmlns:c16="http://schemas.microsoft.com/office/drawing/2014/chart" uri="{C3380CC4-5D6E-409C-BE32-E72D297353CC}">
              <c16:uniqueId val="{00000000-089B-49AC-857D-31E04E8A9E59}"/>
            </c:ext>
          </c:extLst>
        </c:ser>
        <c:dLbls>
          <c:showLegendKey val="0"/>
          <c:showVal val="0"/>
          <c:showCatName val="0"/>
          <c:showSerName val="0"/>
          <c:showPercent val="0"/>
          <c:showBubbleSize val="0"/>
        </c:dLbls>
        <c:axId val="311696856"/>
        <c:axId val="311699480"/>
      </c:scatterChart>
      <c:valAx>
        <c:axId val="31169685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KE"/>
          </a:p>
        </c:txPr>
        <c:crossAx val="311699480"/>
        <c:crosses val="autoZero"/>
        <c:crossBetween val="midCat"/>
      </c:valAx>
      <c:valAx>
        <c:axId val="3116994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KE"/>
          </a:p>
        </c:txPr>
        <c:crossAx val="311696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Country and Amount</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65000"/>
                  <a:lumOff val="35000"/>
                </a:sysClr>
              </a:solidFill>
              <a:latin typeface="Calibri Light" panose="020F0302020204030204"/>
            </a:rPr>
            <a:t>Country and Amount</a:t>
          </a:r>
        </a:p>
      </cx:txPr>
    </cx:title>
    <cx:plotArea>
      <cx:plotAreaRegion>
        <cx:series layoutId="boxWhisker" uniqueId="{4E9CFF12-E7F3-41AD-91AA-34F8C502FECE}">
          <cx:dataId val="0"/>
          <cx:layoutPr>
            <cx:visibility meanLine="0" meanMarker="1" nonoutliers="0" outliers="1"/>
            <cx:statistics quartileMethod="exclusive"/>
          </cx:layoutPr>
        </cx:series>
      </cx:plotAreaRegion>
      <cx:axis id="0">
        <cx:catScaling gapWidth="1.5"/>
        <cx:tickLabels/>
      </cx:axis>
      <cx:axis id="1">
        <cx:valScaling/>
        <cx:majorGridlines/>
        <cx:min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600075</xdr:colOff>
      <xdr:row>9</xdr:row>
      <xdr:rowOff>152400</xdr:rowOff>
    </xdr:from>
    <xdr:to>
      <xdr:col>22</xdr:col>
      <xdr:colOff>333375</xdr:colOff>
      <xdr:row>54</xdr:row>
      <xdr:rowOff>152400</xdr:rowOff>
    </xdr:to>
    <xdr:sp macro="" textlink="">
      <xdr:nvSpPr>
        <xdr:cNvPr id="2" name="TextBox 1">
          <a:extLst>
            <a:ext uri="{FF2B5EF4-FFF2-40B4-BE49-F238E27FC236}">
              <a16:creationId xmlns:a16="http://schemas.microsoft.com/office/drawing/2014/main" id="{6A2647C8-339D-4A96-A1CD-E6D59710E807}"/>
            </a:ext>
          </a:extLst>
        </xdr:cNvPr>
        <xdr:cNvSpPr txBox="1"/>
      </xdr:nvSpPr>
      <xdr:spPr>
        <a:xfrm>
          <a:off x="9525000" y="1485900"/>
          <a:ext cx="7048500" cy="857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0000"/>
              </a:solidFill>
              <a:latin typeface="Arial" panose="020B0604020202020204" pitchFamily="34" charset="0"/>
              <a:cs typeface="Arial" panose="020B0604020202020204" pitchFamily="34" charset="0"/>
            </a:rPr>
            <a:t>SUMMARY</a:t>
          </a:r>
          <a:r>
            <a:rPr lang="en-US" sz="1100" b="1" baseline="0">
              <a:solidFill>
                <a:srgbClr val="FF0000"/>
              </a:solidFill>
              <a:latin typeface="Arial" panose="020B0604020202020204" pitchFamily="34" charset="0"/>
              <a:cs typeface="Arial" panose="020B0604020202020204" pitchFamily="34" charset="0"/>
            </a:rPr>
            <a:t> POINTS</a:t>
          </a:r>
          <a:endParaRPr lang="en-US" sz="1100" b="1">
            <a:solidFill>
              <a:srgbClr val="FF0000"/>
            </a:solidFill>
            <a:latin typeface="Arial" panose="020B0604020202020204" pitchFamily="34" charset="0"/>
            <a:cs typeface="Arial" panose="020B0604020202020204" pitchFamily="34" charset="0"/>
          </a:endParaRPr>
        </a:p>
        <a:p>
          <a:r>
            <a:rPr lang="en-US" sz="1100">
              <a:solidFill>
                <a:schemeClr val="accent1"/>
              </a:solidFill>
              <a:latin typeface="Arial" panose="020B0604020202020204" pitchFamily="34" charset="0"/>
              <a:cs typeface="Arial" panose="020B0604020202020204" pitchFamily="34" charset="0"/>
            </a:rPr>
            <a:t>WAY 1:</a:t>
          </a:r>
        </a:p>
        <a:p>
          <a:r>
            <a:rPr lang="en-US" sz="1100">
              <a:latin typeface="Arial" panose="020B0604020202020204" pitchFamily="34" charset="0"/>
              <a:cs typeface="Arial" panose="020B0604020202020204" pitchFamily="34" charset="0"/>
            </a:rPr>
            <a:t>The</a:t>
          </a:r>
          <a:r>
            <a:rPr lang="en-US" sz="1100" baseline="0">
              <a:latin typeface="Arial" panose="020B0604020202020204" pitchFamily="34" charset="0"/>
              <a:cs typeface="Arial" panose="020B0604020202020204" pitchFamily="34" charset="0"/>
            </a:rPr>
            <a:t> reder the cell the higher the sales, and the bluer the cell the smaller the sales. </a:t>
          </a:r>
        </a:p>
        <a:p>
          <a:r>
            <a:rPr lang="en-US" sz="1100" baseline="0">
              <a:latin typeface="Arial" panose="020B0604020202020204" pitchFamily="34" charset="0"/>
              <a:cs typeface="Arial" panose="020B0604020202020204" pitchFamily="34" charset="0"/>
            </a:rPr>
            <a:t>The sales amoun seems to be populated by pirple to blue color, showing sales are more from medium to low. </a:t>
          </a:r>
        </a:p>
        <a:p>
          <a:r>
            <a:rPr lang="en-US" sz="1100" baseline="0">
              <a:latin typeface="Arial" panose="020B0604020202020204" pitchFamily="34" charset="0"/>
              <a:cs typeface="Arial" panose="020B0604020202020204" pitchFamily="34" charset="0"/>
            </a:rPr>
            <a:t>The data can also be sorted using the A-Z format to see how various sales populate the table. </a:t>
          </a:r>
        </a:p>
        <a:p>
          <a:r>
            <a:rPr lang="en-US" sz="1100" baseline="0">
              <a:latin typeface="Arial" panose="020B0604020202020204" pitchFamily="34" charset="0"/>
              <a:cs typeface="Arial" panose="020B0604020202020204" pitchFamily="34" charset="0"/>
            </a:rPr>
            <a:t>The same can be done on the units </a:t>
          </a:r>
        </a:p>
        <a:p>
          <a:endParaRPr lang="en-US" sz="1100">
            <a:latin typeface="Arial" panose="020B0604020202020204" pitchFamily="34" charset="0"/>
            <a:cs typeface="Arial" panose="020B0604020202020204" pitchFamily="34" charset="0"/>
          </a:endParaRPr>
        </a:p>
        <a:p>
          <a:r>
            <a:rPr lang="en-US" sz="1100">
              <a:solidFill>
                <a:schemeClr val="accent1"/>
              </a:solidFill>
              <a:latin typeface="Arial" panose="020B0604020202020204" pitchFamily="34" charset="0"/>
              <a:cs typeface="Arial" panose="020B0604020202020204" pitchFamily="34" charset="0"/>
            </a:rPr>
            <a:t>WAY</a:t>
          </a:r>
          <a:r>
            <a:rPr lang="en-US" sz="1100" baseline="0">
              <a:solidFill>
                <a:schemeClr val="accent1"/>
              </a:solidFill>
              <a:latin typeface="Arial" panose="020B0604020202020204" pitchFamily="34" charset="0"/>
              <a:cs typeface="Arial" panose="020B0604020202020204" pitchFamily="34" charset="0"/>
            </a:rPr>
            <a:t> 2:</a:t>
          </a:r>
        </a:p>
        <a:p>
          <a:r>
            <a:rPr lang="en-US" sz="1100" baseline="0">
              <a:latin typeface="Arial" panose="020B0604020202020204" pitchFamily="34" charset="0"/>
              <a:cs typeface="Arial" panose="020B0604020202020204" pitchFamily="34" charset="0"/>
            </a:rPr>
            <a:t>filter the data based on top 10 items , above average,lower than, equal to, etc. </a:t>
          </a:r>
        </a:p>
        <a:p>
          <a:r>
            <a:rPr lang="en-US" sz="1100" baseline="0">
              <a:latin typeface="Arial" panose="020B0604020202020204" pitchFamily="34" charset="0"/>
              <a:cs typeface="Arial" panose="020B0604020202020204" pitchFamily="34" charset="0"/>
            </a:rPr>
            <a:t>you can also see duplicates units and how they relate to amount. </a:t>
          </a:r>
        </a:p>
        <a:p>
          <a:endParaRPr lang="en-US" sz="1100" baseline="0">
            <a:latin typeface="Arial" panose="020B0604020202020204" pitchFamily="34" charset="0"/>
            <a:cs typeface="Arial" panose="020B0604020202020204" pitchFamily="34" charset="0"/>
          </a:endParaRPr>
        </a:p>
        <a:p>
          <a:r>
            <a:rPr lang="en-US" sz="1400" b="1" baseline="0">
              <a:solidFill>
                <a:srgbClr val="C00000"/>
              </a:solidFill>
              <a:latin typeface="Arial" panose="020B0604020202020204" pitchFamily="34" charset="0"/>
              <a:cs typeface="Arial" panose="020B0604020202020204" pitchFamily="34" charset="0"/>
            </a:rPr>
            <a:t>UTILIZE CONDITIONAL FORMATING TO MAKE THE BEST OF EXPROLATORY DATA ANALYSIS. </a:t>
          </a:r>
          <a:endParaRPr lang="en-US" sz="1400" b="1">
            <a:solidFill>
              <a:srgbClr val="C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xdr:colOff>
      <xdr:row>14</xdr:row>
      <xdr:rowOff>171450</xdr:rowOff>
    </xdr:from>
    <xdr:to>
      <xdr:col>10</xdr:col>
      <xdr:colOff>123825</xdr:colOff>
      <xdr:row>24</xdr:row>
      <xdr:rowOff>95250</xdr:rowOff>
    </xdr:to>
    <xdr:sp macro="" textlink="">
      <xdr:nvSpPr>
        <xdr:cNvPr id="2" name="TextBox 1">
          <a:extLst>
            <a:ext uri="{FF2B5EF4-FFF2-40B4-BE49-F238E27FC236}">
              <a16:creationId xmlns:a16="http://schemas.microsoft.com/office/drawing/2014/main" id="{8BD843AB-A8E2-4572-93E9-3A4CC7DFB7DD}"/>
            </a:ext>
          </a:extLst>
        </xdr:cNvPr>
        <xdr:cNvSpPr txBox="1"/>
      </xdr:nvSpPr>
      <xdr:spPr>
        <a:xfrm>
          <a:off x="5800725" y="3143250"/>
          <a:ext cx="4124325"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a:t>
          </a:r>
          <a:r>
            <a:rPr lang="en-US" sz="1100" baseline="0"/>
            <a:t> well formatted it looks more presentable and one can visualize the degree of amount from the data.  </a:t>
          </a:r>
          <a:endParaRPr lang="en-K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190499</xdr:colOff>
      <xdr:row>3</xdr:row>
      <xdr:rowOff>0</xdr:rowOff>
    </xdr:from>
    <xdr:to>
      <xdr:col>11</xdr:col>
      <xdr:colOff>419100</xdr:colOff>
      <xdr:row>16</xdr:row>
      <xdr:rowOff>47625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4C4ECE1F-C095-4E56-AD50-1B0D0F800ED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409699" y="876300"/>
              <a:ext cx="304800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9524</xdr:colOff>
      <xdr:row>3</xdr:row>
      <xdr:rowOff>9525</xdr:rowOff>
    </xdr:from>
    <xdr:to>
      <xdr:col>13</xdr:col>
      <xdr:colOff>3095625</xdr:colOff>
      <xdr:row>16</xdr:row>
      <xdr:rowOff>57150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3F3180BD-7025-4D3E-B403-AD2E071FAD0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267324" y="885825"/>
              <a:ext cx="308610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3733800</xdr:colOff>
      <xdr:row>3</xdr:row>
      <xdr:rowOff>28575</xdr:rowOff>
    </xdr:from>
    <xdr:to>
      <xdr:col>18</xdr:col>
      <xdr:colOff>0</xdr:colOff>
      <xdr:row>25</xdr:row>
      <xdr:rowOff>0</xdr:rowOff>
    </xdr:to>
    <xdr:sp macro="" textlink="">
      <xdr:nvSpPr>
        <xdr:cNvPr id="4" name="TextBox 3">
          <a:extLst>
            <a:ext uri="{FF2B5EF4-FFF2-40B4-BE49-F238E27FC236}">
              <a16:creationId xmlns:a16="http://schemas.microsoft.com/office/drawing/2014/main" id="{27D1DCAC-FD10-40D2-93EC-D73B9853C3B1}"/>
            </a:ext>
          </a:extLst>
        </xdr:cNvPr>
        <xdr:cNvSpPr txBox="1"/>
      </xdr:nvSpPr>
      <xdr:spPr>
        <a:xfrm>
          <a:off x="8991600" y="904875"/>
          <a:ext cx="4314825" cy="416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1"/>
              </a:solidFill>
              <a:latin typeface="Arial" panose="020B0604020202020204" pitchFamily="34" charset="0"/>
              <a:cs typeface="Arial" panose="020B0604020202020204" pitchFamily="34" charset="0"/>
            </a:rPr>
            <a:t>SUMMARY</a:t>
          </a:r>
        </a:p>
        <a:p>
          <a:endParaRPr lang="en-US" sz="1100">
            <a:latin typeface="Arial" panose="020B0604020202020204" pitchFamily="34" charset="0"/>
            <a:cs typeface="Arial" panose="020B0604020202020204" pitchFamily="34" charset="0"/>
          </a:endParaRPr>
        </a:p>
        <a:p>
          <a:r>
            <a:rPr lang="en-US" sz="1100">
              <a:latin typeface="Arial" panose="020B0604020202020204" pitchFamily="34" charset="0"/>
              <a:cs typeface="Arial" panose="020B0604020202020204" pitchFamily="34" charset="0"/>
            </a:rPr>
            <a:t>The</a:t>
          </a:r>
          <a:r>
            <a:rPr lang="en-US" sz="1100" baseline="0">
              <a:latin typeface="Arial" panose="020B0604020202020204" pitchFamily="34" charset="0"/>
              <a:cs typeface="Arial" panose="020B0604020202020204" pitchFamily="34" charset="0"/>
            </a:rPr>
            <a:t> above shows two slicers, filtering data based on sales persons and the products they sell. </a:t>
          </a:r>
        </a:p>
        <a:p>
          <a:endParaRPr lang="en-US" sz="1100" baseline="0">
            <a:latin typeface="Arial" panose="020B0604020202020204" pitchFamily="34" charset="0"/>
            <a:cs typeface="Arial" panose="020B0604020202020204" pitchFamily="34" charset="0"/>
          </a:endParaRPr>
        </a:p>
        <a:p>
          <a:r>
            <a:rPr lang="en-US" sz="1100" baseline="0">
              <a:latin typeface="Arial" panose="020B0604020202020204" pitchFamily="34" charset="0"/>
              <a:cs typeface="Arial" panose="020B0604020202020204" pitchFamily="34" charset="0"/>
            </a:rPr>
            <a:t>from the above, one can filter data either way, by sales person to visualize the products solds by sales person Z, or by product to visualize who sells product Z.  </a:t>
          </a:r>
          <a:endParaRPr lang="en-KE" sz="11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9525</xdr:colOff>
      <xdr:row>1</xdr:row>
      <xdr:rowOff>333375</xdr:rowOff>
    </xdr:from>
    <xdr:to>
      <xdr:col>19</xdr:col>
      <xdr:colOff>590550</xdr:colOff>
      <xdr:row>14</xdr:row>
      <xdr:rowOff>0</xdr:rowOff>
    </xdr:to>
    <xdr:sp macro="" textlink="">
      <xdr:nvSpPr>
        <xdr:cNvPr id="2" name="TextBox 1">
          <a:extLst>
            <a:ext uri="{FF2B5EF4-FFF2-40B4-BE49-F238E27FC236}">
              <a16:creationId xmlns:a16="http://schemas.microsoft.com/office/drawing/2014/main" id="{9C999CD0-3DB1-4A5A-BA61-3FA860D06866}"/>
            </a:ext>
          </a:extLst>
        </xdr:cNvPr>
        <xdr:cNvSpPr txBox="1"/>
      </xdr:nvSpPr>
      <xdr:spPr>
        <a:xfrm>
          <a:off x="7610475" y="676275"/>
          <a:ext cx="5457825" cy="323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1"/>
              </a:solidFill>
              <a:latin typeface="Arial" panose="020B0604020202020204" pitchFamily="34" charset="0"/>
              <a:cs typeface="Arial" panose="020B0604020202020204" pitchFamily="34" charset="0"/>
            </a:rPr>
            <a:t>SUMMARY</a:t>
          </a:r>
          <a:r>
            <a:rPr lang="en-US" sz="1400" b="1" baseline="0">
              <a:solidFill>
                <a:schemeClr val="accent1"/>
              </a:solidFill>
              <a:latin typeface="Arial" panose="020B0604020202020204" pitchFamily="34" charset="0"/>
              <a:cs typeface="Arial" panose="020B0604020202020204" pitchFamily="34" charset="0"/>
            </a:rPr>
            <a:t> </a:t>
          </a:r>
        </a:p>
        <a:p>
          <a:pPr algn="ctr"/>
          <a:endParaRPr lang="en-US" sz="1400" b="1" baseline="0">
            <a:solidFill>
              <a:schemeClr val="accent1"/>
            </a:solidFill>
            <a:latin typeface="Arial" panose="020B0604020202020204" pitchFamily="34" charset="0"/>
            <a:cs typeface="Arial" panose="020B0604020202020204" pitchFamily="34" charset="0"/>
          </a:endParaRPr>
        </a:p>
        <a:p>
          <a:r>
            <a:rPr lang="en-US" sz="1100" baseline="0">
              <a:latin typeface="Arial" panose="020B0604020202020204" pitchFamily="34" charset="0"/>
              <a:cs typeface="Arial" panose="020B0604020202020204" pitchFamily="34" charset="0"/>
            </a:rPr>
            <a:t>The following shows a filter of top 5 items. </a:t>
          </a:r>
        </a:p>
        <a:p>
          <a:r>
            <a:rPr lang="en-US" sz="1100" baseline="0">
              <a:latin typeface="Arial" panose="020B0604020202020204" pitchFamily="34" charset="0"/>
              <a:cs typeface="Arial" panose="020B0604020202020204" pitchFamily="34" charset="0"/>
            </a:rPr>
            <a:t>further, the filter can be based on the product, sales person and region. </a:t>
          </a:r>
        </a:p>
        <a:p>
          <a:r>
            <a:rPr lang="en-US" sz="1100" baseline="0">
              <a:latin typeface="Arial" panose="020B0604020202020204" pitchFamily="34" charset="0"/>
              <a:cs typeface="Arial" panose="020B0604020202020204" pitchFamily="34" charset="0"/>
            </a:rPr>
            <a:t>for instance, from  the above, we see that Barr Faughny is the best selling person of product Raspberry Choco, on regions of New Zeeland and UK. </a:t>
          </a:r>
          <a:endParaRPr lang="en-KE" sz="11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361950</xdr:colOff>
      <xdr:row>279</xdr:row>
      <xdr:rowOff>61911</xdr:rowOff>
    </xdr:from>
    <xdr:to>
      <xdr:col>24</xdr:col>
      <xdr:colOff>590550</xdr:colOff>
      <xdr:row>299</xdr:row>
      <xdr:rowOff>85724</xdr:rowOff>
    </xdr:to>
    <xdr:graphicFrame macro="">
      <xdr:nvGraphicFramePr>
        <xdr:cNvPr id="3" name="Chart 2">
          <a:extLst>
            <a:ext uri="{FF2B5EF4-FFF2-40B4-BE49-F238E27FC236}">
              <a16:creationId xmlns:a16="http://schemas.microsoft.com/office/drawing/2014/main" id="{44FF0FEC-856D-4881-986D-1DB4A2ED2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209549</xdr:colOff>
      <xdr:row>4</xdr:row>
      <xdr:rowOff>109536</xdr:rowOff>
    </xdr:from>
    <xdr:to>
      <xdr:col>23</xdr:col>
      <xdr:colOff>257174</xdr:colOff>
      <xdr:row>25</xdr:row>
      <xdr:rowOff>95249</xdr:rowOff>
    </xdr:to>
    <mc:AlternateContent xmlns:mc="http://schemas.openxmlformats.org/markup-compatibility/2006">
      <mc:Choice xmlns:cx1="http://schemas.microsoft.com/office/drawing/2015/9/8/chartex" Requires="cx1">
        <xdr:graphicFrame macro="">
          <xdr:nvGraphicFramePr>
            <xdr:cNvPr id="4" name="Chart 3" descr="&#10;">
              <a:extLst>
                <a:ext uri="{FF2B5EF4-FFF2-40B4-BE49-F238E27FC236}">
                  <a16:creationId xmlns:a16="http://schemas.microsoft.com/office/drawing/2014/main" id="{33EC6F53-88CC-4DA2-8E09-4B576E1C27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858499" y="490536"/>
              <a:ext cx="7362825" cy="3986213"/>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257174</xdr:colOff>
      <xdr:row>27</xdr:row>
      <xdr:rowOff>166687</xdr:rowOff>
    </xdr:from>
    <xdr:to>
      <xdr:col>23</xdr:col>
      <xdr:colOff>409575</xdr:colOff>
      <xdr:row>45</xdr:row>
      <xdr:rowOff>180975</xdr:rowOff>
    </xdr:to>
    <xdr:graphicFrame macro="">
      <xdr:nvGraphicFramePr>
        <xdr:cNvPr id="2" name="Chart 1">
          <a:extLst>
            <a:ext uri="{FF2B5EF4-FFF2-40B4-BE49-F238E27FC236}">
              <a16:creationId xmlns:a16="http://schemas.microsoft.com/office/drawing/2014/main" id="{C9A2FA39-4639-49A1-A599-9054BE387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47</xdr:row>
      <xdr:rowOff>9525</xdr:rowOff>
    </xdr:from>
    <xdr:to>
      <xdr:col>23</xdr:col>
      <xdr:colOff>333375</xdr:colOff>
      <xdr:row>66</xdr:row>
      <xdr:rowOff>180975</xdr:rowOff>
    </xdr:to>
    <xdr:sp macro="" textlink="">
      <xdr:nvSpPr>
        <xdr:cNvPr id="5" name="TextBox 4">
          <a:extLst>
            <a:ext uri="{FF2B5EF4-FFF2-40B4-BE49-F238E27FC236}">
              <a16:creationId xmlns:a16="http://schemas.microsoft.com/office/drawing/2014/main" id="{45BD6F0D-B8E7-4083-AC27-9922D13208C8}"/>
            </a:ext>
          </a:extLst>
        </xdr:cNvPr>
        <xdr:cNvSpPr txBox="1"/>
      </xdr:nvSpPr>
      <xdr:spPr>
        <a:xfrm>
          <a:off x="10648950" y="8582025"/>
          <a:ext cx="7648575" cy="379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latin typeface="Arial" panose="020B0604020202020204" pitchFamily="34" charset="0"/>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accent1"/>
              </a:solidFill>
              <a:effectLst/>
              <a:latin typeface="Arial" panose="020B0604020202020204" pitchFamily="34" charset="0"/>
              <a:ea typeface="+mn-ea"/>
              <a:cs typeface="Arial" panose="020B0604020202020204" pitchFamily="34" charset="0"/>
            </a:rPr>
            <a:t>SUMMARY </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400" b="1" baseline="0">
            <a:solidFill>
              <a:schemeClr val="accent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Arial" panose="020B0604020202020204" pitchFamily="34" charset="0"/>
              <a:ea typeface="+mn-ea"/>
              <a:cs typeface="Arial" panose="020B0604020202020204" pitchFamily="34" charset="0"/>
            </a:rPr>
            <a:t>An anomaly is any element from the data that seems unusual. </a:t>
          </a:r>
          <a:endParaRPr lang="en-US" sz="1100">
            <a:latin typeface="Arial" panose="020B0604020202020204" pitchFamily="34" charset="0"/>
            <a:cs typeface="Arial" panose="020B0604020202020204" pitchFamily="34" charset="0"/>
          </a:endParaRPr>
        </a:p>
        <a:p>
          <a:endParaRPr lang="en-US" sz="1100">
            <a:latin typeface="Arial" panose="020B0604020202020204" pitchFamily="34" charset="0"/>
            <a:cs typeface="Arial" panose="020B0604020202020204" pitchFamily="34" charset="0"/>
          </a:endParaRPr>
        </a:p>
        <a:p>
          <a:r>
            <a:rPr lang="en-US" sz="1100">
              <a:latin typeface="Arial" panose="020B0604020202020204" pitchFamily="34" charset="0"/>
              <a:cs typeface="Arial" panose="020B0604020202020204" pitchFamily="34" charset="0"/>
            </a:rPr>
            <a:t>The</a:t>
          </a:r>
          <a:r>
            <a:rPr lang="en-US" sz="1100" baseline="0">
              <a:latin typeface="Arial" panose="020B0604020202020204" pitchFamily="34" charset="0"/>
              <a:cs typeface="Arial" panose="020B0604020202020204" pitchFamily="34" charset="0"/>
            </a:rPr>
            <a:t> box plot and the scatter plot are best for detcting anomalies.</a:t>
          </a:r>
        </a:p>
        <a:p>
          <a:r>
            <a:rPr lang="en-US" sz="1100" b="0" i="0" u="none" strike="noStrike" baseline="0">
              <a:solidFill>
                <a:schemeClr val="dk1"/>
              </a:solidFill>
              <a:effectLst/>
              <a:latin typeface="Arial" panose="020B0604020202020204" pitchFamily="34" charset="0"/>
              <a:ea typeface="+mn-ea"/>
              <a:cs typeface="Arial" panose="020B0604020202020204" pitchFamily="34" charset="0"/>
            </a:rPr>
            <a:t>From the box plot, anomalies can be found on countries such as US, UK, CANADA, and INDIA. </a:t>
          </a:r>
        </a:p>
        <a:p>
          <a:r>
            <a:rPr lang="en-US" sz="1100" b="0" i="0" u="none" strike="noStrike" baseline="0">
              <a:solidFill>
                <a:schemeClr val="dk1"/>
              </a:solidFill>
              <a:effectLst/>
              <a:latin typeface="Arial" panose="020B0604020202020204" pitchFamily="34" charset="0"/>
              <a:ea typeface="+mn-ea"/>
              <a:cs typeface="Arial" panose="020B0604020202020204" pitchFamily="34" charset="0"/>
            </a:rPr>
            <a:t>USA and INDIA have two anomalies, therefore, the business needs to look the cause of the data differences. </a:t>
          </a:r>
        </a:p>
        <a:p>
          <a:endParaRPr lang="en-US" sz="1100" b="0" i="0" u="none" strike="noStrike" baseline="0">
            <a:solidFill>
              <a:schemeClr val="dk1"/>
            </a:solidFill>
            <a:effectLst/>
            <a:latin typeface="Arial" panose="020B0604020202020204" pitchFamily="34" charset="0"/>
            <a:ea typeface="+mn-ea"/>
            <a:cs typeface="Arial" panose="020B0604020202020204" pitchFamily="34" charset="0"/>
          </a:endParaRPr>
        </a:p>
        <a:p>
          <a:r>
            <a:rPr lang="en-US" sz="1100" b="0" i="0" u="none" strike="noStrike" baseline="0">
              <a:solidFill>
                <a:schemeClr val="dk1"/>
              </a:solidFill>
              <a:effectLst/>
              <a:latin typeface="Arial" panose="020B0604020202020204" pitchFamily="34" charset="0"/>
              <a:ea typeface="+mn-ea"/>
              <a:cs typeface="Arial" panose="020B0604020202020204" pitchFamily="34" charset="0"/>
            </a:rPr>
            <a:t>Folliowing the scatter plot, an anomaly is usually outside region concentrated areas. </a:t>
          </a:r>
          <a:endParaRPr lang="en-US" sz="1100" baseline="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295275</xdr:colOff>
      <xdr:row>4</xdr:row>
      <xdr:rowOff>28575</xdr:rowOff>
    </xdr:from>
    <xdr:to>
      <xdr:col>9</xdr:col>
      <xdr:colOff>295275</xdr:colOff>
      <xdr:row>17</xdr:row>
      <xdr:rowOff>76200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DC1310C8-DCF1-4BCA-9222-9E20E1B26484}"/>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6181725" y="7905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561976</xdr:colOff>
      <xdr:row>4</xdr:row>
      <xdr:rowOff>0</xdr:rowOff>
    </xdr:from>
    <xdr:to>
      <xdr:col>19</xdr:col>
      <xdr:colOff>581026</xdr:colOff>
      <xdr:row>21</xdr:row>
      <xdr:rowOff>104775</xdr:rowOff>
    </xdr:to>
    <xdr:sp macro="" textlink="">
      <xdr:nvSpPr>
        <xdr:cNvPr id="3" name="TextBox 2">
          <a:extLst>
            <a:ext uri="{FF2B5EF4-FFF2-40B4-BE49-F238E27FC236}">
              <a16:creationId xmlns:a16="http://schemas.microsoft.com/office/drawing/2014/main" id="{EEE5F816-5611-49A7-811C-D1499E3C80F5}"/>
            </a:ext>
          </a:extLst>
        </xdr:cNvPr>
        <xdr:cNvSpPr txBox="1"/>
      </xdr:nvSpPr>
      <xdr:spPr>
        <a:xfrm>
          <a:off x="8886826" y="762000"/>
          <a:ext cx="5505450" cy="3343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solidFill>
              <a:schemeClr val="accent1"/>
            </a:solidFill>
            <a:latin typeface="Arial" panose="020B0604020202020204" pitchFamily="34" charset="0"/>
            <a:cs typeface="Arial" panose="020B0604020202020204" pitchFamily="34" charset="0"/>
          </a:endParaRPr>
        </a:p>
        <a:p>
          <a:pPr algn="ctr"/>
          <a:r>
            <a:rPr lang="en-US" sz="1100" b="1">
              <a:solidFill>
                <a:schemeClr val="accent1"/>
              </a:solidFill>
              <a:latin typeface="Arial" panose="020B0604020202020204" pitchFamily="34" charset="0"/>
              <a:cs typeface="Arial" panose="020B0604020202020204" pitchFamily="34" charset="0"/>
            </a:rPr>
            <a:t>SUMMARY</a:t>
          </a:r>
          <a:r>
            <a:rPr lang="en-US" sz="1100" baseline="0">
              <a:latin typeface="Arial" panose="020B0604020202020204" pitchFamily="34" charset="0"/>
              <a:cs typeface="Arial" panose="020B0604020202020204" pitchFamily="34" charset="0"/>
            </a:rPr>
            <a:t> </a:t>
          </a:r>
        </a:p>
        <a:p>
          <a:pPr algn="ctr"/>
          <a:endParaRPr lang="en-US" sz="1100" baseline="0">
            <a:latin typeface="Arial" panose="020B0604020202020204" pitchFamily="34" charset="0"/>
            <a:cs typeface="Arial" panose="020B0604020202020204" pitchFamily="34" charset="0"/>
          </a:endParaRPr>
        </a:p>
        <a:p>
          <a:r>
            <a:rPr lang="en-US" sz="1100" baseline="0">
              <a:latin typeface="Arial" panose="020B0604020202020204" pitchFamily="34" charset="0"/>
              <a:cs typeface="Arial" panose="020B0604020202020204" pitchFamily="34" charset="0"/>
            </a:rPr>
            <a:t>Products to discontinue will be based on the profit percentage. if a product has a negative percentage, ten the business should consider discontinuing the product. </a:t>
          </a:r>
          <a:endParaRPr lang="en-KE" sz="1100">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laus" refreshedDate="44558.427385185183" createdVersion="6" refreshedVersion="6" minRefreshableVersion="3" recordCount="300" xr:uid="{841837CA-BF81-45E0-9601-1BC8CB38C411}">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8702590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laus" refreshedDate="44569.421076157407" backgroundQuery="1" createdVersion="6" refreshedVersion="6" minRefreshableVersion="3" recordCount="0" supportSubquery="1" supportAdvancedDrill="1" xr:uid="{FA75CC68-FEFC-41B6-B836-064BCECADABD}">
  <cacheSource type="external" connectionId="1"/>
  <cacheFields count="4">
    <cacheField name="[data].[Product].[Product]" caption="Product" numFmtId="0" hierarchy="2" level="1">
      <sharedItems containsSemiMixedTypes="0" containsNonDate="0" containsString="0"/>
    </cacheField>
    <cacheField name="[Measures].[sales per unit]" caption="sales per unit" numFmtId="0" hierarchy="18" level="32767"/>
    <cacheField name="[data].[Sales Person].[Sales Person]" caption="Sales Person" numFmtId="0" level="1">
      <sharedItems containsSemiMixedTypes="0" containsNonDate="0" containsString="0"/>
    </cacheField>
    <cacheField name="[data].[Geography].[Geography]" caption="Geography" numFmtId="0" hierarchy="1" level="1">
      <sharedItems count="2">
        <s v="New Zealand"/>
        <s v="UK"/>
      </sharedItems>
    </cacheField>
  </cacheFields>
  <cacheHierarchies count="23">
    <cacheHierarchy uniqueName="[data].[Sales Person]" caption="Sales Person" attribute="1" defaultMemberUniqueName="[data].[Sales Person].[All]" allUniqueName="[data].[Sales Person].[All]" dimensionUniqueName="[data]" displayFolder="" count="2" memberValueDatatype="130" unbalanced="0">
      <fieldsUsage count="2">
        <fieldUsage x="-1"/>
        <fieldUsage x="2"/>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3"/>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8].[Sales Person]" caption="Sales Person" attribute="1" defaultMemberUniqueName="[data8].[Sales Person].[All]" allUniqueName="[data8].[Sales Person].[All]" dimensionUniqueName="[data8]" displayFolder="" count="2" memberValueDatatype="130" unbalanced="0"/>
    <cacheHierarchy uniqueName="[data8].[Geography]" caption="Geography" attribute="1" defaultMemberUniqueName="[data8].[Geography].[All]" allUniqueName="[data8].[Geography].[All]" dimensionUniqueName="[data8]" displayFolder="" count="2" memberValueDatatype="130" unbalanced="0"/>
    <cacheHierarchy uniqueName="[data8].[Product]" caption="Product" attribute="1" defaultMemberUniqueName="[data8].[Product].[All]" allUniqueName="[data8].[Product].[All]" dimensionUniqueName="[data8]" displayFolder="" count="2" memberValueDatatype="130" unbalanced="0"/>
    <cacheHierarchy uniqueName="[data8].[Amount]" caption="Amount" attribute="1" defaultMemberUniqueName="[data8].[Amount].[All]" allUniqueName="[data8].[Amount].[All]" dimensionUniqueName="[data8]" displayFolder="" count="2" memberValueDatatype="20" unbalanced="0"/>
    <cacheHierarchy uniqueName="[data8].[Units]" caption="Units" attribute="1" defaultMemberUniqueName="[data8].[Units].[All]" allUniqueName="[data8].[Units].[All]" dimensionUniqueName="[data8]" displayFolder="" count="2" memberValueDatatype="20" unbalanced="0"/>
    <cacheHierarchy uniqueName="[data8].[Sales per unit]" caption="Sales per unit" attribute="1" defaultMemberUniqueName="[data8].[Sales per unit].[All]" allUniqueName="[data8].[Sales per unit].[All]" dimensionUniqueName="[data8]" displayFolder="" count="2" memberValueDatatype="5" unbalanced="0"/>
    <cacheHierarchy uniqueName="[data8].[Total sales]" caption="Total sales" attribute="1" defaultMemberUniqueName="[data8].[Total sales].[All]" allUniqueName="[data8].[Total sales].[All]" dimensionUniqueName="[data8]" displayFolder="" count="2" memberValueDatatype="5" unbalanced="0"/>
    <cacheHierarchy uniqueName="[data8].[profits]" caption="profits" attribute="1" defaultMemberUniqueName="[data8].[profits].[All]" allUniqueName="[data8].[profits].[All]" dimensionUniqueName="[data8]"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8"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8" count="0">
      <extLst>
        <ext xmlns:x15="http://schemas.microsoft.com/office/spreadsheetml/2010/11/main" uri="{B97F6D7D-B522-45F9-BDA1-12C45D357490}">
          <x15:cacheHierarchy aggregatedColumn="9"/>
        </ext>
      </extLst>
    </cacheHierarchy>
    <cacheHierarchy uniqueName="[Measures].[Sum of profits]" caption="Sum of profits" measure="1" displayFolder="" measureGroup="data8" count="0">
      <extLst>
        <ext xmlns:x15="http://schemas.microsoft.com/office/spreadsheetml/2010/11/main" uri="{B97F6D7D-B522-45F9-BDA1-12C45D357490}">
          <x15:cacheHierarchy aggregatedColumn="12"/>
        </ext>
      </extLst>
    </cacheHierarchy>
    <cacheHierarchy uniqueName="[Measures].[sales per unit]" caption="sales per unit" measure="1" displayFolder="" measureGroup="data" count="0" oneField="1">
      <fieldsUsage count="1">
        <fieldUsage x="1"/>
      </fieldsUsage>
    </cacheHierarchy>
    <cacheHierarchy uniqueName="[Measures].[profit percentage]" caption="profit percentage" measure="1" displayFolder="" measureGroup="data8" count="0"/>
    <cacheHierarchy uniqueName="[Measures].[__XL_Count data]" caption="__XL_Count data" measure="1" displayFolder="" measureGroup="data" count="0" hidden="1"/>
    <cacheHierarchy uniqueName="[Measures].[__XL_Count data8]" caption="__XL_Count data8" measure="1" displayFolder="" measureGroup="data8" count="0" hidden="1"/>
    <cacheHierarchy uniqueName="[Measures].[__No measures defined]" caption="__No measures defined" measure="1" displayFolder="" count="0" hidden="1"/>
  </cacheHierarchies>
  <kpis count="0"/>
  <dimensions count="3">
    <dimension name="data" uniqueName="[data]" caption="data"/>
    <dimension name="data8" uniqueName="[data8]" caption="data8"/>
    <dimension measure="1" name="Measures" uniqueName="[Measures]" caption="Measures"/>
  </dimensions>
  <measureGroups count="2">
    <measureGroup name="data" caption="data"/>
    <measureGroup name="data8" caption="data8"/>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laus" refreshedDate="44569.443864699075" backgroundQuery="1" createdVersion="6" refreshedVersion="6" minRefreshableVersion="3" recordCount="0" supportSubquery="1" supportAdvancedDrill="1" xr:uid="{7BD9ED9A-7545-4317-8293-B2CA854E5063}">
  <cacheSource type="external" connectionId="1"/>
  <cacheFields count="6">
    <cacheField name="[data8].[Product].[Product]" caption="Product" numFmtId="0" hierarchy="7"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2]" caption="Sum of Amount 2" numFmtId="0" hierarchy="15" level="32767"/>
    <cacheField name="[Measures].[Sum of Units 2]" caption="Sum of Units 2" numFmtId="0" hierarchy="16" level="32767"/>
    <cacheField name="[Measures].[Sum of profits]" caption="Sum of profits" numFmtId="0" hierarchy="17" level="32767"/>
    <cacheField name="[Measures].[profit percentage]" caption="profit percentage" numFmtId="0" hierarchy="19" level="32767"/>
    <cacheField name="[data8].[Geography].[Geography]" caption="Geography" numFmtId="0" hierarchy="6" level="1">
      <sharedItems containsSemiMixedTypes="0" containsNonDate="0" containsString="0"/>
    </cacheField>
  </cacheFields>
  <cacheHierarchies count="23">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8].[Sales Person]" caption="Sales Person" attribute="1" defaultMemberUniqueName="[data8].[Sales Person].[All]" allUniqueName="[data8].[Sales Person].[All]" dimensionUniqueName="[data8]" displayFolder="" count="2" memberValueDatatype="130" unbalanced="0"/>
    <cacheHierarchy uniqueName="[data8].[Geography]" caption="Geography" attribute="1" defaultMemberUniqueName="[data8].[Geography].[All]" allUniqueName="[data8].[Geography].[All]" dimensionUniqueName="[data8]" displayFolder="" count="2" memberValueDatatype="130" unbalanced="0">
      <fieldsUsage count="2">
        <fieldUsage x="-1"/>
        <fieldUsage x="5"/>
      </fieldsUsage>
    </cacheHierarchy>
    <cacheHierarchy uniqueName="[data8].[Product]" caption="Product" attribute="1" defaultMemberUniqueName="[data8].[Product].[All]" allUniqueName="[data8].[Product].[All]" dimensionUniqueName="[data8]" displayFolder="" count="2" memberValueDatatype="130" unbalanced="0">
      <fieldsUsage count="2">
        <fieldUsage x="-1"/>
        <fieldUsage x="0"/>
      </fieldsUsage>
    </cacheHierarchy>
    <cacheHierarchy uniqueName="[data8].[Amount]" caption="Amount" attribute="1" defaultMemberUniqueName="[data8].[Amount].[All]" allUniqueName="[data8].[Amount].[All]" dimensionUniqueName="[data8]" displayFolder="" count="2" memberValueDatatype="20" unbalanced="0"/>
    <cacheHierarchy uniqueName="[data8].[Units]" caption="Units" attribute="1" defaultMemberUniqueName="[data8].[Units].[All]" allUniqueName="[data8].[Units].[All]" dimensionUniqueName="[data8]" displayFolder="" count="2" memberValueDatatype="20" unbalanced="0"/>
    <cacheHierarchy uniqueName="[data8].[Sales per unit]" caption="Sales per unit" attribute="1" defaultMemberUniqueName="[data8].[Sales per unit].[All]" allUniqueName="[data8].[Sales per unit].[All]" dimensionUniqueName="[data8]" displayFolder="" count="2" memberValueDatatype="5" unbalanced="0"/>
    <cacheHierarchy uniqueName="[data8].[Total sales]" caption="Total sales" attribute="1" defaultMemberUniqueName="[data8].[Total sales].[All]" allUniqueName="[data8].[Total sales].[All]" dimensionUniqueName="[data8]" displayFolder="" count="2" memberValueDatatype="5" unbalanced="0"/>
    <cacheHierarchy uniqueName="[data8].[profits]" caption="profits" attribute="1" defaultMemberUniqueName="[data8].[profits].[All]" allUniqueName="[data8].[profits].[All]" dimensionUniqueName="[data8]"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8" count="0" oneField="1">
      <fieldsUsage count="1">
        <fieldUsage x="1"/>
      </fieldsUsage>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8" count="0" oneField="1">
      <fieldsUsage count="1">
        <fieldUsage x="2"/>
      </fieldsUsage>
      <extLst>
        <ext xmlns:x15="http://schemas.microsoft.com/office/spreadsheetml/2010/11/main" uri="{B97F6D7D-B522-45F9-BDA1-12C45D357490}">
          <x15:cacheHierarchy aggregatedColumn="9"/>
        </ext>
      </extLst>
    </cacheHierarchy>
    <cacheHierarchy uniqueName="[Measures].[Sum of profits]" caption="Sum of profits" measure="1" displayFolder="" measureGroup="data8" count="0" oneField="1">
      <fieldsUsage count="1">
        <fieldUsage x="3"/>
      </fieldsUsage>
      <extLst>
        <ext xmlns:x15="http://schemas.microsoft.com/office/spreadsheetml/2010/11/main" uri="{B97F6D7D-B522-45F9-BDA1-12C45D357490}">
          <x15:cacheHierarchy aggregatedColumn="12"/>
        </ext>
      </extLst>
    </cacheHierarchy>
    <cacheHierarchy uniqueName="[Measures].[sales per unit]" caption="sales per unit" measure="1" displayFolder="" measureGroup="data" count="0"/>
    <cacheHierarchy uniqueName="[Measures].[profit percentage]" caption="profit percentage" measure="1" displayFolder="" measureGroup="data8" count="0" oneField="1">
      <fieldsUsage count="1">
        <fieldUsage x="4"/>
      </fieldsUsage>
    </cacheHierarchy>
    <cacheHierarchy uniqueName="[Measures].[__XL_Count data]" caption="__XL_Count data" measure="1" displayFolder="" measureGroup="data" count="0" hidden="1"/>
    <cacheHierarchy uniqueName="[Measures].[__XL_Count data8]" caption="__XL_Count data8" measure="1" displayFolder="" measureGroup="data8" count="0" hidden="1"/>
    <cacheHierarchy uniqueName="[Measures].[__No measures defined]" caption="__No measures defined" measure="1" displayFolder="" count="0" hidden="1"/>
  </cacheHierarchies>
  <kpis count="0"/>
  <dimensions count="3">
    <dimension name="data" uniqueName="[data]" caption="data"/>
    <dimension name="data8" uniqueName="[data8]" caption="data8"/>
    <dimension measure="1" name="Measures" uniqueName="[Measures]" caption="Measures"/>
  </dimensions>
  <measureGroups count="2">
    <measureGroup name="data" caption="data"/>
    <measureGroup name="data8" caption="data8"/>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laus" refreshedDate="44559.032826736111" backgroundQuery="1" createdVersion="3" refreshedVersion="6" minRefreshableVersion="3" recordCount="0" supportSubquery="1" supportAdvancedDrill="1" xr:uid="{0FAD7ADB-C3A6-4E60-B206-33B1B24F139B}">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8].[Sales Person]" caption="Sales Person" attribute="1" defaultMemberUniqueName="[data8].[Sales Person].[All]" allUniqueName="[data8].[Sales Person].[All]" dimensionUniqueName="[data8]" displayFolder="" count="0" memberValueDatatype="130" unbalanced="0"/>
    <cacheHierarchy uniqueName="[data8].[Geography]" caption="Geography" attribute="1" defaultMemberUniqueName="[data8].[Geography].[All]" allUniqueName="[data8].[Geography].[All]" dimensionUniqueName="[data8]" displayFolder="" count="2" memberValueDatatype="130" unbalanced="0"/>
    <cacheHierarchy uniqueName="[data8].[Product]" caption="Product" attribute="1" defaultMemberUniqueName="[data8].[Product].[All]" allUniqueName="[data8].[Product].[All]" dimensionUniqueName="[data8]" displayFolder="" count="0" memberValueDatatype="130" unbalanced="0"/>
    <cacheHierarchy uniqueName="[data8].[Amount]" caption="Amount" attribute="1" defaultMemberUniqueName="[data8].[Amount].[All]" allUniqueName="[data8].[Amount].[All]" dimensionUniqueName="[data8]" displayFolder="" count="0" memberValueDatatype="20" unbalanced="0"/>
    <cacheHierarchy uniqueName="[data8].[Units]" caption="Units" attribute="1" defaultMemberUniqueName="[data8].[Units].[All]" allUniqueName="[data8].[Units].[All]" dimensionUniqueName="[data8]" displayFolder="" count="0" memberValueDatatype="20" unbalanced="0"/>
    <cacheHierarchy uniqueName="[data8].[Sales per unit]" caption="Sales per unit" attribute="1" defaultMemberUniqueName="[data8].[Sales per unit].[All]" allUniqueName="[data8].[Sales per unit].[All]" dimensionUniqueName="[data8]" displayFolder="" count="0" memberValueDatatype="5" unbalanced="0"/>
    <cacheHierarchy uniqueName="[data8].[Total sales]" caption="Total sales" attribute="1" defaultMemberUniqueName="[data8].[Total sales].[All]" allUniqueName="[data8].[Total sales].[All]" dimensionUniqueName="[data8]" displayFolder="" count="0" memberValueDatatype="5" unbalanced="0"/>
    <cacheHierarchy uniqueName="[data8].[profits]" caption="profits" attribute="1" defaultMemberUniqueName="[data8].[profits].[All]" allUniqueName="[data8].[profits].[All]" dimensionUniqueName="[data8]"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8"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8" count="0">
      <extLst>
        <ext xmlns:x15="http://schemas.microsoft.com/office/spreadsheetml/2010/11/main" uri="{B97F6D7D-B522-45F9-BDA1-12C45D357490}">
          <x15:cacheHierarchy aggregatedColumn="9"/>
        </ext>
      </extLst>
    </cacheHierarchy>
    <cacheHierarchy uniqueName="[Measures].[Sum of profits]" caption="Sum of profits" measure="1" displayFolder="" measureGroup="data8" count="0">
      <extLst>
        <ext xmlns:x15="http://schemas.microsoft.com/office/spreadsheetml/2010/11/main" uri="{B97F6D7D-B522-45F9-BDA1-12C45D357490}">
          <x15:cacheHierarchy aggregatedColumn="12"/>
        </ext>
      </extLst>
    </cacheHierarchy>
    <cacheHierarchy uniqueName="[Measures].[sales per unit]" caption="sales per unit" measure="1" displayFolder="" measureGroup="data" count="0"/>
    <cacheHierarchy uniqueName="[Measures].[profit percentage]" caption="profit percentage" measure="1" displayFolder="" measureGroup="data8" count="0"/>
    <cacheHierarchy uniqueName="[Measures].[__XL_Count data]" caption="__XL_Count data" measure="1" displayFolder="" measureGroup="data" count="0" hidden="1"/>
    <cacheHierarchy uniqueName="[Measures].[__XL_Count data8]" caption="__XL_Count data8" measure="1" displayFolder="" measureGroup="data8"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3583773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9BD2DE-0D21-48BB-812F-1229CDA864BE}"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Geography">
  <location ref="F6:I12"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3">
    <format dxfId="22">
      <pivotArea collapsedLevelsAreSubtotals="1" fieldPosition="0">
        <references count="2">
          <reference field="4294967294" count="1" selected="0">
            <x v="0"/>
          </reference>
          <reference field="1" count="1">
            <x v="2"/>
          </reference>
        </references>
      </pivotArea>
    </format>
    <format dxfId="21">
      <pivotArea dataOnly="0" outline="0" fieldPosition="0">
        <references count="1">
          <reference field="4294967294" count="1">
            <x v="0"/>
          </reference>
        </references>
      </pivotArea>
    </format>
    <format dxfId="20">
      <pivotArea dataOnly="0"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F6D111-5573-4F05-8284-EAE6EFF178D7}"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7:H10" firstHeaderRow="1" firstDataRow="1" firstDataCol="1" rowPageCount="2" colPageCount="1"/>
  <pivotFields count="4">
    <pivotField axis="axisPage" allDrilled="1" subtotalTop="0" showAll="0" sortType="descending" defaultSubtotal="0" defaultAttributeDrillState="1"/>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3"/>
  </rowFields>
  <rowItems count="3">
    <i>
      <x/>
    </i>
    <i>
      <x v="1"/>
    </i>
    <i t="grand">
      <x/>
    </i>
  </rowItems>
  <colItems count="1">
    <i/>
  </colItems>
  <pageFields count="2">
    <pageField fld="0" hier="2" name="[data].[Product].&amp;[Raspberry Choco]" cap="Raspberry Choco"/>
    <pageField fld="2" hier="0" name="[data].[Sales Person].&amp;[Barr Faughny]" cap="Barr Faughny"/>
  </pageFields>
  <dataFields count="1">
    <dataField fld="1"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0A4F94-0704-4F7B-B01A-D7B5691147F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5:D72"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2">
    <field x="1"/>
    <field x="0"/>
  </rowFields>
  <rowItems count="67">
    <i>
      <x/>
    </i>
    <i r="1">
      <x v="5"/>
    </i>
    <i r="1">
      <x v="7"/>
    </i>
    <i r="1">
      <x v="9"/>
    </i>
    <i r="1">
      <x/>
    </i>
    <i r="1">
      <x v="3"/>
    </i>
    <i r="1">
      <x v="4"/>
    </i>
    <i r="1">
      <x v="1"/>
    </i>
    <i r="1">
      <x v="8"/>
    </i>
    <i r="1">
      <x v="6"/>
    </i>
    <i r="1">
      <x v="2"/>
    </i>
    <i>
      <x v="1"/>
    </i>
    <i r="1">
      <x v="5"/>
    </i>
    <i r="1">
      <x v="2"/>
    </i>
    <i r="1">
      <x v="4"/>
    </i>
    <i r="1">
      <x v="7"/>
    </i>
    <i r="1">
      <x/>
    </i>
    <i r="1">
      <x v="9"/>
    </i>
    <i r="1">
      <x v="3"/>
    </i>
    <i r="1">
      <x v="6"/>
    </i>
    <i r="1">
      <x v="8"/>
    </i>
    <i r="1">
      <x v="1"/>
    </i>
    <i>
      <x v="2"/>
    </i>
    <i r="1">
      <x v="5"/>
    </i>
    <i r="1">
      <x v="7"/>
    </i>
    <i r="1">
      <x v="6"/>
    </i>
    <i r="1">
      <x v="4"/>
    </i>
    <i r="1">
      <x v="3"/>
    </i>
    <i r="1">
      <x v="9"/>
    </i>
    <i r="1">
      <x v="8"/>
    </i>
    <i r="1">
      <x v="2"/>
    </i>
    <i r="1">
      <x/>
    </i>
    <i r="1">
      <x v="1"/>
    </i>
    <i>
      <x v="3"/>
    </i>
    <i r="1">
      <x v="3"/>
    </i>
    <i r="1">
      <x v="4"/>
    </i>
    <i r="1">
      <x/>
    </i>
    <i r="1">
      <x v="9"/>
    </i>
    <i r="1">
      <x v="7"/>
    </i>
    <i r="1">
      <x v="1"/>
    </i>
    <i r="1">
      <x v="2"/>
    </i>
    <i r="1">
      <x v="6"/>
    </i>
    <i r="1">
      <x v="5"/>
    </i>
    <i r="1">
      <x v="8"/>
    </i>
    <i>
      <x v="4"/>
    </i>
    <i r="1">
      <x/>
    </i>
    <i r="1">
      <x v="1"/>
    </i>
    <i r="1">
      <x v="9"/>
    </i>
    <i r="1">
      <x v="8"/>
    </i>
    <i r="1">
      <x v="5"/>
    </i>
    <i r="1">
      <x v="4"/>
    </i>
    <i r="1">
      <x v="6"/>
    </i>
    <i r="1">
      <x v="7"/>
    </i>
    <i r="1">
      <x v="3"/>
    </i>
    <i r="1">
      <x v="2"/>
    </i>
    <i>
      <x v="5"/>
    </i>
    <i r="1">
      <x v="9"/>
    </i>
    <i r="1">
      <x v="3"/>
    </i>
    <i r="1">
      <x v="5"/>
    </i>
    <i r="1">
      <x v="1"/>
    </i>
    <i r="1">
      <x v="6"/>
    </i>
    <i r="1">
      <x v="2"/>
    </i>
    <i r="1">
      <x v="8"/>
    </i>
    <i r="1">
      <x v="7"/>
    </i>
    <i r="1">
      <x v="4"/>
    </i>
    <i r="1">
      <x/>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67D358-C13E-4540-AD60-7828035A5E7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5:O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C81FC8-A972-4CB9-B171-681195CEA1E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5:I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BDA04B-FD1F-4108-8194-5A729F901AD4}" name="PivotTable2"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25" firstHeaderRow="0" firstDataRow="1" firstDataCol="1"/>
  <pivotFields count="6">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15"/>
    </i>
    <i>
      <x v="12"/>
    </i>
    <i>
      <x v="10"/>
    </i>
    <i>
      <x v="14"/>
    </i>
    <i>
      <x v="2"/>
    </i>
    <i>
      <x v="3"/>
    </i>
    <i>
      <x v="11"/>
    </i>
    <i>
      <x/>
    </i>
    <i>
      <x v="17"/>
    </i>
    <i>
      <x v="4"/>
    </i>
    <i>
      <x v="8"/>
    </i>
    <i>
      <x v="6"/>
    </i>
    <i>
      <x v="7"/>
    </i>
    <i>
      <x v="1"/>
    </i>
    <i>
      <x v="16"/>
    </i>
    <i>
      <x v="13"/>
    </i>
    <i>
      <x v="18"/>
    </i>
    <i>
      <x v="19"/>
    </i>
    <i>
      <x v="5"/>
    </i>
    <i>
      <x v="9"/>
    </i>
    <i t="grand">
      <x/>
    </i>
  </rowItems>
  <colFields count="1">
    <field x="-2"/>
  </colFields>
  <colItems count="4">
    <i>
      <x/>
    </i>
    <i i="1">
      <x v="1"/>
    </i>
    <i i="2">
      <x v="2"/>
    </i>
    <i i="3">
      <x v="3"/>
    </i>
  </colItems>
  <dataFields count="4">
    <dataField name="Sum of Amount" fld="1" baseField="0" baseItem="0"/>
    <dataField name="Sum of Units" fld="2" baseField="0" baseItem="0"/>
    <dataField name="Sum of profits" fld="3" baseField="0" baseItem="0"/>
    <dataField fld="4" subtotal="count" baseField="0" baseItem="0"/>
  </dataFields>
  <pivotHierarchies count="23">
    <pivotHierarchy dragToData="1"/>
    <pivotHierarchy dragToData="1"/>
    <pivotHierarchy dragToData="1"/>
    <pivotHierarchy dragToData="1"/>
    <pivotHierarchy dragToData="1"/>
    <pivotHierarchy dragToData="1"/>
    <pivotHierarchy multipleItemSelectionAllowed="1" dragToData="1">
      <members count="1" level="1">
        <member name="[data8].[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8]"/>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31E13DA-483A-4EFD-9912-4031A6062615}" sourceName="Sales Person">
  <pivotTables>
    <pivotTable tabId="5" name="PivotTable1"/>
  </pivotTables>
  <data>
    <tabular pivotCacheId="1870259002">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412999D-0CB3-4814-92FB-37E50732A501}" sourceName="Product">
  <pivotTables>
    <pivotTable tabId="5" name="PivotTable1"/>
  </pivotTables>
  <data>
    <tabular pivotCacheId="1870259002">
      <items count="22">
        <i x="8" s="1"/>
        <i x="0" s="1"/>
        <i x="17" s="1"/>
        <i x="15" s="1"/>
        <i x="7" s="1"/>
        <i x="2" s="1"/>
        <i x="21" s="1"/>
        <i x="19" s="1"/>
        <i x="1" s="1"/>
        <i x="3" s="1"/>
        <i x="9" s="1"/>
        <i x="14" s="1"/>
        <i x="12" s="1"/>
        <i x="11" s="1"/>
        <i x="10" s="1"/>
        <i x="13" s="1"/>
        <i x="18" s="1"/>
        <i x="5" s="1"/>
        <i x="16" s="1"/>
        <i x="6" s="1"/>
        <i x="2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BEE7993-357C-4EA2-A7DF-66799D44A3FB}" sourceName="[data8].[Geography]">
  <pivotTables>
    <pivotTable tabId="15" name="PivotTable2"/>
  </pivotTables>
  <data>
    <olap pivotCacheId="1235837731">
      <levels count="2">
        <level uniqueName="[data8].[Geography].[(All)]" sourceCaption="(All)" count="0"/>
        <level uniqueName="[data8].[Geography].[Geography]" sourceCaption="Geography" count="6">
          <ranges>
            <range startItem="0">
              <i n="[data8].[Geography].&amp;[Australia]" c="Australia"/>
              <i n="[data8].[Geography].&amp;[Canada]" c="Canada"/>
              <i n="[data8].[Geography].&amp;[India]" c="India"/>
              <i n="[data8].[Geography].&amp;[New Zealand]" c="New Zealand"/>
              <i n="[data8].[Geography].&amp;[UK]" c="UK"/>
              <i n="[data8].[Geography].&amp;[USA]" c="USA"/>
            </range>
          </ranges>
        </level>
      </levels>
      <selections count="1">
        <selection n="[data8].[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C5E0785-191D-4A90-B9BF-5FB3DAD046B8}" cache="Slicer_Sales_Person" caption="Sales Person" columnCount="2" rowHeight="241300"/>
  <slicer name="Product" xr10:uid="{21E9DFF9-497F-4B30-B3FE-5C9E9BB89CAD}" cache="Slicer_Product" caption="Product" columnCount="2"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48C4D5B0-2612-48F6-869F-4251E9CB1C63}"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4C10D0-093B-471A-8618-E33FD3D2056E}" name="data" displayName="data" ref="C3:H303" totalsRowShown="0" headerRowDxfId="29">
  <autoFilter ref="C3:H303" xr:uid="{42E3278E-C2A0-41D0-BC4B-4A650165CCE7}"/>
  <sortState ref="C4:H303">
    <sortCondition ref="E3:E303"/>
  </sortState>
  <tableColumns count="6">
    <tableColumn id="1" xr3:uid="{9FE0666F-E34A-4BA7-BF26-1B69B430FB31}" name="Sales Person"/>
    <tableColumn id="2" xr3:uid="{662B7C86-E0AF-4B91-9D73-8430CE796A83}" name="Geography"/>
    <tableColumn id="3" xr3:uid="{CF5CC218-3E0E-44D1-96D6-9C27FA863004}" name="Product"/>
    <tableColumn id="4" xr3:uid="{92200B60-A84D-480C-88C7-672EF461C53C}" name="Amount" dataDxfId="28"/>
    <tableColumn id="5" xr3:uid="{2CC42775-9FA4-44D6-94EF-4AA8A0CB4594}" name="Units" dataDxfId="27"/>
    <tableColumn id="6" xr3:uid="{6F160733-315D-40B8-9834-49F847E45863}" name="Sales per un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5E7B75-B16E-4D42-914D-4568F63B7F53}" name="data5" displayName="data5" ref="F8:J308" totalsRowShown="0" headerRowDxfId="26">
  <autoFilter ref="F8:J308" xr:uid="{DAFDE74C-3A29-435F-8AA5-5988EEE8ABAE}"/>
  <sortState ref="F9:J308">
    <sortCondition sortBy="fontColor" ref="I8:I308" dxfId="25"/>
  </sortState>
  <tableColumns count="5">
    <tableColumn id="1" xr3:uid="{6F7C6EBF-EC1A-4895-B8D1-178D9234DCC0}" name="Sales Person"/>
    <tableColumn id="2" xr3:uid="{82054CB9-99AD-4DCC-9BEF-EEA361D70C82}" name="Geography"/>
    <tableColumn id="3" xr3:uid="{7A189B54-F0F2-48CF-8009-90C271D50190}" name="Product"/>
    <tableColumn id="4" xr3:uid="{D4F225CA-20D1-4C9C-84E4-69B5E7622C22}" name="Amount" dataDxfId="24"/>
    <tableColumn id="5" xr3:uid="{2DC4421C-F6A2-42DC-985B-3322F03FB5E0}" name="Units"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9FAC36-2665-4D69-B9D2-E241794EB4FA}" name="data7" displayName="data7" ref="E6:I306" totalsRowShown="0" headerRowDxfId="19">
  <autoFilter ref="E6:I306" xr:uid="{B696D9D4-BD59-40F6-9600-122457389DFD}"/>
  <tableColumns count="5">
    <tableColumn id="1" xr3:uid="{25CEB5E2-5F01-4EF2-866C-D353ED02879A}" name="Sales Person"/>
    <tableColumn id="2" xr3:uid="{9D3E2EE5-A28B-404F-82DC-27B767760F16}" name="Geography"/>
    <tableColumn id="3" xr3:uid="{AA1F031E-7B84-46FD-A6F0-ABF41C664098}" name="Product"/>
    <tableColumn id="4" xr3:uid="{165E350A-0E58-49C6-849B-070D713BC05B}" name="Amount" dataDxfId="18"/>
    <tableColumn id="5" xr3:uid="{848CF6D4-9454-4579-8898-29C4FE84A4F1}" name="Units"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1BC5FE-C06F-4BCB-B5BA-F51AC9575DDF}" name="PRODUCTSS" displayName="PRODUCTSS" ref="O6:P28" totalsRowShown="0">
  <autoFilter ref="O6:P28" xr:uid="{31156AF3-6314-44FB-9EE7-87A2C3630F0C}"/>
  <tableColumns count="2">
    <tableColumn id="1" xr3:uid="{383941F4-13A1-41D8-A64F-F551F800A525}" name="Product"/>
    <tableColumn id="2" xr3:uid="{C792AB17-B536-4B1F-84CE-711625F102D3}" name="Cost Per Units" dataDxf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CF9B4B-8751-4609-8BA9-A365915E8F79}" name="main" displayName="main" ref="G6:L306" totalsRowShown="0" headerRowDxfId="15">
  <autoFilter ref="G6:L306" xr:uid="{1C1B16C4-D1B5-4200-B2AD-74624F88C8B6}"/>
  <tableColumns count="6">
    <tableColumn id="1" xr3:uid="{5188A3DA-15BB-4FB9-BC0B-AB57BDC9A90A}" name="Sales Person"/>
    <tableColumn id="2" xr3:uid="{2DC8C9E6-21C0-4AF3-A776-F3E8C229DF14}" name="Geography"/>
    <tableColumn id="3" xr3:uid="{7A710655-3A16-48A6-B6A8-F6FC7939CC59}" name="Product"/>
    <tableColumn id="4" xr3:uid="{EDC49A47-EF5A-4ECB-A50E-249A325A3DAE}" name="Amount" dataDxfId="14"/>
    <tableColumn id="5" xr3:uid="{4EC86A5D-D1BD-4AF5-8C56-DABD1CA2C0D5}" name="Units" dataDxfId="13"/>
    <tableColumn id="6" xr3:uid="{A653EF62-1660-46D6-AC00-307A37DEAF3C}" name="Cost Per Units" dataDxfId="1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4EB85D0-7B4D-48CC-84CD-1C2DDBD74DA8}" name="data89" displayName="data89" ref="R6:Y306" totalsRowShown="0" headerRowDxfId="6">
  <autoFilter ref="R6:Y306" xr:uid="{A72B1BF1-528C-4965-8657-902BF6208B49}"/>
  <sortState ref="R7:W306">
    <sortCondition ref="T11:T311"/>
  </sortState>
  <tableColumns count="8">
    <tableColumn id="1" xr3:uid="{95B43698-F829-4C02-8077-E58F1F288C1C}" name="Sales Person"/>
    <tableColumn id="2" xr3:uid="{F9DCF021-ED09-4789-8A4C-9F683AAC6120}" name="Geography"/>
    <tableColumn id="3" xr3:uid="{9CE00655-CD2E-4C09-9F40-063A748BCB5B}" name="Product"/>
    <tableColumn id="4" xr3:uid="{4BD4941A-B91B-4064-BD69-AF8E5D8DB1DF}" name="Amount" dataDxfId="5"/>
    <tableColumn id="5" xr3:uid="{7B9A4991-BF25-45DF-B70A-3864C0DA2C3C}" name="Units" dataDxfId="4"/>
    <tableColumn id="6" xr3:uid="{4FD51B28-F697-4167-9BA8-5B90CBC9F9D7}" name="Sales per unit"/>
    <tableColumn id="7" xr3:uid="{3CFB890B-FE8B-4F90-9FE9-CD6D9303779E}" name="Total sales  " dataDxfId="3">
      <calculatedColumnFormula>data89[[#This Row],[Units]]*data89[[#This Row],[Sales per unit]]</calculatedColumnFormula>
    </tableColumn>
    <tableColumn id="8" xr3:uid="{1A5E0CD2-BC73-444D-B42D-59E077B2C5F6}" name="profits" dataDxfId="2">
      <calculatedColumnFormula>data89[[#This Row],[Amount]]-data89[[#This Row],[Total sales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A6DB69-0C72-43A0-BB2C-89E98CEB8E03}" name="data8" displayName="data8" ref="H5:O305" totalsRowShown="0" headerRowDxfId="11">
  <autoFilter ref="H5:O305" xr:uid="{B81EC19A-104C-4B55-A476-DC4C6D9F777B}"/>
  <sortState ref="H6:M305">
    <sortCondition ref="J11:J311"/>
  </sortState>
  <tableColumns count="8">
    <tableColumn id="1" xr3:uid="{B6660230-37B1-4945-8788-94B08F7ACE38}" name="Sales Person"/>
    <tableColumn id="2" xr3:uid="{B4FF93F1-545F-45B9-A9A7-FD209C8EF413}" name="Geography"/>
    <tableColumn id="3" xr3:uid="{312B5138-7563-46D3-93B8-851EE13F951D}" name="Product"/>
    <tableColumn id="4" xr3:uid="{70BBDA23-DCD6-417F-9EDE-FB10DB5D9EF0}" name="Amount" dataDxfId="10"/>
    <tableColumn id="5" xr3:uid="{600C5A65-E58F-43B2-B384-532DD3797355}" name="Units" dataDxfId="9"/>
    <tableColumn id="6" xr3:uid="{B02A4FDD-0323-4F14-8364-D71C293D507F}" name="Sales per unit"/>
    <tableColumn id="7" xr3:uid="{02E08EED-590B-4E86-8F27-D702D7C14CB5}" name="Total sales  " dataDxfId="8">
      <calculatedColumnFormula>data8[[#This Row],[Units]]*data8[[#This Row],[Sales per unit]]</calculatedColumnFormula>
    </tableColumn>
    <tableColumn id="8" xr3:uid="{84CB411F-D94E-488A-BDE0-66E50A73F21E}" name="profits" dataDxfId="7">
      <calculatedColumnFormula>data8[[#This Row],[Amount]]-data8[[#This Row],[Total sales  ]]</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829DA7-8392-4218-AB61-645B65AA36DD}" name="Table9" displayName="Table9" ref="D15:F19" totalsRowShown="0">
  <autoFilter ref="D15:F19" xr:uid="{13AFC749-7D4E-4970-95C4-40D5FBA31711}"/>
  <tableColumns count="3">
    <tableColumn id="1" xr3:uid="{DBA59744-D7A4-42D2-B8E9-BE228EFBC00E}" name="Column1" dataDxfId="1"/>
    <tableColumn id="2" xr3:uid="{D736A2B0-F381-4C0B-A441-FDBF7884E5B7}" name="Total"/>
    <tableColumn id="3" xr3:uid="{A84018B5-E23A-48F5-B68E-91D791D7BAA2}" name="Averag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6.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0"/>
  <sheetViews>
    <sheetView showGridLines="0" zoomScale="145" zoomScaleNormal="145" workbookViewId="0">
      <selection activeCell="I6" sqref="I6"/>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98</v>
      </c>
    </row>
    <row r="3" spans="1:26" x14ac:dyDescent="0.25">
      <c r="C3" s="6" t="s">
        <v>11</v>
      </c>
      <c r="D3" s="6" t="s">
        <v>12</v>
      </c>
      <c r="E3" s="6" t="s">
        <v>0</v>
      </c>
      <c r="F3" s="10" t="s">
        <v>1</v>
      </c>
      <c r="G3" s="10" t="s">
        <v>48</v>
      </c>
      <c r="H3" s="6" t="s">
        <v>89</v>
      </c>
      <c r="J3" s="9" t="s">
        <v>99</v>
      </c>
      <c r="K3" s="2"/>
    </row>
    <row r="4" spans="1:26" x14ac:dyDescent="0.25">
      <c r="C4" t="s">
        <v>7</v>
      </c>
      <c r="D4" t="s">
        <v>38</v>
      </c>
      <c r="E4" t="s">
        <v>14</v>
      </c>
      <c r="F4" s="4">
        <v>1281</v>
      </c>
      <c r="G4" s="5">
        <v>75</v>
      </c>
      <c r="H4" s="12">
        <v>3.4</v>
      </c>
      <c r="J4" s="7">
        <v>1</v>
      </c>
      <c r="K4" s="8" t="s">
        <v>42</v>
      </c>
    </row>
    <row r="5" spans="1:26" x14ac:dyDescent="0.25">
      <c r="C5" t="s">
        <v>5</v>
      </c>
      <c r="D5" t="s">
        <v>37</v>
      </c>
      <c r="E5" t="s">
        <v>14</v>
      </c>
      <c r="F5" s="4">
        <v>4991</v>
      </c>
      <c r="G5" s="5">
        <v>12</v>
      </c>
      <c r="H5" s="12">
        <v>3.4</v>
      </c>
      <c r="J5" s="7">
        <v>2</v>
      </c>
      <c r="K5" s="8" t="s">
        <v>51</v>
      </c>
    </row>
    <row r="6" spans="1:26" x14ac:dyDescent="0.25">
      <c r="C6" t="s">
        <v>41</v>
      </c>
      <c r="D6" t="s">
        <v>39</v>
      </c>
      <c r="E6" t="s">
        <v>14</v>
      </c>
      <c r="F6" s="4">
        <v>3976</v>
      </c>
      <c r="G6" s="5">
        <v>72</v>
      </c>
      <c r="H6" s="12">
        <v>3.4</v>
      </c>
      <c r="J6" s="7">
        <v>3</v>
      </c>
      <c r="K6" s="8" t="s">
        <v>43</v>
      </c>
    </row>
    <row r="7" spans="1:26" x14ac:dyDescent="0.25">
      <c r="C7" t="s">
        <v>3</v>
      </c>
      <c r="D7" t="s">
        <v>35</v>
      </c>
      <c r="E7" t="s">
        <v>14</v>
      </c>
      <c r="F7" s="4">
        <v>2415</v>
      </c>
      <c r="G7" s="5">
        <v>255</v>
      </c>
      <c r="H7" s="12">
        <v>3.4</v>
      </c>
      <c r="J7" s="7">
        <v>4</v>
      </c>
      <c r="K7" s="8" t="s">
        <v>44</v>
      </c>
    </row>
    <row r="8" spans="1:26" x14ac:dyDescent="0.25">
      <c r="C8" t="s">
        <v>10</v>
      </c>
      <c r="D8" t="s">
        <v>38</v>
      </c>
      <c r="E8" t="s">
        <v>14</v>
      </c>
      <c r="F8" s="4">
        <v>5586</v>
      </c>
      <c r="G8" s="5">
        <v>525</v>
      </c>
      <c r="H8" s="12">
        <v>3.4</v>
      </c>
      <c r="J8" s="7">
        <v>5</v>
      </c>
      <c r="K8" s="8" t="s">
        <v>52</v>
      </c>
    </row>
    <row r="9" spans="1:26" x14ac:dyDescent="0.25">
      <c r="C9" t="s">
        <v>7</v>
      </c>
      <c r="D9" t="s">
        <v>37</v>
      </c>
      <c r="E9" t="s">
        <v>14</v>
      </c>
      <c r="F9" s="4">
        <v>6608</v>
      </c>
      <c r="G9" s="5">
        <v>225</v>
      </c>
      <c r="H9" s="12">
        <v>3.4</v>
      </c>
      <c r="J9" s="7">
        <v>6</v>
      </c>
      <c r="K9" s="8" t="s">
        <v>53</v>
      </c>
    </row>
    <row r="10" spans="1:26" x14ac:dyDescent="0.25">
      <c r="C10" t="s">
        <v>7</v>
      </c>
      <c r="D10" t="s">
        <v>35</v>
      </c>
      <c r="E10" t="s">
        <v>14</v>
      </c>
      <c r="F10" s="4">
        <v>4606</v>
      </c>
      <c r="G10" s="5">
        <v>63</v>
      </c>
      <c r="H10" s="12">
        <v>3.4</v>
      </c>
      <c r="J10" s="7">
        <v>7</v>
      </c>
      <c r="K10" s="8" t="s">
        <v>47</v>
      </c>
    </row>
    <row r="11" spans="1:26" x14ac:dyDescent="0.25">
      <c r="C11" t="s">
        <v>3</v>
      </c>
      <c r="D11" t="s">
        <v>34</v>
      </c>
      <c r="E11" t="s">
        <v>14</v>
      </c>
      <c r="F11" s="4">
        <v>7259</v>
      </c>
      <c r="G11" s="5">
        <v>276</v>
      </c>
      <c r="H11" s="12">
        <v>3.4</v>
      </c>
      <c r="J11" s="7">
        <v>8</v>
      </c>
      <c r="K11" s="8" t="s">
        <v>50</v>
      </c>
      <c r="Y11" t="s">
        <v>0</v>
      </c>
      <c r="Z11" t="s">
        <v>49</v>
      </c>
    </row>
    <row r="12" spans="1:26" x14ac:dyDescent="0.25">
      <c r="C12" t="s">
        <v>7</v>
      </c>
      <c r="D12" t="s">
        <v>34</v>
      </c>
      <c r="E12" t="s">
        <v>14</v>
      </c>
      <c r="F12" s="4">
        <v>1932</v>
      </c>
      <c r="G12" s="5">
        <v>369</v>
      </c>
      <c r="H12" s="12">
        <v>3.4</v>
      </c>
      <c r="J12" s="7">
        <v>9</v>
      </c>
      <c r="K12" s="8" t="s">
        <v>45</v>
      </c>
      <c r="Y12" t="s">
        <v>13</v>
      </c>
      <c r="Z12" s="11">
        <v>9.33</v>
      </c>
    </row>
    <row r="13" spans="1:26" x14ac:dyDescent="0.25">
      <c r="C13" t="s">
        <v>2</v>
      </c>
      <c r="D13" t="s">
        <v>37</v>
      </c>
      <c r="E13" t="s">
        <v>14</v>
      </c>
      <c r="F13" s="4">
        <v>1057</v>
      </c>
      <c r="G13" s="5">
        <v>54</v>
      </c>
      <c r="H13" s="12">
        <v>3.4</v>
      </c>
      <c r="J13" s="7">
        <v>10</v>
      </c>
      <c r="K13" s="8" t="s">
        <v>46</v>
      </c>
      <c r="Y13" t="s">
        <v>14</v>
      </c>
      <c r="Z13" s="11">
        <v>11.7</v>
      </c>
    </row>
    <row r="14" spans="1:26" x14ac:dyDescent="0.25">
      <c r="C14" t="s">
        <v>10</v>
      </c>
      <c r="D14" t="s">
        <v>35</v>
      </c>
      <c r="E14" t="s">
        <v>14</v>
      </c>
      <c r="F14" s="4">
        <v>3472</v>
      </c>
      <c r="G14" s="5">
        <v>96</v>
      </c>
      <c r="H14" s="12">
        <v>3.4</v>
      </c>
      <c r="Y14" t="s">
        <v>4</v>
      </c>
      <c r="Z14" s="11">
        <v>11.88</v>
      </c>
    </row>
    <row r="15" spans="1:26" x14ac:dyDescent="0.25">
      <c r="C15" t="s">
        <v>40</v>
      </c>
      <c r="D15" t="s">
        <v>37</v>
      </c>
      <c r="E15" t="s">
        <v>30</v>
      </c>
      <c r="F15" s="4">
        <v>1624</v>
      </c>
      <c r="G15" s="5">
        <v>114</v>
      </c>
      <c r="H15" s="26">
        <v>5.5</v>
      </c>
      <c r="Y15" t="s">
        <v>15</v>
      </c>
      <c r="Z15" s="11">
        <v>11.73</v>
      </c>
    </row>
    <row r="16" spans="1:26" x14ac:dyDescent="0.25">
      <c r="C16" t="s">
        <v>8</v>
      </c>
      <c r="D16" t="s">
        <v>39</v>
      </c>
      <c r="E16" t="s">
        <v>30</v>
      </c>
      <c r="F16" s="4">
        <v>7021</v>
      </c>
      <c r="G16" s="5">
        <v>183</v>
      </c>
      <c r="H16" s="26">
        <v>5.5</v>
      </c>
      <c r="Y16" t="s">
        <v>16</v>
      </c>
      <c r="Z16" s="11">
        <v>8.7899999999999991</v>
      </c>
    </row>
    <row r="17" spans="3:26" x14ac:dyDescent="0.25">
      <c r="C17" t="s">
        <v>7</v>
      </c>
      <c r="D17" t="s">
        <v>35</v>
      </c>
      <c r="E17" t="s">
        <v>30</v>
      </c>
      <c r="F17" s="4">
        <v>6755</v>
      </c>
      <c r="G17" s="5">
        <v>252</v>
      </c>
      <c r="H17" s="26">
        <v>5.5</v>
      </c>
      <c r="Y17" t="s">
        <v>17</v>
      </c>
      <c r="Z17" s="11">
        <v>3.11</v>
      </c>
    </row>
    <row r="18" spans="3:26" x14ac:dyDescent="0.25">
      <c r="C18" t="s">
        <v>41</v>
      </c>
      <c r="D18" t="s">
        <v>37</v>
      </c>
      <c r="E18" t="s">
        <v>30</v>
      </c>
      <c r="F18" s="4">
        <v>1526</v>
      </c>
      <c r="G18" s="5">
        <v>240</v>
      </c>
      <c r="H18" s="26">
        <v>5.5</v>
      </c>
      <c r="Y18" t="s">
        <v>18</v>
      </c>
      <c r="Z18" s="11">
        <v>6.47</v>
      </c>
    </row>
    <row r="19" spans="3:26" x14ac:dyDescent="0.25">
      <c r="C19" t="s">
        <v>8</v>
      </c>
      <c r="D19" t="s">
        <v>37</v>
      </c>
      <c r="E19" t="s">
        <v>30</v>
      </c>
      <c r="F19" s="4">
        <v>42</v>
      </c>
      <c r="G19" s="5">
        <v>150</v>
      </c>
      <c r="H19" s="26">
        <v>5.5</v>
      </c>
      <c r="Y19" t="s">
        <v>19</v>
      </c>
      <c r="Z19" s="11">
        <v>7.64</v>
      </c>
    </row>
    <row r="20" spans="3:26" x14ac:dyDescent="0.25">
      <c r="C20" t="s">
        <v>6</v>
      </c>
      <c r="D20" t="s">
        <v>34</v>
      </c>
      <c r="E20" t="s">
        <v>30</v>
      </c>
      <c r="F20" s="4">
        <v>3402</v>
      </c>
      <c r="G20" s="5">
        <v>366</v>
      </c>
      <c r="H20" s="26">
        <v>5.5</v>
      </c>
      <c r="Y20" t="s">
        <v>20</v>
      </c>
      <c r="Z20" s="11">
        <v>10.62</v>
      </c>
    </row>
    <row r="21" spans="3:26" x14ac:dyDescent="0.25">
      <c r="C21" t="s">
        <v>40</v>
      </c>
      <c r="D21" t="s">
        <v>35</v>
      </c>
      <c r="E21" t="s">
        <v>30</v>
      </c>
      <c r="F21" s="4">
        <v>2275</v>
      </c>
      <c r="G21" s="5">
        <v>447</v>
      </c>
      <c r="H21" s="26">
        <v>5.5</v>
      </c>
      <c r="Y21" t="s">
        <v>21</v>
      </c>
      <c r="Z21" s="11">
        <v>9</v>
      </c>
    </row>
    <row r="22" spans="3:26" x14ac:dyDescent="0.25">
      <c r="C22" t="s">
        <v>6</v>
      </c>
      <c r="D22" t="s">
        <v>37</v>
      </c>
      <c r="E22" t="s">
        <v>30</v>
      </c>
      <c r="F22" s="4">
        <v>560</v>
      </c>
      <c r="G22" s="5">
        <v>81</v>
      </c>
      <c r="H22" s="26">
        <v>5.5</v>
      </c>
      <c r="Y22" t="s">
        <v>22</v>
      </c>
      <c r="Z22" s="11">
        <v>9.77</v>
      </c>
    </row>
    <row r="23" spans="3:26" x14ac:dyDescent="0.25">
      <c r="C23" t="s">
        <v>8</v>
      </c>
      <c r="D23" t="s">
        <v>35</v>
      </c>
      <c r="E23" t="s">
        <v>30</v>
      </c>
      <c r="F23" s="4">
        <v>3598</v>
      </c>
      <c r="G23" s="5">
        <v>81</v>
      </c>
      <c r="H23" s="26">
        <v>5.5</v>
      </c>
      <c r="Y23" t="s">
        <v>23</v>
      </c>
      <c r="Z23" s="11">
        <v>6.49</v>
      </c>
    </row>
    <row r="24" spans="3:26" x14ac:dyDescent="0.25">
      <c r="C24" t="s">
        <v>5</v>
      </c>
      <c r="D24" t="s">
        <v>36</v>
      </c>
      <c r="E24" t="s">
        <v>30</v>
      </c>
      <c r="F24" s="4">
        <v>1526</v>
      </c>
      <c r="G24" s="5">
        <v>105</v>
      </c>
      <c r="H24" s="26">
        <v>5.5</v>
      </c>
      <c r="Y24" t="s">
        <v>24</v>
      </c>
      <c r="Z24" s="11">
        <v>4.97</v>
      </c>
    </row>
    <row r="25" spans="3:26" x14ac:dyDescent="0.25">
      <c r="C25" t="s">
        <v>6</v>
      </c>
      <c r="D25" t="s">
        <v>39</v>
      </c>
      <c r="E25" t="s">
        <v>30</v>
      </c>
      <c r="F25" s="4">
        <v>1638</v>
      </c>
      <c r="G25" s="5">
        <v>63</v>
      </c>
      <c r="H25" s="26">
        <v>5.5</v>
      </c>
      <c r="Y25" t="s">
        <v>25</v>
      </c>
      <c r="Z25" s="11">
        <v>13.15</v>
      </c>
    </row>
    <row r="26" spans="3:26" x14ac:dyDescent="0.25">
      <c r="C26" t="s">
        <v>41</v>
      </c>
      <c r="D26" t="s">
        <v>36</v>
      </c>
      <c r="E26" t="s">
        <v>30</v>
      </c>
      <c r="F26" s="4">
        <v>6118</v>
      </c>
      <c r="G26" s="5">
        <v>174</v>
      </c>
      <c r="H26" s="26">
        <v>5.5</v>
      </c>
      <c r="Y26" t="s">
        <v>26</v>
      </c>
      <c r="Z26" s="11">
        <v>5.6</v>
      </c>
    </row>
    <row r="27" spans="3:26" x14ac:dyDescent="0.25">
      <c r="C27" t="s">
        <v>9</v>
      </c>
      <c r="D27" t="s">
        <v>36</v>
      </c>
      <c r="E27" t="s">
        <v>30</v>
      </c>
      <c r="F27" s="4">
        <v>9051</v>
      </c>
      <c r="G27" s="5">
        <v>57</v>
      </c>
      <c r="H27" s="26">
        <v>5.5</v>
      </c>
      <c r="Y27" t="s">
        <v>27</v>
      </c>
      <c r="Z27" s="11">
        <v>16.73</v>
      </c>
    </row>
    <row r="28" spans="3:26" x14ac:dyDescent="0.25">
      <c r="C28" t="s">
        <v>7</v>
      </c>
      <c r="D28" t="s">
        <v>38</v>
      </c>
      <c r="E28" t="s">
        <v>30</v>
      </c>
      <c r="F28" s="4">
        <v>10129</v>
      </c>
      <c r="G28" s="5">
        <v>312</v>
      </c>
      <c r="H28" s="26">
        <v>5.5</v>
      </c>
      <c r="Y28" t="s">
        <v>28</v>
      </c>
      <c r="Z28" s="11">
        <v>10.38</v>
      </c>
    </row>
    <row r="29" spans="3:26" x14ac:dyDescent="0.25">
      <c r="C29" t="s">
        <v>6</v>
      </c>
      <c r="D29" t="s">
        <v>35</v>
      </c>
      <c r="E29" t="s">
        <v>30</v>
      </c>
      <c r="F29" s="4">
        <v>4781</v>
      </c>
      <c r="G29" s="5">
        <v>123</v>
      </c>
      <c r="H29" s="26">
        <v>5.5</v>
      </c>
      <c r="Y29" t="s">
        <v>29</v>
      </c>
      <c r="Z29" s="11">
        <v>7.16</v>
      </c>
    </row>
    <row r="30" spans="3:26" x14ac:dyDescent="0.25">
      <c r="C30" t="s">
        <v>7</v>
      </c>
      <c r="D30" t="s">
        <v>37</v>
      </c>
      <c r="E30" t="s">
        <v>30</v>
      </c>
      <c r="F30" s="4">
        <v>6454</v>
      </c>
      <c r="G30" s="5">
        <v>54</v>
      </c>
      <c r="H30" s="26">
        <v>5.5</v>
      </c>
      <c r="Y30" t="s">
        <v>30</v>
      </c>
      <c r="Z30" s="11">
        <v>14.49</v>
      </c>
    </row>
    <row r="31" spans="3:26" x14ac:dyDescent="0.25">
      <c r="C31" t="s">
        <v>41</v>
      </c>
      <c r="D31" t="s">
        <v>37</v>
      </c>
      <c r="E31" t="s">
        <v>24</v>
      </c>
      <c r="F31" s="4">
        <v>6398</v>
      </c>
      <c r="G31" s="5">
        <v>102</v>
      </c>
      <c r="H31" s="12">
        <v>9.5</v>
      </c>
      <c r="Y31" t="s">
        <v>31</v>
      </c>
      <c r="Z31" s="11">
        <v>5.79</v>
      </c>
    </row>
    <row r="32" spans="3:26" x14ac:dyDescent="0.25">
      <c r="C32" t="s">
        <v>7</v>
      </c>
      <c r="D32" t="s">
        <v>35</v>
      </c>
      <c r="E32" t="s">
        <v>24</v>
      </c>
      <c r="F32" s="4">
        <v>2793</v>
      </c>
      <c r="G32" s="5">
        <v>114</v>
      </c>
      <c r="H32" s="12">
        <v>9.5</v>
      </c>
      <c r="Y32" t="s">
        <v>32</v>
      </c>
      <c r="Z32" s="11">
        <v>8.65</v>
      </c>
    </row>
    <row r="33" spans="3:26" x14ac:dyDescent="0.25">
      <c r="C33" t="s">
        <v>7</v>
      </c>
      <c r="D33" t="s">
        <v>34</v>
      </c>
      <c r="E33" t="s">
        <v>24</v>
      </c>
      <c r="F33" s="4">
        <v>8862</v>
      </c>
      <c r="G33" s="5">
        <v>189</v>
      </c>
      <c r="H33" s="12">
        <v>9.5</v>
      </c>
      <c r="Y33" t="s">
        <v>33</v>
      </c>
      <c r="Z33" s="11">
        <v>12.37</v>
      </c>
    </row>
    <row r="34" spans="3:26" x14ac:dyDescent="0.25">
      <c r="C34" t="s">
        <v>40</v>
      </c>
      <c r="D34" t="s">
        <v>38</v>
      </c>
      <c r="E34" t="s">
        <v>24</v>
      </c>
      <c r="F34" s="4">
        <v>623</v>
      </c>
      <c r="G34" s="5">
        <v>51</v>
      </c>
      <c r="H34" s="12">
        <v>9.5</v>
      </c>
    </row>
    <row r="35" spans="3:26" x14ac:dyDescent="0.25">
      <c r="C35" t="s">
        <v>5</v>
      </c>
      <c r="D35" t="s">
        <v>39</v>
      </c>
      <c r="E35" t="s">
        <v>24</v>
      </c>
      <c r="F35" s="4">
        <v>4018</v>
      </c>
      <c r="G35" s="5">
        <v>171</v>
      </c>
      <c r="H35" s="12">
        <v>9.5</v>
      </c>
    </row>
    <row r="36" spans="3:26" x14ac:dyDescent="0.25">
      <c r="C36" t="s">
        <v>9</v>
      </c>
      <c r="D36" t="s">
        <v>39</v>
      </c>
      <c r="E36" t="s">
        <v>24</v>
      </c>
      <c r="F36" s="4">
        <v>3920</v>
      </c>
      <c r="G36" s="5">
        <v>306</v>
      </c>
      <c r="H36" s="12">
        <v>9.5</v>
      </c>
    </row>
    <row r="37" spans="3:26" x14ac:dyDescent="0.25">
      <c r="C37" t="s">
        <v>9</v>
      </c>
      <c r="D37" t="s">
        <v>38</v>
      </c>
      <c r="E37" t="s">
        <v>24</v>
      </c>
      <c r="F37" s="4">
        <v>4137</v>
      </c>
      <c r="G37" s="5">
        <v>60</v>
      </c>
      <c r="H37" s="12">
        <v>9.5</v>
      </c>
    </row>
    <row r="38" spans="3:26" x14ac:dyDescent="0.25">
      <c r="C38" t="s">
        <v>40</v>
      </c>
      <c r="D38" t="s">
        <v>35</v>
      </c>
      <c r="E38" t="s">
        <v>24</v>
      </c>
      <c r="F38" s="4">
        <v>1638</v>
      </c>
      <c r="G38" s="5">
        <v>48</v>
      </c>
      <c r="H38" s="12">
        <v>9.5</v>
      </c>
    </row>
    <row r="39" spans="3:26" x14ac:dyDescent="0.25">
      <c r="C39" t="s">
        <v>6</v>
      </c>
      <c r="D39" t="s">
        <v>39</v>
      </c>
      <c r="E39" t="s">
        <v>24</v>
      </c>
      <c r="F39" s="4">
        <v>2989</v>
      </c>
      <c r="G39" s="5">
        <v>3</v>
      </c>
      <c r="H39" s="12">
        <v>9.5</v>
      </c>
    </row>
    <row r="40" spans="3:26" x14ac:dyDescent="0.25">
      <c r="C40" t="s">
        <v>8</v>
      </c>
      <c r="D40" t="s">
        <v>37</v>
      </c>
      <c r="E40" t="s">
        <v>19</v>
      </c>
      <c r="F40" s="4">
        <v>1771</v>
      </c>
      <c r="G40" s="5">
        <v>204</v>
      </c>
      <c r="H40" s="12">
        <v>10.5</v>
      </c>
    </row>
    <row r="41" spans="3:26" x14ac:dyDescent="0.25">
      <c r="C41" t="s">
        <v>2</v>
      </c>
      <c r="D41" t="s">
        <v>35</v>
      </c>
      <c r="E41" t="s">
        <v>19</v>
      </c>
      <c r="F41" s="4">
        <v>553</v>
      </c>
      <c r="G41" s="5">
        <v>15</v>
      </c>
      <c r="H41" s="12">
        <v>10.5</v>
      </c>
    </row>
    <row r="42" spans="3:26" x14ac:dyDescent="0.25">
      <c r="C42" t="s">
        <v>2</v>
      </c>
      <c r="D42" t="s">
        <v>37</v>
      </c>
      <c r="E42" t="s">
        <v>19</v>
      </c>
      <c r="F42" s="4">
        <v>238</v>
      </c>
      <c r="G42" s="5">
        <v>18</v>
      </c>
      <c r="H42" s="12">
        <v>10.5</v>
      </c>
    </row>
    <row r="43" spans="3:26" x14ac:dyDescent="0.25">
      <c r="C43" t="s">
        <v>40</v>
      </c>
      <c r="D43" t="s">
        <v>34</v>
      </c>
      <c r="E43" t="s">
        <v>19</v>
      </c>
      <c r="F43" s="4">
        <v>4018</v>
      </c>
      <c r="G43" s="5">
        <v>162</v>
      </c>
      <c r="H43" s="12">
        <v>10.5</v>
      </c>
    </row>
    <row r="44" spans="3:26" x14ac:dyDescent="0.25">
      <c r="C44" t="s">
        <v>5</v>
      </c>
      <c r="D44" t="s">
        <v>34</v>
      </c>
      <c r="E44" t="s">
        <v>19</v>
      </c>
      <c r="F44" s="4">
        <v>861</v>
      </c>
      <c r="G44" s="5">
        <v>195</v>
      </c>
      <c r="H44" s="12">
        <v>10.5</v>
      </c>
    </row>
    <row r="45" spans="3:26" x14ac:dyDescent="0.25">
      <c r="C45" t="s">
        <v>40</v>
      </c>
      <c r="D45" t="s">
        <v>37</v>
      </c>
      <c r="E45" t="s">
        <v>19</v>
      </c>
      <c r="F45" s="4">
        <v>7693</v>
      </c>
      <c r="G45" s="5">
        <v>21</v>
      </c>
      <c r="H45" s="12">
        <v>10.5</v>
      </c>
    </row>
    <row r="46" spans="3:26" x14ac:dyDescent="0.25">
      <c r="C46" t="s">
        <v>3</v>
      </c>
      <c r="D46" t="s">
        <v>36</v>
      </c>
      <c r="E46" t="s">
        <v>19</v>
      </c>
      <c r="F46" s="4">
        <v>1281</v>
      </c>
      <c r="G46" s="5">
        <v>18</v>
      </c>
      <c r="H46" s="12">
        <v>10.5</v>
      </c>
    </row>
    <row r="47" spans="3:26" x14ac:dyDescent="0.25">
      <c r="C47" t="s">
        <v>7</v>
      </c>
      <c r="D47" t="s">
        <v>36</v>
      </c>
      <c r="E47" t="s">
        <v>19</v>
      </c>
      <c r="F47" s="4">
        <v>2870</v>
      </c>
      <c r="G47" s="5">
        <v>300</v>
      </c>
      <c r="H47" s="12">
        <v>10.5</v>
      </c>
    </row>
    <row r="48" spans="3:26" x14ac:dyDescent="0.25">
      <c r="C48" t="s">
        <v>41</v>
      </c>
      <c r="D48" t="s">
        <v>36</v>
      </c>
      <c r="E48" t="s">
        <v>19</v>
      </c>
      <c r="F48" s="4">
        <v>1925</v>
      </c>
      <c r="G48" s="5">
        <v>192</v>
      </c>
      <c r="H48" s="12">
        <v>10.5</v>
      </c>
    </row>
    <row r="49" spans="3:8" x14ac:dyDescent="0.25">
      <c r="C49" t="s">
        <v>7</v>
      </c>
      <c r="D49" t="s">
        <v>35</v>
      </c>
      <c r="E49" t="s">
        <v>19</v>
      </c>
      <c r="F49" s="4">
        <v>4585</v>
      </c>
      <c r="G49" s="5">
        <v>240</v>
      </c>
      <c r="H49" s="12">
        <v>10.5</v>
      </c>
    </row>
    <row r="50" spans="3:8" x14ac:dyDescent="0.25">
      <c r="C50" t="s">
        <v>10</v>
      </c>
      <c r="D50" t="s">
        <v>34</v>
      </c>
      <c r="E50" t="s">
        <v>19</v>
      </c>
      <c r="F50" s="4">
        <v>5355</v>
      </c>
      <c r="G50" s="5">
        <v>204</v>
      </c>
      <c r="H50" s="12">
        <v>10.5</v>
      </c>
    </row>
    <row r="51" spans="3:8" x14ac:dyDescent="0.25">
      <c r="C51" t="s">
        <v>5</v>
      </c>
      <c r="D51" t="s">
        <v>38</v>
      </c>
      <c r="E51" t="s">
        <v>19</v>
      </c>
      <c r="F51" s="4">
        <v>5474</v>
      </c>
      <c r="G51" s="5">
        <v>168</v>
      </c>
      <c r="H51" s="12">
        <v>10.5</v>
      </c>
    </row>
    <row r="52" spans="3:8" x14ac:dyDescent="0.25">
      <c r="C52" t="s">
        <v>41</v>
      </c>
      <c r="D52" t="s">
        <v>35</v>
      </c>
      <c r="E52" t="s">
        <v>19</v>
      </c>
      <c r="F52" s="4">
        <v>609</v>
      </c>
      <c r="G52" s="5">
        <v>99</v>
      </c>
      <c r="H52" s="12">
        <v>10.5</v>
      </c>
    </row>
    <row r="53" spans="3:8" x14ac:dyDescent="0.25">
      <c r="C53" t="s">
        <v>2</v>
      </c>
      <c r="D53" t="s">
        <v>34</v>
      </c>
      <c r="E53" t="s">
        <v>19</v>
      </c>
      <c r="F53" s="4">
        <v>7511</v>
      </c>
      <c r="G53" s="5">
        <v>120</v>
      </c>
      <c r="H53" s="12">
        <v>10.5</v>
      </c>
    </row>
    <row r="54" spans="3:8" x14ac:dyDescent="0.25">
      <c r="C54" t="s">
        <v>8</v>
      </c>
      <c r="D54" t="s">
        <v>35</v>
      </c>
      <c r="E54" t="s">
        <v>22</v>
      </c>
      <c r="F54" s="4">
        <v>5012</v>
      </c>
      <c r="G54" s="5">
        <v>210</v>
      </c>
      <c r="H54" s="12">
        <v>6.5</v>
      </c>
    </row>
    <row r="55" spans="3:8" x14ac:dyDescent="0.25">
      <c r="C55" t="s">
        <v>41</v>
      </c>
      <c r="D55" t="s">
        <v>34</v>
      </c>
      <c r="E55" t="s">
        <v>22</v>
      </c>
      <c r="F55" s="4">
        <v>336</v>
      </c>
      <c r="G55" s="5">
        <v>144</v>
      </c>
      <c r="H55" s="12">
        <v>6.5</v>
      </c>
    </row>
    <row r="56" spans="3:8" x14ac:dyDescent="0.25">
      <c r="C56" t="s">
        <v>10</v>
      </c>
      <c r="D56" t="s">
        <v>38</v>
      </c>
      <c r="E56" t="s">
        <v>22</v>
      </c>
      <c r="F56" s="4">
        <v>2205</v>
      </c>
      <c r="G56" s="5">
        <v>141</v>
      </c>
      <c r="H56" s="12">
        <v>6.5</v>
      </c>
    </row>
    <row r="57" spans="3:8" x14ac:dyDescent="0.25">
      <c r="C57" t="s">
        <v>40</v>
      </c>
      <c r="D57" t="s">
        <v>39</v>
      </c>
      <c r="E57" t="s">
        <v>22</v>
      </c>
      <c r="F57" s="4">
        <v>5817</v>
      </c>
      <c r="G57" s="5">
        <v>12</v>
      </c>
      <c r="H57" s="12">
        <v>6.5</v>
      </c>
    </row>
    <row r="58" spans="3:8" x14ac:dyDescent="0.25">
      <c r="C58" t="s">
        <v>8</v>
      </c>
      <c r="D58" t="s">
        <v>38</v>
      </c>
      <c r="E58" t="s">
        <v>22</v>
      </c>
      <c r="F58" s="4">
        <v>168</v>
      </c>
      <c r="G58" s="5">
        <v>84</v>
      </c>
      <c r="H58" s="12">
        <v>6.5</v>
      </c>
    </row>
    <row r="59" spans="3:8" x14ac:dyDescent="0.25">
      <c r="C59" t="s">
        <v>5</v>
      </c>
      <c r="D59" t="s">
        <v>37</v>
      </c>
      <c r="E59" t="s">
        <v>22</v>
      </c>
      <c r="F59" s="4">
        <v>518</v>
      </c>
      <c r="G59" s="5">
        <v>75</v>
      </c>
      <c r="H59" s="12">
        <v>6.5</v>
      </c>
    </row>
    <row r="60" spans="3:8" x14ac:dyDescent="0.25">
      <c r="C60" t="s">
        <v>7</v>
      </c>
      <c r="D60" t="s">
        <v>36</v>
      </c>
      <c r="E60" t="s">
        <v>22</v>
      </c>
      <c r="F60" s="4">
        <v>8435</v>
      </c>
      <c r="G60" s="5">
        <v>42</v>
      </c>
      <c r="H60" s="12">
        <v>6.5</v>
      </c>
    </row>
    <row r="61" spans="3:8" x14ac:dyDescent="0.25">
      <c r="C61" t="s">
        <v>2</v>
      </c>
      <c r="D61" t="s">
        <v>39</v>
      </c>
      <c r="E61" t="s">
        <v>22</v>
      </c>
      <c r="F61" s="4">
        <v>1568</v>
      </c>
      <c r="G61" s="5">
        <v>141</v>
      </c>
      <c r="H61" s="12">
        <v>6.5</v>
      </c>
    </row>
    <row r="62" spans="3:8" x14ac:dyDescent="0.25">
      <c r="C62" t="s">
        <v>8</v>
      </c>
      <c r="D62" t="s">
        <v>37</v>
      </c>
      <c r="E62" t="s">
        <v>22</v>
      </c>
      <c r="F62" s="4">
        <v>1890</v>
      </c>
      <c r="G62" s="5">
        <v>195</v>
      </c>
      <c r="H62" s="12">
        <v>6.5</v>
      </c>
    </row>
    <row r="63" spans="3:8" x14ac:dyDescent="0.25">
      <c r="C63" t="s">
        <v>40</v>
      </c>
      <c r="D63" t="s">
        <v>35</v>
      </c>
      <c r="E63" t="s">
        <v>22</v>
      </c>
      <c r="F63" s="4">
        <v>6853</v>
      </c>
      <c r="G63" s="5">
        <v>372</v>
      </c>
      <c r="H63" s="12">
        <v>6.5</v>
      </c>
    </row>
    <row r="64" spans="3:8" x14ac:dyDescent="0.25">
      <c r="C64" t="s">
        <v>7</v>
      </c>
      <c r="D64" t="s">
        <v>37</v>
      </c>
      <c r="E64" t="s">
        <v>22</v>
      </c>
      <c r="F64" s="4">
        <v>9835</v>
      </c>
      <c r="G64" s="5">
        <v>207</v>
      </c>
      <c r="H64" s="12">
        <v>6.5</v>
      </c>
    </row>
    <row r="65" spans="3:8" x14ac:dyDescent="0.25">
      <c r="C65" t="s">
        <v>5</v>
      </c>
      <c r="D65" t="s">
        <v>39</v>
      </c>
      <c r="E65" t="s">
        <v>22</v>
      </c>
      <c r="F65" s="4">
        <v>6909</v>
      </c>
      <c r="G65" s="5">
        <v>81</v>
      </c>
      <c r="H65" s="12">
        <v>6.5</v>
      </c>
    </row>
    <row r="66" spans="3:8" x14ac:dyDescent="0.25">
      <c r="C66" t="s">
        <v>41</v>
      </c>
      <c r="D66" t="s">
        <v>38</v>
      </c>
      <c r="E66" t="s">
        <v>22</v>
      </c>
      <c r="F66" s="4">
        <v>5915</v>
      </c>
      <c r="G66" s="5">
        <v>3</v>
      </c>
      <c r="H66" s="12">
        <v>6.5</v>
      </c>
    </row>
    <row r="67" spans="3:8" x14ac:dyDescent="0.25">
      <c r="C67" t="s">
        <v>5</v>
      </c>
      <c r="D67" t="s">
        <v>34</v>
      </c>
      <c r="E67" t="s">
        <v>22</v>
      </c>
      <c r="F67" s="4">
        <v>6279</v>
      </c>
      <c r="G67" s="5">
        <v>237</v>
      </c>
      <c r="H67" s="12">
        <v>6.5</v>
      </c>
    </row>
    <row r="68" spans="3:8" x14ac:dyDescent="0.25">
      <c r="C68" t="s">
        <v>5</v>
      </c>
      <c r="D68" t="s">
        <v>35</v>
      </c>
      <c r="E68" t="s">
        <v>22</v>
      </c>
      <c r="F68" s="4">
        <v>490</v>
      </c>
      <c r="G68" s="5">
        <v>84</v>
      </c>
      <c r="H68" s="12">
        <v>6.5</v>
      </c>
    </row>
    <row r="69" spans="3:8" x14ac:dyDescent="0.25">
      <c r="C69" t="s">
        <v>10</v>
      </c>
      <c r="D69" t="s">
        <v>34</v>
      </c>
      <c r="E69" t="s">
        <v>22</v>
      </c>
      <c r="F69" s="4">
        <v>4053</v>
      </c>
      <c r="G69" s="5">
        <v>24</v>
      </c>
      <c r="H69" s="12">
        <v>6.5</v>
      </c>
    </row>
    <row r="70" spans="3:8" x14ac:dyDescent="0.25">
      <c r="C70" t="s">
        <v>9</v>
      </c>
      <c r="D70" t="s">
        <v>35</v>
      </c>
      <c r="E70" t="s">
        <v>4</v>
      </c>
      <c r="F70" s="4">
        <v>959</v>
      </c>
      <c r="G70" s="5">
        <v>147</v>
      </c>
      <c r="H70" s="12">
        <v>4.55</v>
      </c>
    </row>
    <row r="71" spans="3:8" x14ac:dyDescent="0.25">
      <c r="C71" t="s">
        <v>5</v>
      </c>
      <c r="D71" t="s">
        <v>35</v>
      </c>
      <c r="E71" t="s">
        <v>4</v>
      </c>
      <c r="F71" s="4">
        <v>2744</v>
      </c>
      <c r="G71" s="5">
        <v>9</v>
      </c>
      <c r="H71" s="12">
        <v>4.55</v>
      </c>
    </row>
    <row r="72" spans="3:8" x14ac:dyDescent="0.25">
      <c r="C72" t="s">
        <v>6</v>
      </c>
      <c r="D72" t="s">
        <v>34</v>
      </c>
      <c r="E72" t="s">
        <v>4</v>
      </c>
      <c r="F72" s="4">
        <v>525</v>
      </c>
      <c r="G72" s="5">
        <v>48</v>
      </c>
      <c r="H72" s="12">
        <v>4.55</v>
      </c>
    </row>
    <row r="73" spans="3:8" x14ac:dyDescent="0.25">
      <c r="C73" t="s">
        <v>40</v>
      </c>
      <c r="D73" t="s">
        <v>38</v>
      </c>
      <c r="E73" t="s">
        <v>4</v>
      </c>
      <c r="F73" s="4">
        <v>6125</v>
      </c>
      <c r="G73" s="5">
        <v>102</v>
      </c>
      <c r="H73" s="12">
        <v>4.55</v>
      </c>
    </row>
    <row r="74" spans="3:8" x14ac:dyDescent="0.25">
      <c r="C74" t="s">
        <v>9</v>
      </c>
      <c r="D74" t="s">
        <v>37</v>
      </c>
      <c r="E74" t="s">
        <v>4</v>
      </c>
      <c r="F74" s="4">
        <v>259</v>
      </c>
      <c r="G74" s="5">
        <v>207</v>
      </c>
      <c r="H74" s="12">
        <v>4.55</v>
      </c>
    </row>
    <row r="75" spans="3:8" x14ac:dyDescent="0.25">
      <c r="C75" t="s">
        <v>6</v>
      </c>
      <c r="D75" t="s">
        <v>36</v>
      </c>
      <c r="E75" t="s">
        <v>4</v>
      </c>
      <c r="F75" s="4">
        <v>10073</v>
      </c>
      <c r="G75" s="5">
        <v>120</v>
      </c>
      <c r="H75" s="12">
        <v>4.55</v>
      </c>
    </row>
    <row r="76" spans="3:8" x14ac:dyDescent="0.25">
      <c r="C76" t="s">
        <v>2</v>
      </c>
      <c r="D76" t="s">
        <v>38</v>
      </c>
      <c r="E76" t="s">
        <v>4</v>
      </c>
      <c r="F76" s="4">
        <v>3549</v>
      </c>
      <c r="G76" s="5">
        <v>3</v>
      </c>
      <c r="H76" s="12">
        <v>4.55</v>
      </c>
    </row>
    <row r="77" spans="3:8" x14ac:dyDescent="0.25">
      <c r="C77" t="s">
        <v>6</v>
      </c>
      <c r="D77" t="s">
        <v>35</v>
      </c>
      <c r="E77" t="s">
        <v>4</v>
      </c>
      <c r="F77" s="4">
        <v>1302</v>
      </c>
      <c r="G77" s="5">
        <v>402</v>
      </c>
      <c r="H77" s="12">
        <v>4.55</v>
      </c>
    </row>
    <row r="78" spans="3:8" x14ac:dyDescent="0.25">
      <c r="C78" t="s">
        <v>40</v>
      </c>
      <c r="D78" t="s">
        <v>36</v>
      </c>
      <c r="E78" t="s">
        <v>4</v>
      </c>
      <c r="F78" s="4">
        <v>217</v>
      </c>
      <c r="G78" s="5">
        <v>36</v>
      </c>
      <c r="H78" s="12">
        <v>4.55</v>
      </c>
    </row>
    <row r="79" spans="3:8" x14ac:dyDescent="0.25">
      <c r="C79" t="s">
        <v>10</v>
      </c>
      <c r="D79" t="s">
        <v>38</v>
      </c>
      <c r="E79" t="s">
        <v>4</v>
      </c>
      <c r="F79" s="4">
        <v>6860</v>
      </c>
      <c r="G79" s="5">
        <v>126</v>
      </c>
      <c r="H79" s="12">
        <v>4.55</v>
      </c>
    </row>
    <row r="80" spans="3:8" x14ac:dyDescent="0.25">
      <c r="C80" t="s">
        <v>3</v>
      </c>
      <c r="D80" t="s">
        <v>37</v>
      </c>
      <c r="E80" t="s">
        <v>4</v>
      </c>
      <c r="F80" s="4">
        <v>938</v>
      </c>
      <c r="G80" s="5">
        <v>366</v>
      </c>
      <c r="H80" s="12">
        <v>4.55</v>
      </c>
    </row>
    <row r="81" spans="3:8" x14ac:dyDescent="0.25">
      <c r="C81" t="s">
        <v>9</v>
      </c>
      <c r="D81" t="s">
        <v>35</v>
      </c>
      <c r="E81" t="s">
        <v>26</v>
      </c>
      <c r="F81" s="4">
        <v>98</v>
      </c>
      <c r="G81" s="5">
        <v>159</v>
      </c>
      <c r="H81" s="12">
        <v>8.85</v>
      </c>
    </row>
    <row r="82" spans="3:8" x14ac:dyDescent="0.25">
      <c r="C82" t="s">
        <v>3</v>
      </c>
      <c r="D82" t="s">
        <v>34</v>
      </c>
      <c r="E82" t="s">
        <v>26</v>
      </c>
      <c r="F82" s="4">
        <v>3108</v>
      </c>
      <c r="G82" s="5">
        <v>54</v>
      </c>
      <c r="H82" s="12">
        <v>8.85</v>
      </c>
    </row>
    <row r="83" spans="3:8" x14ac:dyDescent="0.25">
      <c r="C83" t="s">
        <v>40</v>
      </c>
      <c r="D83" t="s">
        <v>34</v>
      </c>
      <c r="E83" t="s">
        <v>26</v>
      </c>
      <c r="F83" s="4">
        <v>6748</v>
      </c>
      <c r="G83" s="5">
        <v>48</v>
      </c>
      <c r="H83" s="12">
        <v>8.85</v>
      </c>
    </row>
    <row r="84" spans="3:8" x14ac:dyDescent="0.25">
      <c r="C84" t="s">
        <v>5</v>
      </c>
      <c r="D84" t="s">
        <v>39</v>
      </c>
      <c r="E84" t="s">
        <v>26</v>
      </c>
      <c r="F84" s="4">
        <v>5236</v>
      </c>
      <c r="G84" s="5">
        <v>51</v>
      </c>
      <c r="H84" s="12">
        <v>8.85</v>
      </c>
    </row>
    <row r="85" spans="3:8" x14ac:dyDescent="0.25">
      <c r="C85" t="s">
        <v>6</v>
      </c>
      <c r="D85" t="s">
        <v>34</v>
      </c>
      <c r="E85" t="s">
        <v>26</v>
      </c>
      <c r="F85" s="4">
        <v>8008</v>
      </c>
      <c r="G85" s="5">
        <v>456</v>
      </c>
      <c r="H85" s="12">
        <v>8.85</v>
      </c>
    </row>
    <row r="86" spans="3:8" x14ac:dyDescent="0.25">
      <c r="C86" t="s">
        <v>41</v>
      </c>
      <c r="D86" t="s">
        <v>36</v>
      </c>
      <c r="E86" t="s">
        <v>26</v>
      </c>
      <c r="F86" s="4">
        <v>98</v>
      </c>
      <c r="G86" s="5">
        <v>204</v>
      </c>
      <c r="H86" s="12">
        <v>8.85</v>
      </c>
    </row>
    <row r="87" spans="3:8" x14ac:dyDescent="0.25">
      <c r="C87" t="s">
        <v>10</v>
      </c>
      <c r="D87" t="s">
        <v>34</v>
      </c>
      <c r="E87" t="s">
        <v>26</v>
      </c>
      <c r="F87" s="4">
        <v>4991</v>
      </c>
      <c r="G87" s="5">
        <v>9</v>
      </c>
      <c r="H87" s="12">
        <v>8.85</v>
      </c>
    </row>
    <row r="88" spans="3:8" x14ac:dyDescent="0.25">
      <c r="C88" t="s">
        <v>8</v>
      </c>
      <c r="D88" t="s">
        <v>39</v>
      </c>
      <c r="E88" t="s">
        <v>26</v>
      </c>
      <c r="F88" s="4">
        <v>1561</v>
      </c>
      <c r="G88" s="5">
        <v>27</v>
      </c>
      <c r="H88" s="12">
        <v>8.85</v>
      </c>
    </row>
    <row r="89" spans="3:8" x14ac:dyDescent="0.25">
      <c r="C89" t="s">
        <v>41</v>
      </c>
      <c r="D89" t="s">
        <v>37</v>
      </c>
      <c r="E89" t="s">
        <v>26</v>
      </c>
      <c r="F89" s="4">
        <v>2324</v>
      </c>
      <c r="G89" s="5">
        <v>177</v>
      </c>
      <c r="H89" s="12">
        <v>8.85</v>
      </c>
    </row>
    <row r="90" spans="3:8" x14ac:dyDescent="0.25">
      <c r="C90" t="s">
        <v>3</v>
      </c>
      <c r="D90" t="s">
        <v>39</v>
      </c>
      <c r="E90" t="s">
        <v>26</v>
      </c>
      <c r="F90" s="4">
        <v>4956</v>
      </c>
      <c r="G90" s="5">
        <v>171</v>
      </c>
      <c r="H90" s="12">
        <v>8.85</v>
      </c>
    </row>
    <row r="91" spans="3:8" x14ac:dyDescent="0.25">
      <c r="C91" t="s">
        <v>8</v>
      </c>
      <c r="D91" t="s">
        <v>37</v>
      </c>
      <c r="E91" t="s">
        <v>26</v>
      </c>
      <c r="F91" s="4">
        <v>6279</v>
      </c>
      <c r="G91" s="5">
        <v>45</v>
      </c>
      <c r="H91" s="12">
        <v>8.85</v>
      </c>
    </row>
    <row r="92" spans="3:8" x14ac:dyDescent="0.25">
      <c r="C92" t="s">
        <v>9</v>
      </c>
      <c r="D92" t="s">
        <v>37</v>
      </c>
      <c r="E92" t="s">
        <v>26</v>
      </c>
      <c r="F92" s="4">
        <v>2856</v>
      </c>
      <c r="G92" s="5">
        <v>246</v>
      </c>
      <c r="H92" s="12">
        <v>8.85</v>
      </c>
    </row>
    <row r="93" spans="3:8" x14ac:dyDescent="0.25">
      <c r="C93" t="s">
        <v>7</v>
      </c>
      <c r="D93" t="s">
        <v>37</v>
      </c>
      <c r="E93" t="s">
        <v>26</v>
      </c>
      <c r="F93" s="4">
        <v>5306</v>
      </c>
      <c r="G93" s="5">
        <v>0</v>
      </c>
      <c r="H93" s="12">
        <v>8.85</v>
      </c>
    </row>
    <row r="94" spans="3:8" x14ac:dyDescent="0.25">
      <c r="C94" t="s">
        <v>40</v>
      </c>
      <c r="D94" t="s">
        <v>38</v>
      </c>
      <c r="E94" t="s">
        <v>26</v>
      </c>
      <c r="F94" s="4">
        <v>609</v>
      </c>
      <c r="G94" s="5">
        <v>87</v>
      </c>
      <c r="H94" s="12">
        <v>8.85</v>
      </c>
    </row>
    <row r="95" spans="3:8" x14ac:dyDescent="0.25">
      <c r="C95" t="s">
        <v>9</v>
      </c>
      <c r="D95" t="s">
        <v>38</v>
      </c>
      <c r="E95" t="s">
        <v>26</v>
      </c>
      <c r="F95" s="4">
        <v>2436</v>
      </c>
      <c r="G95" s="5">
        <v>99</v>
      </c>
      <c r="H95" s="12">
        <v>8.85</v>
      </c>
    </row>
    <row r="96" spans="3:8" x14ac:dyDescent="0.25">
      <c r="C96" t="s">
        <v>6</v>
      </c>
      <c r="D96" t="s">
        <v>37</v>
      </c>
      <c r="E96" t="s">
        <v>26</v>
      </c>
      <c r="F96" s="4">
        <v>6818</v>
      </c>
      <c r="G96" s="5">
        <v>6</v>
      </c>
      <c r="H96" s="12">
        <v>8.85</v>
      </c>
    </row>
    <row r="97" spans="3:8" x14ac:dyDescent="0.25">
      <c r="C97" t="s">
        <v>3</v>
      </c>
      <c r="D97" t="s">
        <v>38</v>
      </c>
      <c r="E97" t="s">
        <v>26</v>
      </c>
      <c r="F97" s="4">
        <v>8841</v>
      </c>
      <c r="G97" s="5">
        <v>303</v>
      </c>
      <c r="H97" s="12">
        <v>8.85</v>
      </c>
    </row>
    <row r="98" spans="3:8" x14ac:dyDescent="0.25">
      <c r="C98" t="s">
        <v>2</v>
      </c>
      <c r="D98" t="s">
        <v>39</v>
      </c>
      <c r="E98" t="s">
        <v>28</v>
      </c>
      <c r="F98" s="4">
        <v>6027</v>
      </c>
      <c r="G98" s="5">
        <v>144</v>
      </c>
      <c r="H98" s="12">
        <v>10</v>
      </c>
    </row>
    <row r="99" spans="3:8" x14ac:dyDescent="0.25">
      <c r="C99" t="s">
        <v>2</v>
      </c>
      <c r="D99" t="s">
        <v>38</v>
      </c>
      <c r="E99" t="s">
        <v>28</v>
      </c>
      <c r="F99" s="4">
        <v>6580</v>
      </c>
      <c r="G99" s="5">
        <v>183</v>
      </c>
      <c r="H99" s="12">
        <v>10</v>
      </c>
    </row>
    <row r="100" spans="3:8" x14ac:dyDescent="0.25">
      <c r="C100" t="s">
        <v>9</v>
      </c>
      <c r="D100" t="s">
        <v>34</v>
      </c>
      <c r="E100" t="s">
        <v>28</v>
      </c>
      <c r="F100" s="4">
        <v>14329</v>
      </c>
      <c r="G100" s="5">
        <v>150</v>
      </c>
      <c r="H100" s="12">
        <v>10</v>
      </c>
    </row>
    <row r="101" spans="3:8" x14ac:dyDescent="0.25">
      <c r="C101" t="s">
        <v>41</v>
      </c>
      <c r="D101" t="s">
        <v>36</v>
      </c>
      <c r="E101" t="s">
        <v>28</v>
      </c>
      <c r="F101" s="4">
        <v>854</v>
      </c>
      <c r="G101" s="5">
        <v>309</v>
      </c>
      <c r="H101" s="12">
        <v>10</v>
      </c>
    </row>
    <row r="102" spans="3:8" x14ac:dyDescent="0.25">
      <c r="C102" t="s">
        <v>3</v>
      </c>
      <c r="D102" t="s">
        <v>36</v>
      </c>
      <c r="E102" t="s">
        <v>28</v>
      </c>
      <c r="F102" s="4">
        <v>973</v>
      </c>
      <c r="G102" s="5">
        <v>162</v>
      </c>
      <c r="H102" s="12">
        <v>10</v>
      </c>
    </row>
    <row r="103" spans="3:8" x14ac:dyDescent="0.25">
      <c r="C103" t="s">
        <v>41</v>
      </c>
      <c r="D103" t="s">
        <v>35</v>
      </c>
      <c r="E103" t="s">
        <v>28</v>
      </c>
      <c r="F103" s="4">
        <v>7455</v>
      </c>
      <c r="G103" s="5">
        <v>216</v>
      </c>
      <c r="H103" s="12">
        <v>10</v>
      </c>
    </row>
    <row r="104" spans="3:8" x14ac:dyDescent="0.25">
      <c r="C104" t="s">
        <v>3</v>
      </c>
      <c r="D104" t="s">
        <v>34</v>
      </c>
      <c r="E104" t="s">
        <v>28</v>
      </c>
      <c r="F104" s="4">
        <v>3689</v>
      </c>
      <c r="G104" s="5">
        <v>312</v>
      </c>
      <c r="H104" s="12">
        <v>10</v>
      </c>
    </row>
    <row r="105" spans="3:8" x14ac:dyDescent="0.25">
      <c r="C105" t="s">
        <v>7</v>
      </c>
      <c r="D105" t="s">
        <v>38</v>
      </c>
      <c r="E105" t="s">
        <v>28</v>
      </c>
      <c r="F105" s="4">
        <v>5677</v>
      </c>
      <c r="G105" s="5">
        <v>258</v>
      </c>
      <c r="H105" s="12">
        <v>10</v>
      </c>
    </row>
    <row r="106" spans="3:8" x14ac:dyDescent="0.25">
      <c r="C106" t="s">
        <v>6</v>
      </c>
      <c r="D106" t="s">
        <v>37</v>
      </c>
      <c r="E106" t="s">
        <v>28</v>
      </c>
      <c r="F106" s="4">
        <v>3556</v>
      </c>
      <c r="G106" s="5">
        <v>459</v>
      </c>
      <c r="H106" s="12">
        <v>10</v>
      </c>
    </row>
    <row r="107" spans="3:8" x14ac:dyDescent="0.25">
      <c r="C107" t="s">
        <v>10</v>
      </c>
      <c r="D107" t="s">
        <v>37</v>
      </c>
      <c r="E107" t="s">
        <v>28</v>
      </c>
      <c r="F107" s="4">
        <v>3059</v>
      </c>
      <c r="G107" s="5">
        <v>27</v>
      </c>
      <c r="H107" s="12">
        <v>10</v>
      </c>
    </row>
    <row r="108" spans="3:8" x14ac:dyDescent="0.25">
      <c r="C108" t="s">
        <v>40</v>
      </c>
      <c r="D108" t="s">
        <v>39</v>
      </c>
      <c r="E108" t="s">
        <v>28</v>
      </c>
      <c r="F108" s="4">
        <v>3101</v>
      </c>
      <c r="G108" s="5">
        <v>225</v>
      </c>
      <c r="H108" s="12">
        <v>10</v>
      </c>
    </row>
    <row r="109" spans="3:8" x14ac:dyDescent="0.25">
      <c r="C109" t="s">
        <v>9</v>
      </c>
      <c r="D109" t="s">
        <v>37</v>
      </c>
      <c r="E109" t="s">
        <v>28</v>
      </c>
      <c r="F109" s="4">
        <v>2919</v>
      </c>
      <c r="G109" s="5">
        <v>45</v>
      </c>
      <c r="H109" s="12">
        <v>10</v>
      </c>
    </row>
    <row r="110" spans="3:8" x14ac:dyDescent="0.25">
      <c r="C110" t="s">
        <v>3</v>
      </c>
      <c r="D110" t="s">
        <v>37</v>
      </c>
      <c r="E110" t="s">
        <v>28</v>
      </c>
      <c r="F110" s="4">
        <v>7308</v>
      </c>
      <c r="G110" s="5">
        <v>327</v>
      </c>
      <c r="H110" s="12">
        <v>10</v>
      </c>
    </row>
    <row r="111" spans="3:8" x14ac:dyDescent="0.25">
      <c r="C111" t="s">
        <v>7</v>
      </c>
      <c r="D111" t="s">
        <v>35</v>
      </c>
      <c r="E111" t="s">
        <v>28</v>
      </c>
      <c r="F111" s="4">
        <v>5194</v>
      </c>
      <c r="G111" s="5">
        <v>288</v>
      </c>
      <c r="H111" s="12">
        <v>10</v>
      </c>
    </row>
    <row r="112" spans="3:8" x14ac:dyDescent="0.25">
      <c r="C112" t="s">
        <v>3</v>
      </c>
      <c r="D112" t="s">
        <v>39</v>
      </c>
      <c r="E112" t="s">
        <v>28</v>
      </c>
      <c r="F112" s="4">
        <v>1652</v>
      </c>
      <c r="G112" s="5">
        <v>102</v>
      </c>
      <c r="H112" s="12">
        <v>10</v>
      </c>
    </row>
    <row r="113" spans="3:8" x14ac:dyDescent="0.25">
      <c r="C113" t="s">
        <v>8</v>
      </c>
      <c r="D113" t="s">
        <v>35</v>
      </c>
      <c r="E113" t="s">
        <v>32</v>
      </c>
      <c r="F113" s="4">
        <v>6706</v>
      </c>
      <c r="G113" s="5">
        <v>459</v>
      </c>
      <c r="H113" s="12">
        <v>6</v>
      </c>
    </row>
    <row r="114" spans="3:8" x14ac:dyDescent="0.25">
      <c r="C114" t="s">
        <v>7</v>
      </c>
      <c r="D114" t="s">
        <v>34</v>
      </c>
      <c r="E114" t="s">
        <v>32</v>
      </c>
      <c r="F114" s="4">
        <v>3262</v>
      </c>
      <c r="G114" s="5">
        <v>75</v>
      </c>
      <c r="H114" s="12">
        <v>6</v>
      </c>
    </row>
    <row r="115" spans="3:8" x14ac:dyDescent="0.25">
      <c r="C115" t="s">
        <v>5</v>
      </c>
      <c r="D115" t="s">
        <v>38</v>
      </c>
      <c r="E115" t="s">
        <v>32</v>
      </c>
      <c r="F115" s="4">
        <v>5075</v>
      </c>
      <c r="G115" s="5">
        <v>21</v>
      </c>
      <c r="H115" s="12">
        <v>6</v>
      </c>
    </row>
    <row r="116" spans="3:8" x14ac:dyDescent="0.25">
      <c r="C116" t="s">
        <v>3</v>
      </c>
      <c r="D116" t="s">
        <v>34</v>
      </c>
      <c r="E116" t="s">
        <v>32</v>
      </c>
      <c r="F116" s="4">
        <v>7777</v>
      </c>
      <c r="G116" s="5">
        <v>504</v>
      </c>
      <c r="H116" s="12">
        <v>6</v>
      </c>
    </row>
    <row r="117" spans="3:8" x14ac:dyDescent="0.25">
      <c r="C117" t="s">
        <v>6</v>
      </c>
      <c r="D117" t="s">
        <v>36</v>
      </c>
      <c r="E117" t="s">
        <v>32</v>
      </c>
      <c r="F117" s="4">
        <v>6118</v>
      </c>
      <c r="G117" s="5">
        <v>9</v>
      </c>
      <c r="H117" s="12">
        <v>6</v>
      </c>
    </row>
    <row r="118" spans="3:8" x14ac:dyDescent="0.25">
      <c r="C118" t="s">
        <v>40</v>
      </c>
      <c r="D118" t="s">
        <v>35</v>
      </c>
      <c r="E118" t="s">
        <v>32</v>
      </c>
      <c r="F118" s="4">
        <v>12348</v>
      </c>
      <c r="G118" s="5">
        <v>234</v>
      </c>
      <c r="H118" s="12">
        <v>6</v>
      </c>
    </row>
    <row r="119" spans="3:8" x14ac:dyDescent="0.25">
      <c r="C119" t="s">
        <v>10</v>
      </c>
      <c r="D119" t="s">
        <v>36</v>
      </c>
      <c r="E119" t="s">
        <v>32</v>
      </c>
      <c r="F119" s="4">
        <v>6657</v>
      </c>
      <c r="G119" s="5">
        <v>303</v>
      </c>
      <c r="H119" s="12">
        <v>6</v>
      </c>
    </row>
    <row r="120" spans="3:8" x14ac:dyDescent="0.25">
      <c r="C120" t="s">
        <v>8</v>
      </c>
      <c r="D120" t="s">
        <v>38</v>
      </c>
      <c r="E120" t="s">
        <v>32</v>
      </c>
      <c r="F120" s="4">
        <v>3752</v>
      </c>
      <c r="G120" s="5">
        <v>213</v>
      </c>
      <c r="H120" s="12">
        <v>6</v>
      </c>
    </row>
    <row r="121" spans="3:8" x14ac:dyDescent="0.25">
      <c r="C121" t="s">
        <v>41</v>
      </c>
      <c r="D121" t="s">
        <v>36</v>
      </c>
      <c r="E121" t="s">
        <v>32</v>
      </c>
      <c r="F121" s="4">
        <v>10304</v>
      </c>
      <c r="G121" s="5">
        <v>84</v>
      </c>
      <c r="H121" s="12">
        <v>6</v>
      </c>
    </row>
    <row r="122" spans="3:8" x14ac:dyDescent="0.25">
      <c r="C122" t="s">
        <v>9</v>
      </c>
      <c r="D122" t="s">
        <v>36</v>
      </c>
      <c r="E122" t="s">
        <v>32</v>
      </c>
      <c r="F122" s="4">
        <v>2954</v>
      </c>
      <c r="G122" s="5">
        <v>189</v>
      </c>
      <c r="H122" s="12">
        <v>6</v>
      </c>
    </row>
    <row r="123" spans="3:8" x14ac:dyDescent="0.25">
      <c r="C123" t="s">
        <v>7</v>
      </c>
      <c r="D123" t="s">
        <v>36</v>
      </c>
      <c r="E123" t="s">
        <v>32</v>
      </c>
      <c r="F123" s="4">
        <v>280</v>
      </c>
      <c r="G123" s="5">
        <v>87</v>
      </c>
      <c r="H123" s="12">
        <v>6</v>
      </c>
    </row>
    <row r="124" spans="3:8" x14ac:dyDescent="0.25">
      <c r="C124" t="s">
        <v>6</v>
      </c>
      <c r="D124" t="s">
        <v>34</v>
      </c>
      <c r="E124" t="s">
        <v>32</v>
      </c>
      <c r="F124" s="4">
        <v>6734</v>
      </c>
      <c r="G124" s="5">
        <v>123</v>
      </c>
      <c r="H124" s="12">
        <v>6</v>
      </c>
    </row>
    <row r="125" spans="3:8" x14ac:dyDescent="0.25">
      <c r="C125" t="s">
        <v>41</v>
      </c>
      <c r="D125" t="s">
        <v>36</v>
      </c>
      <c r="E125" t="s">
        <v>18</v>
      </c>
      <c r="F125" s="4">
        <v>9632</v>
      </c>
      <c r="G125" s="5">
        <v>288</v>
      </c>
      <c r="H125" s="12">
        <v>9.9499999999999993</v>
      </c>
    </row>
    <row r="126" spans="3:8" x14ac:dyDescent="0.25">
      <c r="C126" t="s">
        <v>5</v>
      </c>
      <c r="D126" t="s">
        <v>35</v>
      </c>
      <c r="E126" t="s">
        <v>18</v>
      </c>
      <c r="F126" s="4">
        <v>2415</v>
      </c>
      <c r="G126" s="5">
        <v>15</v>
      </c>
      <c r="H126" s="12">
        <v>9.9499999999999993</v>
      </c>
    </row>
    <row r="127" spans="3:8" x14ac:dyDescent="0.25">
      <c r="C127" t="s">
        <v>10</v>
      </c>
      <c r="D127" t="s">
        <v>35</v>
      </c>
      <c r="E127" t="s">
        <v>18</v>
      </c>
      <c r="F127" s="4">
        <v>3808</v>
      </c>
      <c r="G127" s="5">
        <v>279</v>
      </c>
      <c r="H127" s="12">
        <v>9.9499999999999993</v>
      </c>
    </row>
    <row r="128" spans="3:8" x14ac:dyDescent="0.25">
      <c r="C128" t="s">
        <v>6</v>
      </c>
      <c r="D128" t="s">
        <v>37</v>
      </c>
      <c r="E128" t="s">
        <v>18</v>
      </c>
      <c r="F128" s="4">
        <v>1505</v>
      </c>
      <c r="G128" s="5">
        <v>102</v>
      </c>
      <c r="H128" s="12">
        <v>9.9499999999999993</v>
      </c>
    </row>
    <row r="129" spans="3:8" x14ac:dyDescent="0.25">
      <c r="C129" t="s">
        <v>2</v>
      </c>
      <c r="D129" t="s">
        <v>37</v>
      </c>
      <c r="E129" t="s">
        <v>18</v>
      </c>
      <c r="F129" s="4">
        <v>11571</v>
      </c>
      <c r="G129" s="5">
        <v>138</v>
      </c>
      <c r="H129" s="12">
        <v>9.9499999999999993</v>
      </c>
    </row>
    <row r="130" spans="3:8" x14ac:dyDescent="0.25">
      <c r="C130" t="s">
        <v>7</v>
      </c>
      <c r="D130" t="s">
        <v>36</v>
      </c>
      <c r="E130" t="s">
        <v>18</v>
      </c>
      <c r="F130" s="4">
        <v>2646</v>
      </c>
      <c r="G130" s="5">
        <v>177</v>
      </c>
      <c r="H130" s="12">
        <v>9.9499999999999993</v>
      </c>
    </row>
    <row r="131" spans="3:8" x14ac:dyDescent="0.25">
      <c r="C131" t="s">
        <v>9</v>
      </c>
      <c r="D131" t="s">
        <v>39</v>
      </c>
      <c r="E131" t="s">
        <v>18</v>
      </c>
      <c r="F131" s="4">
        <v>2639</v>
      </c>
      <c r="G131" s="5">
        <v>204</v>
      </c>
      <c r="H131" s="12">
        <v>9.9499999999999993</v>
      </c>
    </row>
    <row r="132" spans="3:8" x14ac:dyDescent="0.25">
      <c r="C132" t="s">
        <v>7</v>
      </c>
      <c r="D132" t="s">
        <v>38</v>
      </c>
      <c r="E132" t="s">
        <v>18</v>
      </c>
      <c r="F132" s="4">
        <v>1778</v>
      </c>
      <c r="G132" s="5">
        <v>270</v>
      </c>
      <c r="H132" s="12">
        <v>9.9499999999999993</v>
      </c>
    </row>
    <row r="133" spans="3:8" x14ac:dyDescent="0.25">
      <c r="C133" t="s">
        <v>5</v>
      </c>
      <c r="D133" t="s">
        <v>39</v>
      </c>
      <c r="E133" t="s">
        <v>18</v>
      </c>
      <c r="F133" s="4">
        <v>385</v>
      </c>
      <c r="G133" s="5">
        <v>249</v>
      </c>
      <c r="H133" s="12">
        <v>9.9499999999999993</v>
      </c>
    </row>
    <row r="134" spans="3:8" x14ac:dyDescent="0.25">
      <c r="C134" t="s">
        <v>5</v>
      </c>
      <c r="D134" t="s">
        <v>36</v>
      </c>
      <c r="E134" t="s">
        <v>18</v>
      </c>
      <c r="F134" s="4">
        <v>6111</v>
      </c>
      <c r="G134" s="5">
        <v>3</v>
      </c>
      <c r="H134" s="12">
        <v>9.9499999999999993</v>
      </c>
    </row>
    <row r="135" spans="3:8" x14ac:dyDescent="0.25">
      <c r="C135" t="s">
        <v>8</v>
      </c>
      <c r="D135" t="s">
        <v>39</v>
      </c>
      <c r="E135" t="s">
        <v>18</v>
      </c>
      <c r="F135" s="4">
        <v>9660</v>
      </c>
      <c r="G135" s="5">
        <v>27</v>
      </c>
      <c r="H135" s="12">
        <v>9.9499999999999993</v>
      </c>
    </row>
    <row r="136" spans="3:8" x14ac:dyDescent="0.25">
      <c r="C136" t="s">
        <v>3</v>
      </c>
      <c r="D136" t="s">
        <v>37</v>
      </c>
      <c r="E136" t="s">
        <v>17</v>
      </c>
      <c r="F136" s="4">
        <v>3983</v>
      </c>
      <c r="G136" s="5">
        <v>144</v>
      </c>
      <c r="H136" s="12">
        <v>5.75</v>
      </c>
    </row>
    <row r="137" spans="3:8" x14ac:dyDescent="0.25">
      <c r="C137" t="s">
        <v>40</v>
      </c>
      <c r="D137" t="s">
        <v>34</v>
      </c>
      <c r="E137" t="s">
        <v>17</v>
      </c>
      <c r="F137" s="4">
        <v>5019</v>
      </c>
      <c r="G137" s="5">
        <v>156</v>
      </c>
      <c r="H137" s="12">
        <v>5.75</v>
      </c>
    </row>
    <row r="138" spans="3:8" x14ac:dyDescent="0.25">
      <c r="C138" t="s">
        <v>41</v>
      </c>
      <c r="D138" t="s">
        <v>34</v>
      </c>
      <c r="E138" t="s">
        <v>17</v>
      </c>
      <c r="F138" s="4">
        <v>1463</v>
      </c>
      <c r="G138" s="5">
        <v>39</v>
      </c>
      <c r="H138" s="12">
        <v>5.75</v>
      </c>
    </row>
    <row r="139" spans="3:8" x14ac:dyDescent="0.25">
      <c r="C139" t="s">
        <v>7</v>
      </c>
      <c r="D139" t="s">
        <v>37</v>
      </c>
      <c r="E139" t="s">
        <v>17</v>
      </c>
      <c r="F139" s="4">
        <v>4487</v>
      </c>
      <c r="G139" s="5">
        <v>111</v>
      </c>
      <c r="H139" s="12">
        <v>5.75</v>
      </c>
    </row>
    <row r="140" spans="3:8" x14ac:dyDescent="0.25">
      <c r="C140" t="s">
        <v>6</v>
      </c>
      <c r="D140" t="s">
        <v>36</v>
      </c>
      <c r="E140" t="s">
        <v>17</v>
      </c>
      <c r="F140" s="4">
        <v>4970</v>
      </c>
      <c r="G140" s="5">
        <v>156</v>
      </c>
      <c r="H140" s="12">
        <v>5.75</v>
      </c>
    </row>
    <row r="141" spans="3:8" x14ac:dyDescent="0.25">
      <c r="C141" t="s">
        <v>9</v>
      </c>
      <c r="D141" t="s">
        <v>38</v>
      </c>
      <c r="E141" t="s">
        <v>17</v>
      </c>
      <c r="F141" s="4">
        <v>2408</v>
      </c>
      <c r="G141" s="5">
        <v>9</v>
      </c>
      <c r="H141" s="12">
        <v>5.75</v>
      </c>
    </row>
    <row r="142" spans="3:8" x14ac:dyDescent="0.25">
      <c r="C142" t="s">
        <v>7</v>
      </c>
      <c r="D142" t="s">
        <v>39</v>
      </c>
      <c r="E142" t="s">
        <v>17</v>
      </c>
      <c r="F142" s="4">
        <v>4438</v>
      </c>
      <c r="G142" s="5">
        <v>246</v>
      </c>
      <c r="H142" s="12">
        <v>5.75</v>
      </c>
    </row>
    <row r="143" spans="3:8" x14ac:dyDescent="0.25">
      <c r="C143" t="s">
        <v>7</v>
      </c>
      <c r="D143" t="s">
        <v>34</v>
      </c>
      <c r="E143" t="s">
        <v>17</v>
      </c>
      <c r="F143" s="4">
        <v>7777</v>
      </c>
      <c r="G143" s="5">
        <v>39</v>
      </c>
      <c r="H143" s="12">
        <v>5.75</v>
      </c>
    </row>
    <row r="144" spans="3:8" x14ac:dyDescent="0.25">
      <c r="C144" t="s">
        <v>5</v>
      </c>
      <c r="D144" t="s">
        <v>36</v>
      </c>
      <c r="E144" t="s">
        <v>17</v>
      </c>
      <c r="F144" s="4">
        <v>3339</v>
      </c>
      <c r="G144" s="5">
        <v>348</v>
      </c>
      <c r="H144" s="12">
        <v>5.75</v>
      </c>
    </row>
    <row r="145" spans="3:8" x14ac:dyDescent="0.25">
      <c r="C145" t="s">
        <v>6</v>
      </c>
      <c r="D145" t="s">
        <v>39</v>
      </c>
      <c r="E145" t="s">
        <v>17</v>
      </c>
      <c r="F145" s="4">
        <v>6048</v>
      </c>
      <c r="G145" s="5">
        <v>27</v>
      </c>
      <c r="H145" s="12">
        <v>5.75</v>
      </c>
    </row>
    <row r="146" spans="3:8" x14ac:dyDescent="0.25">
      <c r="C146" t="s">
        <v>2</v>
      </c>
      <c r="D146" t="s">
        <v>37</v>
      </c>
      <c r="E146" t="s">
        <v>17</v>
      </c>
      <c r="F146" s="4">
        <v>9926</v>
      </c>
      <c r="G146" s="5">
        <v>201</v>
      </c>
      <c r="H146" s="12">
        <v>5.75</v>
      </c>
    </row>
    <row r="147" spans="3:8" x14ac:dyDescent="0.25">
      <c r="C147" t="s">
        <v>9</v>
      </c>
      <c r="D147" t="s">
        <v>34</v>
      </c>
      <c r="E147" t="s">
        <v>17</v>
      </c>
      <c r="F147" s="4">
        <v>707</v>
      </c>
      <c r="G147" s="5">
        <v>174</v>
      </c>
      <c r="H147" s="12">
        <v>5.75</v>
      </c>
    </row>
    <row r="148" spans="3:8" x14ac:dyDescent="0.25">
      <c r="C148" t="s">
        <v>10</v>
      </c>
      <c r="D148" t="s">
        <v>34</v>
      </c>
      <c r="E148" t="s">
        <v>17</v>
      </c>
      <c r="F148" s="4">
        <v>700</v>
      </c>
      <c r="G148" s="5">
        <v>87</v>
      </c>
      <c r="H148" s="12">
        <v>5.75</v>
      </c>
    </row>
    <row r="149" spans="3:8" x14ac:dyDescent="0.25">
      <c r="C149" t="s">
        <v>6</v>
      </c>
      <c r="D149" t="s">
        <v>34</v>
      </c>
      <c r="E149" t="s">
        <v>17</v>
      </c>
      <c r="F149" s="4">
        <v>3759</v>
      </c>
      <c r="G149" s="5">
        <v>150</v>
      </c>
      <c r="H149" s="12">
        <v>5.75</v>
      </c>
    </row>
    <row r="150" spans="3:8" x14ac:dyDescent="0.25">
      <c r="C150" t="s">
        <v>2</v>
      </c>
      <c r="D150" t="s">
        <v>35</v>
      </c>
      <c r="E150" t="s">
        <v>17</v>
      </c>
      <c r="F150" s="4">
        <v>1589</v>
      </c>
      <c r="G150" s="5">
        <v>303</v>
      </c>
      <c r="H150" s="12">
        <v>5.75</v>
      </c>
    </row>
    <row r="151" spans="3:8" x14ac:dyDescent="0.25">
      <c r="C151" t="s">
        <v>2</v>
      </c>
      <c r="D151" t="s">
        <v>36</v>
      </c>
      <c r="E151" t="s">
        <v>17</v>
      </c>
      <c r="F151" s="4">
        <v>189</v>
      </c>
      <c r="G151" s="5">
        <v>48</v>
      </c>
      <c r="H151" s="12">
        <v>5.75</v>
      </c>
    </row>
    <row r="152" spans="3:8" x14ac:dyDescent="0.25">
      <c r="C152" t="s">
        <v>3</v>
      </c>
      <c r="D152" t="s">
        <v>34</v>
      </c>
      <c r="E152" t="s">
        <v>17</v>
      </c>
      <c r="F152" s="4">
        <v>2919</v>
      </c>
      <c r="G152" s="5">
        <v>93</v>
      </c>
      <c r="H152" s="12">
        <v>5.75</v>
      </c>
    </row>
    <row r="153" spans="3:8" x14ac:dyDescent="0.25">
      <c r="C153" t="s">
        <v>9</v>
      </c>
      <c r="D153" t="s">
        <v>34</v>
      </c>
      <c r="E153" t="s">
        <v>23</v>
      </c>
      <c r="F153" s="4">
        <v>8155</v>
      </c>
      <c r="G153" s="5">
        <v>90</v>
      </c>
      <c r="H153" s="12">
        <v>5.75</v>
      </c>
    </row>
    <row r="154" spans="3:8" x14ac:dyDescent="0.25">
      <c r="C154" t="s">
        <v>8</v>
      </c>
      <c r="D154" t="s">
        <v>38</v>
      </c>
      <c r="E154" t="s">
        <v>23</v>
      </c>
      <c r="F154" s="4">
        <v>1701</v>
      </c>
      <c r="G154" s="5">
        <v>234</v>
      </c>
      <c r="H154" s="12">
        <v>5.75</v>
      </c>
    </row>
    <row r="155" spans="3:8" x14ac:dyDescent="0.25">
      <c r="C155" t="s">
        <v>5</v>
      </c>
      <c r="D155" t="s">
        <v>36</v>
      </c>
      <c r="E155" t="s">
        <v>23</v>
      </c>
      <c r="F155" s="4">
        <v>6314</v>
      </c>
      <c r="G155" s="5">
        <v>15</v>
      </c>
      <c r="H155" s="12">
        <v>5.75</v>
      </c>
    </row>
    <row r="156" spans="3:8" x14ac:dyDescent="0.25">
      <c r="C156" t="s">
        <v>10</v>
      </c>
      <c r="D156" t="s">
        <v>37</v>
      </c>
      <c r="E156" t="s">
        <v>23</v>
      </c>
      <c r="F156" s="4">
        <v>4683</v>
      </c>
      <c r="G156" s="5">
        <v>30</v>
      </c>
      <c r="H156" s="12">
        <v>5.75</v>
      </c>
    </row>
    <row r="157" spans="3:8" x14ac:dyDescent="0.25">
      <c r="C157" t="s">
        <v>2</v>
      </c>
      <c r="D157" t="s">
        <v>38</v>
      </c>
      <c r="E157" t="s">
        <v>23</v>
      </c>
      <c r="F157" s="4">
        <v>4417</v>
      </c>
      <c r="G157" s="5">
        <v>153</v>
      </c>
      <c r="H157" s="12">
        <v>5.75</v>
      </c>
    </row>
    <row r="158" spans="3:8" x14ac:dyDescent="0.25">
      <c r="C158" t="s">
        <v>6</v>
      </c>
      <c r="D158" t="s">
        <v>37</v>
      </c>
      <c r="E158" t="s">
        <v>23</v>
      </c>
      <c r="F158" s="4">
        <v>4949</v>
      </c>
      <c r="G158" s="5">
        <v>189</v>
      </c>
      <c r="H158" s="12">
        <v>5.75</v>
      </c>
    </row>
    <row r="159" spans="3:8" x14ac:dyDescent="0.25">
      <c r="C159" t="s">
        <v>10</v>
      </c>
      <c r="D159" t="s">
        <v>36</v>
      </c>
      <c r="E159" t="s">
        <v>23</v>
      </c>
      <c r="F159" s="4">
        <v>2317</v>
      </c>
      <c r="G159" s="5">
        <v>261</v>
      </c>
      <c r="H159" s="12">
        <v>5.75</v>
      </c>
    </row>
    <row r="160" spans="3:8" x14ac:dyDescent="0.25">
      <c r="C160" t="s">
        <v>3</v>
      </c>
      <c r="D160" t="s">
        <v>36</v>
      </c>
      <c r="E160" t="s">
        <v>23</v>
      </c>
      <c r="F160" s="4">
        <v>3773</v>
      </c>
      <c r="G160" s="5">
        <v>165</v>
      </c>
      <c r="H160" s="12">
        <v>5.75</v>
      </c>
    </row>
    <row r="161" spans="3:8" x14ac:dyDescent="0.25">
      <c r="C161" t="s">
        <v>9</v>
      </c>
      <c r="D161" t="s">
        <v>37</v>
      </c>
      <c r="E161" t="s">
        <v>23</v>
      </c>
      <c r="F161" s="4">
        <v>2737</v>
      </c>
      <c r="G161" s="5">
        <v>93</v>
      </c>
      <c r="H161" s="12">
        <v>5.75</v>
      </c>
    </row>
    <row r="162" spans="3:8" x14ac:dyDescent="0.25">
      <c r="C162" t="s">
        <v>40</v>
      </c>
      <c r="D162" t="s">
        <v>34</v>
      </c>
      <c r="E162" t="s">
        <v>23</v>
      </c>
      <c r="F162" s="4">
        <v>2779</v>
      </c>
      <c r="G162" s="5">
        <v>75</v>
      </c>
      <c r="H162" s="12">
        <v>5.75</v>
      </c>
    </row>
    <row r="163" spans="3:8" x14ac:dyDescent="0.25">
      <c r="C163" t="s">
        <v>3</v>
      </c>
      <c r="D163" t="s">
        <v>35</v>
      </c>
      <c r="E163" t="s">
        <v>23</v>
      </c>
      <c r="F163" s="4">
        <v>2023</v>
      </c>
      <c r="G163" s="5">
        <v>78</v>
      </c>
      <c r="H163" s="12">
        <v>5.75</v>
      </c>
    </row>
    <row r="164" spans="3:8" x14ac:dyDescent="0.25">
      <c r="C164" t="s">
        <v>3</v>
      </c>
      <c r="D164" t="s">
        <v>34</v>
      </c>
      <c r="E164" t="s">
        <v>23</v>
      </c>
      <c r="F164" s="4">
        <v>2212</v>
      </c>
      <c r="G164" s="5">
        <v>117</v>
      </c>
      <c r="H164" s="12">
        <v>5.75</v>
      </c>
    </row>
    <row r="165" spans="3:8" x14ac:dyDescent="0.25">
      <c r="C165" t="s">
        <v>8</v>
      </c>
      <c r="D165" t="s">
        <v>36</v>
      </c>
      <c r="E165" t="s">
        <v>23</v>
      </c>
      <c r="F165" s="4">
        <v>5019</v>
      </c>
      <c r="G165" s="5">
        <v>150</v>
      </c>
      <c r="H165" s="12">
        <v>5.75</v>
      </c>
    </row>
    <row r="166" spans="3:8" x14ac:dyDescent="0.25">
      <c r="C166" t="s">
        <v>41</v>
      </c>
      <c r="D166" t="s">
        <v>34</v>
      </c>
      <c r="E166" t="s">
        <v>23</v>
      </c>
      <c r="F166" s="4">
        <v>4935</v>
      </c>
      <c r="G166" s="5">
        <v>126</v>
      </c>
      <c r="H166" s="12">
        <v>5.75</v>
      </c>
    </row>
    <row r="167" spans="3:8" x14ac:dyDescent="0.25">
      <c r="C167" t="s">
        <v>2</v>
      </c>
      <c r="D167" t="s">
        <v>39</v>
      </c>
      <c r="E167" t="s">
        <v>23</v>
      </c>
      <c r="F167" s="4">
        <v>630</v>
      </c>
      <c r="G167" s="5">
        <v>36</v>
      </c>
      <c r="H167" s="12">
        <v>5.75</v>
      </c>
    </row>
    <row r="168" spans="3:8" x14ac:dyDescent="0.25">
      <c r="C168" t="s">
        <v>3</v>
      </c>
      <c r="D168" t="s">
        <v>35</v>
      </c>
      <c r="E168" t="s">
        <v>29</v>
      </c>
      <c r="F168" s="4">
        <v>2114</v>
      </c>
      <c r="G168" s="5">
        <v>66</v>
      </c>
      <c r="H168" s="12">
        <v>5.75</v>
      </c>
    </row>
    <row r="169" spans="3:8" x14ac:dyDescent="0.25">
      <c r="C169" t="s">
        <v>6</v>
      </c>
      <c r="D169" t="s">
        <v>34</v>
      </c>
      <c r="E169" t="s">
        <v>29</v>
      </c>
      <c r="F169" s="4">
        <v>3339</v>
      </c>
      <c r="G169" s="5">
        <v>75</v>
      </c>
      <c r="H169" s="12">
        <v>5.75</v>
      </c>
    </row>
    <row r="170" spans="3:8" x14ac:dyDescent="0.25">
      <c r="C170" t="s">
        <v>2</v>
      </c>
      <c r="D170" t="s">
        <v>36</v>
      </c>
      <c r="E170" t="s">
        <v>29</v>
      </c>
      <c r="F170" s="4">
        <v>8211</v>
      </c>
      <c r="G170" s="5">
        <v>75</v>
      </c>
      <c r="H170" s="12">
        <v>5.75</v>
      </c>
    </row>
    <row r="171" spans="3:8" x14ac:dyDescent="0.25">
      <c r="C171" t="s">
        <v>9</v>
      </c>
      <c r="D171" t="s">
        <v>37</v>
      </c>
      <c r="E171" t="s">
        <v>29</v>
      </c>
      <c r="F171" s="4">
        <v>1085</v>
      </c>
      <c r="G171" s="5">
        <v>273</v>
      </c>
      <c r="H171" s="12">
        <v>5.75</v>
      </c>
    </row>
    <row r="172" spans="3:8" x14ac:dyDescent="0.25">
      <c r="C172" t="s">
        <v>5</v>
      </c>
      <c r="D172" t="s">
        <v>34</v>
      </c>
      <c r="E172" t="s">
        <v>29</v>
      </c>
      <c r="F172" s="4">
        <v>2891</v>
      </c>
      <c r="G172" s="5">
        <v>102</v>
      </c>
      <c r="H172" s="12">
        <v>5.75</v>
      </c>
    </row>
    <row r="173" spans="3:8" x14ac:dyDescent="0.25">
      <c r="C173" t="s">
        <v>10</v>
      </c>
      <c r="D173" t="s">
        <v>36</v>
      </c>
      <c r="E173" t="s">
        <v>29</v>
      </c>
      <c r="F173" s="4">
        <v>2471</v>
      </c>
      <c r="G173" s="5">
        <v>342</v>
      </c>
      <c r="H173" s="12">
        <v>5.75</v>
      </c>
    </row>
    <row r="174" spans="3:8" x14ac:dyDescent="0.25">
      <c r="C174" t="s">
        <v>8</v>
      </c>
      <c r="D174" t="s">
        <v>35</v>
      </c>
      <c r="E174" t="s">
        <v>29</v>
      </c>
      <c r="F174" s="4">
        <v>2023</v>
      </c>
      <c r="G174" s="5">
        <v>168</v>
      </c>
      <c r="H174" s="12">
        <v>5.75</v>
      </c>
    </row>
    <row r="175" spans="3:8" x14ac:dyDescent="0.25">
      <c r="C175" t="s">
        <v>7</v>
      </c>
      <c r="D175" t="s">
        <v>36</v>
      </c>
      <c r="E175" t="s">
        <v>29</v>
      </c>
      <c r="F175" s="4">
        <v>5551</v>
      </c>
      <c r="G175" s="5">
        <v>252</v>
      </c>
      <c r="H175" s="12">
        <v>5.75</v>
      </c>
    </row>
    <row r="176" spans="3:8" x14ac:dyDescent="0.25">
      <c r="C176" t="s">
        <v>5</v>
      </c>
      <c r="D176" t="s">
        <v>35</v>
      </c>
      <c r="E176" t="s">
        <v>29</v>
      </c>
      <c r="F176" s="4">
        <v>4480</v>
      </c>
      <c r="G176" s="5">
        <v>357</v>
      </c>
      <c r="H176" s="12">
        <v>5.75</v>
      </c>
    </row>
    <row r="177" spans="3:8" x14ac:dyDescent="0.25">
      <c r="C177" t="s">
        <v>6</v>
      </c>
      <c r="D177" t="s">
        <v>39</v>
      </c>
      <c r="E177" t="s">
        <v>29</v>
      </c>
      <c r="F177" s="4">
        <v>3052</v>
      </c>
      <c r="G177" s="5">
        <v>378</v>
      </c>
      <c r="H177" s="12">
        <v>5.75</v>
      </c>
    </row>
    <row r="178" spans="3:8" x14ac:dyDescent="0.25">
      <c r="C178" t="s">
        <v>40</v>
      </c>
      <c r="D178" t="s">
        <v>39</v>
      </c>
      <c r="E178" t="s">
        <v>29</v>
      </c>
      <c r="F178" s="4">
        <v>0</v>
      </c>
      <c r="G178" s="5">
        <v>135</v>
      </c>
      <c r="H178" s="12">
        <v>5.75</v>
      </c>
    </row>
    <row r="179" spans="3:8" x14ac:dyDescent="0.25">
      <c r="C179" t="s">
        <v>3</v>
      </c>
      <c r="D179" t="s">
        <v>37</v>
      </c>
      <c r="E179" t="s">
        <v>29</v>
      </c>
      <c r="F179" s="4">
        <v>4592</v>
      </c>
      <c r="G179" s="5">
        <v>324</v>
      </c>
      <c r="H179" s="12">
        <v>5.75</v>
      </c>
    </row>
    <row r="180" spans="3:8" x14ac:dyDescent="0.25">
      <c r="C180" t="s">
        <v>40</v>
      </c>
      <c r="D180" t="s">
        <v>38</v>
      </c>
      <c r="E180" t="s">
        <v>29</v>
      </c>
      <c r="F180" s="4">
        <v>2541</v>
      </c>
      <c r="G180" s="5">
        <v>45</v>
      </c>
      <c r="H180" s="12">
        <v>5.75</v>
      </c>
    </row>
    <row r="181" spans="3:8" x14ac:dyDescent="0.25">
      <c r="C181" t="s">
        <v>40</v>
      </c>
      <c r="D181" t="s">
        <v>35</v>
      </c>
      <c r="E181" t="s">
        <v>29</v>
      </c>
      <c r="F181" s="4">
        <v>1617</v>
      </c>
      <c r="G181" s="5">
        <v>126</v>
      </c>
      <c r="H181" s="12">
        <v>5.75</v>
      </c>
    </row>
    <row r="182" spans="3:8" x14ac:dyDescent="0.25">
      <c r="C182" t="s">
        <v>40</v>
      </c>
      <c r="D182" t="s">
        <v>37</v>
      </c>
      <c r="E182" t="s">
        <v>29</v>
      </c>
      <c r="F182" s="4">
        <v>9002</v>
      </c>
      <c r="G182" s="5">
        <v>72</v>
      </c>
      <c r="H182" s="12">
        <v>5.75</v>
      </c>
    </row>
    <row r="183" spans="3:8" x14ac:dyDescent="0.25">
      <c r="C183" t="s">
        <v>6</v>
      </c>
      <c r="D183" t="s">
        <v>36</v>
      </c>
      <c r="E183" t="s">
        <v>29</v>
      </c>
      <c r="F183" s="4">
        <v>1400</v>
      </c>
      <c r="G183" s="5">
        <v>135</v>
      </c>
      <c r="H183" s="12">
        <v>5.75</v>
      </c>
    </row>
    <row r="184" spans="3:8" x14ac:dyDescent="0.25">
      <c r="C184" t="s">
        <v>3</v>
      </c>
      <c r="D184" t="s">
        <v>39</v>
      </c>
      <c r="E184" t="s">
        <v>29</v>
      </c>
      <c r="F184" s="4">
        <v>3640</v>
      </c>
      <c r="G184" s="5">
        <v>51</v>
      </c>
      <c r="H184" s="12">
        <v>5.75</v>
      </c>
    </row>
    <row r="185" spans="3:8" x14ac:dyDescent="0.25">
      <c r="C185" t="s">
        <v>2</v>
      </c>
      <c r="D185" t="s">
        <v>34</v>
      </c>
      <c r="E185" t="s">
        <v>13</v>
      </c>
      <c r="F185" s="4">
        <v>252</v>
      </c>
      <c r="G185" s="5">
        <v>54</v>
      </c>
      <c r="H185" s="12">
        <v>5.75</v>
      </c>
    </row>
    <row r="186" spans="3:8" x14ac:dyDescent="0.25">
      <c r="C186" t="s">
        <v>41</v>
      </c>
      <c r="D186" t="s">
        <v>36</v>
      </c>
      <c r="E186" t="s">
        <v>13</v>
      </c>
      <c r="F186" s="4">
        <v>10311</v>
      </c>
      <c r="G186" s="5">
        <v>231</v>
      </c>
      <c r="H186" s="12">
        <v>5.75</v>
      </c>
    </row>
    <row r="187" spans="3:8" x14ac:dyDescent="0.25">
      <c r="C187" t="s">
        <v>41</v>
      </c>
      <c r="D187" t="s">
        <v>35</v>
      </c>
      <c r="E187" t="s">
        <v>13</v>
      </c>
      <c r="F187" s="4">
        <v>4760</v>
      </c>
      <c r="G187" s="5">
        <v>69</v>
      </c>
      <c r="H187" s="12">
        <v>5.75</v>
      </c>
    </row>
    <row r="188" spans="3:8" x14ac:dyDescent="0.25">
      <c r="C188" t="s">
        <v>2</v>
      </c>
      <c r="D188" t="s">
        <v>38</v>
      </c>
      <c r="E188" t="s">
        <v>13</v>
      </c>
      <c r="F188" s="4">
        <v>56</v>
      </c>
      <c r="G188" s="5">
        <v>51</v>
      </c>
      <c r="H188" s="12">
        <v>5.75</v>
      </c>
    </row>
    <row r="189" spans="3:8" x14ac:dyDescent="0.25">
      <c r="C189" t="s">
        <v>10</v>
      </c>
      <c r="D189" t="s">
        <v>38</v>
      </c>
      <c r="E189" t="s">
        <v>13</v>
      </c>
      <c r="F189" s="4">
        <v>63</v>
      </c>
      <c r="G189" s="5">
        <v>123</v>
      </c>
      <c r="H189" s="12">
        <v>5.75</v>
      </c>
    </row>
    <row r="190" spans="3:8" x14ac:dyDescent="0.25">
      <c r="C190" t="s">
        <v>5</v>
      </c>
      <c r="D190" t="s">
        <v>38</v>
      </c>
      <c r="E190" t="s">
        <v>13</v>
      </c>
      <c r="F190" s="4">
        <v>7189</v>
      </c>
      <c r="G190" s="5">
        <v>54</v>
      </c>
      <c r="H190" s="12">
        <v>5.75</v>
      </c>
    </row>
    <row r="191" spans="3:8" x14ac:dyDescent="0.25">
      <c r="C191" t="s">
        <v>8</v>
      </c>
      <c r="D191" t="s">
        <v>38</v>
      </c>
      <c r="E191" t="s">
        <v>13</v>
      </c>
      <c r="F191" s="4">
        <v>819</v>
      </c>
      <c r="G191" s="5">
        <v>510</v>
      </c>
      <c r="H191" s="12">
        <v>5.75</v>
      </c>
    </row>
    <row r="192" spans="3:8" x14ac:dyDescent="0.25">
      <c r="C192" t="s">
        <v>40</v>
      </c>
      <c r="D192" t="s">
        <v>38</v>
      </c>
      <c r="E192" t="s">
        <v>13</v>
      </c>
      <c r="F192" s="4">
        <v>5670</v>
      </c>
      <c r="G192" s="5">
        <v>297</v>
      </c>
      <c r="H192" s="12">
        <v>5.75</v>
      </c>
    </row>
    <row r="193" spans="3:8" x14ac:dyDescent="0.25">
      <c r="C193" t="s">
        <v>6</v>
      </c>
      <c r="D193" t="s">
        <v>38</v>
      </c>
      <c r="E193" t="s">
        <v>13</v>
      </c>
      <c r="F193" s="4">
        <v>2317</v>
      </c>
      <c r="G193" s="5">
        <v>123</v>
      </c>
      <c r="H193" s="12">
        <v>5.75</v>
      </c>
    </row>
    <row r="194" spans="3:8" x14ac:dyDescent="0.25">
      <c r="C194" t="s">
        <v>5</v>
      </c>
      <c r="D194" t="s">
        <v>36</v>
      </c>
      <c r="E194" t="s">
        <v>13</v>
      </c>
      <c r="F194" s="4">
        <v>6146</v>
      </c>
      <c r="G194" s="5">
        <v>63</v>
      </c>
      <c r="H194" s="12">
        <v>5.75</v>
      </c>
    </row>
    <row r="195" spans="3:8" x14ac:dyDescent="0.25">
      <c r="C195" t="s">
        <v>6</v>
      </c>
      <c r="D195" t="s">
        <v>36</v>
      </c>
      <c r="E195" t="s">
        <v>13</v>
      </c>
      <c r="F195" s="4">
        <v>4319</v>
      </c>
      <c r="G195" s="5">
        <v>30</v>
      </c>
      <c r="H195" s="12">
        <v>5.75</v>
      </c>
    </row>
    <row r="196" spans="3:8" x14ac:dyDescent="0.25">
      <c r="C196" t="s">
        <v>10</v>
      </c>
      <c r="D196" t="s">
        <v>36</v>
      </c>
      <c r="E196" t="s">
        <v>13</v>
      </c>
      <c r="F196" s="4">
        <v>945</v>
      </c>
      <c r="G196" s="5">
        <v>75</v>
      </c>
      <c r="H196" s="12">
        <v>5.75</v>
      </c>
    </row>
    <row r="197" spans="3:8" x14ac:dyDescent="0.25">
      <c r="C197" t="s">
        <v>40</v>
      </c>
      <c r="D197" t="s">
        <v>36</v>
      </c>
      <c r="E197" t="s">
        <v>13</v>
      </c>
      <c r="F197" s="4">
        <v>4424</v>
      </c>
      <c r="G197" s="5">
        <v>201</v>
      </c>
      <c r="H197" s="12">
        <v>5.75</v>
      </c>
    </row>
    <row r="198" spans="3:8" x14ac:dyDescent="0.25">
      <c r="C198" t="s">
        <v>9</v>
      </c>
      <c r="D198" t="s">
        <v>38</v>
      </c>
      <c r="E198" t="s">
        <v>16</v>
      </c>
      <c r="F198" s="4">
        <v>2646</v>
      </c>
      <c r="G198" s="5">
        <v>120</v>
      </c>
      <c r="H198" s="12">
        <v>5.75</v>
      </c>
    </row>
    <row r="199" spans="3:8" x14ac:dyDescent="0.25">
      <c r="C199" t="s">
        <v>3</v>
      </c>
      <c r="D199" t="s">
        <v>39</v>
      </c>
      <c r="E199" t="s">
        <v>16</v>
      </c>
      <c r="F199" s="4">
        <v>21</v>
      </c>
      <c r="G199" s="5">
        <v>168</v>
      </c>
      <c r="H199" s="12">
        <v>5.75</v>
      </c>
    </row>
    <row r="200" spans="3:8" x14ac:dyDescent="0.25">
      <c r="C200" t="s">
        <v>6</v>
      </c>
      <c r="D200" t="s">
        <v>37</v>
      </c>
      <c r="E200" t="s">
        <v>16</v>
      </c>
      <c r="F200" s="4">
        <v>1904</v>
      </c>
      <c r="G200" s="5">
        <v>405</v>
      </c>
      <c r="H200" s="12">
        <v>5.75</v>
      </c>
    </row>
    <row r="201" spans="3:8" x14ac:dyDescent="0.25">
      <c r="C201" t="s">
        <v>3</v>
      </c>
      <c r="D201" t="s">
        <v>36</v>
      </c>
      <c r="E201" t="s">
        <v>16</v>
      </c>
      <c r="F201" s="4">
        <v>9198</v>
      </c>
      <c r="G201" s="5">
        <v>36</v>
      </c>
      <c r="H201" s="12">
        <v>5.75</v>
      </c>
    </row>
    <row r="202" spans="3:8" x14ac:dyDescent="0.25">
      <c r="C202" t="s">
        <v>5</v>
      </c>
      <c r="D202" t="s">
        <v>36</v>
      </c>
      <c r="E202" t="s">
        <v>16</v>
      </c>
      <c r="F202" s="4">
        <v>16184</v>
      </c>
      <c r="G202" s="5">
        <v>39</v>
      </c>
      <c r="H202" s="12">
        <v>5.75</v>
      </c>
    </row>
    <row r="203" spans="3:8" x14ac:dyDescent="0.25">
      <c r="C203" t="s">
        <v>6</v>
      </c>
      <c r="D203" t="s">
        <v>38</v>
      </c>
      <c r="E203" t="s">
        <v>16</v>
      </c>
      <c r="F203" s="4">
        <v>938</v>
      </c>
      <c r="G203" s="5">
        <v>6</v>
      </c>
      <c r="H203" s="12">
        <v>5.75</v>
      </c>
    </row>
    <row r="204" spans="3:8" x14ac:dyDescent="0.25">
      <c r="C204" t="s">
        <v>2</v>
      </c>
      <c r="D204" t="s">
        <v>36</v>
      </c>
      <c r="E204" t="s">
        <v>16</v>
      </c>
      <c r="F204" s="4">
        <v>11417</v>
      </c>
      <c r="G204" s="5">
        <v>21</v>
      </c>
      <c r="H204" s="12">
        <v>5.75</v>
      </c>
    </row>
    <row r="205" spans="3:8" x14ac:dyDescent="0.25">
      <c r="C205" t="s">
        <v>2</v>
      </c>
      <c r="D205" t="s">
        <v>39</v>
      </c>
      <c r="E205" t="s">
        <v>16</v>
      </c>
      <c r="F205" s="4">
        <v>2016</v>
      </c>
      <c r="G205" s="5">
        <v>117</v>
      </c>
      <c r="H205" s="12">
        <v>5.75</v>
      </c>
    </row>
    <row r="206" spans="3:8" x14ac:dyDescent="0.25">
      <c r="C206" t="s">
        <v>7</v>
      </c>
      <c r="D206" t="s">
        <v>35</v>
      </c>
      <c r="E206" t="s">
        <v>16</v>
      </c>
      <c r="F206" s="4">
        <v>2135</v>
      </c>
      <c r="G206" s="5">
        <v>27</v>
      </c>
      <c r="H206" s="12">
        <v>5.75</v>
      </c>
    </row>
    <row r="207" spans="3:8" x14ac:dyDescent="0.25">
      <c r="C207" t="s">
        <v>8</v>
      </c>
      <c r="D207" t="s">
        <v>34</v>
      </c>
      <c r="E207" t="s">
        <v>16</v>
      </c>
      <c r="F207" s="4">
        <v>2009</v>
      </c>
      <c r="G207" s="5">
        <v>219</v>
      </c>
      <c r="H207" s="12">
        <v>5.75</v>
      </c>
    </row>
    <row r="208" spans="3:8" x14ac:dyDescent="0.25">
      <c r="C208" t="s">
        <v>40</v>
      </c>
      <c r="D208" t="s">
        <v>35</v>
      </c>
      <c r="E208" t="s">
        <v>16</v>
      </c>
      <c r="F208" s="4">
        <v>4725</v>
      </c>
      <c r="G208" s="5">
        <v>174</v>
      </c>
      <c r="H208" s="12">
        <v>5.75</v>
      </c>
    </row>
    <row r="209" spans="3:8" x14ac:dyDescent="0.25">
      <c r="C209" t="s">
        <v>41</v>
      </c>
      <c r="D209" t="s">
        <v>34</v>
      </c>
      <c r="E209" t="s">
        <v>16</v>
      </c>
      <c r="F209" s="4">
        <v>1274</v>
      </c>
      <c r="G209" s="5">
        <v>225</v>
      </c>
      <c r="H209" s="12">
        <v>5.75</v>
      </c>
    </row>
    <row r="210" spans="3:8" x14ac:dyDescent="0.25">
      <c r="C210" t="s">
        <v>9</v>
      </c>
      <c r="D210" t="s">
        <v>34</v>
      </c>
      <c r="E210" t="s">
        <v>16</v>
      </c>
      <c r="F210" s="4">
        <v>938</v>
      </c>
      <c r="G210" s="5">
        <v>189</v>
      </c>
      <c r="H210" s="12">
        <v>5.75</v>
      </c>
    </row>
    <row r="211" spans="3:8" x14ac:dyDescent="0.25">
      <c r="C211" t="s">
        <v>6</v>
      </c>
      <c r="D211" t="s">
        <v>34</v>
      </c>
      <c r="E211" t="s">
        <v>16</v>
      </c>
      <c r="F211" s="4">
        <v>2219</v>
      </c>
      <c r="G211" s="5">
        <v>75</v>
      </c>
      <c r="H211" s="12">
        <v>5.75</v>
      </c>
    </row>
    <row r="212" spans="3:8" x14ac:dyDescent="0.25">
      <c r="C212" t="s">
        <v>7</v>
      </c>
      <c r="D212" t="s">
        <v>37</v>
      </c>
      <c r="E212" t="s">
        <v>16</v>
      </c>
      <c r="F212" s="4">
        <v>4487</v>
      </c>
      <c r="G212" s="5">
        <v>333</v>
      </c>
      <c r="H212" s="12">
        <v>5.75</v>
      </c>
    </row>
    <row r="213" spans="3:8" x14ac:dyDescent="0.25">
      <c r="C213" t="s">
        <v>5</v>
      </c>
      <c r="D213" t="s">
        <v>34</v>
      </c>
      <c r="E213" t="s">
        <v>20</v>
      </c>
      <c r="F213" s="4">
        <v>15610</v>
      </c>
      <c r="G213" s="5">
        <v>339</v>
      </c>
      <c r="H213" s="12">
        <v>5.75</v>
      </c>
    </row>
    <row r="214" spans="3:8" x14ac:dyDescent="0.25">
      <c r="C214" t="s">
        <v>2</v>
      </c>
      <c r="D214" t="s">
        <v>39</v>
      </c>
      <c r="E214" t="s">
        <v>20</v>
      </c>
      <c r="F214" s="4">
        <v>9443</v>
      </c>
      <c r="G214" s="5">
        <v>162</v>
      </c>
      <c r="H214" s="12">
        <v>5.75</v>
      </c>
    </row>
    <row r="215" spans="3:8" x14ac:dyDescent="0.25">
      <c r="C215" t="s">
        <v>10</v>
      </c>
      <c r="D215" t="s">
        <v>35</v>
      </c>
      <c r="E215" t="s">
        <v>20</v>
      </c>
      <c r="F215" s="4">
        <v>1974</v>
      </c>
      <c r="G215" s="5">
        <v>195</v>
      </c>
      <c r="H215" s="12">
        <v>5.75</v>
      </c>
    </row>
    <row r="216" spans="3:8" x14ac:dyDescent="0.25">
      <c r="C216" t="s">
        <v>7</v>
      </c>
      <c r="D216" t="s">
        <v>34</v>
      </c>
      <c r="E216" t="s">
        <v>20</v>
      </c>
      <c r="F216" s="4">
        <v>2205</v>
      </c>
      <c r="G216" s="5">
        <v>138</v>
      </c>
      <c r="H216" s="12">
        <v>5.75</v>
      </c>
    </row>
    <row r="217" spans="3:8" x14ac:dyDescent="0.25">
      <c r="C217" t="s">
        <v>9</v>
      </c>
      <c r="D217" t="s">
        <v>34</v>
      </c>
      <c r="E217" t="s">
        <v>20</v>
      </c>
      <c r="F217" s="4">
        <v>8463</v>
      </c>
      <c r="G217" s="5">
        <v>492</v>
      </c>
      <c r="H217" s="12">
        <v>5.75</v>
      </c>
    </row>
    <row r="218" spans="3:8" x14ac:dyDescent="0.25">
      <c r="C218" t="s">
        <v>3</v>
      </c>
      <c r="D218" t="s">
        <v>34</v>
      </c>
      <c r="E218" t="s">
        <v>20</v>
      </c>
      <c r="F218" s="4">
        <v>2583</v>
      </c>
      <c r="G218" s="5">
        <v>18</v>
      </c>
      <c r="H218" s="12">
        <v>5.75</v>
      </c>
    </row>
    <row r="219" spans="3:8" x14ac:dyDescent="0.25">
      <c r="C219" t="s">
        <v>41</v>
      </c>
      <c r="D219" t="s">
        <v>37</v>
      </c>
      <c r="E219" t="s">
        <v>20</v>
      </c>
      <c r="F219" s="4">
        <v>3388</v>
      </c>
      <c r="G219" s="5">
        <v>123</v>
      </c>
      <c r="H219" s="12">
        <v>5.75</v>
      </c>
    </row>
    <row r="220" spans="3:8" x14ac:dyDescent="0.25">
      <c r="C220" t="s">
        <v>9</v>
      </c>
      <c r="D220" t="s">
        <v>37</v>
      </c>
      <c r="E220" t="s">
        <v>20</v>
      </c>
      <c r="F220" s="4">
        <v>7273</v>
      </c>
      <c r="G220" s="5">
        <v>96</v>
      </c>
      <c r="H220" s="12">
        <v>5.75</v>
      </c>
    </row>
    <row r="221" spans="3:8" x14ac:dyDescent="0.25">
      <c r="C221" t="s">
        <v>8</v>
      </c>
      <c r="D221" t="s">
        <v>35</v>
      </c>
      <c r="E221" t="s">
        <v>20</v>
      </c>
      <c r="F221" s="4">
        <v>2702</v>
      </c>
      <c r="G221" s="5">
        <v>363</v>
      </c>
      <c r="H221" s="12">
        <v>5.75</v>
      </c>
    </row>
    <row r="222" spans="3:8" x14ac:dyDescent="0.25">
      <c r="C222" t="s">
        <v>6</v>
      </c>
      <c r="D222" t="s">
        <v>35</v>
      </c>
      <c r="E222" t="s">
        <v>20</v>
      </c>
      <c r="F222" s="4">
        <v>1071</v>
      </c>
      <c r="G222" s="5">
        <v>270</v>
      </c>
      <c r="H222" s="12">
        <v>5.75</v>
      </c>
    </row>
    <row r="223" spans="3:8" x14ac:dyDescent="0.25">
      <c r="C223" t="s">
        <v>6</v>
      </c>
      <c r="D223" t="s">
        <v>38</v>
      </c>
      <c r="E223" t="s">
        <v>27</v>
      </c>
      <c r="F223" s="4">
        <v>1134</v>
      </c>
      <c r="G223" s="5">
        <v>282</v>
      </c>
      <c r="H223" s="12">
        <v>5.75</v>
      </c>
    </row>
    <row r="224" spans="3:8" x14ac:dyDescent="0.25">
      <c r="C224" t="s">
        <v>40</v>
      </c>
      <c r="D224" t="s">
        <v>34</v>
      </c>
      <c r="E224" t="s">
        <v>27</v>
      </c>
      <c r="F224" s="4">
        <v>2289</v>
      </c>
      <c r="G224" s="5">
        <v>135</v>
      </c>
      <c r="H224" s="12">
        <v>5.75</v>
      </c>
    </row>
    <row r="225" spans="3:8" x14ac:dyDescent="0.25">
      <c r="C225" t="s">
        <v>5</v>
      </c>
      <c r="D225" t="s">
        <v>34</v>
      </c>
      <c r="E225" t="s">
        <v>27</v>
      </c>
      <c r="F225" s="4">
        <v>6986</v>
      </c>
      <c r="G225" s="5">
        <v>21</v>
      </c>
      <c r="H225" s="12">
        <v>5.75</v>
      </c>
    </row>
    <row r="226" spans="3:8" x14ac:dyDescent="0.25">
      <c r="C226" t="s">
        <v>6</v>
      </c>
      <c r="D226" t="s">
        <v>34</v>
      </c>
      <c r="E226" t="s">
        <v>27</v>
      </c>
      <c r="F226" s="4">
        <v>4242</v>
      </c>
      <c r="G226" s="5">
        <v>207</v>
      </c>
      <c r="H226" s="12">
        <v>5.75</v>
      </c>
    </row>
    <row r="227" spans="3:8" x14ac:dyDescent="0.25">
      <c r="C227" t="s">
        <v>2</v>
      </c>
      <c r="D227" t="s">
        <v>39</v>
      </c>
      <c r="E227" t="s">
        <v>27</v>
      </c>
      <c r="F227" s="4">
        <v>7812</v>
      </c>
      <c r="G227" s="5">
        <v>81</v>
      </c>
      <c r="H227" s="12">
        <v>5.75</v>
      </c>
    </row>
    <row r="228" spans="3:8" x14ac:dyDescent="0.25">
      <c r="C228" t="s">
        <v>2</v>
      </c>
      <c r="D228" t="s">
        <v>36</v>
      </c>
      <c r="E228" t="s">
        <v>27</v>
      </c>
      <c r="F228" s="4">
        <v>798</v>
      </c>
      <c r="G228" s="5">
        <v>519</v>
      </c>
      <c r="H228" s="12">
        <v>5.75</v>
      </c>
    </row>
    <row r="229" spans="3:8" x14ac:dyDescent="0.25">
      <c r="C229" t="s">
        <v>10</v>
      </c>
      <c r="D229" t="s">
        <v>36</v>
      </c>
      <c r="E229" t="s">
        <v>27</v>
      </c>
      <c r="F229" s="4">
        <v>1407</v>
      </c>
      <c r="G229" s="5">
        <v>72</v>
      </c>
      <c r="H229" s="12">
        <v>5.75</v>
      </c>
    </row>
    <row r="230" spans="3:8" x14ac:dyDescent="0.25">
      <c r="C230" t="s">
        <v>41</v>
      </c>
      <c r="D230" t="s">
        <v>35</v>
      </c>
      <c r="E230" t="s">
        <v>27</v>
      </c>
      <c r="F230" s="4">
        <v>847</v>
      </c>
      <c r="G230" s="5">
        <v>129</v>
      </c>
      <c r="H230" s="12">
        <v>5.75</v>
      </c>
    </row>
    <row r="231" spans="3:8" x14ac:dyDescent="0.25">
      <c r="C231" t="s">
        <v>8</v>
      </c>
      <c r="D231" t="s">
        <v>35</v>
      </c>
      <c r="E231" t="s">
        <v>27</v>
      </c>
      <c r="F231" s="4">
        <v>4753</v>
      </c>
      <c r="G231" s="5">
        <v>300</v>
      </c>
      <c r="H231" s="12">
        <v>5.75</v>
      </c>
    </row>
    <row r="232" spans="3:8" x14ac:dyDescent="0.25">
      <c r="C232" t="s">
        <v>7</v>
      </c>
      <c r="D232" t="s">
        <v>35</v>
      </c>
      <c r="E232" t="s">
        <v>27</v>
      </c>
      <c r="F232" s="4">
        <v>2478</v>
      </c>
      <c r="G232" s="5">
        <v>21</v>
      </c>
      <c r="H232" s="12">
        <v>5.75</v>
      </c>
    </row>
    <row r="233" spans="3:8" x14ac:dyDescent="0.25">
      <c r="C233" t="s">
        <v>9</v>
      </c>
      <c r="D233" t="s">
        <v>36</v>
      </c>
      <c r="E233" t="s">
        <v>27</v>
      </c>
      <c r="F233" s="4">
        <v>11522</v>
      </c>
      <c r="G233" s="5">
        <v>204</v>
      </c>
      <c r="H233" s="12">
        <v>5.75</v>
      </c>
    </row>
    <row r="234" spans="3:8" x14ac:dyDescent="0.25">
      <c r="C234" t="s">
        <v>6</v>
      </c>
      <c r="D234" t="s">
        <v>35</v>
      </c>
      <c r="E234" t="s">
        <v>27</v>
      </c>
      <c r="F234" s="4">
        <v>3864</v>
      </c>
      <c r="G234" s="5">
        <v>177</v>
      </c>
      <c r="H234" s="12">
        <v>5.75</v>
      </c>
    </row>
    <row r="235" spans="3:8" x14ac:dyDescent="0.25">
      <c r="C235" t="s">
        <v>7</v>
      </c>
      <c r="D235" t="s">
        <v>39</v>
      </c>
      <c r="E235" t="s">
        <v>27</v>
      </c>
      <c r="F235" s="4">
        <v>966</v>
      </c>
      <c r="G235" s="5">
        <v>198</v>
      </c>
      <c r="H235" s="12">
        <v>5.75</v>
      </c>
    </row>
    <row r="236" spans="3:8" x14ac:dyDescent="0.25">
      <c r="C236" t="s">
        <v>40</v>
      </c>
      <c r="D236" t="s">
        <v>39</v>
      </c>
      <c r="E236" t="s">
        <v>27</v>
      </c>
      <c r="F236" s="4">
        <v>6370</v>
      </c>
      <c r="G236" s="5">
        <v>30</v>
      </c>
      <c r="H236" s="12">
        <v>5.75</v>
      </c>
    </row>
    <row r="237" spans="3:8" x14ac:dyDescent="0.25">
      <c r="C237" t="s">
        <v>40</v>
      </c>
      <c r="D237" t="s">
        <v>36</v>
      </c>
      <c r="E237" t="s">
        <v>27</v>
      </c>
      <c r="F237" s="4">
        <v>3164</v>
      </c>
      <c r="G237" s="5">
        <v>306</v>
      </c>
      <c r="H237" s="12">
        <v>5.75</v>
      </c>
    </row>
    <row r="238" spans="3:8" x14ac:dyDescent="0.25">
      <c r="C238" t="s">
        <v>40</v>
      </c>
      <c r="D238" t="s">
        <v>37</v>
      </c>
      <c r="E238" t="s">
        <v>27</v>
      </c>
      <c r="F238" s="4">
        <v>6132</v>
      </c>
      <c r="G238" s="5">
        <v>93</v>
      </c>
      <c r="H238" s="12">
        <v>5.75</v>
      </c>
    </row>
    <row r="239" spans="3:8" x14ac:dyDescent="0.25">
      <c r="C239" t="s">
        <v>8</v>
      </c>
      <c r="D239" t="s">
        <v>38</v>
      </c>
      <c r="E239" t="s">
        <v>27</v>
      </c>
      <c r="F239" s="4">
        <v>2268</v>
      </c>
      <c r="G239" s="5">
        <v>63</v>
      </c>
      <c r="H239" s="12">
        <v>5.75</v>
      </c>
    </row>
    <row r="240" spans="3:8" x14ac:dyDescent="0.25">
      <c r="C240" t="s">
        <v>9</v>
      </c>
      <c r="D240" t="s">
        <v>35</v>
      </c>
      <c r="E240" t="s">
        <v>27</v>
      </c>
      <c r="F240" s="4">
        <v>2429</v>
      </c>
      <c r="G240" s="5">
        <v>144</v>
      </c>
      <c r="H240" s="12">
        <v>5.75</v>
      </c>
    </row>
    <row r="241" spans="3:8" x14ac:dyDescent="0.25">
      <c r="C241" t="s">
        <v>40</v>
      </c>
      <c r="D241" t="s">
        <v>35</v>
      </c>
      <c r="E241" t="s">
        <v>33</v>
      </c>
      <c r="F241" s="4">
        <v>8869</v>
      </c>
      <c r="G241" s="5">
        <v>432</v>
      </c>
      <c r="H241" s="12">
        <v>5.75</v>
      </c>
    </row>
    <row r="242" spans="3:8" x14ac:dyDescent="0.25">
      <c r="C242" t="s">
        <v>7</v>
      </c>
      <c r="D242" t="s">
        <v>34</v>
      </c>
      <c r="E242" t="s">
        <v>33</v>
      </c>
      <c r="F242" s="4">
        <v>2226</v>
      </c>
      <c r="G242" s="5">
        <v>48</v>
      </c>
      <c r="H242" s="12">
        <v>5.75</v>
      </c>
    </row>
    <row r="243" spans="3:8" x14ac:dyDescent="0.25">
      <c r="C243" t="s">
        <v>40</v>
      </c>
      <c r="D243" t="s">
        <v>36</v>
      </c>
      <c r="E243" t="s">
        <v>33</v>
      </c>
      <c r="F243" s="4">
        <v>9772</v>
      </c>
      <c r="G243" s="5">
        <v>90</v>
      </c>
      <c r="H243" s="12">
        <v>5.75</v>
      </c>
    </row>
    <row r="244" spans="3:8" x14ac:dyDescent="0.25">
      <c r="C244" t="s">
        <v>6</v>
      </c>
      <c r="D244" t="s">
        <v>38</v>
      </c>
      <c r="E244" t="s">
        <v>33</v>
      </c>
      <c r="F244" s="4">
        <v>959</v>
      </c>
      <c r="G244" s="5">
        <v>135</v>
      </c>
      <c r="H244" s="12">
        <v>5.75</v>
      </c>
    </row>
    <row r="245" spans="3:8" x14ac:dyDescent="0.25">
      <c r="C245" t="s">
        <v>7</v>
      </c>
      <c r="D245" t="s">
        <v>37</v>
      </c>
      <c r="E245" t="s">
        <v>33</v>
      </c>
      <c r="F245" s="4">
        <v>6391</v>
      </c>
      <c r="G245" s="5">
        <v>48</v>
      </c>
      <c r="H245" s="12">
        <v>5.75</v>
      </c>
    </row>
    <row r="246" spans="3:8" x14ac:dyDescent="0.25">
      <c r="C246" t="s">
        <v>41</v>
      </c>
      <c r="D246" t="s">
        <v>34</v>
      </c>
      <c r="E246" t="s">
        <v>33</v>
      </c>
      <c r="F246" s="4">
        <v>7847</v>
      </c>
      <c r="G246" s="5">
        <v>174</v>
      </c>
      <c r="H246" s="12">
        <v>5.75</v>
      </c>
    </row>
    <row r="247" spans="3:8" x14ac:dyDescent="0.25">
      <c r="C247" t="s">
        <v>8</v>
      </c>
      <c r="D247" t="s">
        <v>35</v>
      </c>
      <c r="E247" t="s">
        <v>33</v>
      </c>
      <c r="F247" s="4">
        <v>357</v>
      </c>
      <c r="G247" s="5">
        <v>126</v>
      </c>
      <c r="H247" s="12">
        <v>5.75</v>
      </c>
    </row>
    <row r="248" spans="3:8" x14ac:dyDescent="0.25">
      <c r="C248" t="s">
        <v>10</v>
      </c>
      <c r="D248" t="s">
        <v>39</v>
      </c>
      <c r="E248" t="s">
        <v>33</v>
      </c>
      <c r="F248" s="4">
        <v>12950</v>
      </c>
      <c r="G248" s="5">
        <v>30</v>
      </c>
      <c r="H248" s="12">
        <v>5.75</v>
      </c>
    </row>
    <row r="249" spans="3:8" x14ac:dyDescent="0.25">
      <c r="C249" t="s">
        <v>40</v>
      </c>
      <c r="D249" t="s">
        <v>34</v>
      </c>
      <c r="E249" t="s">
        <v>33</v>
      </c>
      <c r="F249" s="4">
        <v>3794</v>
      </c>
      <c r="G249" s="5">
        <v>159</v>
      </c>
      <c r="H249" s="12">
        <v>5.75</v>
      </c>
    </row>
    <row r="250" spans="3:8" x14ac:dyDescent="0.25">
      <c r="C250" t="s">
        <v>3</v>
      </c>
      <c r="D250" t="s">
        <v>35</v>
      </c>
      <c r="E250" t="s">
        <v>33</v>
      </c>
      <c r="F250" s="4">
        <v>819</v>
      </c>
      <c r="G250" s="5">
        <v>306</v>
      </c>
      <c r="H250" s="12">
        <v>5.75</v>
      </c>
    </row>
    <row r="251" spans="3:8" x14ac:dyDescent="0.25">
      <c r="C251" t="s">
        <v>5</v>
      </c>
      <c r="D251" t="s">
        <v>34</v>
      </c>
      <c r="E251" t="s">
        <v>33</v>
      </c>
      <c r="F251" s="4">
        <v>1652</v>
      </c>
      <c r="G251" s="5">
        <v>93</v>
      </c>
      <c r="H251" s="12">
        <v>5.75</v>
      </c>
    </row>
    <row r="252" spans="3:8" x14ac:dyDescent="0.25">
      <c r="C252" t="s">
        <v>9</v>
      </c>
      <c r="D252" t="s">
        <v>38</v>
      </c>
      <c r="E252" t="s">
        <v>33</v>
      </c>
      <c r="F252" s="4">
        <v>9506</v>
      </c>
      <c r="G252" s="5">
        <v>87</v>
      </c>
      <c r="H252" s="12">
        <v>5.75</v>
      </c>
    </row>
    <row r="253" spans="3:8" x14ac:dyDescent="0.25">
      <c r="C253" t="s">
        <v>2</v>
      </c>
      <c r="D253" t="s">
        <v>39</v>
      </c>
      <c r="E253" t="s">
        <v>33</v>
      </c>
      <c r="F253" s="4">
        <v>4018</v>
      </c>
      <c r="G253" s="5">
        <v>126</v>
      </c>
      <c r="H253" s="12">
        <v>5.75</v>
      </c>
    </row>
    <row r="254" spans="3:8" x14ac:dyDescent="0.25">
      <c r="C254" t="s">
        <v>41</v>
      </c>
      <c r="D254" t="s">
        <v>35</v>
      </c>
      <c r="E254" t="s">
        <v>15</v>
      </c>
      <c r="F254" s="4">
        <v>2114</v>
      </c>
      <c r="G254" s="5">
        <v>186</v>
      </c>
      <c r="H254" s="12">
        <v>5.75</v>
      </c>
    </row>
    <row r="255" spans="3:8" x14ac:dyDescent="0.25">
      <c r="C255" t="s">
        <v>6</v>
      </c>
      <c r="D255" t="s">
        <v>34</v>
      </c>
      <c r="E255" t="s">
        <v>15</v>
      </c>
      <c r="F255" s="4">
        <v>1442</v>
      </c>
      <c r="G255" s="5">
        <v>15</v>
      </c>
      <c r="H255" s="12">
        <v>5.75</v>
      </c>
    </row>
    <row r="256" spans="3:8" x14ac:dyDescent="0.25">
      <c r="C256" t="s">
        <v>8</v>
      </c>
      <c r="D256" t="s">
        <v>37</v>
      </c>
      <c r="E256" t="s">
        <v>15</v>
      </c>
      <c r="F256" s="4">
        <v>9709</v>
      </c>
      <c r="G256" s="5">
        <v>30</v>
      </c>
      <c r="H256" s="12">
        <v>5.75</v>
      </c>
    </row>
    <row r="257" spans="3:8" x14ac:dyDescent="0.25">
      <c r="C257" t="s">
        <v>5</v>
      </c>
      <c r="D257" t="s">
        <v>35</v>
      </c>
      <c r="E257" t="s">
        <v>15</v>
      </c>
      <c r="F257" s="4">
        <v>13391</v>
      </c>
      <c r="G257" s="5">
        <v>201</v>
      </c>
      <c r="H257" s="12">
        <v>5.75</v>
      </c>
    </row>
    <row r="258" spans="3:8" x14ac:dyDescent="0.25">
      <c r="C258" t="s">
        <v>5</v>
      </c>
      <c r="D258" t="s">
        <v>34</v>
      </c>
      <c r="E258" t="s">
        <v>15</v>
      </c>
      <c r="F258" s="4">
        <v>7280</v>
      </c>
      <c r="G258" s="5">
        <v>201</v>
      </c>
      <c r="H258" s="12">
        <v>5.75</v>
      </c>
    </row>
    <row r="259" spans="3:8" x14ac:dyDescent="0.25">
      <c r="C259" t="s">
        <v>9</v>
      </c>
      <c r="D259" t="s">
        <v>35</v>
      </c>
      <c r="E259" t="s">
        <v>15</v>
      </c>
      <c r="F259" s="4">
        <v>7833</v>
      </c>
      <c r="G259" s="5">
        <v>243</v>
      </c>
      <c r="H259" s="12">
        <v>5.75</v>
      </c>
    </row>
    <row r="260" spans="3:8" x14ac:dyDescent="0.25">
      <c r="C260" t="s">
        <v>2</v>
      </c>
      <c r="D260" t="s">
        <v>39</v>
      </c>
      <c r="E260" t="s">
        <v>15</v>
      </c>
      <c r="F260" s="4">
        <v>4802</v>
      </c>
      <c r="G260" s="5">
        <v>36</v>
      </c>
      <c r="H260" s="12">
        <v>5.75</v>
      </c>
    </row>
    <row r="261" spans="3:8" x14ac:dyDescent="0.25">
      <c r="C261" t="s">
        <v>10</v>
      </c>
      <c r="D261" t="s">
        <v>35</v>
      </c>
      <c r="E261" t="s">
        <v>15</v>
      </c>
      <c r="F261" s="4">
        <v>2562</v>
      </c>
      <c r="G261" s="5">
        <v>6</v>
      </c>
      <c r="H261" s="12">
        <v>5.75</v>
      </c>
    </row>
    <row r="262" spans="3:8" x14ac:dyDescent="0.25">
      <c r="C262" t="s">
        <v>7</v>
      </c>
      <c r="D262" t="s">
        <v>34</v>
      </c>
      <c r="E262" t="s">
        <v>15</v>
      </c>
      <c r="F262" s="4">
        <v>3829</v>
      </c>
      <c r="G262" s="5">
        <v>24</v>
      </c>
      <c r="H262" s="12">
        <v>5.75</v>
      </c>
    </row>
    <row r="263" spans="3:8" x14ac:dyDescent="0.25">
      <c r="C263" t="s">
        <v>40</v>
      </c>
      <c r="D263" t="s">
        <v>39</v>
      </c>
      <c r="E263" t="s">
        <v>15</v>
      </c>
      <c r="F263" s="4">
        <v>5775</v>
      </c>
      <c r="G263" s="5">
        <v>42</v>
      </c>
      <c r="H263" s="12">
        <v>5.75</v>
      </c>
    </row>
    <row r="264" spans="3:8" x14ac:dyDescent="0.25">
      <c r="C264" t="s">
        <v>2</v>
      </c>
      <c r="D264" t="s">
        <v>37</v>
      </c>
      <c r="E264" t="s">
        <v>15</v>
      </c>
      <c r="F264" s="4">
        <v>2863</v>
      </c>
      <c r="G264" s="5">
        <v>42</v>
      </c>
      <c r="H264" s="12">
        <v>5.75</v>
      </c>
    </row>
    <row r="265" spans="3:8" x14ac:dyDescent="0.25">
      <c r="C265" t="s">
        <v>3</v>
      </c>
      <c r="D265" t="s">
        <v>35</v>
      </c>
      <c r="E265" t="s">
        <v>15</v>
      </c>
      <c r="F265" s="4">
        <v>6657</v>
      </c>
      <c r="G265" s="5">
        <v>276</v>
      </c>
      <c r="H265" s="12">
        <v>5.75</v>
      </c>
    </row>
    <row r="266" spans="3:8" x14ac:dyDescent="0.25">
      <c r="C266" t="s">
        <v>41</v>
      </c>
      <c r="D266" t="s">
        <v>37</v>
      </c>
      <c r="E266" t="s">
        <v>15</v>
      </c>
      <c r="F266" s="4">
        <v>714</v>
      </c>
      <c r="G266" s="5">
        <v>231</v>
      </c>
      <c r="H266" s="12">
        <v>5.75</v>
      </c>
    </row>
    <row r="267" spans="3:8" x14ac:dyDescent="0.25">
      <c r="C267" t="s">
        <v>6</v>
      </c>
      <c r="D267" t="s">
        <v>38</v>
      </c>
      <c r="E267" t="s">
        <v>31</v>
      </c>
      <c r="F267" s="4">
        <v>2681</v>
      </c>
      <c r="G267" s="5">
        <v>54</v>
      </c>
      <c r="H267" s="12">
        <v>5.75</v>
      </c>
    </row>
    <row r="268" spans="3:8" x14ac:dyDescent="0.25">
      <c r="C268" t="s">
        <v>6</v>
      </c>
      <c r="D268" t="s">
        <v>37</v>
      </c>
      <c r="E268" t="s">
        <v>31</v>
      </c>
      <c r="F268" s="4">
        <v>7693</v>
      </c>
      <c r="G268" s="5">
        <v>87</v>
      </c>
      <c r="H268" s="12">
        <v>5.75</v>
      </c>
    </row>
    <row r="269" spans="3:8" x14ac:dyDescent="0.25">
      <c r="C269" t="s">
        <v>5</v>
      </c>
      <c r="D269" t="s">
        <v>37</v>
      </c>
      <c r="E269" t="s">
        <v>31</v>
      </c>
      <c r="F269" s="4">
        <v>182</v>
      </c>
      <c r="G269" s="5">
        <v>48</v>
      </c>
      <c r="H269" s="12">
        <v>5.75</v>
      </c>
    </row>
    <row r="270" spans="3:8" x14ac:dyDescent="0.25">
      <c r="C270" t="s">
        <v>8</v>
      </c>
      <c r="D270" t="s">
        <v>39</v>
      </c>
      <c r="E270" t="s">
        <v>31</v>
      </c>
      <c r="F270" s="4">
        <v>8890</v>
      </c>
      <c r="G270" s="5">
        <v>210</v>
      </c>
      <c r="H270" s="12">
        <v>5.75</v>
      </c>
    </row>
    <row r="271" spans="3:8" x14ac:dyDescent="0.25">
      <c r="C271" t="s">
        <v>8</v>
      </c>
      <c r="D271" t="s">
        <v>34</v>
      </c>
      <c r="E271" t="s">
        <v>31</v>
      </c>
      <c r="F271" s="4">
        <v>3507</v>
      </c>
      <c r="G271" s="5">
        <v>288</v>
      </c>
      <c r="H271" s="12">
        <v>5.75</v>
      </c>
    </row>
    <row r="272" spans="3:8" x14ac:dyDescent="0.25">
      <c r="C272" t="s">
        <v>40</v>
      </c>
      <c r="D272" t="s">
        <v>38</v>
      </c>
      <c r="E272" t="s">
        <v>31</v>
      </c>
      <c r="F272" s="4">
        <v>1988</v>
      </c>
      <c r="G272" s="5">
        <v>39</v>
      </c>
      <c r="H272" s="12">
        <v>5.75</v>
      </c>
    </row>
    <row r="273" spans="3:8" x14ac:dyDescent="0.25">
      <c r="C273" t="s">
        <v>2</v>
      </c>
      <c r="D273" t="s">
        <v>36</v>
      </c>
      <c r="E273" t="s">
        <v>31</v>
      </c>
      <c r="F273" s="4">
        <v>3094</v>
      </c>
      <c r="G273" s="5">
        <v>246</v>
      </c>
      <c r="H273" s="12">
        <v>5.75</v>
      </c>
    </row>
    <row r="274" spans="3:8" x14ac:dyDescent="0.25">
      <c r="C274" t="s">
        <v>5</v>
      </c>
      <c r="D274" t="s">
        <v>35</v>
      </c>
      <c r="E274" t="s">
        <v>31</v>
      </c>
      <c r="F274" s="4">
        <v>4753</v>
      </c>
      <c r="G274" s="5">
        <v>246</v>
      </c>
      <c r="H274" s="12">
        <v>5.75</v>
      </c>
    </row>
    <row r="275" spans="3:8" x14ac:dyDescent="0.25">
      <c r="C275" t="s">
        <v>2</v>
      </c>
      <c r="D275" t="s">
        <v>38</v>
      </c>
      <c r="E275" t="s">
        <v>31</v>
      </c>
      <c r="F275" s="4">
        <v>4326</v>
      </c>
      <c r="G275" s="5">
        <v>348</v>
      </c>
      <c r="H275" s="12">
        <v>5.75</v>
      </c>
    </row>
    <row r="276" spans="3:8" x14ac:dyDescent="0.25">
      <c r="C276" t="s">
        <v>7</v>
      </c>
      <c r="D276" t="s">
        <v>36</v>
      </c>
      <c r="E276" t="s">
        <v>31</v>
      </c>
      <c r="F276" s="4">
        <v>2149</v>
      </c>
      <c r="G276" s="5">
        <v>117</v>
      </c>
      <c r="H276" s="12">
        <v>5.75</v>
      </c>
    </row>
    <row r="277" spans="3:8" x14ac:dyDescent="0.25">
      <c r="C277" t="s">
        <v>6</v>
      </c>
      <c r="D277" t="s">
        <v>36</v>
      </c>
      <c r="E277" t="s">
        <v>21</v>
      </c>
      <c r="F277" s="4">
        <v>497</v>
      </c>
      <c r="G277" s="5">
        <v>63</v>
      </c>
      <c r="H277" s="12">
        <v>5.75</v>
      </c>
    </row>
    <row r="278" spans="3:8" x14ac:dyDescent="0.25">
      <c r="C278" t="s">
        <v>10</v>
      </c>
      <c r="D278" t="s">
        <v>35</v>
      </c>
      <c r="E278" t="s">
        <v>21</v>
      </c>
      <c r="F278" s="4">
        <v>567</v>
      </c>
      <c r="G278" s="5">
        <v>228</v>
      </c>
      <c r="H278" s="12">
        <v>5.75</v>
      </c>
    </row>
    <row r="279" spans="3:8" x14ac:dyDescent="0.25">
      <c r="C279" t="s">
        <v>41</v>
      </c>
      <c r="D279" t="s">
        <v>37</v>
      </c>
      <c r="E279" t="s">
        <v>21</v>
      </c>
      <c r="F279" s="4">
        <v>2933</v>
      </c>
      <c r="G279" s="5">
        <v>9</v>
      </c>
      <c r="H279" s="12">
        <v>5.75</v>
      </c>
    </row>
    <row r="280" spans="3:8" x14ac:dyDescent="0.25">
      <c r="C280" t="s">
        <v>9</v>
      </c>
      <c r="D280" t="s">
        <v>34</v>
      </c>
      <c r="E280" t="s">
        <v>21</v>
      </c>
      <c r="F280" s="4">
        <v>6832</v>
      </c>
      <c r="G280" s="5">
        <v>27</v>
      </c>
      <c r="H280" s="12">
        <v>5.75</v>
      </c>
    </row>
    <row r="281" spans="3:8" x14ac:dyDescent="0.25">
      <c r="C281" t="s">
        <v>6</v>
      </c>
      <c r="D281" t="s">
        <v>38</v>
      </c>
      <c r="E281" t="s">
        <v>21</v>
      </c>
      <c r="F281" s="4">
        <v>7322</v>
      </c>
      <c r="G281" s="5">
        <v>36</v>
      </c>
      <c r="H281" s="12">
        <v>5.75</v>
      </c>
    </row>
    <row r="282" spans="3:8" x14ac:dyDescent="0.25">
      <c r="C282" t="s">
        <v>2</v>
      </c>
      <c r="D282" t="s">
        <v>39</v>
      </c>
      <c r="E282" t="s">
        <v>21</v>
      </c>
      <c r="F282" s="4">
        <v>7651</v>
      </c>
      <c r="G282" s="5">
        <v>213</v>
      </c>
      <c r="H282" s="12">
        <v>5.75</v>
      </c>
    </row>
    <row r="283" spans="3:8" x14ac:dyDescent="0.25">
      <c r="C283" t="s">
        <v>10</v>
      </c>
      <c r="D283" t="s">
        <v>39</v>
      </c>
      <c r="E283" t="s">
        <v>21</v>
      </c>
      <c r="F283" s="4">
        <v>4858</v>
      </c>
      <c r="G283" s="5">
        <v>279</v>
      </c>
      <c r="H283" s="12">
        <v>5.75</v>
      </c>
    </row>
    <row r="284" spans="3:8" x14ac:dyDescent="0.25">
      <c r="C284" t="s">
        <v>10</v>
      </c>
      <c r="D284" t="s">
        <v>37</v>
      </c>
      <c r="E284" t="s">
        <v>21</v>
      </c>
      <c r="F284" s="4">
        <v>245</v>
      </c>
      <c r="G284" s="5">
        <v>288</v>
      </c>
      <c r="H284" s="12">
        <v>5.75</v>
      </c>
    </row>
    <row r="285" spans="3:8" x14ac:dyDescent="0.25">
      <c r="C285" t="s">
        <v>8</v>
      </c>
      <c r="D285" t="s">
        <v>37</v>
      </c>
      <c r="E285" t="s">
        <v>21</v>
      </c>
      <c r="F285" s="4">
        <v>434</v>
      </c>
      <c r="G285" s="5">
        <v>87</v>
      </c>
      <c r="H285" s="12">
        <v>5.75</v>
      </c>
    </row>
    <row r="286" spans="3:8" x14ac:dyDescent="0.25">
      <c r="C286" t="s">
        <v>8</v>
      </c>
      <c r="D286" t="s">
        <v>38</v>
      </c>
      <c r="E286" t="s">
        <v>21</v>
      </c>
      <c r="F286" s="4">
        <v>6433</v>
      </c>
      <c r="G286" s="5">
        <v>78</v>
      </c>
      <c r="H286" s="12">
        <v>5.75</v>
      </c>
    </row>
    <row r="287" spans="3:8" x14ac:dyDescent="0.25">
      <c r="C287" t="s">
        <v>6</v>
      </c>
      <c r="D287" t="s">
        <v>39</v>
      </c>
      <c r="E287" t="s">
        <v>25</v>
      </c>
      <c r="F287" s="4">
        <v>2100</v>
      </c>
      <c r="G287" s="5">
        <v>414</v>
      </c>
      <c r="H287" s="12">
        <v>3.75</v>
      </c>
    </row>
    <row r="288" spans="3:8" x14ac:dyDescent="0.25">
      <c r="C288" t="s">
        <v>2</v>
      </c>
      <c r="D288" t="s">
        <v>39</v>
      </c>
      <c r="E288" t="s">
        <v>25</v>
      </c>
      <c r="F288" s="4">
        <v>1785</v>
      </c>
      <c r="G288" s="5">
        <v>462</v>
      </c>
      <c r="H288" s="12">
        <v>3.75</v>
      </c>
    </row>
    <row r="289" spans="3:8" x14ac:dyDescent="0.25">
      <c r="C289" t="s">
        <v>3</v>
      </c>
      <c r="D289" t="s">
        <v>35</v>
      </c>
      <c r="E289" t="s">
        <v>25</v>
      </c>
      <c r="F289" s="4">
        <v>2464</v>
      </c>
      <c r="G289" s="5">
        <v>234</v>
      </c>
      <c r="H289" s="12">
        <v>3.75</v>
      </c>
    </row>
    <row r="290" spans="3:8" x14ac:dyDescent="0.25">
      <c r="C290" t="s">
        <v>40</v>
      </c>
      <c r="D290" t="s">
        <v>36</v>
      </c>
      <c r="E290" t="s">
        <v>25</v>
      </c>
      <c r="F290" s="4">
        <v>5439</v>
      </c>
      <c r="G290" s="5">
        <v>30</v>
      </c>
      <c r="H290" s="12">
        <v>3.75</v>
      </c>
    </row>
    <row r="291" spans="3:8" x14ac:dyDescent="0.25">
      <c r="C291" t="s">
        <v>3</v>
      </c>
      <c r="D291" t="s">
        <v>36</v>
      </c>
      <c r="E291" t="s">
        <v>25</v>
      </c>
      <c r="F291" s="4">
        <v>3339</v>
      </c>
      <c r="G291" s="5">
        <v>39</v>
      </c>
      <c r="H291" s="12">
        <v>3.75</v>
      </c>
    </row>
    <row r="292" spans="3:8" x14ac:dyDescent="0.25">
      <c r="C292" t="s">
        <v>6</v>
      </c>
      <c r="D292" t="s">
        <v>38</v>
      </c>
      <c r="E292" t="s">
        <v>25</v>
      </c>
      <c r="F292" s="4">
        <v>469</v>
      </c>
      <c r="G292" s="5">
        <v>75</v>
      </c>
      <c r="H292" s="12">
        <v>3.75</v>
      </c>
    </row>
    <row r="293" spans="3:8" x14ac:dyDescent="0.25">
      <c r="C293" t="s">
        <v>9</v>
      </c>
      <c r="D293" t="s">
        <v>37</v>
      </c>
      <c r="E293" t="s">
        <v>25</v>
      </c>
      <c r="F293" s="4">
        <v>4305</v>
      </c>
      <c r="G293" s="5">
        <v>156</v>
      </c>
      <c r="H293" s="12">
        <v>3.75</v>
      </c>
    </row>
    <row r="294" spans="3:8" x14ac:dyDescent="0.25">
      <c r="C294" t="s">
        <v>7</v>
      </c>
      <c r="D294" t="s">
        <v>34</v>
      </c>
      <c r="E294" t="s">
        <v>25</v>
      </c>
      <c r="F294" s="4">
        <v>1568</v>
      </c>
      <c r="G294" s="5">
        <v>96</v>
      </c>
      <c r="H294" s="12">
        <v>3.75</v>
      </c>
    </row>
    <row r="295" spans="3:8" x14ac:dyDescent="0.25">
      <c r="C295" t="s">
        <v>10</v>
      </c>
      <c r="D295" t="s">
        <v>34</v>
      </c>
      <c r="E295" t="s">
        <v>25</v>
      </c>
      <c r="F295" s="4">
        <v>1428</v>
      </c>
      <c r="G295" s="5">
        <v>93</v>
      </c>
      <c r="H295" s="12">
        <v>3.75</v>
      </c>
    </row>
    <row r="296" spans="3:8" x14ac:dyDescent="0.25">
      <c r="C296" t="s">
        <v>40</v>
      </c>
      <c r="D296" t="s">
        <v>38</v>
      </c>
      <c r="E296" t="s">
        <v>25</v>
      </c>
      <c r="F296" s="4">
        <v>2541</v>
      </c>
      <c r="G296" s="5">
        <v>90</v>
      </c>
      <c r="H296" s="12">
        <v>3.75</v>
      </c>
    </row>
    <row r="297" spans="3:8" x14ac:dyDescent="0.25">
      <c r="C297" t="s">
        <v>9</v>
      </c>
      <c r="D297" t="s">
        <v>39</v>
      </c>
      <c r="E297" t="s">
        <v>25</v>
      </c>
      <c r="F297" s="4">
        <v>3192</v>
      </c>
      <c r="G297" s="5">
        <v>72</v>
      </c>
      <c r="H297" s="12">
        <v>3.75</v>
      </c>
    </row>
    <row r="298" spans="3:8" x14ac:dyDescent="0.25">
      <c r="C298" t="s">
        <v>3</v>
      </c>
      <c r="D298" t="s">
        <v>34</v>
      </c>
      <c r="E298" t="s">
        <v>25</v>
      </c>
      <c r="F298" s="4">
        <v>6300</v>
      </c>
      <c r="G298" s="5">
        <v>42</v>
      </c>
      <c r="H298" s="12">
        <v>3.75</v>
      </c>
    </row>
    <row r="299" spans="3:8" x14ac:dyDescent="0.25">
      <c r="C299" t="s">
        <v>41</v>
      </c>
      <c r="D299" t="s">
        <v>38</v>
      </c>
      <c r="E299" t="s">
        <v>25</v>
      </c>
      <c r="F299" s="4">
        <v>154</v>
      </c>
      <c r="G299" s="5">
        <v>21</v>
      </c>
      <c r="H299" s="12">
        <v>3.75</v>
      </c>
    </row>
    <row r="300" spans="3:8" x14ac:dyDescent="0.25">
      <c r="C300" t="s">
        <v>5</v>
      </c>
      <c r="D300" t="s">
        <v>37</v>
      </c>
      <c r="E300" t="s">
        <v>25</v>
      </c>
      <c r="F300" s="4">
        <v>8813</v>
      </c>
      <c r="G300" s="5">
        <v>21</v>
      </c>
      <c r="H300" s="12">
        <v>3.75</v>
      </c>
    </row>
    <row r="301" spans="3:8" x14ac:dyDescent="0.25">
      <c r="C301" t="s">
        <v>5</v>
      </c>
      <c r="D301" t="s">
        <v>38</v>
      </c>
      <c r="E301" t="s">
        <v>25</v>
      </c>
      <c r="F301" s="4">
        <v>7483</v>
      </c>
      <c r="G301" s="5">
        <v>45</v>
      </c>
      <c r="H301" s="12">
        <v>3.75</v>
      </c>
    </row>
    <row r="302" spans="3:8" x14ac:dyDescent="0.25">
      <c r="C302" t="s">
        <v>9</v>
      </c>
      <c r="D302" t="s">
        <v>36</v>
      </c>
      <c r="E302" t="s">
        <v>25</v>
      </c>
      <c r="F302" s="4">
        <v>2142</v>
      </c>
      <c r="G302" s="5">
        <v>114</v>
      </c>
      <c r="H302" s="12">
        <v>3.75</v>
      </c>
    </row>
    <row r="303" spans="3:8" x14ac:dyDescent="0.25">
      <c r="C303" t="s">
        <v>9</v>
      </c>
      <c r="D303" t="s">
        <v>38</v>
      </c>
      <c r="E303" t="s">
        <v>25</v>
      </c>
      <c r="F303" s="4">
        <v>3850</v>
      </c>
      <c r="G303" s="5">
        <v>102</v>
      </c>
      <c r="H303" s="12">
        <v>3.75</v>
      </c>
    </row>
    <row r="304" spans="3:8" x14ac:dyDescent="0.25">
      <c r="F304" s="4"/>
      <c r="G304" s="5"/>
    </row>
    <row r="305" spans="6:7" x14ac:dyDescent="0.25">
      <c r="F305" s="4"/>
      <c r="G305" s="5"/>
    </row>
    <row r="306" spans="6:7" x14ac:dyDescent="0.25">
      <c r="F306" s="4"/>
      <c r="G306" s="5"/>
    </row>
    <row r="307" spans="6:7" x14ac:dyDescent="0.25">
      <c r="F307" s="4"/>
      <c r="G307" s="5"/>
    </row>
    <row r="308" spans="6:7" x14ac:dyDescent="0.25">
      <c r="F308" s="4"/>
      <c r="G308" s="5"/>
    </row>
    <row r="309" spans="6:7" x14ac:dyDescent="0.25">
      <c r="F309" s="4"/>
      <c r="G309" s="5"/>
    </row>
    <row r="310" spans="6:7" x14ac:dyDescent="0.25">
      <c r="F310" s="4"/>
      <c r="G310" s="5"/>
    </row>
    <row r="311" spans="6:7" x14ac:dyDescent="0.25">
      <c r="F311" s="4"/>
      <c r="G311" s="5"/>
    </row>
    <row r="312" spans="6:7" x14ac:dyDescent="0.25">
      <c r="F312" s="4"/>
      <c r="G312" s="5"/>
    </row>
    <row r="313" spans="6:7" x14ac:dyDescent="0.25">
      <c r="F313" s="4"/>
      <c r="G313" s="5"/>
    </row>
    <row r="314" spans="6:7" x14ac:dyDescent="0.25">
      <c r="F314" s="4"/>
      <c r="G314" s="5"/>
    </row>
    <row r="315" spans="6:7" x14ac:dyDescent="0.25">
      <c r="F315" s="4"/>
      <c r="G315" s="5"/>
    </row>
    <row r="316" spans="6:7" x14ac:dyDescent="0.25">
      <c r="F316" s="4"/>
      <c r="G316" s="5"/>
    </row>
    <row r="317" spans="6:7" x14ac:dyDescent="0.25">
      <c r="F317" s="4"/>
      <c r="G317" s="5"/>
    </row>
    <row r="318" spans="6:7" x14ac:dyDescent="0.25">
      <c r="F318" s="4"/>
      <c r="G318" s="5"/>
    </row>
    <row r="319" spans="6:7" x14ac:dyDescent="0.25">
      <c r="F319" s="4"/>
      <c r="G319" s="5"/>
    </row>
    <row r="320" spans="6: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657D1-A6C5-4479-8DA0-757B16CAD4E7}">
  <dimension ref="H5:O305"/>
  <sheetViews>
    <sheetView topLeftCell="A277" workbookViewId="0">
      <selection activeCell="J293" sqref="J293"/>
    </sheetView>
  </sheetViews>
  <sheetFormatPr defaultRowHeight="15" x14ac:dyDescent="0.25"/>
  <cols>
    <col min="8" max="8" width="16" bestFit="1" customWidth="1"/>
    <col min="9" max="9" width="13" bestFit="1" customWidth="1"/>
    <col min="10" max="10" width="21.85546875" bestFit="1" customWidth="1"/>
    <col min="11" max="11" width="12.5703125" customWidth="1"/>
    <col min="12" max="12" width="13.140625" customWidth="1"/>
    <col min="13" max="13" width="17.28515625" customWidth="1"/>
    <col min="14" max="14" width="19" bestFit="1" customWidth="1"/>
    <col min="15" max="15" width="15.140625" customWidth="1"/>
  </cols>
  <sheetData>
    <row r="5" spans="8:15" x14ac:dyDescent="0.25">
      <c r="H5" s="6" t="s">
        <v>11</v>
      </c>
      <c r="I5" s="6" t="s">
        <v>12</v>
      </c>
      <c r="J5" s="6" t="s">
        <v>0</v>
      </c>
      <c r="K5" s="10" t="s">
        <v>1</v>
      </c>
      <c r="L5" s="10" t="s">
        <v>48</v>
      </c>
      <c r="M5" s="6" t="s">
        <v>89</v>
      </c>
      <c r="N5" s="6" t="s">
        <v>93</v>
      </c>
      <c r="O5" s="6" t="s">
        <v>90</v>
      </c>
    </row>
    <row r="6" spans="8:15" x14ac:dyDescent="0.25">
      <c r="H6" t="s">
        <v>7</v>
      </c>
      <c r="I6" t="s">
        <v>38</v>
      </c>
      <c r="J6" t="s">
        <v>14</v>
      </c>
      <c r="K6" s="4">
        <v>1281</v>
      </c>
      <c r="L6" s="5">
        <v>75</v>
      </c>
      <c r="M6" s="12">
        <v>3.4</v>
      </c>
      <c r="N6">
        <f>data8[[#This Row],[Units]]*data8[[#This Row],[Sales per unit]]</f>
        <v>255</v>
      </c>
      <c r="O6">
        <f>data8[[#This Row],[Amount]]-data8[[#This Row],[Total sales  ]]</f>
        <v>1026</v>
      </c>
    </row>
    <row r="7" spans="8:15" x14ac:dyDescent="0.25">
      <c r="H7" t="s">
        <v>5</v>
      </c>
      <c r="I7" t="s">
        <v>37</v>
      </c>
      <c r="J7" t="s">
        <v>14</v>
      </c>
      <c r="K7" s="4">
        <v>4991</v>
      </c>
      <c r="L7" s="5">
        <v>12</v>
      </c>
      <c r="M7" s="12">
        <v>3.4</v>
      </c>
      <c r="N7">
        <f>data8[[#This Row],[Units]]*data8[[#This Row],[Sales per unit]]</f>
        <v>40.799999999999997</v>
      </c>
      <c r="O7">
        <f>data8[[#This Row],[Amount]]-data8[[#This Row],[Total sales  ]]</f>
        <v>4950.2</v>
      </c>
    </row>
    <row r="8" spans="8:15" x14ac:dyDescent="0.25">
      <c r="H8" t="s">
        <v>41</v>
      </c>
      <c r="I8" t="s">
        <v>39</v>
      </c>
      <c r="J8" t="s">
        <v>14</v>
      </c>
      <c r="K8" s="4">
        <v>3976</v>
      </c>
      <c r="L8" s="5">
        <v>72</v>
      </c>
      <c r="M8" s="12">
        <v>3.4</v>
      </c>
      <c r="N8">
        <f>data8[[#This Row],[Units]]*data8[[#This Row],[Sales per unit]]</f>
        <v>244.79999999999998</v>
      </c>
      <c r="O8">
        <f>data8[[#This Row],[Amount]]-data8[[#This Row],[Total sales  ]]</f>
        <v>3731.2</v>
      </c>
    </row>
    <row r="9" spans="8:15" x14ac:dyDescent="0.25">
      <c r="H9" t="s">
        <v>3</v>
      </c>
      <c r="I9" t="s">
        <v>35</v>
      </c>
      <c r="J9" t="s">
        <v>14</v>
      </c>
      <c r="K9" s="4">
        <v>2415</v>
      </c>
      <c r="L9" s="5">
        <v>255</v>
      </c>
      <c r="M9" s="12">
        <v>3.4</v>
      </c>
      <c r="N9">
        <f>data8[[#This Row],[Units]]*data8[[#This Row],[Sales per unit]]</f>
        <v>867</v>
      </c>
      <c r="O9">
        <f>data8[[#This Row],[Amount]]-data8[[#This Row],[Total sales  ]]</f>
        <v>1548</v>
      </c>
    </row>
    <row r="10" spans="8:15" x14ac:dyDescent="0.25">
      <c r="H10" t="s">
        <v>10</v>
      </c>
      <c r="I10" t="s">
        <v>38</v>
      </c>
      <c r="J10" t="s">
        <v>14</v>
      </c>
      <c r="K10" s="4">
        <v>5586</v>
      </c>
      <c r="L10" s="5">
        <v>525</v>
      </c>
      <c r="M10" s="12">
        <v>3.4</v>
      </c>
      <c r="N10">
        <f>data8[[#This Row],[Units]]*data8[[#This Row],[Sales per unit]]</f>
        <v>1785</v>
      </c>
      <c r="O10">
        <f>data8[[#This Row],[Amount]]-data8[[#This Row],[Total sales  ]]</f>
        <v>3801</v>
      </c>
    </row>
    <row r="11" spans="8:15" x14ac:dyDescent="0.25">
      <c r="H11" t="s">
        <v>7</v>
      </c>
      <c r="I11" t="s">
        <v>37</v>
      </c>
      <c r="J11" t="s">
        <v>14</v>
      </c>
      <c r="K11" s="4">
        <v>6608</v>
      </c>
      <c r="L11" s="5">
        <v>225</v>
      </c>
      <c r="M11" s="12">
        <v>3.4</v>
      </c>
      <c r="N11">
        <f>data8[[#This Row],[Units]]*data8[[#This Row],[Sales per unit]]</f>
        <v>765</v>
      </c>
      <c r="O11">
        <f>data8[[#This Row],[Amount]]-data8[[#This Row],[Total sales  ]]</f>
        <v>5843</v>
      </c>
    </row>
    <row r="12" spans="8:15" x14ac:dyDescent="0.25">
      <c r="H12" t="s">
        <v>7</v>
      </c>
      <c r="I12" t="s">
        <v>35</v>
      </c>
      <c r="J12" t="s">
        <v>14</v>
      </c>
      <c r="K12" s="4">
        <v>4606</v>
      </c>
      <c r="L12" s="5">
        <v>63</v>
      </c>
      <c r="M12" s="12">
        <v>3.4</v>
      </c>
      <c r="N12">
        <f>data8[[#This Row],[Units]]*data8[[#This Row],[Sales per unit]]</f>
        <v>214.2</v>
      </c>
      <c r="O12">
        <f>data8[[#This Row],[Amount]]-data8[[#This Row],[Total sales  ]]</f>
        <v>4391.8</v>
      </c>
    </row>
    <row r="13" spans="8:15" x14ac:dyDescent="0.25">
      <c r="H13" t="s">
        <v>3</v>
      </c>
      <c r="I13" t="s">
        <v>34</v>
      </c>
      <c r="J13" t="s">
        <v>14</v>
      </c>
      <c r="K13" s="4">
        <v>7259</v>
      </c>
      <c r="L13" s="5">
        <v>276</v>
      </c>
      <c r="M13" s="12">
        <v>3.4</v>
      </c>
      <c r="N13">
        <f>data8[[#This Row],[Units]]*data8[[#This Row],[Sales per unit]]</f>
        <v>938.4</v>
      </c>
      <c r="O13">
        <f>data8[[#This Row],[Amount]]-data8[[#This Row],[Total sales  ]]</f>
        <v>6320.6</v>
      </c>
    </row>
    <row r="14" spans="8:15" x14ac:dyDescent="0.25">
      <c r="H14" t="s">
        <v>7</v>
      </c>
      <c r="I14" t="s">
        <v>34</v>
      </c>
      <c r="J14" t="s">
        <v>14</v>
      </c>
      <c r="K14" s="4">
        <v>1932</v>
      </c>
      <c r="L14" s="5">
        <v>369</v>
      </c>
      <c r="M14" s="12">
        <v>3.4</v>
      </c>
      <c r="N14">
        <f>data8[[#This Row],[Units]]*data8[[#This Row],[Sales per unit]]</f>
        <v>1254.5999999999999</v>
      </c>
      <c r="O14">
        <f>data8[[#This Row],[Amount]]-data8[[#This Row],[Total sales  ]]</f>
        <v>677.40000000000009</v>
      </c>
    </row>
    <row r="15" spans="8:15" x14ac:dyDescent="0.25">
      <c r="H15" t="s">
        <v>2</v>
      </c>
      <c r="I15" t="s">
        <v>37</v>
      </c>
      <c r="J15" t="s">
        <v>14</v>
      </c>
      <c r="K15" s="4">
        <v>1057</v>
      </c>
      <c r="L15" s="5">
        <v>54</v>
      </c>
      <c r="M15" s="12">
        <v>3.4</v>
      </c>
      <c r="N15">
        <f>data8[[#This Row],[Units]]*data8[[#This Row],[Sales per unit]]</f>
        <v>183.6</v>
      </c>
      <c r="O15">
        <f>data8[[#This Row],[Amount]]-data8[[#This Row],[Total sales  ]]</f>
        <v>873.4</v>
      </c>
    </row>
    <row r="16" spans="8:15" x14ac:dyDescent="0.25">
      <c r="H16" t="s">
        <v>10</v>
      </c>
      <c r="I16" t="s">
        <v>35</v>
      </c>
      <c r="J16" t="s">
        <v>14</v>
      </c>
      <c r="K16" s="4">
        <v>3472</v>
      </c>
      <c r="L16" s="5">
        <v>96</v>
      </c>
      <c r="M16" s="12">
        <v>3.4</v>
      </c>
      <c r="N16">
        <f>data8[[#This Row],[Units]]*data8[[#This Row],[Sales per unit]]</f>
        <v>326.39999999999998</v>
      </c>
      <c r="O16">
        <f>data8[[#This Row],[Amount]]-data8[[#This Row],[Total sales  ]]</f>
        <v>3145.6</v>
      </c>
    </row>
    <row r="17" spans="8:15" x14ac:dyDescent="0.25">
      <c r="H17" t="s">
        <v>40</v>
      </c>
      <c r="I17" t="s">
        <v>37</v>
      </c>
      <c r="J17" t="s">
        <v>30</v>
      </c>
      <c r="K17" s="4">
        <v>1624</v>
      </c>
      <c r="L17" s="5">
        <v>114</v>
      </c>
      <c r="M17" s="26">
        <v>5.5</v>
      </c>
      <c r="N17">
        <f>data8[[#This Row],[Units]]*data8[[#This Row],[Sales per unit]]</f>
        <v>627</v>
      </c>
      <c r="O17">
        <f>data8[[#This Row],[Amount]]-data8[[#This Row],[Total sales  ]]</f>
        <v>997</v>
      </c>
    </row>
    <row r="18" spans="8:15" x14ac:dyDescent="0.25">
      <c r="H18" t="s">
        <v>8</v>
      </c>
      <c r="I18" t="s">
        <v>39</v>
      </c>
      <c r="J18" t="s">
        <v>30</v>
      </c>
      <c r="K18" s="4">
        <v>7021</v>
      </c>
      <c r="L18" s="5">
        <v>183</v>
      </c>
      <c r="M18" s="26">
        <v>5.5</v>
      </c>
      <c r="N18">
        <f>data8[[#This Row],[Units]]*data8[[#This Row],[Sales per unit]]</f>
        <v>1006.5</v>
      </c>
      <c r="O18">
        <f>data8[[#This Row],[Amount]]-data8[[#This Row],[Total sales  ]]</f>
        <v>6014.5</v>
      </c>
    </row>
    <row r="19" spans="8:15" x14ac:dyDescent="0.25">
      <c r="H19" t="s">
        <v>7</v>
      </c>
      <c r="I19" t="s">
        <v>35</v>
      </c>
      <c r="J19" t="s">
        <v>30</v>
      </c>
      <c r="K19" s="4">
        <v>6755</v>
      </c>
      <c r="L19" s="5">
        <v>252</v>
      </c>
      <c r="M19" s="26">
        <v>5.5</v>
      </c>
      <c r="N19">
        <f>data8[[#This Row],[Units]]*data8[[#This Row],[Sales per unit]]</f>
        <v>1386</v>
      </c>
      <c r="O19">
        <f>data8[[#This Row],[Amount]]-data8[[#This Row],[Total sales  ]]</f>
        <v>5369</v>
      </c>
    </row>
    <row r="20" spans="8:15" x14ac:dyDescent="0.25">
      <c r="H20" t="s">
        <v>41</v>
      </c>
      <c r="I20" t="s">
        <v>37</v>
      </c>
      <c r="J20" t="s">
        <v>30</v>
      </c>
      <c r="K20" s="4">
        <v>1526</v>
      </c>
      <c r="L20" s="5">
        <v>240</v>
      </c>
      <c r="M20" s="26">
        <v>5.5</v>
      </c>
      <c r="N20">
        <f>data8[[#This Row],[Units]]*data8[[#This Row],[Sales per unit]]</f>
        <v>1320</v>
      </c>
      <c r="O20">
        <f>data8[[#This Row],[Amount]]-data8[[#This Row],[Total sales  ]]</f>
        <v>206</v>
      </c>
    </row>
    <row r="21" spans="8:15" x14ac:dyDescent="0.25">
      <c r="H21" t="s">
        <v>8</v>
      </c>
      <c r="I21" t="s">
        <v>37</v>
      </c>
      <c r="J21" t="s">
        <v>30</v>
      </c>
      <c r="K21" s="4">
        <v>42</v>
      </c>
      <c r="L21" s="5">
        <v>150</v>
      </c>
      <c r="M21" s="26">
        <v>5.5</v>
      </c>
      <c r="N21">
        <f>data8[[#This Row],[Units]]*data8[[#This Row],[Sales per unit]]</f>
        <v>825</v>
      </c>
      <c r="O21">
        <f>data8[[#This Row],[Amount]]-data8[[#This Row],[Total sales  ]]</f>
        <v>-783</v>
      </c>
    </row>
    <row r="22" spans="8:15" x14ac:dyDescent="0.25">
      <c r="H22" t="s">
        <v>6</v>
      </c>
      <c r="I22" t="s">
        <v>34</v>
      </c>
      <c r="J22" t="s">
        <v>30</v>
      </c>
      <c r="K22" s="4">
        <v>3402</v>
      </c>
      <c r="L22" s="5">
        <v>366</v>
      </c>
      <c r="M22" s="26">
        <v>5.5</v>
      </c>
      <c r="N22">
        <f>data8[[#This Row],[Units]]*data8[[#This Row],[Sales per unit]]</f>
        <v>2013</v>
      </c>
      <c r="O22">
        <f>data8[[#This Row],[Amount]]-data8[[#This Row],[Total sales  ]]</f>
        <v>1389</v>
      </c>
    </row>
    <row r="23" spans="8:15" x14ac:dyDescent="0.25">
      <c r="H23" t="s">
        <v>40</v>
      </c>
      <c r="I23" t="s">
        <v>35</v>
      </c>
      <c r="J23" t="s">
        <v>30</v>
      </c>
      <c r="K23" s="4">
        <v>2275</v>
      </c>
      <c r="L23" s="5">
        <v>447</v>
      </c>
      <c r="M23" s="26">
        <v>5.5</v>
      </c>
      <c r="N23">
        <f>data8[[#This Row],[Units]]*data8[[#This Row],[Sales per unit]]</f>
        <v>2458.5</v>
      </c>
      <c r="O23">
        <f>data8[[#This Row],[Amount]]-data8[[#This Row],[Total sales  ]]</f>
        <v>-183.5</v>
      </c>
    </row>
    <row r="24" spans="8:15" x14ac:dyDescent="0.25">
      <c r="H24" t="s">
        <v>6</v>
      </c>
      <c r="I24" t="s">
        <v>37</v>
      </c>
      <c r="J24" t="s">
        <v>30</v>
      </c>
      <c r="K24" s="4">
        <v>560</v>
      </c>
      <c r="L24" s="5">
        <v>81</v>
      </c>
      <c r="M24" s="26">
        <v>5.5</v>
      </c>
      <c r="N24">
        <f>data8[[#This Row],[Units]]*data8[[#This Row],[Sales per unit]]</f>
        <v>445.5</v>
      </c>
      <c r="O24">
        <f>data8[[#This Row],[Amount]]-data8[[#This Row],[Total sales  ]]</f>
        <v>114.5</v>
      </c>
    </row>
    <row r="25" spans="8:15" x14ac:dyDescent="0.25">
      <c r="H25" t="s">
        <v>8</v>
      </c>
      <c r="I25" t="s">
        <v>35</v>
      </c>
      <c r="J25" t="s">
        <v>30</v>
      </c>
      <c r="K25" s="4">
        <v>3598</v>
      </c>
      <c r="L25" s="5">
        <v>81</v>
      </c>
      <c r="M25" s="26">
        <v>5.5</v>
      </c>
      <c r="N25">
        <f>data8[[#This Row],[Units]]*data8[[#This Row],[Sales per unit]]</f>
        <v>445.5</v>
      </c>
      <c r="O25">
        <f>data8[[#This Row],[Amount]]-data8[[#This Row],[Total sales  ]]</f>
        <v>3152.5</v>
      </c>
    </row>
    <row r="26" spans="8:15" x14ac:dyDescent="0.25">
      <c r="H26" t="s">
        <v>5</v>
      </c>
      <c r="I26" t="s">
        <v>36</v>
      </c>
      <c r="J26" t="s">
        <v>30</v>
      </c>
      <c r="K26" s="4">
        <v>1526</v>
      </c>
      <c r="L26" s="5">
        <v>105</v>
      </c>
      <c r="M26" s="26">
        <v>5.5</v>
      </c>
      <c r="N26">
        <f>data8[[#This Row],[Units]]*data8[[#This Row],[Sales per unit]]</f>
        <v>577.5</v>
      </c>
      <c r="O26">
        <f>data8[[#This Row],[Amount]]-data8[[#This Row],[Total sales  ]]</f>
        <v>948.5</v>
      </c>
    </row>
    <row r="27" spans="8:15" x14ac:dyDescent="0.25">
      <c r="H27" t="s">
        <v>6</v>
      </c>
      <c r="I27" t="s">
        <v>39</v>
      </c>
      <c r="J27" t="s">
        <v>30</v>
      </c>
      <c r="K27" s="4">
        <v>1638</v>
      </c>
      <c r="L27" s="5">
        <v>63</v>
      </c>
      <c r="M27" s="26">
        <v>5.5</v>
      </c>
      <c r="N27">
        <f>data8[[#This Row],[Units]]*data8[[#This Row],[Sales per unit]]</f>
        <v>346.5</v>
      </c>
      <c r="O27">
        <f>data8[[#This Row],[Amount]]-data8[[#This Row],[Total sales  ]]</f>
        <v>1291.5</v>
      </c>
    </row>
    <row r="28" spans="8:15" x14ac:dyDescent="0.25">
      <c r="H28" t="s">
        <v>41</v>
      </c>
      <c r="I28" t="s">
        <v>36</v>
      </c>
      <c r="J28" t="s">
        <v>30</v>
      </c>
      <c r="K28" s="4">
        <v>6118</v>
      </c>
      <c r="L28" s="5">
        <v>174</v>
      </c>
      <c r="M28" s="26">
        <v>5.5</v>
      </c>
      <c r="N28">
        <f>data8[[#This Row],[Units]]*data8[[#This Row],[Sales per unit]]</f>
        <v>957</v>
      </c>
      <c r="O28">
        <f>data8[[#This Row],[Amount]]-data8[[#This Row],[Total sales  ]]</f>
        <v>5161</v>
      </c>
    </row>
    <row r="29" spans="8:15" x14ac:dyDescent="0.25">
      <c r="H29" t="s">
        <v>9</v>
      </c>
      <c r="I29" t="s">
        <v>36</v>
      </c>
      <c r="J29" t="s">
        <v>30</v>
      </c>
      <c r="K29" s="4">
        <v>9051</v>
      </c>
      <c r="L29" s="5">
        <v>57</v>
      </c>
      <c r="M29" s="26">
        <v>5.5</v>
      </c>
      <c r="N29">
        <f>data8[[#This Row],[Units]]*data8[[#This Row],[Sales per unit]]</f>
        <v>313.5</v>
      </c>
      <c r="O29">
        <f>data8[[#This Row],[Amount]]-data8[[#This Row],[Total sales  ]]</f>
        <v>8737.5</v>
      </c>
    </row>
    <row r="30" spans="8:15" x14ac:dyDescent="0.25">
      <c r="H30" t="s">
        <v>7</v>
      </c>
      <c r="I30" t="s">
        <v>38</v>
      </c>
      <c r="J30" t="s">
        <v>30</v>
      </c>
      <c r="K30" s="4">
        <v>10129</v>
      </c>
      <c r="L30" s="5">
        <v>312</v>
      </c>
      <c r="M30" s="26">
        <v>5.5</v>
      </c>
      <c r="N30">
        <f>data8[[#This Row],[Units]]*data8[[#This Row],[Sales per unit]]</f>
        <v>1716</v>
      </c>
      <c r="O30">
        <f>data8[[#This Row],[Amount]]-data8[[#This Row],[Total sales  ]]</f>
        <v>8413</v>
      </c>
    </row>
    <row r="31" spans="8:15" x14ac:dyDescent="0.25">
      <c r="H31" t="s">
        <v>6</v>
      </c>
      <c r="I31" t="s">
        <v>35</v>
      </c>
      <c r="J31" t="s">
        <v>30</v>
      </c>
      <c r="K31" s="4">
        <v>4781</v>
      </c>
      <c r="L31" s="5">
        <v>123</v>
      </c>
      <c r="M31" s="26">
        <v>5.5</v>
      </c>
      <c r="N31">
        <f>data8[[#This Row],[Units]]*data8[[#This Row],[Sales per unit]]</f>
        <v>676.5</v>
      </c>
      <c r="O31">
        <f>data8[[#This Row],[Amount]]-data8[[#This Row],[Total sales  ]]</f>
        <v>4104.5</v>
      </c>
    </row>
    <row r="32" spans="8:15" x14ac:dyDescent="0.25">
      <c r="H32" t="s">
        <v>7</v>
      </c>
      <c r="I32" t="s">
        <v>37</v>
      </c>
      <c r="J32" t="s">
        <v>30</v>
      </c>
      <c r="K32" s="4">
        <v>6454</v>
      </c>
      <c r="L32" s="5">
        <v>54</v>
      </c>
      <c r="M32" s="26">
        <v>5.5</v>
      </c>
      <c r="N32">
        <f>data8[[#This Row],[Units]]*data8[[#This Row],[Sales per unit]]</f>
        <v>297</v>
      </c>
      <c r="O32">
        <f>data8[[#This Row],[Amount]]-data8[[#This Row],[Total sales  ]]</f>
        <v>6157</v>
      </c>
    </row>
    <row r="33" spans="8:15" x14ac:dyDescent="0.25">
      <c r="H33" t="s">
        <v>41</v>
      </c>
      <c r="I33" t="s">
        <v>37</v>
      </c>
      <c r="J33" t="s">
        <v>24</v>
      </c>
      <c r="K33" s="4">
        <v>6398</v>
      </c>
      <c r="L33" s="5">
        <v>102</v>
      </c>
      <c r="M33" s="12">
        <v>9.5</v>
      </c>
      <c r="N33">
        <f>data8[[#This Row],[Units]]*data8[[#This Row],[Sales per unit]]</f>
        <v>969</v>
      </c>
      <c r="O33">
        <f>data8[[#This Row],[Amount]]-data8[[#This Row],[Total sales  ]]</f>
        <v>5429</v>
      </c>
    </row>
    <row r="34" spans="8:15" x14ac:dyDescent="0.25">
      <c r="H34" t="s">
        <v>7</v>
      </c>
      <c r="I34" t="s">
        <v>35</v>
      </c>
      <c r="J34" t="s">
        <v>24</v>
      </c>
      <c r="K34" s="4">
        <v>2793</v>
      </c>
      <c r="L34" s="5">
        <v>114</v>
      </c>
      <c r="M34" s="12">
        <v>9.5</v>
      </c>
      <c r="N34">
        <f>data8[[#This Row],[Units]]*data8[[#This Row],[Sales per unit]]</f>
        <v>1083</v>
      </c>
      <c r="O34">
        <f>data8[[#This Row],[Amount]]-data8[[#This Row],[Total sales  ]]</f>
        <v>1710</v>
      </c>
    </row>
    <row r="35" spans="8:15" x14ac:dyDescent="0.25">
      <c r="H35" t="s">
        <v>7</v>
      </c>
      <c r="I35" t="s">
        <v>34</v>
      </c>
      <c r="J35" t="s">
        <v>24</v>
      </c>
      <c r="K35" s="4">
        <v>8862</v>
      </c>
      <c r="L35" s="5">
        <v>189</v>
      </c>
      <c r="M35" s="12">
        <v>9.5</v>
      </c>
      <c r="N35">
        <f>data8[[#This Row],[Units]]*data8[[#This Row],[Sales per unit]]</f>
        <v>1795.5</v>
      </c>
      <c r="O35">
        <f>data8[[#This Row],[Amount]]-data8[[#This Row],[Total sales  ]]</f>
        <v>7066.5</v>
      </c>
    </row>
    <row r="36" spans="8:15" x14ac:dyDescent="0.25">
      <c r="H36" t="s">
        <v>40</v>
      </c>
      <c r="I36" t="s">
        <v>38</v>
      </c>
      <c r="J36" t="s">
        <v>24</v>
      </c>
      <c r="K36" s="4">
        <v>623</v>
      </c>
      <c r="L36" s="5">
        <v>51</v>
      </c>
      <c r="M36" s="12">
        <v>9.5</v>
      </c>
      <c r="N36">
        <f>data8[[#This Row],[Units]]*data8[[#This Row],[Sales per unit]]</f>
        <v>484.5</v>
      </c>
      <c r="O36">
        <f>data8[[#This Row],[Amount]]-data8[[#This Row],[Total sales  ]]</f>
        <v>138.5</v>
      </c>
    </row>
    <row r="37" spans="8:15" x14ac:dyDescent="0.25">
      <c r="H37" t="s">
        <v>5</v>
      </c>
      <c r="I37" t="s">
        <v>39</v>
      </c>
      <c r="J37" t="s">
        <v>24</v>
      </c>
      <c r="K37" s="4">
        <v>4018</v>
      </c>
      <c r="L37" s="5">
        <v>171</v>
      </c>
      <c r="M37" s="12">
        <v>9.5</v>
      </c>
      <c r="N37">
        <f>data8[[#This Row],[Units]]*data8[[#This Row],[Sales per unit]]</f>
        <v>1624.5</v>
      </c>
      <c r="O37">
        <f>data8[[#This Row],[Amount]]-data8[[#This Row],[Total sales  ]]</f>
        <v>2393.5</v>
      </c>
    </row>
    <row r="38" spans="8:15" x14ac:dyDescent="0.25">
      <c r="H38" t="s">
        <v>9</v>
      </c>
      <c r="I38" t="s">
        <v>39</v>
      </c>
      <c r="J38" t="s">
        <v>24</v>
      </c>
      <c r="K38" s="4">
        <v>3920</v>
      </c>
      <c r="L38" s="5">
        <v>306</v>
      </c>
      <c r="M38" s="12">
        <v>9.5</v>
      </c>
      <c r="N38">
        <f>data8[[#This Row],[Units]]*data8[[#This Row],[Sales per unit]]</f>
        <v>2907</v>
      </c>
      <c r="O38">
        <f>data8[[#This Row],[Amount]]-data8[[#This Row],[Total sales  ]]</f>
        <v>1013</v>
      </c>
    </row>
    <row r="39" spans="8:15" x14ac:dyDescent="0.25">
      <c r="H39" t="s">
        <v>9</v>
      </c>
      <c r="I39" t="s">
        <v>38</v>
      </c>
      <c r="J39" t="s">
        <v>24</v>
      </c>
      <c r="K39" s="4">
        <v>4137</v>
      </c>
      <c r="L39" s="5">
        <v>60</v>
      </c>
      <c r="M39" s="12">
        <v>9.5</v>
      </c>
      <c r="N39">
        <f>data8[[#This Row],[Units]]*data8[[#This Row],[Sales per unit]]</f>
        <v>570</v>
      </c>
      <c r="O39">
        <f>data8[[#This Row],[Amount]]-data8[[#This Row],[Total sales  ]]</f>
        <v>3567</v>
      </c>
    </row>
    <row r="40" spans="8:15" x14ac:dyDescent="0.25">
      <c r="H40" t="s">
        <v>40</v>
      </c>
      <c r="I40" t="s">
        <v>35</v>
      </c>
      <c r="J40" t="s">
        <v>24</v>
      </c>
      <c r="K40" s="4">
        <v>1638</v>
      </c>
      <c r="L40" s="5">
        <v>48</v>
      </c>
      <c r="M40" s="12">
        <v>9.5</v>
      </c>
      <c r="N40">
        <f>data8[[#This Row],[Units]]*data8[[#This Row],[Sales per unit]]</f>
        <v>456</v>
      </c>
      <c r="O40">
        <f>data8[[#This Row],[Amount]]-data8[[#This Row],[Total sales  ]]</f>
        <v>1182</v>
      </c>
    </row>
    <row r="41" spans="8:15" x14ac:dyDescent="0.25">
      <c r="H41" t="s">
        <v>6</v>
      </c>
      <c r="I41" t="s">
        <v>39</v>
      </c>
      <c r="J41" t="s">
        <v>24</v>
      </c>
      <c r="K41" s="4">
        <v>2989</v>
      </c>
      <c r="L41" s="5">
        <v>3</v>
      </c>
      <c r="M41" s="12">
        <v>9.5</v>
      </c>
      <c r="N41">
        <f>data8[[#This Row],[Units]]*data8[[#This Row],[Sales per unit]]</f>
        <v>28.5</v>
      </c>
      <c r="O41">
        <f>data8[[#This Row],[Amount]]-data8[[#This Row],[Total sales  ]]</f>
        <v>2960.5</v>
      </c>
    </row>
    <row r="42" spans="8:15" x14ac:dyDescent="0.25">
      <c r="H42" t="s">
        <v>8</v>
      </c>
      <c r="I42" t="s">
        <v>37</v>
      </c>
      <c r="J42" t="s">
        <v>19</v>
      </c>
      <c r="K42" s="4">
        <v>1771</v>
      </c>
      <c r="L42" s="5">
        <v>204</v>
      </c>
      <c r="M42" s="12">
        <v>10.5</v>
      </c>
      <c r="N42">
        <f>data8[[#This Row],[Units]]*data8[[#This Row],[Sales per unit]]</f>
        <v>2142</v>
      </c>
      <c r="O42">
        <f>data8[[#This Row],[Amount]]-data8[[#This Row],[Total sales  ]]</f>
        <v>-371</v>
      </c>
    </row>
    <row r="43" spans="8:15" x14ac:dyDescent="0.25">
      <c r="H43" t="s">
        <v>2</v>
      </c>
      <c r="I43" t="s">
        <v>35</v>
      </c>
      <c r="J43" t="s">
        <v>19</v>
      </c>
      <c r="K43" s="4">
        <v>553</v>
      </c>
      <c r="L43" s="5">
        <v>15</v>
      </c>
      <c r="M43" s="12">
        <v>10.5</v>
      </c>
      <c r="N43">
        <f>data8[[#This Row],[Units]]*data8[[#This Row],[Sales per unit]]</f>
        <v>157.5</v>
      </c>
      <c r="O43">
        <f>data8[[#This Row],[Amount]]-data8[[#This Row],[Total sales  ]]</f>
        <v>395.5</v>
      </c>
    </row>
    <row r="44" spans="8:15" x14ac:dyDescent="0.25">
      <c r="H44" t="s">
        <v>2</v>
      </c>
      <c r="I44" t="s">
        <v>37</v>
      </c>
      <c r="J44" t="s">
        <v>19</v>
      </c>
      <c r="K44" s="4">
        <v>238</v>
      </c>
      <c r="L44" s="5">
        <v>18</v>
      </c>
      <c r="M44" s="12">
        <v>10.5</v>
      </c>
      <c r="N44">
        <f>data8[[#This Row],[Units]]*data8[[#This Row],[Sales per unit]]</f>
        <v>189</v>
      </c>
      <c r="O44">
        <f>data8[[#This Row],[Amount]]-data8[[#This Row],[Total sales  ]]</f>
        <v>49</v>
      </c>
    </row>
    <row r="45" spans="8:15" x14ac:dyDescent="0.25">
      <c r="H45" t="s">
        <v>40</v>
      </c>
      <c r="I45" t="s">
        <v>34</v>
      </c>
      <c r="J45" t="s">
        <v>19</v>
      </c>
      <c r="K45" s="4">
        <v>4018</v>
      </c>
      <c r="L45" s="5">
        <v>162</v>
      </c>
      <c r="M45" s="12">
        <v>10.5</v>
      </c>
      <c r="N45">
        <f>data8[[#This Row],[Units]]*data8[[#This Row],[Sales per unit]]</f>
        <v>1701</v>
      </c>
      <c r="O45">
        <f>data8[[#This Row],[Amount]]-data8[[#This Row],[Total sales  ]]</f>
        <v>2317</v>
      </c>
    </row>
    <row r="46" spans="8:15" x14ac:dyDescent="0.25">
      <c r="H46" t="s">
        <v>5</v>
      </c>
      <c r="I46" t="s">
        <v>34</v>
      </c>
      <c r="J46" t="s">
        <v>19</v>
      </c>
      <c r="K46" s="4">
        <v>861</v>
      </c>
      <c r="L46" s="5">
        <v>195</v>
      </c>
      <c r="M46" s="12">
        <v>10.5</v>
      </c>
      <c r="N46">
        <f>data8[[#This Row],[Units]]*data8[[#This Row],[Sales per unit]]</f>
        <v>2047.5</v>
      </c>
      <c r="O46">
        <f>data8[[#This Row],[Amount]]-data8[[#This Row],[Total sales  ]]</f>
        <v>-1186.5</v>
      </c>
    </row>
    <row r="47" spans="8:15" x14ac:dyDescent="0.25">
      <c r="H47" t="s">
        <v>40</v>
      </c>
      <c r="I47" t="s">
        <v>37</v>
      </c>
      <c r="J47" t="s">
        <v>19</v>
      </c>
      <c r="K47" s="4">
        <v>7693</v>
      </c>
      <c r="L47" s="5">
        <v>21</v>
      </c>
      <c r="M47" s="12">
        <v>10.5</v>
      </c>
      <c r="N47">
        <f>data8[[#This Row],[Units]]*data8[[#This Row],[Sales per unit]]</f>
        <v>220.5</v>
      </c>
      <c r="O47">
        <f>data8[[#This Row],[Amount]]-data8[[#This Row],[Total sales  ]]</f>
        <v>7472.5</v>
      </c>
    </row>
    <row r="48" spans="8:15" x14ac:dyDescent="0.25">
      <c r="H48" t="s">
        <v>3</v>
      </c>
      <c r="I48" t="s">
        <v>36</v>
      </c>
      <c r="J48" t="s">
        <v>19</v>
      </c>
      <c r="K48" s="4">
        <v>1281</v>
      </c>
      <c r="L48" s="5">
        <v>18</v>
      </c>
      <c r="M48" s="12">
        <v>10.5</v>
      </c>
      <c r="N48">
        <f>data8[[#This Row],[Units]]*data8[[#This Row],[Sales per unit]]</f>
        <v>189</v>
      </c>
      <c r="O48">
        <f>data8[[#This Row],[Amount]]-data8[[#This Row],[Total sales  ]]</f>
        <v>1092</v>
      </c>
    </row>
    <row r="49" spans="8:15" x14ac:dyDescent="0.25">
      <c r="H49" t="s">
        <v>7</v>
      </c>
      <c r="I49" t="s">
        <v>36</v>
      </c>
      <c r="J49" t="s">
        <v>19</v>
      </c>
      <c r="K49" s="4">
        <v>2870</v>
      </c>
      <c r="L49" s="5">
        <v>300</v>
      </c>
      <c r="M49" s="12">
        <v>10.5</v>
      </c>
      <c r="N49">
        <f>data8[[#This Row],[Units]]*data8[[#This Row],[Sales per unit]]</f>
        <v>3150</v>
      </c>
      <c r="O49">
        <f>data8[[#This Row],[Amount]]-data8[[#This Row],[Total sales  ]]</f>
        <v>-280</v>
      </c>
    </row>
    <row r="50" spans="8:15" x14ac:dyDescent="0.25">
      <c r="H50" t="s">
        <v>41</v>
      </c>
      <c r="I50" t="s">
        <v>36</v>
      </c>
      <c r="J50" t="s">
        <v>19</v>
      </c>
      <c r="K50" s="4">
        <v>1925</v>
      </c>
      <c r="L50" s="5">
        <v>192</v>
      </c>
      <c r="M50" s="12">
        <v>10.5</v>
      </c>
      <c r="N50">
        <f>data8[[#This Row],[Units]]*data8[[#This Row],[Sales per unit]]</f>
        <v>2016</v>
      </c>
      <c r="O50">
        <f>data8[[#This Row],[Amount]]-data8[[#This Row],[Total sales  ]]</f>
        <v>-91</v>
      </c>
    </row>
    <row r="51" spans="8:15" x14ac:dyDescent="0.25">
      <c r="H51" t="s">
        <v>7</v>
      </c>
      <c r="I51" t="s">
        <v>35</v>
      </c>
      <c r="J51" t="s">
        <v>19</v>
      </c>
      <c r="K51" s="4">
        <v>4585</v>
      </c>
      <c r="L51" s="5">
        <v>240</v>
      </c>
      <c r="M51" s="12">
        <v>10.5</v>
      </c>
      <c r="N51">
        <f>data8[[#This Row],[Units]]*data8[[#This Row],[Sales per unit]]</f>
        <v>2520</v>
      </c>
      <c r="O51">
        <f>data8[[#This Row],[Amount]]-data8[[#This Row],[Total sales  ]]</f>
        <v>2065</v>
      </c>
    </row>
    <row r="52" spans="8:15" x14ac:dyDescent="0.25">
      <c r="H52" t="s">
        <v>10</v>
      </c>
      <c r="I52" t="s">
        <v>34</v>
      </c>
      <c r="J52" t="s">
        <v>19</v>
      </c>
      <c r="K52" s="4">
        <v>5355</v>
      </c>
      <c r="L52" s="5">
        <v>204</v>
      </c>
      <c r="M52" s="12">
        <v>10.5</v>
      </c>
      <c r="N52">
        <f>data8[[#This Row],[Units]]*data8[[#This Row],[Sales per unit]]</f>
        <v>2142</v>
      </c>
      <c r="O52">
        <f>data8[[#This Row],[Amount]]-data8[[#This Row],[Total sales  ]]</f>
        <v>3213</v>
      </c>
    </row>
    <row r="53" spans="8:15" x14ac:dyDescent="0.25">
      <c r="H53" t="s">
        <v>5</v>
      </c>
      <c r="I53" t="s">
        <v>38</v>
      </c>
      <c r="J53" t="s">
        <v>19</v>
      </c>
      <c r="K53" s="4">
        <v>5474</v>
      </c>
      <c r="L53" s="5">
        <v>168</v>
      </c>
      <c r="M53" s="12">
        <v>10.5</v>
      </c>
      <c r="N53">
        <f>data8[[#This Row],[Units]]*data8[[#This Row],[Sales per unit]]</f>
        <v>1764</v>
      </c>
      <c r="O53">
        <f>data8[[#This Row],[Amount]]-data8[[#This Row],[Total sales  ]]</f>
        <v>3710</v>
      </c>
    </row>
    <row r="54" spans="8:15" x14ac:dyDescent="0.25">
      <c r="H54" t="s">
        <v>41</v>
      </c>
      <c r="I54" t="s">
        <v>35</v>
      </c>
      <c r="J54" t="s">
        <v>19</v>
      </c>
      <c r="K54" s="4">
        <v>609</v>
      </c>
      <c r="L54" s="5">
        <v>99</v>
      </c>
      <c r="M54" s="12">
        <v>10.5</v>
      </c>
      <c r="N54">
        <f>data8[[#This Row],[Units]]*data8[[#This Row],[Sales per unit]]</f>
        <v>1039.5</v>
      </c>
      <c r="O54">
        <f>data8[[#This Row],[Amount]]-data8[[#This Row],[Total sales  ]]</f>
        <v>-430.5</v>
      </c>
    </row>
    <row r="55" spans="8:15" x14ac:dyDescent="0.25">
      <c r="H55" t="s">
        <v>2</v>
      </c>
      <c r="I55" t="s">
        <v>34</v>
      </c>
      <c r="J55" t="s">
        <v>19</v>
      </c>
      <c r="K55" s="4">
        <v>7511</v>
      </c>
      <c r="L55" s="5">
        <v>120</v>
      </c>
      <c r="M55" s="12">
        <v>10.5</v>
      </c>
      <c r="N55">
        <f>data8[[#This Row],[Units]]*data8[[#This Row],[Sales per unit]]</f>
        <v>1260</v>
      </c>
      <c r="O55">
        <f>data8[[#This Row],[Amount]]-data8[[#This Row],[Total sales  ]]</f>
        <v>6251</v>
      </c>
    </row>
    <row r="56" spans="8:15" x14ac:dyDescent="0.25">
      <c r="H56" t="s">
        <v>8</v>
      </c>
      <c r="I56" t="s">
        <v>35</v>
      </c>
      <c r="J56" t="s">
        <v>22</v>
      </c>
      <c r="K56" s="4">
        <v>5012</v>
      </c>
      <c r="L56" s="5">
        <v>210</v>
      </c>
      <c r="M56" s="12">
        <v>6.5</v>
      </c>
      <c r="N56">
        <f>data8[[#This Row],[Units]]*data8[[#This Row],[Sales per unit]]</f>
        <v>1365</v>
      </c>
      <c r="O56">
        <f>data8[[#This Row],[Amount]]-data8[[#This Row],[Total sales  ]]</f>
        <v>3647</v>
      </c>
    </row>
    <row r="57" spans="8:15" x14ac:dyDescent="0.25">
      <c r="H57" t="s">
        <v>41</v>
      </c>
      <c r="I57" t="s">
        <v>34</v>
      </c>
      <c r="J57" t="s">
        <v>22</v>
      </c>
      <c r="K57" s="4">
        <v>336</v>
      </c>
      <c r="L57" s="5">
        <v>144</v>
      </c>
      <c r="M57" s="12">
        <v>6.5</v>
      </c>
      <c r="N57">
        <f>data8[[#This Row],[Units]]*data8[[#This Row],[Sales per unit]]</f>
        <v>936</v>
      </c>
      <c r="O57">
        <f>data8[[#This Row],[Amount]]-data8[[#This Row],[Total sales  ]]</f>
        <v>-600</v>
      </c>
    </row>
    <row r="58" spans="8:15" x14ac:dyDescent="0.25">
      <c r="H58" t="s">
        <v>10</v>
      </c>
      <c r="I58" t="s">
        <v>38</v>
      </c>
      <c r="J58" t="s">
        <v>22</v>
      </c>
      <c r="K58" s="4">
        <v>2205</v>
      </c>
      <c r="L58" s="5">
        <v>141</v>
      </c>
      <c r="M58" s="12">
        <v>6.5</v>
      </c>
      <c r="N58">
        <f>data8[[#This Row],[Units]]*data8[[#This Row],[Sales per unit]]</f>
        <v>916.5</v>
      </c>
      <c r="O58">
        <f>data8[[#This Row],[Amount]]-data8[[#This Row],[Total sales  ]]</f>
        <v>1288.5</v>
      </c>
    </row>
    <row r="59" spans="8:15" x14ac:dyDescent="0.25">
      <c r="H59" t="s">
        <v>40</v>
      </c>
      <c r="I59" t="s">
        <v>39</v>
      </c>
      <c r="J59" t="s">
        <v>22</v>
      </c>
      <c r="K59" s="4">
        <v>5817</v>
      </c>
      <c r="L59" s="5">
        <v>12</v>
      </c>
      <c r="M59" s="12">
        <v>6.5</v>
      </c>
      <c r="N59">
        <f>data8[[#This Row],[Units]]*data8[[#This Row],[Sales per unit]]</f>
        <v>78</v>
      </c>
      <c r="O59">
        <f>data8[[#This Row],[Amount]]-data8[[#This Row],[Total sales  ]]</f>
        <v>5739</v>
      </c>
    </row>
    <row r="60" spans="8:15" x14ac:dyDescent="0.25">
      <c r="H60" t="s">
        <v>8</v>
      </c>
      <c r="I60" t="s">
        <v>38</v>
      </c>
      <c r="J60" t="s">
        <v>22</v>
      </c>
      <c r="K60" s="4">
        <v>168</v>
      </c>
      <c r="L60" s="5">
        <v>84</v>
      </c>
      <c r="M60" s="12">
        <v>6.5</v>
      </c>
      <c r="N60">
        <f>data8[[#This Row],[Units]]*data8[[#This Row],[Sales per unit]]</f>
        <v>546</v>
      </c>
      <c r="O60">
        <f>data8[[#This Row],[Amount]]-data8[[#This Row],[Total sales  ]]</f>
        <v>-378</v>
      </c>
    </row>
    <row r="61" spans="8:15" x14ac:dyDescent="0.25">
      <c r="H61" t="s">
        <v>5</v>
      </c>
      <c r="I61" t="s">
        <v>37</v>
      </c>
      <c r="J61" t="s">
        <v>22</v>
      </c>
      <c r="K61" s="4">
        <v>518</v>
      </c>
      <c r="L61" s="5">
        <v>75</v>
      </c>
      <c r="M61" s="12">
        <v>6.5</v>
      </c>
      <c r="N61">
        <f>data8[[#This Row],[Units]]*data8[[#This Row],[Sales per unit]]</f>
        <v>487.5</v>
      </c>
      <c r="O61">
        <f>data8[[#This Row],[Amount]]-data8[[#This Row],[Total sales  ]]</f>
        <v>30.5</v>
      </c>
    </row>
    <row r="62" spans="8:15" x14ac:dyDescent="0.25">
      <c r="H62" t="s">
        <v>7</v>
      </c>
      <c r="I62" t="s">
        <v>36</v>
      </c>
      <c r="J62" t="s">
        <v>22</v>
      </c>
      <c r="K62" s="4">
        <v>8435</v>
      </c>
      <c r="L62" s="5">
        <v>42</v>
      </c>
      <c r="M62" s="12">
        <v>6.5</v>
      </c>
      <c r="N62">
        <f>data8[[#This Row],[Units]]*data8[[#This Row],[Sales per unit]]</f>
        <v>273</v>
      </c>
      <c r="O62">
        <f>data8[[#This Row],[Amount]]-data8[[#This Row],[Total sales  ]]</f>
        <v>8162</v>
      </c>
    </row>
    <row r="63" spans="8:15" x14ac:dyDescent="0.25">
      <c r="H63" t="s">
        <v>2</v>
      </c>
      <c r="I63" t="s">
        <v>39</v>
      </c>
      <c r="J63" t="s">
        <v>22</v>
      </c>
      <c r="K63" s="4">
        <v>1568</v>
      </c>
      <c r="L63" s="5">
        <v>141</v>
      </c>
      <c r="M63" s="12">
        <v>6.5</v>
      </c>
      <c r="N63">
        <f>data8[[#This Row],[Units]]*data8[[#This Row],[Sales per unit]]</f>
        <v>916.5</v>
      </c>
      <c r="O63">
        <f>data8[[#This Row],[Amount]]-data8[[#This Row],[Total sales  ]]</f>
        <v>651.5</v>
      </c>
    </row>
    <row r="64" spans="8:15" x14ac:dyDescent="0.25">
      <c r="H64" t="s">
        <v>8</v>
      </c>
      <c r="I64" t="s">
        <v>37</v>
      </c>
      <c r="J64" t="s">
        <v>22</v>
      </c>
      <c r="K64" s="4">
        <v>1890</v>
      </c>
      <c r="L64" s="5">
        <v>195</v>
      </c>
      <c r="M64" s="12">
        <v>6.5</v>
      </c>
      <c r="N64">
        <f>data8[[#This Row],[Units]]*data8[[#This Row],[Sales per unit]]</f>
        <v>1267.5</v>
      </c>
      <c r="O64">
        <f>data8[[#This Row],[Amount]]-data8[[#This Row],[Total sales  ]]</f>
        <v>622.5</v>
      </c>
    </row>
    <row r="65" spans="8:15" x14ac:dyDescent="0.25">
      <c r="H65" t="s">
        <v>40</v>
      </c>
      <c r="I65" t="s">
        <v>35</v>
      </c>
      <c r="J65" t="s">
        <v>22</v>
      </c>
      <c r="K65" s="4">
        <v>6853</v>
      </c>
      <c r="L65" s="5">
        <v>372</v>
      </c>
      <c r="M65" s="12">
        <v>6.5</v>
      </c>
      <c r="N65">
        <f>data8[[#This Row],[Units]]*data8[[#This Row],[Sales per unit]]</f>
        <v>2418</v>
      </c>
      <c r="O65">
        <f>data8[[#This Row],[Amount]]-data8[[#This Row],[Total sales  ]]</f>
        <v>4435</v>
      </c>
    </row>
    <row r="66" spans="8:15" x14ac:dyDescent="0.25">
      <c r="H66" t="s">
        <v>7</v>
      </c>
      <c r="I66" t="s">
        <v>37</v>
      </c>
      <c r="J66" t="s">
        <v>22</v>
      </c>
      <c r="K66" s="4">
        <v>9835</v>
      </c>
      <c r="L66" s="5">
        <v>207</v>
      </c>
      <c r="M66" s="12">
        <v>6.5</v>
      </c>
      <c r="N66">
        <f>data8[[#This Row],[Units]]*data8[[#This Row],[Sales per unit]]</f>
        <v>1345.5</v>
      </c>
      <c r="O66">
        <f>data8[[#This Row],[Amount]]-data8[[#This Row],[Total sales  ]]</f>
        <v>8489.5</v>
      </c>
    </row>
    <row r="67" spans="8:15" x14ac:dyDescent="0.25">
      <c r="H67" t="s">
        <v>5</v>
      </c>
      <c r="I67" t="s">
        <v>39</v>
      </c>
      <c r="J67" t="s">
        <v>22</v>
      </c>
      <c r="K67" s="4">
        <v>6909</v>
      </c>
      <c r="L67" s="5">
        <v>81</v>
      </c>
      <c r="M67" s="12">
        <v>6.5</v>
      </c>
      <c r="N67">
        <f>data8[[#This Row],[Units]]*data8[[#This Row],[Sales per unit]]</f>
        <v>526.5</v>
      </c>
      <c r="O67">
        <f>data8[[#This Row],[Amount]]-data8[[#This Row],[Total sales  ]]</f>
        <v>6382.5</v>
      </c>
    </row>
    <row r="68" spans="8:15" x14ac:dyDescent="0.25">
      <c r="H68" t="s">
        <v>41</v>
      </c>
      <c r="I68" t="s">
        <v>38</v>
      </c>
      <c r="J68" t="s">
        <v>22</v>
      </c>
      <c r="K68" s="4">
        <v>5915</v>
      </c>
      <c r="L68" s="5">
        <v>3</v>
      </c>
      <c r="M68" s="12">
        <v>6.5</v>
      </c>
      <c r="N68">
        <f>data8[[#This Row],[Units]]*data8[[#This Row],[Sales per unit]]</f>
        <v>19.5</v>
      </c>
      <c r="O68">
        <f>data8[[#This Row],[Amount]]-data8[[#This Row],[Total sales  ]]</f>
        <v>5895.5</v>
      </c>
    </row>
    <row r="69" spans="8:15" x14ac:dyDescent="0.25">
      <c r="H69" t="s">
        <v>5</v>
      </c>
      <c r="I69" t="s">
        <v>34</v>
      </c>
      <c r="J69" t="s">
        <v>22</v>
      </c>
      <c r="K69" s="4">
        <v>6279</v>
      </c>
      <c r="L69" s="5">
        <v>237</v>
      </c>
      <c r="M69" s="12">
        <v>6.5</v>
      </c>
      <c r="N69">
        <f>data8[[#This Row],[Units]]*data8[[#This Row],[Sales per unit]]</f>
        <v>1540.5</v>
      </c>
      <c r="O69">
        <f>data8[[#This Row],[Amount]]-data8[[#This Row],[Total sales  ]]</f>
        <v>4738.5</v>
      </c>
    </row>
    <row r="70" spans="8:15" x14ac:dyDescent="0.25">
      <c r="H70" t="s">
        <v>5</v>
      </c>
      <c r="I70" t="s">
        <v>35</v>
      </c>
      <c r="J70" t="s">
        <v>22</v>
      </c>
      <c r="K70" s="4">
        <v>490</v>
      </c>
      <c r="L70" s="5">
        <v>84</v>
      </c>
      <c r="M70" s="12">
        <v>6.5</v>
      </c>
      <c r="N70">
        <f>data8[[#This Row],[Units]]*data8[[#This Row],[Sales per unit]]</f>
        <v>546</v>
      </c>
      <c r="O70">
        <f>data8[[#This Row],[Amount]]-data8[[#This Row],[Total sales  ]]</f>
        <v>-56</v>
      </c>
    </row>
    <row r="71" spans="8:15" x14ac:dyDescent="0.25">
      <c r="H71" t="s">
        <v>10</v>
      </c>
      <c r="I71" t="s">
        <v>34</v>
      </c>
      <c r="J71" t="s">
        <v>22</v>
      </c>
      <c r="K71" s="4">
        <v>4053</v>
      </c>
      <c r="L71" s="5">
        <v>24</v>
      </c>
      <c r="M71" s="12">
        <v>6.5</v>
      </c>
      <c r="N71">
        <f>data8[[#This Row],[Units]]*data8[[#This Row],[Sales per unit]]</f>
        <v>156</v>
      </c>
      <c r="O71">
        <f>data8[[#This Row],[Amount]]-data8[[#This Row],[Total sales  ]]</f>
        <v>3897</v>
      </c>
    </row>
    <row r="72" spans="8:15" x14ac:dyDescent="0.25">
      <c r="H72" t="s">
        <v>9</v>
      </c>
      <c r="I72" t="s">
        <v>35</v>
      </c>
      <c r="J72" t="s">
        <v>4</v>
      </c>
      <c r="K72" s="4">
        <v>959</v>
      </c>
      <c r="L72" s="5">
        <v>147</v>
      </c>
      <c r="M72" s="12">
        <v>4.55</v>
      </c>
      <c r="N72">
        <f>data8[[#This Row],[Units]]*data8[[#This Row],[Sales per unit]]</f>
        <v>668.85</v>
      </c>
      <c r="O72">
        <f>data8[[#This Row],[Amount]]-data8[[#This Row],[Total sales  ]]</f>
        <v>290.14999999999998</v>
      </c>
    </row>
    <row r="73" spans="8:15" x14ac:dyDescent="0.25">
      <c r="H73" t="s">
        <v>5</v>
      </c>
      <c r="I73" t="s">
        <v>35</v>
      </c>
      <c r="J73" t="s">
        <v>4</v>
      </c>
      <c r="K73" s="4">
        <v>2744</v>
      </c>
      <c r="L73" s="5">
        <v>9</v>
      </c>
      <c r="M73" s="12">
        <v>4.55</v>
      </c>
      <c r="N73">
        <f>data8[[#This Row],[Units]]*data8[[#This Row],[Sales per unit]]</f>
        <v>40.949999999999996</v>
      </c>
      <c r="O73">
        <f>data8[[#This Row],[Amount]]-data8[[#This Row],[Total sales  ]]</f>
        <v>2703.05</v>
      </c>
    </row>
    <row r="74" spans="8:15" x14ac:dyDescent="0.25">
      <c r="H74" t="s">
        <v>6</v>
      </c>
      <c r="I74" t="s">
        <v>34</v>
      </c>
      <c r="J74" t="s">
        <v>4</v>
      </c>
      <c r="K74" s="4">
        <v>525</v>
      </c>
      <c r="L74" s="5">
        <v>48</v>
      </c>
      <c r="M74" s="12">
        <v>4.55</v>
      </c>
      <c r="N74">
        <f>data8[[#This Row],[Units]]*data8[[#This Row],[Sales per unit]]</f>
        <v>218.39999999999998</v>
      </c>
      <c r="O74">
        <f>data8[[#This Row],[Amount]]-data8[[#This Row],[Total sales  ]]</f>
        <v>306.60000000000002</v>
      </c>
    </row>
    <row r="75" spans="8:15" x14ac:dyDescent="0.25">
      <c r="H75" t="s">
        <v>40</v>
      </c>
      <c r="I75" t="s">
        <v>38</v>
      </c>
      <c r="J75" t="s">
        <v>4</v>
      </c>
      <c r="K75" s="4">
        <v>6125</v>
      </c>
      <c r="L75" s="5">
        <v>102</v>
      </c>
      <c r="M75" s="12">
        <v>4.55</v>
      </c>
      <c r="N75">
        <f>data8[[#This Row],[Units]]*data8[[#This Row],[Sales per unit]]</f>
        <v>464.09999999999997</v>
      </c>
      <c r="O75">
        <f>data8[[#This Row],[Amount]]-data8[[#This Row],[Total sales  ]]</f>
        <v>5660.9</v>
      </c>
    </row>
    <row r="76" spans="8:15" x14ac:dyDescent="0.25">
      <c r="H76" t="s">
        <v>9</v>
      </c>
      <c r="I76" t="s">
        <v>37</v>
      </c>
      <c r="J76" t="s">
        <v>4</v>
      </c>
      <c r="K76" s="4">
        <v>259</v>
      </c>
      <c r="L76" s="5">
        <v>207</v>
      </c>
      <c r="M76" s="12">
        <v>4.55</v>
      </c>
      <c r="N76">
        <f>data8[[#This Row],[Units]]*data8[[#This Row],[Sales per unit]]</f>
        <v>941.84999999999991</v>
      </c>
      <c r="O76">
        <f>data8[[#This Row],[Amount]]-data8[[#This Row],[Total sales  ]]</f>
        <v>-682.84999999999991</v>
      </c>
    </row>
    <row r="77" spans="8:15" x14ac:dyDescent="0.25">
      <c r="H77" t="s">
        <v>6</v>
      </c>
      <c r="I77" t="s">
        <v>36</v>
      </c>
      <c r="J77" t="s">
        <v>4</v>
      </c>
      <c r="K77" s="4">
        <v>10073</v>
      </c>
      <c r="L77" s="5">
        <v>120</v>
      </c>
      <c r="M77" s="12">
        <v>4.55</v>
      </c>
      <c r="N77">
        <f>data8[[#This Row],[Units]]*data8[[#This Row],[Sales per unit]]</f>
        <v>546</v>
      </c>
      <c r="O77">
        <f>data8[[#This Row],[Amount]]-data8[[#This Row],[Total sales  ]]</f>
        <v>9527</v>
      </c>
    </row>
    <row r="78" spans="8:15" x14ac:dyDescent="0.25">
      <c r="H78" t="s">
        <v>2</v>
      </c>
      <c r="I78" t="s">
        <v>38</v>
      </c>
      <c r="J78" t="s">
        <v>4</v>
      </c>
      <c r="K78" s="4">
        <v>3549</v>
      </c>
      <c r="L78" s="5">
        <v>3</v>
      </c>
      <c r="M78" s="12">
        <v>4.55</v>
      </c>
      <c r="N78">
        <f>data8[[#This Row],[Units]]*data8[[#This Row],[Sales per unit]]</f>
        <v>13.649999999999999</v>
      </c>
      <c r="O78">
        <f>data8[[#This Row],[Amount]]-data8[[#This Row],[Total sales  ]]</f>
        <v>3535.35</v>
      </c>
    </row>
    <row r="79" spans="8:15" x14ac:dyDescent="0.25">
      <c r="H79" t="s">
        <v>6</v>
      </c>
      <c r="I79" t="s">
        <v>35</v>
      </c>
      <c r="J79" t="s">
        <v>4</v>
      </c>
      <c r="K79" s="4">
        <v>1302</v>
      </c>
      <c r="L79" s="5">
        <v>402</v>
      </c>
      <c r="M79" s="12">
        <v>4.55</v>
      </c>
      <c r="N79">
        <f>data8[[#This Row],[Units]]*data8[[#This Row],[Sales per unit]]</f>
        <v>1829.1</v>
      </c>
      <c r="O79">
        <f>data8[[#This Row],[Amount]]-data8[[#This Row],[Total sales  ]]</f>
        <v>-527.09999999999991</v>
      </c>
    </row>
    <row r="80" spans="8:15" x14ac:dyDescent="0.25">
      <c r="H80" t="s">
        <v>40</v>
      </c>
      <c r="I80" t="s">
        <v>36</v>
      </c>
      <c r="J80" t="s">
        <v>4</v>
      </c>
      <c r="K80" s="4">
        <v>217</v>
      </c>
      <c r="L80" s="5">
        <v>36</v>
      </c>
      <c r="M80" s="12">
        <v>4.55</v>
      </c>
      <c r="N80">
        <f>data8[[#This Row],[Units]]*data8[[#This Row],[Sales per unit]]</f>
        <v>163.79999999999998</v>
      </c>
      <c r="O80">
        <f>data8[[#This Row],[Amount]]-data8[[#This Row],[Total sales  ]]</f>
        <v>53.200000000000017</v>
      </c>
    </row>
    <row r="81" spans="8:15" x14ac:dyDescent="0.25">
      <c r="H81" t="s">
        <v>10</v>
      </c>
      <c r="I81" t="s">
        <v>38</v>
      </c>
      <c r="J81" t="s">
        <v>4</v>
      </c>
      <c r="K81" s="4">
        <v>6860</v>
      </c>
      <c r="L81" s="5">
        <v>126</v>
      </c>
      <c r="M81" s="12">
        <v>4.55</v>
      </c>
      <c r="N81">
        <f>data8[[#This Row],[Units]]*data8[[#This Row],[Sales per unit]]</f>
        <v>573.29999999999995</v>
      </c>
      <c r="O81">
        <f>data8[[#This Row],[Amount]]-data8[[#This Row],[Total sales  ]]</f>
        <v>6286.7</v>
      </c>
    </row>
    <row r="82" spans="8:15" x14ac:dyDescent="0.25">
      <c r="H82" t="s">
        <v>3</v>
      </c>
      <c r="I82" t="s">
        <v>37</v>
      </c>
      <c r="J82" t="s">
        <v>4</v>
      </c>
      <c r="K82" s="4">
        <v>938</v>
      </c>
      <c r="L82" s="5">
        <v>366</v>
      </c>
      <c r="M82" s="12">
        <v>4.55</v>
      </c>
      <c r="N82">
        <f>data8[[#This Row],[Units]]*data8[[#This Row],[Sales per unit]]</f>
        <v>1665.3</v>
      </c>
      <c r="O82">
        <f>data8[[#This Row],[Amount]]-data8[[#This Row],[Total sales  ]]</f>
        <v>-727.3</v>
      </c>
    </row>
    <row r="83" spans="8:15" x14ac:dyDescent="0.25">
      <c r="H83" t="s">
        <v>9</v>
      </c>
      <c r="I83" t="s">
        <v>35</v>
      </c>
      <c r="J83" t="s">
        <v>26</v>
      </c>
      <c r="K83" s="4">
        <v>98</v>
      </c>
      <c r="L83" s="5">
        <v>159</v>
      </c>
      <c r="M83" s="12">
        <v>8.85</v>
      </c>
      <c r="N83">
        <f>data8[[#This Row],[Units]]*data8[[#This Row],[Sales per unit]]</f>
        <v>1407.1499999999999</v>
      </c>
      <c r="O83">
        <f>data8[[#This Row],[Amount]]-data8[[#This Row],[Total sales  ]]</f>
        <v>-1309.1499999999999</v>
      </c>
    </row>
    <row r="84" spans="8:15" x14ac:dyDescent="0.25">
      <c r="H84" t="s">
        <v>3</v>
      </c>
      <c r="I84" t="s">
        <v>34</v>
      </c>
      <c r="J84" t="s">
        <v>26</v>
      </c>
      <c r="K84" s="4">
        <v>3108</v>
      </c>
      <c r="L84" s="5">
        <v>54</v>
      </c>
      <c r="M84" s="12">
        <v>8.85</v>
      </c>
      <c r="N84">
        <f>data8[[#This Row],[Units]]*data8[[#This Row],[Sales per unit]]</f>
        <v>477.9</v>
      </c>
      <c r="O84">
        <f>data8[[#This Row],[Amount]]-data8[[#This Row],[Total sales  ]]</f>
        <v>2630.1</v>
      </c>
    </row>
    <row r="85" spans="8:15" x14ac:dyDescent="0.25">
      <c r="H85" t="s">
        <v>40</v>
      </c>
      <c r="I85" t="s">
        <v>34</v>
      </c>
      <c r="J85" t="s">
        <v>26</v>
      </c>
      <c r="K85" s="4">
        <v>6748</v>
      </c>
      <c r="L85" s="5">
        <v>48</v>
      </c>
      <c r="M85" s="12">
        <v>8.85</v>
      </c>
      <c r="N85">
        <f>data8[[#This Row],[Units]]*data8[[#This Row],[Sales per unit]]</f>
        <v>424.79999999999995</v>
      </c>
      <c r="O85">
        <f>data8[[#This Row],[Amount]]-data8[[#This Row],[Total sales  ]]</f>
        <v>6323.2</v>
      </c>
    </row>
    <row r="86" spans="8:15" x14ac:dyDescent="0.25">
      <c r="H86" t="s">
        <v>5</v>
      </c>
      <c r="I86" t="s">
        <v>39</v>
      </c>
      <c r="J86" t="s">
        <v>26</v>
      </c>
      <c r="K86" s="4">
        <v>5236</v>
      </c>
      <c r="L86" s="5">
        <v>51</v>
      </c>
      <c r="M86" s="12">
        <v>8.85</v>
      </c>
      <c r="N86">
        <f>data8[[#This Row],[Units]]*data8[[#This Row],[Sales per unit]]</f>
        <v>451.34999999999997</v>
      </c>
      <c r="O86">
        <f>data8[[#This Row],[Amount]]-data8[[#This Row],[Total sales  ]]</f>
        <v>4784.6499999999996</v>
      </c>
    </row>
    <row r="87" spans="8:15" x14ac:dyDescent="0.25">
      <c r="H87" t="s">
        <v>6</v>
      </c>
      <c r="I87" t="s">
        <v>34</v>
      </c>
      <c r="J87" t="s">
        <v>26</v>
      </c>
      <c r="K87" s="4">
        <v>8008</v>
      </c>
      <c r="L87" s="5">
        <v>456</v>
      </c>
      <c r="M87" s="12">
        <v>8.85</v>
      </c>
      <c r="N87">
        <f>data8[[#This Row],[Units]]*data8[[#This Row],[Sales per unit]]</f>
        <v>4035.6</v>
      </c>
      <c r="O87">
        <f>data8[[#This Row],[Amount]]-data8[[#This Row],[Total sales  ]]</f>
        <v>3972.4</v>
      </c>
    </row>
    <row r="88" spans="8:15" x14ac:dyDescent="0.25">
      <c r="H88" t="s">
        <v>41</v>
      </c>
      <c r="I88" t="s">
        <v>36</v>
      </c>
      <c r="J88" t="s">
        <v>26</v>
      </c>
      <c r="K88" s="4">
        <v>98</v>
      </c>
      <c r="L88" s="5">
        <v>204</v>
      </c>
      <c r="M88" s="12">
        <v>8.85</v>
      </c>
      <c r="N88">
        <f>data8[[#This Row],[Units]]*data8[[#This Row],[Sales per unit]]</f>
        <v>1805.3999999999999</v>
      </c>
      <c r="O88">
        <f>data8[[#This Row],[Amount]]-data8[[#This Row],[Total sales  ]]</f>
        <v>-1707.3999999999999</v>
      </c>
    </row>
    <row r="89" spans="8:15" x14ac:dyDescent="0.25">
      <c r="H89" t="s">
        <v>10</v>
      </c>
      <c r="I89" t="s">
        <v>34</v>
      </c>
      <c r="J89" t="s">
        <v>26</v>
      </c>
      <c r="K89" s="4">
        <v>4991</v>
      </c>
      <c r="L89" s="5">
        <v>9</v>
      </c>
      <c r="M89" s="12">
        <v>8.85</v>
      </c>
      <c r="N89">
        <f>data8[[#This Row],[Units]]*data8[[#This Row],[Sales per unit]]</f>
        <v>79.649999999999991</v>
      </c>
      <c r="O89">
        <f>data8[[#This Row],[Amount]]-data8[[#This Row],[Total sales  ]]</f>
        <v>4911.3500000000004</v>
      </c>
    </row>
    <row r="90" spans="8:15" x14ac:dyDescent="0.25">
      <c r="H90" t="s">
        <v>8</v>
      </c>
      <c r="I90" t="s">
        <v>39</v>
      </c>
      <c r="J90" t="s">
        <v>26</v>
      </c>
      <c r="K90" s="4">
        <v>1561</v>
      </c>
      <c r="L90" s="5">
        <v>27</v>
      </c>
      <c r="M90" s="12">
        <v>8.85</v>
      </c>
      <c r="N90">
        <f>data8[[#This Row],[Units]]*data8[[#This Row],[Sales per unit]]</f>
        <v>238.95</v>
      </c>
      <c r="O90">
        <f>data8[[#This Row],[Amount]]-data8[[#This Row],[Total sales  ]]</f>
        <v>1322.05</v>
      </c>
    </row>
    <row r="91" spans="8:15" x14ac:dyDescent="0.25">
      <c r="H91" t="s">
        <v>41</v>
      </c>
      <c r="I91" t="s">
        <v>37</v>
      </c>
      <c r="J91" t="s">
        <v>26</v>
      </c>
      <c r="K91" s="4">
        <v>2324</v>
      </c>
      <c r="L91" s="5">
        <v>177</v>
      </c>
      <c r="M91" s="12">
        <v>8.85</v>
      </c>
      <c r="N91">
        <f>data8[[#This Row],[Units]]*data8[[#This Row],[Sales per unit]]</f>
        <v>1566.45</v>
      </c>
      <c r="O91">
        <f>data8[[#This Row],[Amount]]-data8[[#This Row],[Total sales  ]]</f>
        <v>757.55</v>
      </c>
    </row>
    <row r="92" spans="8:15" x14ac:dyDescent="0.25">
      <c r="H92" t="s">
        <v>3</v>
      </c>
      <c r="I92" t="s">
        <v>39</v>
      </c>
      <c r="J92" t="s">
        <v>26</v>
      </c>
      <c r="K92" s="4">
        <v>4956</v>
      </c>
      <c r="L92" s="5">
        <v>171</v>
      </c>
      <c r="M92" s="12">
        <v>8.85</v>
      </c>
      <c r="N92">
        <f>data8[[#This Row],[Units]]*data8[[#This Row],[Sales per unit]]</f>
        <v>1513.35</v>
      </c>
      <c r="O92">
        <f>data8[[#This Row],[Amount]]-data8[[#This Row],[Total sales  ]]</f>
        <v>3442.65</v>
      </c>
    </row>
    <row r="93" spans="8:15" x14ac:dyDescent="0.25">
      <c r="H93" t="s">
        <v>8</v>
      </c>
      <c r="I93" t="s">
        <v>37</v>
      </c>
      <c r="J93" t="s">
        <v>26</v>
      </c>
      <c r="K93" s="4">
        <v>6279</v>
      </c>
      <c r="L93" s="5">
        <v>45</v>
      </c>
      <c r="M93" s="12">
        <v>8.85</v>
      </c>
      <c r="N93">
        <f>data8[[#This Row],[Units]]*data8[[#This Row],[Sales per unit]]</f>
        <v>398.25</v>
      </c>
      <c r="O93">
        <f>data8[[#This Row],[Amount]]-data8[[#This Row],[Total sales  ]]</f>
        <v>5880.75</v>
      </c>
    </row>
    <row r="94" spans="8:15" x14ac:dyDescent="0.25">
      <c r="H94" t="s">
        <v>9</v>
      </c>
      <c r="I94" t="s">
        <v>37</v>
      </c>
      <c r="J94" t="s">
        <v>26</v>
      </c>
      <c r="K94" s="4">
        <v>2856</v>
      </c>
      <c r="L94" s="5">
        <v>246</v>
      </c>
      <c r="M94" s="12">
        <v>8.85</v>
      </c>
      <c r="N94">
        <f>data8[[#This Row],[Units]]*data8[[#This Row],[Sales per unit]]</f>
        <v>2177.1</v>
      </c>
      <c r="O94">
        <f>data8[[#This Row],[Amount]]-data8[[#This Row],[Total sales  ]]</f>
        <v>678.90000000000009</v>
      </c>
    </row>
    <row r="95" spans="8:15" x14ac:dyDescent="0.25">
      <c r="H95" t="s">
        <v>7</v>
      </c>
      <c r="I95" t="s">
        <v>37</v>
      </c>
      <c r="J95" t="s">
        <v>26</v>
      </c>
      <c r="K95" s="4">
        <v>5306</v>
      </c>
      <c r="L95" s="5">
        <v>0</v>
      </c>
      <c r="M95" s="12">
        <v>8.85</v>
      </c>
      <c r="N95">
        <f>data8[[#This Row],[Units]]*data8[[#This Row],[Sales per unit]]</f>
        <v>0</v>
      </c>
      <c r="O95">
        <f>data8[[#This Row],[Amount]]-data8[[#This Row],[Total sales  ]]</f>
        <v>5306</v>
      </c>
    </row>
    <row r="96" spans="8:15" x14ac:dyDescent="0.25">
      <c r="H96" t="s">
        <v>40</v>
      </c>
      <c r="I96" t="s">
        <v>38</v>
      </c>
      <c r="J96" t="s">
        <v>26</v>
      </c>
      <c r="K96" s="4">
        <v>609</v>
      </c>
      <c r="L96" s="5">
        <v>87</v>
      </c>
      <c r="M96" s="12">
        <v>8.85</v>
      </c>
      <c r="N96">
        <f>data8[[#This Row],[Units]]*data8[[#This Row],[Sales per unit]]</f>
        <v>769.94999999999993</v>
      </c>
      <c r="O96">
        <f>data8[[#This Row],[Amount]]-data8[[#This Row],[Total sales  ]]</f>
        <v>-160.94999999999993</v>
      </c>
    </row>
    <row r="97" spans="8:15" x14ac:dyDescent="0.25">
      <c r="H97" t="s">
        <v>9</v>
      </c>
      <c r="I97" t="s">
        <v>38</v>
      </c>
      <c r="J97" t="s">
        <v>26</v>
      </c>
      <c r="K97" s="4">
        <v>2436</v>
      </c>
      <c r="L97" s="5">
        <v>99</v>
      </c>
      <c r="M97" s="12">
        <v>8.85</v>
      </c>
      <c r="N97">
        <f>data8[[#This Row],[Units]]*data8[[#This Row],[Sales per unit]]</f>
        <v>876.15</v>
      </c>
      <c r="O97">
        <f>data8[[#This Row],[Amount]]-data8[[#This Row],[Total sales  ]]</f>
        <v>1559.85</v>
      </c>
    </row>
    <row r="98" spans="8:15" x14ac:dyDescent="0.25">
      <c r="H98" t="s">
        <v>6</v>
      </c>
      <c r="I98" t="s">
        <v>37</v>
      </c>
      <c r="J98" t="s">
        <v>26</v>
      </c>
      <c r="K98" s="4">
        <v>6818</v>
      </c>
      <c r="L98" s="5">
        <v>6</v>
      </c>
      <c r="M98" s="12">
        <v>8.85</v>
      </c>
      <c r="N98">
        <f>data8[[#This Row],[Units]]*data8[[#This Row],[Sales per unit]]</f>
        <v>53.099999999999994</v>
      </c>
      <c r="O98">
        <f>data8[[#This Row],[Amount]]-data8[[#This Row],[Total sales  ]]</f>
        <v>6764.9</v>
      </c>
    </row>
    <row r="99" spans="8:15" x14ac:dyDescent="0.25">
      <c r="H99" t="s">
        <v>3</v>
      </c>
      <c r="I99" t="s">
        <v>38</v>
      </c>
      <c r="J99" t="s">
        <v>26</v>
      </c>
      <c r="K99" s="4">
        <v>8841</v>
      </c>
      <c r="L99" s="5">
        <v>303</v>
      </c>
      <c r="M99" s="12">
        <v>8.85</v>
      </c>
      <c r="N99">
        <f>data8[[#This Row],[Units]]*data8[[#This Row],[Sales per unit]]</f>
        <v>2681.5499999999997</v>
      </c>
      <c r="O99">
        <f>data8[[#This Row],[Amount]]-data8[[#This Row],[Total sales  ]]</f>
        <v>6159.4500000000007</v>
      </c>
    </row>
    <row r="100" spans="8:15" x14ac:dyDescent="0.25">
      <c r="H100" t="s">
        <v>2</v>
      </c>
      <c r="I100" t="s">
        <v>39</v>
      </c>
      <c r="J100" t="s">
        <v>28</v>
      </c>
      <c r="K100" s="4">
        <v>6027</v>
      </c>
      <c r="L100" s="5">
        <v>144</v>
      </c>
      <c r="M100" s="12">
        <v>10</v>
      </c>
      <c r="N100">
        <f>data8[[#This Row],[Units]]*data8[[#This Row],[Sales per unit]]</f>
        <v>1440</v>
      </c>
      <c r="O100">
        <f>data8[[#This Row],[Amount]]-data8[[#This Row],[Total sales  ]]</f>
        <v>4587</v>
      </c>
    </row>
    <row r="101" spans="8:15" x14ac:dyDescent="0.25">
      <c r="H101" t="s">
        <v>2</v>
      </c>
      <c r="I101" t="s">
        <v>38</v>
      </c>
      <c r="J101" t="s">
        <v>28</v>
      </c>
      <c r="K101" s="4">
        <v>6580</v>
      </c>
      <c r="L101" s="5">
        <v>183</v>
      </c>
      <c r="M101" s="12">
        <v>10</v>
      </c>
      <c r="N101">
        <f>data8[[#This Row],[Units]]*data8[[#This Row],[Sales per unit]]</f>
        <v>1830</v>
      </c>
      <c r="O101">
        <f>data8[[#This Row],[Amount]]-data8[[#This Row],[Total sales  ]]</f>
        <v>4750</v>
      </c>
    </row>
    <row r="102" spans="8:15" x14ac:dyDescent="0.25">
      <c r="H102" t="s">
        <v>9</v>
      </c>
      <c r="I102" t="s">
        <v>34</v>
      </c>
      <c r="J102" t="s">
        <v>28</v>
      </c>
      <c r="K102" s="4">
        <v>14329</v>
      </c>
      <c r="L102" s="5">
        <v>150</v>
      </c>
      <c r="M102" s="12">
        <v>10</v>
      </c>
      <c r="N102">
        <f>data8[[#This Row],[Units]]*data8[[#This Row],[Sales per unit]]</f>
        <v>1500</v>
      </c>
      <c r="O102">
        <f>data8[[#This Row],[Amount]]-data8[[#This Row],[Total sales  ]]</f>
        <v>12829</v>
      </c>
    </row>
    <row r="103" spans="8:15" x14ac:dyDescent="0.25">
      <c r="H103" t="s">
        <v>41</v>
      </c>
      <c r="I103" t="s">
        <v>36</v>
      </c>
      <c r="J103" t="s">
        <v>28</v>
      </c>
      <c r="K103" s="4">
        <v>854</v>
      </c>
      <c r="L103" s="5">
        <v>309</v>
      </c>
      <c r="M103" s="12">
        <v>10</v>
      </c>
      <c r="N103">
        <f>data8[[#This Row],[Units]]*data8[[#This Row],[Sales per unit]]</f>
        <v>3090</v>
      </c>
      <c r="O103">
        <f>data8[[#This Row],[Amount]]-data8[[#This Row],[Total sales  ]]</f>
        <v>-2236</v>
      </c>
    </row>
    <row r="104" spans="8:15" x14ac:dyDescent="0.25">
      <c r="H104" t="s">
        <v>3</v>
      </c>
      <c r="I104" t="s">
        <v>36</v>
      </c>
      <c r="J104" t="s">
        <v>28</v>
      </c>
      <c r="K104" s="4">
        <v>973</v>
      </c>
      <c r="L104" s="5">
        <v>162</v>
      </c>
      <c r="M104" s="12">
        <v>10</v>
      </c>
      <c r="N104">
        <f>data8[[#This Row],[Units]]*data8[[#This Row],[Sales per unit]]</f>
        <v>1620</v>
      </c>
      <c r="O104">
        <f>data8[[#This Row],[Amount]]-data8[[#This Row],[Total sales  ]]</f>
        <v>-647</v>
      </c>
    </row>
    <row r="105" spans="8:15" x14ac:dyDescent="0.25">
      <c r="H105" t="s">
        <v>41</v>
      </c>
      <c r="I105" t="s">
        <v>35</v>
      </c>
      <c r="J105" t="s">
        <v>28</v>
      </c>
      <c r="K105" s="4">
        <v>7455</v>
      </c>
      <c r="L105" s="5">
        <v>216</v>
      </c>
      <c r="M105" s="12">
        <v>10</v>
      </c>
      <c r="N105">
        <f>data8[[#This Row],[Units]]*data8[[#This Row],[Sales per unit]]</f>
        <v>2160</v>
      </c>
      <c r="O105">
        <f>data8[[#This Row],[Amount]]-data8[[#This Row],[Total sales  ]]</f>
        <v>5295</v>
      </c>
    </row>
    <row r="106" spans="8:15" x14ac:dyDescent="0.25">
      <c r="H106" t="s">
        <v>3</v>
      </c>
      <c r="I106" t="s">
        <v>34</v>
      </c>
      <c r="J106" t="s">
        <v>28</v>
      </c>
      <c r="K106" s="4">
        <v>3689</v>
      </c>
      <c r="L106" s="5">
        <v>312</v>
      </c>
      <c r="M106" s="12">
        <v>10</v>
      </c>
      <c r="N106">
        <f>data8[[#This Row],[Units]]*data8[[#This Row],[Sales per unit]]</f>
        <v>3120</v>
      </c>
      <c r="O106">
        <f>data8[[#This Row],[Amount]]-data8[[#This Row],[Total sales  ]]</f>
        <v>569</v>
      </c>
    </row>
    <row r="107" spans="8:15" x14ac:dyDescent="0.25">
      <c r="H107" t="s">
        <v>7</v>
      </c>
      <c r="I107" t="s">
        <v>38</v>
      </c>
      <c r="J107" t="s">
        <v>28</v>
      </c>
      <c r="K107" s="4">
        <v>5677</v>
      </c>
      <c r="L107" s="5">
        <v>258</v>
      </c>
      <c r="M107" s="12">
        <v>10</v>
      </c>
      <c r="N107">
        <f>data8[[#This Row],[Units]]*data8[[#This Row],[Sales per unit]]</f>
        <v>2580</v>
      </c>
      <c r="O107">
        <f>data8[[#This Row],[Amount]]-data8[[#This Row],[Total sales  ]]</f>
        <v>3097</v>
      </c>
    </row>
    <row r="108" spans="8:15" x14ac:dyDescent="0.25">
      <c r="H108" t="s">
        <v>6</v>
      </c>
      <c r="I108" t="s">
        <v>37</v>
      </c>
      <c r="J108" t="s">
        <v>28</v>
      </c>
      <c r="K108" s="4">
        <v>3556</v>
      </c>
      <c r="L108" s="5">
        <v>459</v>
      </c>
      <c r="M108" s="12">
        <v>10</v>
      </c>
      <c r="N108">
        <f>data8[[#This Row],[Units]]*data8[[#This Row],[Sales per unit]]</f>
        <v>4590</v>
      </c>
      <c r="O108">
        <f>data8[[#This Row],[Amount]]-data8[[#This Row],[Total sales  ]]</f>
        <v>-1034</v>
      </c>
    </row>
    <row r="109" spans="8:15" x14ac:dyDescent="0.25">
      <c r="H109" t="s">
        <v>10</v>
      </c>
      <c r="I109" t="s">
        <v>37</v>
      </c>
      <c r="J109" t="s">
        <v>28</v>
      </c>
      <c r="K109" s="4">
        <v>3059</v>
      </c>
      <c r="L109" s="5">
        <v>27</v>
      </c>
      <c r="M109" s="12">
        <v>10</v>
      </c>
      <c r="N109">
        <f>data8[[#This Row],[Units]]*data8[[#This Row],[Sales per unit]]</f>
        <v>270</v>
      </c>
      <c r="O109">
        <f>data8[[#This Row],[Amount]]-data8[[#This Row],[Total sales  ]]</f>
        <v>2789</v>
      </c>
    </row>
    <row r="110" spans="8:15" x14ac:dyDescent="0.25">
      <c r="H110" t="s">
        <v>40</v>
      </c>
      <c r="I110" t="s">
        <v>39</v>
      </c>
      <c r="J110" t="s">
        <v>28</v>
      </c>
      <c r="K110" s="4">
        <v>3101</v>
      </c>
      <c r="L110" s="5">
        <v>225</v>
      </c>
      <c r="M110" s="12">
        <v>10</v>
      </c>
      <c r="N110">
        <f>data8[[#This Row],[Units]]*data8[[#This Row],[Sales per unit]]</f>
        <v>2250</v>
      </c>
      <c r="O110">
        <f>data8[[#This Row],[Amount]]-data8[[#This Row],[Total sales  ]]</f>
        <v>851</v>
      </c>
    </row>
    <row r="111" spans="8:15" x14ac:dyDescent="0.25">
      <c r="H111" t="s">
        <v>9</v>
      </c>
      <c r="I111" t="s">
        <v>37</v>
      </c>
      <c r="J111" t="s">
        <v>28</v>
      </c>
      <c r="K111" s="4">
        <v>2919</v>
      </c>
      <c r="L111" s="5">
        <v>45</v>
      </c>
      <c r="M111" s="12">
        <v>10</v>
      </c>
      <c r="N111">
        <f>data8[[#This Row],[Units]]*data8[[#This Row],[Sales per unit]]</f>
        <v>450</v>
      </c>
      <c r="O111">
        <f>data8[[#This Row],[Amount]]-data8[[#This Row],[Total sales  ]]</f>
        <v>2469</v>
      </c>
    </row>
    <row r="112" spans="8:15" x14ac:dyDescent="0.25">
      <c r="H112" t="s">
        <v>3</v>
      </c>
      <c r="I112" t="s">
        <v>37</v>
      </c>
      <c r="J112" t="s">
        <v>28</v>
      </c>
      <c r="K112" s="4">
        <v>7308</v>
      </c>
      <c r="L112" s="5">
        <v>327</v>
      </c>
      <c r="M112" s="12">
        <v>10</v>
      </c>
      <c r="N112">
        <f>data8[[#This Row],[Units]]*data8[[#This Row],[Sales per unit]]</f>
        <v>3270</v>
      </c>
      <c r="O112">
        <f>data8[[#This Row],[Amount]]-data8[[#This Row],[Total sales  ]]</f>
        <v>4038</v>
      </c>
    </row>
    <row r="113" spans="8:15" x14ac:dyDescent="0.25">
      <c r="H113" t="s">
        <v>7</v>
      </c>
      <c r="I113" t="s">
        <v>35</v>
      </c>
      <c r="J113" t="s">
        <v>28</v>
      </c>
      <c r="K113" s="4">
        <v>5194</v>
      </c>
      <c r="L113" s="5">
        <v>288</v>
      </c>
      <c r="M113" s="12">
        <v>10</v>
      </c>
      <c r="N113">
        <f>data8[[#This Row],[Units]]*data8[[#This Row],[Sales per unit]]</f>
        <v>2880</v>
      </c>
      <c r="O113">
        <f>data8[[#This Row],[Amount]]-data8[[#This Row],[Total sales  ]]</f>
        <v>2314</v>
      </c>
    </row>
    <row r="114" spans="8:15" x14ac:dyDescent="0.25">
      <c r="H114" t="s">
        <v>3</v>
      </c>
      <c r="I114" t="s">
        <v>39</v>
      </c>
      <c r="J114" t="s">
        <v>28</v>
      </c>
      <c r="K114" s="4">
        <v>1652</v>
      </c>
      <c r="L114" s="5">
        <v>102</v>
      </c>
      <c r="M114" s="12">
        <v>10</v>
      </c>
      <c r="N114">
        <f>data8[[#This Row],[Units]]*data8[[#This Row],[Sales per unit]]</f>
        <v>1020</v>
      </c>
      <c r="O114">
        <f>data8[[#This Row],[Amount]]-data8[[#This Row],[Total sales  ]]</f>
        <v>632</v>
      </c>
    </row>
    <row r="115" spans="8:15" x14ac:dyDescent="0.25">
      <c r="H115" t="s">
        <v>8</v>
      </c>
      <c r="I115" t="s">
        <v>35</v>
      </c>
      <c r="J115" t="s">
        <v>32</v>
      </c>
      <c r="K115" s="4">
        <v>6706</v>
      </c>
      <c r="L115" s="5">
        <v>459</v>
      </c>
      <c r="M115" s="12">
        <v>6</v>
      </c>
      <c r="N115">
        <f>data8[[#This Row],[Units]]*data8[[#This Row],[Sales per unit]]</f>
        <v>2754</v>
      </c>
      <c r="O115">
        <f>data8[[#This Row],[Amount]]-data8[[#This Row],[Total sales  ]]</f>
        <v>3952</v>
      </c>
    </row>
    <row r="116" spans="8:15" x14ac:dyDescent="0.25">
      <c r="H116" t="s">
        <v>7</v>
      </c>
      <c r="I116" t="s">
        <v>34</v>
      </c>
      <c r="J116" t="s">
        <v>32</v>
      </c>
      <c r="K116" s="4">
        <v>3262</v>
      </c>
      <c r="L116" s="5">
        <v>75</v>
      </c>
      <c r="M116" s="12">
        <v>6</v>
      </c>
      <c r="N116">
        <f>data8[[#This Row],[Units]]*data8[[#This Row],[Sales per unit]]</f>
        <v>450</v>
      </c>
      <c r="O116">
        <f>data8[[#This Row],[Amount]]-data8[[#This Row],[Total sales  ]]</f>
        <v>2812</v>
      </c>
    </row>
    <row r="117" spans="8:15" x14ac:dyDescent="0.25">
      <c r="H117" t="s">
        <v>5</v>
      </c>
      <c r="I117" t="s">
        <v>38</v>
      </c>
      <c r="J117" t="s">
        <v>32</v>
      </c>
      <c r="K117" s="4">
        <v>5075</v>
      </c>
      <c r="L117" s="5">
        <v>21</v>
      </c>
      <c r="M117" s="12">
        <v>6</v>
      </c>
      <c r="N117">
        <f>data8[[#This Row],[Units]]*data8[[#This Row],[Sales per unit]]</f>
        <v>126</v>
      </c>
      <c r="O117">
        <f>data8[[#This Row],[Amount]]-data8[[#This Row],[Total sales  ]]</f>
        <v>4949</v>
      </c>
    </row>
    <row r="118" spans="8:15" x14ac:dyDescent="0.25">
      <c r="H118" t="s">
        <v>3</v>
      </c>
      <c r="I118" t="s">
        <v>34</v>
      </c>
      <c r="J118" t="s">
        <v>32</v>
      </c>
      <c r="K118" s="4">
        <v>7777</v>
      </c>
      <c r="L118" s="5">
        <v>504</v>
      </c>
      <c r="M118" s="12">
        <v>6</v>
      </c>
      <c r="N118">
        <f>data8[[#This Row],[Units]]*data8[[#This Row],[Sales per unit]]</f>
        <v>3024</v>
      </c>
      <c r="O118">
        <f>data8[[#This Row],[Amount]]-data8[[#This Row],[Total sales  ]]</f>
        <v>4753</v>
      </c>
    </row>
    <row r="119" spans="8:15" x14ac:dyDescent="0.25">
      <c r="H119" t="s">
        <v>6</v>
      </c>
      <c r="I119" t="s">
        <v>36</v>
      </c>
      <c r="J119" t="s">
        <v>32</v>
      </c>
      <c r="K119" s="4">
        <v>6118</v>
      </c>
      <c r="L119" s="5">
        <v>9</v>
      </c>
      <c r="M119" s="12">
        <v>6</v>
      </c>
      <c r="N119">
        <f>data8[[#This Row],[Units]]*data8[[#This Row],[Sales per unit]]</f>
        <v>54</v>
      </c>
      <c r="O119">
        <f>data8[[#This Row],[Amount]]-data8[[#This Row],[Total sales  ]]</f>
        <v>6064</v>
      </c>
    </row>
    <row r="120" spans="8:15" x14ac:dyDescent="0.25">
      <c r="H120" t="s">
        <v>40</v>
      </c>
      <c r="I120" t="s">
        <v>35</v>
      </c>
      <c r="J120" t="s">
        <v>32</v>
      </c>
      <c r="K120" s="4">
        <v>12348</v>
      </c>
      <c r="L120" s="5">
        <v>234</v>
      </c>
      <c r="M120" s="12">
        <v>6</v>
      </c>
      <c r="N120">
        <f>data8[[#This Row],[Units]]*data8[[#This Row],[Sales per unit]]</f>
        <v>1404</v>
      </c>
      <c r="O120">
        <f>data8[[#This Row],[Amount]]-data8[[#This Row],[Total sales  ]]</f>
        <v>10944</v>
      </c>
    </row>
    <row r="121" spans="8:15" x14ac:dyDescent="0.25">
      <c r="H121" t="s">
        <v>10</v>
      </c>
      <c r="I121" t="s">
        <v>36</v>
      </c>
      <c r="J121" t="s">
        <v>32</v>
      </c>
      <c r="K121" s="4">
        <v>6657</v>
      </c>
      <c r="L121" s="5">
        <v>303</v>
      </c>
      <c r="M121" s="12">
        <v>6</v>
      </c>
      <c r="N121">
        <f>data8[[#This Row],[Units]]*data8[[#This Row],[Sales per unit]]</f>
        <v>1818</v>
      </c>
      <c r="O121">
        <f>data8[[#This Row],[Amount]]-data8[[#This Row],[Total sales  ]]</f>
        <v>4839</v>
      </c>
    </row>
    <row r="122" spans="8:15" x14ac:dyDescent="0.25">
      <c r="H122" t="s">
        <v>8</v>
      </c>
      <c r="I122" t="s">
        <v>38</v>
      </c>
      <c r="J122" t="s">
        <v>32</v>
      </c>
      <c r="K122" s="4">
        <v>3752</v>
      </c>
      <c r="L122" s="5">
        <v>213</v>
      </c>
      <c r="M122" s="12">
        <v>6</v>
      </c>
      <c r="N122">
        <f>data8[[#This Row],[Units]]*data8[[#This Row],[Sales per unit]]</f>
        <v>1278</v>
      </c>
      <c r="O122">
        <f>data8[[#This Row],[Amount]]-data8[[#This Row],[Total sales  ]]</f>
        <v>2474</v>
      </c>
    </row>
    <row r="123" spans="8:15" x14ac:dyDescent="0.25">
      <c r="H123" t="s">
        <v>41</v>
      </c>
      <c r="I123" t="s">
        <v>36</v>
      </c>
      <c r="J123" t="s">
        <v>32</v>
      </c>
      <c r="K123" s="4">
        <v>10304</v>
      </c>
      <c r="L123" s="5">
        <v>84</v>
      </c>
      <c r="M123" s="12">
        <v>6</v>
      </c>
      <c r="N123">
        <f>data8[[#This Row],[Units]]*data8[[#This Row],[Sales per unit]]</f>
        <v>504</v>
      </c>
      <c r="O123">
        <f>data8[[#This Row],[Amount]]-data8[[#This Row],[Total sales  ]]</f>
        <v>9800</v>
      </c>
    </row>
    <row r="124" spans="8:15" x14ac:dyDescent="0.25">
      <c r="H124" t="s">
        <v>9</v>
      </c>
      <c r="I124" t="s">
        <v>36</v>
      </c>
      <c r="J124" t="s">
        <v>32</v>
      </c>
      <c r="K124" s="4">
        <v>2954</v>
      </c>
      <c r="L124" s="5">
        <v>189</v>
      </c>
      <c r="M124" s="12">
        <v>6</v>
      </c>
      <c r="N124">
        <f>data8[[#This Row],[Units]]*data8[[#This Row],[Sales per unit]]</f>
        <v>1134</v>
      </c>
      <c r="O124">
        <f>data8[[#This Row],[Amount]]-data8[[#This Row],[Total sales  ]]</f>
        <v>1820</v>
      </c>
    </row>
    <row r="125" spans="8:15" x14ac:dyDescent="0.25">
      <c r="H125" t="s">
        <v>7</v>
      </c>
      <c r="I125" t="s">
        <v>36</v>
      </c>
      <c r="J125" t="s">
        <v>32</v>
      </c>
      <c r="K125" s="4">
        <v>280</v>
      </c>
      <c r="L125" s="5">
        <v>87</v>
      </c>
      <c r="M125" s="12">
        <v>6</v>
      </c>
      <c r="N125">
        <f>data8[[#This Row],[Units]]*data8[[#This Row],[Sales per unit]]</f>
        <v>522</v>
      </c>
      <c r="O125">
        <f>data8[[#This Row],[Amount]]-data8[[#This Row],[Total sales  ]]</f>
        <v>-242</v>
      </c>
    </row>
    <row r="126" spans="8:15" x14ac:dyDescent="0.25">
      <c r="H126" t="s">
        <v>6</v>
      </c>
      <c r="I126" t="s">
        <v>34</v>
      </c>
      <c r="J126" t="s">
        <v>32</v>
      </c>
      <c r="K126" s="4">
        <v>6734</v>
      </c>
      <c r="L126" s="5">
        <v>123</v>
      </c>
      <c r="M126" s="12">
        <v>6</v>
      </c>
      <c r="N126">
        <f>data8[[#This Row],[Units]]*data8[[#This Row],[Sales per unit]]</f>
        <v>738</v>
      </c>
      <c r="O126">
        <f>data8[[#This Row],[Amount]]-data8[[#This Row],[Total sales  ]]</f>
        <v>5996</v>
      </c>
    </row>
    <row r="127" spans="8:15" x14ac:dyDescent="0.25">
      <c r="H127" t="s">
        <v>41</v>
      </c>
      <c r="I127" t="s">
        <v>36</v>
      </c>
      <c r="J127" t="s">
        <v>18</v>
      </c>
      <c r="K127" s="4">
        <v>9632</v>
      </c>
      <c r="L127" s="5">
        <v>288</v>
      </c>
      <c r="M127" s="12">
        <v>9.9499999999999993</v>
      </c>
      <c r="N127">
        <f>data8[[#This Row],[Units]]*data8[[#This Row],[Sales per unit]]</f>
        <v>2865.6</v>
      </c>
      <c r="O127">
        <f>data8[[#This Row],[Amount]]-data8[[#This Row],[Total sales  ]]</f>
        <v>6766.4</v>
      </c>
    </row>
    <row r="128" spans="8:15" x14ac:dyDescent="0.25">
      <c r="H128" t="s">
        <v>5</v>
      </c>
      <c r="I128" t="s">
        <v>35</v>
      </c>
      <c r="J128" t="s">
        <v>18</v>
      </c>
      <c r="K128" s="4">
        <v>2415</v>
      </c>
      <c r="L128" s="5">
        <v>15</v>
      </c>
      <c r="M128" s="12">
        <v>9.9499999999999993</v>
      </c>
      <c r="N128">
        <f>data8[[#This Row],[Units]]*data8[[#This Row],[Sales per unit]]</f>
        <v>149.25</v>
      </c>
      <c r="O128">
        <f>data8[[#This Row],[Amount]]-data8[[#This Row],[Total sales  ]]</f>
        <v>2265.75</v>
      </c>
    </row>
    <row r="129" spans="8:15" x14ac:dyDescent="0.25">
      <c r="H129" t="s">
        <v>10</v>
      </c>
      <c r="I129" t="s">
        <v>35</v>
      </c>
      <c r="J129" t="s">
        <v>18</v>
      </c>
      <c r="K129" s="4">
        <v>3808</v>
      </c>
      <c r="L129" s="5">
        <v>279</v>
      </c>
      <c r="M129" s="12">
        <v>9.9499999999999993</v>
      </c>
      <c r="N129">
        <f>data8[[#This Row],[Units]]*data8[[#This Row],[Sales per unit]]</f>
        <v>2776.0499999999997</v>
      </c>
      <c r="O129">
        <f>data8[[#This Row],[Amount]]-data8[[#This Row],[Total sales  ]]</f>
        <v>1031.9500000000003</v>
      </c>
    </row>
    <row r="130" spans="8:15" x14ac:dyDescent="0.25">
      <c r="H130" t="s">
        <v>6</v>
      </c>
      <c r="I130" t="s">
        <v>37</v>
      </c>
      <c r="J130" t="s">
        <v>18</v>
      </c>
      <c r="K130" s="4">
        <v>1505</v>
      </c>
      <c r="L130" s="5">
        <v>102</v>
      </c>
      <c r="M130" s="12">
        <v>9.9499999999999993</v>
      </c>
      <c r="N130">
        <f>data8[[#This Row],[Units]]*data8[[#This Row],[Sales per unit]]</f>
        <v>1014.9</v>
      </c>
      <c r="O130">
        <f>data8[[#This Row],[Amount]]-data8[[#This Row],[Total sales  ]]</f>
        <v>490.1</v>
      </c>
    </row>
    <row r="131" spans="8:15" x14ac:dyDescent="0.25">
      <c r="H131" t="s">
        <v>2</v>
      </c>
      <c r="I131" t="s">
        <v>37</v>
      </c>
      <c r="J131" t="s">
        <v>18</v>
      </c>
      <c r="K131" s="4">
        <v>11571</v>
      </c>
      <c r="L131" s="5">
        <v>138</v>
      </c>
      <c r="M131" s="12">
        <v>9.9499999999999993</v>
      </c>
      <c r="N131">
        <f>data8[[#This Row],[Units]]*data8[[#This Row],[Sales per unit]]</f>
        <v>1373.1</v>
      </c>
      <c r="O131">
        <f>data8[[#This Row],[Amount]]-data8[[#This Row],[Total sales  ]]</f>
        <v>10197.9</v>
      </c>
    </row>
    <row r="132" spans="8:15" x14ac:dyDescent="0.25">
      <c r="H132" t="s">
        <v>7</v>
      </c>
      <c r="I132" t="s">
        <v>36</v>
      </c>
      <c r="J132" t="s">
        <v>18</v>
      </c>
      <c r="K132" s="4">
        <v>2646</v>
      </c>
      <c r="L132" s="5">
        <v>177</v>
      </c>
      <c r="M132" s="12">
        <v>9.9499999999999993</v>
      </c>
      <c r="N132">
        <f>data8[[#This Row],[Units]]*data8[[#This Row],[Sales per unit]]</f>
        <v>1761.1499999999999</v>
      </c>
      <c r="O132">
        <f>data8[[#This Row],[Amount]]-data8[[#This Row],[Total sales  ]]</f>
        <v>884.85000000000014</v>
      </c>
    </row>
    <row r="133" spans="8:15" x14ac:dyDescent="0.25">
      <c r="H133" t="s">
        <v>9</v>
      </c>
      <c r="I133" t="s">
        <v>39</v>
      </c>
      <c r="J133" t="s">
        <v>18</v>
      </c>
      <c r="K133" s="4">
        <v>2639</v>
      </c>
      <c r="L133" s="5">
        <v>204</v>
      </c>
      <c r="M133" s="12">
        <v>9.9499999999999993</v>
      </c>
      <c r="N133">
        <f>data8[[#This Row],[Units]]*data8[[#This Row],[Sales per unit]]</f>
        <v>2029.8</v>
      </c>
      <c r="O133">
        <f>data8[[#This Row],[Amount]]-data8[[#This Row],[Total sales  ]]</f>
        <v>609.20000000000005</v>
      </c>
    </row>
    <row r="134" spans="8:15" x14ac:dyDescent="0.25">
      <c r="H134" t="s">
        <v>7</v>
      </c>
      <c r="I134" t="s">
        <v>38</v>
      </c>
      <c r="J134" t="s">
        <v>18</v>
      </c>
      <c r="K134" s="4">
        <v>1778</v>
      </c>
      <c r="L134" s="5">
        <v>270</v>
      </c>
      <c r="M134" s="12">
        <v>9.9499999999999993</v>
      </c>
      <c r="N134">
        <f>data8[[#This Row],[Units]]*data8[[#This Row],[Sales per unit]]</f>
        <v>2686.5</v>
      </c>
      <c r="O134">
        <f>data8[[#This Row],[Amount]]-data8[[#This Row],[Total sales  ]]</f>
        <v>-908.5</v>
      </c>
    </row>
    <row r="135" spans="8:15" x14ac:dyDescent="0.25">
      <c r="H135" t="s">
        <v>5</v>
      </c>
      <c r="I135" t="s">
        <v>39</v>
      </c>
      <c r="J135" t="s">
        <v>18</v>
      </c>
      <c r="K135" s="4">
        <v>385</v>
      </c>
      <c r="L135" s="5">
        <v>249</v>
      </c>
      <c r="M135" s="12">
        <v>9.9499999999999993</v>
      </c>
      <c r="N135">
        <f>data8[[#This Row],[Units]]*data8[[#This Row],[Sales per unit]]</f>
        <v>2477.5499999999997</v>
      </c>
      <c r="O135">
        <f>data8[[#This Row],[Amount]]-data8[[#This Row],[Total sales  ]]</f>
        <v>-2092.5499999999997</v>
      </c>
    </row>
    <row r="136" spans="8:15" x14ac:dyDescent="0.25">
      <c r="H136" t="s">
        <v>5</v>
      </c>
      <c r="I136" t="s">
        <v>36</v>
      </c>
      <c r="J136" t="s">
        <v>18</v>
      </c>
      <c r="K136" s="4">
        <v>6111</v>
      </c>
      <c r="L136" s="5">
        <v>3</v>
      </c>
      <c r="M136" s="12">
        <v>9.9499999999999993</v>
      </c>
      <c r="N136">
        <f>data8[[#This Row],[Units]]*data8[[#This Row],[Sales per unit]]</f>
        <v>29.849999999999998</v>
      </c>
      <c r="O136">
        <f>data8[[#This Row],[Amount]]-data8[[#This Row],[Total sales  ]]</f>
        <v>6081.15</v>
      </c>
    </row>
    <row r="137" spans="8:15" x14ac:dyDescent="0.25">
      <c r="H137" t="s">
        <v>8</v>
      </c>
      <c r="I137" t="s">
        <v>39</v>
      </c>
      <c r="J137" t="s">
        <v>18</v>
      </c>
      <c r="K137" s="4">
        <v>9660</v>
      </c>
      <c r="L137" s="5">
        <v>27</v>
      </c>
      <c r="M137" s="12">
        <v>9.9499999999999993</v>
      </c>
      <c r="N137">
        <f>data8[[#This Row],[Units]]*data8[[#This Row],[Sales per unit]]</f>
        <v>268.64999999999998</v>
      </c>
      <c r="O137">
        <f>data8[[#This Row],[Amount]]-data8[[#This Row],[Total sales  ]]</f>
        <v>9391.35</v>
      </c>
    </row>
    <row r="138" spans="8:15" x14ac:dyDescent="0.25">
      <c r="H138" t="s">
        <v>3</v>
      </c>
      <c r="I138" t="s">
        <v>37</v>
      </c>
      <c r="J138" t="s">
        <v>17</v>
      </c>
      <c r="K138" s="4">
        <v>3983</v>
      </c>
      <c r="L138" s="5">
        <v>144</v>
      </c>
      <c r="M138" s="12">
        <v>5.75</v>
      </c>
      <c r="N138">
        <f>data8[[#This Row],[Units]]*data8[[#This Row],[Sales per unit]]</f>
        <v>828</v>
      </c>
      <c r="O138">
        <f>data8[[#This Row],[Amount]]-data8[[#This Row],[Total sales  ]]</f>
        <v>3155</v>
      </c>
    </row>
    <row r="139" spans="8:15" x14ac:dyDescent="0.25">
      <c r="H139" t="s">
        <v>40</v>
      </c>
      <c r="I139" t="s">
        <v>34</v>
      </c>
      <c r="J139" t="s">
        <v>17</v>
      </c>
      <c r="K139" s="4">
        <v>5019</v>
      </c>
      <c r="L139" s="5">
        <v>156</v>
      </c>
      <c r="M139" s="12">
        <v>5.75</v>
      </c>
      <c r="N139">
        <f>data8[[#This Row],[Units]]*data8[[#This Row],[Sales per unit]]</f>
        <v>897</v>
      </c>
      <c r="O139">
        <f>data8[[#This Row],[Amount]]-data8[[#This Row],[Total sales  ]]</f>
        <v>4122</v>
      </c>
    </row>
    <row r="140" spans="8:15" x14ac:dyDescent="0.25">
      <c r="H140" t="s">
        <v>41</v>
      </c>
      <c r="I140" t="s">
        <v>34</v>
      </c>
      <c r="J140" t="s">
        <v>17</v>
      </c>
      <c r="K140" s="4">
        <v>1463</v>
      </c>
      <c r="L140" s="5">
        <v>39</v>
      </c>
      <c r="M140" s="12">
        <v>5.75</v>
      </c>
      <c r="N140">
        <f>data8[[#This Row],[Units]]*data8[[#This Row],[Sales per unit]]</f>
        <v>224.25</v>
      </c>
      <c r="O140">
        <f>data8[[#This Row],[Amount]]-data8[[#This Row],[Total sales  ]]</f>
        <v>1238.75</v>
      </c>
    </row>
    <row r="141" spans="8:15" x14ac:dyDescent="0.25">
      <c r="H141" t="s">
        <v>7</v>
      </c>
      <c r="I141" t="s">
        <v>37</v>
      </c>
      <c r="J141" t="s">
        <v>17</v>
      </c>
      <c r="K141" s="4">
        <v>4487</v>
      </c>
      <c r="L141" s="5">
        <v>111</v>
      </c>
      <c r="M141" s="12">
        <v>5.75</v>
      </c>
      <c r="N141">
        <f>data8[[#This Row],[Units]]*data8[[#This Row],[Sales per unit]]</f>
        <v>638.25</v>
      </c>
      <c r="O141">
        <f>data8[[#This Row],[Amount]]-data8[[#This Row],[Total sales  ]]</f>
        <v>3848.75</v>
      </c>
    </row>
    <row r="142" spans="8:15" x14ac:dyDescent="0.25">
      <c r="H142" t="s">
        <v>6</v>
      </c>
      <c r="I142" t="s">
        <v>36</v>
      </c>
      <c r="J142" t="s">
        <v>17</v>
      </c>
      <c r="K142" s="4">
        <v>4970</v>
      </c>
      <c r="L142" s="5">
        <v>156</v>
      </c>
      <c r="M142" s="12">
        <v>5.75</v>
      </c>
      <c r="N142">
        <f>data8[[#This Row],[Units]]*data8[[#This Row],[Sales per unit]]</f>
        <v>897</v>
      </c>
      <c r="O142">
        <f>data8[[#This Row],[Amount]]-data8[[#This Row],[Total sales  ]]</f>
        <v>4073</v>
      </c>
    </row>
    <row r="143" spans="8:15" x14ac:dyDescent="0.25">
      <c r="H143" t="s">
        <v>9</v>
      </c>
      <c r="I143" t="s">
        <v>38</v>
      </c>
      <c r="J143" t="s">
        <v>17</v>
      </c>
      <c r="K143" s="4">
        <v>2408</v>
      </c>
      <c r="L143" s="5">
        <v>9</v>
      </c>
      <c r="M143" s="12">
        <v>5.75</v>
      </c>
      <c r="N143">
        <f>data8[[#This Row],[Units]]*data8[[#This Row],[Sales per unit]]</f>
        <v>51.75</v>
      </c>
      <c r="O143">
        <f>data8[[#This Row],[Amount]]-data8[[#This Row],[Total sales  ]]</f>
        <v>2356.25</v>
      </c>
    </row>
    <row r="144" spans="8:15" x14ac:dyDescent="0.25">
      <c r="H144" t="s">
        <v>7</v>
      </c>
      <c r="I144" t="s">
        <v>39</v>
      </c>
      <c r="J144" t="s">
        <v>17</v>
      </c>
      <c r="K144" s="4">
        <v>4438</v>
      </c>
      <c r="L144" s="5">
        <v>246</v>
      </c>
      <c r="M144" s="12">
        <v>5.75</v>
      </c>
      <c r="N144">
        <f>data8[[#This Row],[Units]]*data8[[#This Row],[Sales per unit]]</f>
        <v>1414.5</v>
      </c>
      <c r="O144">
        <f>data8[[#This Row],[Amount]]-data8[[#This Row],[Total sales  ]]</f>
        <v>3023.5</v>
      </c>
    </row>
    <row r="145" spans="8:15" x14ac:dyDescent="0.25">
      <c r="H145" t="s">
        <v>7</v>
      </c>
      <c r="I145" t="s">
        <v>34</v>
      </c>
      <c r="J145" t="s">
        <v>17</v>
      </c>
      <c r="K145" s="4">
        <v>7777</v>
      </c>
      <c r="L145" s="5">
        <v>39</v>
      </c>
      <c r="M145" s="12">
        <v>5.75</v>
      </c>
      <c r="N145">
        <f>data8[[#This Row],[Units]]*data8[[#This Row],[Sales per unit]]</f>
        <v>224.25</v>
      </c>
      <c r="O145">
        <f>data8[[#This Row],[Amount]]-data8[[#This Row],[Total sales  ]]</f>
        <v>7552.75</v>
      </c>
    </row>
    <row r="146" spans="8:15" x14ac:dyDescent="0.25">
      <c r="H146" t="s">
        <v>5</v>
      </c>
      <c r="I146" t="s">
        <v>36</v>
      </c>
      <c r="J146" t="s">
        <v>17</v>
      </c>
      <c r="K146" s="4">
        <v>3339</v>
      </c>
      <c r="L146" s="5">
        <v>348</v>
      </c>
      <c r="M146" s="12">
        <v>5.75</v>
      </c>
      <c r="N146">
        <f>data8[[#This Row],[Units]]*data8[[#This Row],[Sales per unit]]</f>
        <v>2001</v>
      </c>
      <c r="O146">
        <f>data8[[#This Row],[Amount]]-data8[[#This Row],[Total sales  ]]</f>
        <v>1338</v>
      </c>
    </row>
    <row r="147" spans="8:15" x14ac:dyDescent="0.25">
      <c r="H147" t="s">
        <v>6</v>
      </c>
      <c r="I147" t="s">
        <v>39</v>
      </c>
      <c r="J147" t="s">
        <v>17</v>
      </c>
      <c r="K147" s="4">
        <v>6048</v>
      </c>
      <c r="L147" s="5">
        <v>27</v>
      </c>
      <c r="M147" s="12">
        <v>5.75</v>
      </c>
      <c r="N147">
        <f>data8[[#This Row],[Units]]*data8[[#This Row],[Sales per unit]]</f>
        <v>155.25</v>
      </c>
      <c r="O147">
        <f>data8[[#This Row],[Amount]]-data8[[#This Row],[Total sales  ]]</f>
        <v>5892.75</v>
      </c>
    </row>
    <row r="148" spans="8:15" x14ac:dyDescent="0.25">
      <c r="H148" t="s">
        <v>2</v>
      </c>
      <c r="I148" t="s">
        <v>37</v>
      </c>
      <c r="J148" t="s">
        <v>17</v>
      </c>
      <c r="K148" s="4">
        <v>9926</v>
      </c>
      <c r="L148" s="5">
        <v>201</v>
      </c>
      <c r="M148" s="12">
        <v>5.75</v>
      </c>
      <c r="N148">
        <f>data8[[#This Row],[Units]]*data8[[#This Row],[Sales per unit]]</f>
        <v>1155.75</v>
      </c>
      <c r="O148">
        <f>data8[[#This Row],[Amount]]-data8[[#This Row],[Total sales  ]]</f>
        <v>8770.25</v>
      </c>
    </row>
    <row r="149" spans="8:15" x14ac:dyDescent="0.25">
      <c r="H149" t="s">
        <v>9</v>
      </c>
      <c r="I149" t="s">
        <v>34</v>
      </c>
      <c r="J149" t="s">
        <v>17</v>
      </c>
      <c r="K149" s="4">
        <v>707</v>
      </c>
      <c r="L149" s="5">
        <v>174</v>
      </c>
      <c r="M149" s="12">
        <v>5.75</v>
      </c>
      <c r="N149">
        <f>data8[[#This Row],[Units]]*data8[[#This Row],[Sales per unit]]</f>
        <v>1000.5</v>
      </c>
      <c r="O149">
        <f>data8[[#This Row],[Amount]]-data8[[#This Row],[Total sales  ]]</f>
        <v>-293.5</v>
      </c>
    </row>
    <row r="150" spans="8:15" x14ac:dyDescent="0.25">
      <c r="H150" t="s">
        <v>10</v>
      </c>
      <c r="I150" t="s">
        <v>34</v>
      </c>
      <c r="J150" t="s">
        <v>17</v>
      </c>
      <c r="K150" s="4">
        <v>700</v>
      </c>
      <c r="L150" s="5">
        <v>87</v>
      </c>
      <c r="M150" s="12">
        <v>5.75</v>
      </c>
      <c r="N150">
        <f>data8[[#This Row],[Units]]*data8[[#This Row],[Sales per unit]]</f>
        <v>500.25</v>
      </c>
      <c r="O150">
        <f>data8[[#This Row],[Amount]]-data8[[#This Row],[Total sales  ]]</f>
        <v>199.75</v>
      </c>
    </row>
    <row r="151" spans="8:15" x14ac:dyDescent="0.25">
      <c r="H151" t="s">
        <v>6</v>
      </c>
      <c r="I151" t="s">
        <v>34</v>
      </c>
      <c r="J151" t="s">
        <v>17</v>
      </c>
      <c r="K151" s="4">
        <v>3759</v>
      </c>
      <c r="L151" s="5">
        <v>150</v>
      </c>
      <c r="M151" s="12">
        <v>5.75</v>
      </c>
      <c r="N151">
        <f>data8[[#This Row],[Units]]*data8[[#This Row],[Sales per unit]]</f>
        <v>862.5</v>
      </c>
      <c r="O151">
        <f>data8[[#This Row],[Amount]]-data8[[#This Row],[Total sales  ]]</f>
        <v>2896.5</v>
      </c>
    </row>
    <row r="152" spans="8:15" x14ac:dyDescent="0.25">
      <c r="H152" t="s">
        <v>2</v>
      </c>
      <c r="I152" t="s">
        <v>35</v>
      </c>
      <c r="J152" t="s">
        <v>17</v>
      </c>
      <c r="K152" s="4">
        <v>1589</v>
      </c>
      <c r="L152" s="5">
        <v>303</v>
      </c>
      <c r="M152" s="12">
        <v>5.75</v>
      </c>
      <c r="N152">
        <f>data8[[#This Row],[Units]]*data8[[#This Row],[Sales per unit]]</f>
        <v>1742.25</v>
      </c>
      <c r="O152">
        <f>data8[[#This Row],[Amount]]-data8[[#This Row],[Total sales  ]]</f>
        <v>-153.25</v>
      </c>
    </row>
    <row r="153" spans="8:15" x14ac:dyDescent="0.25">
      <c r="H153" t="s">
        <v>2</v>
      </c>
      <c r="I153" t="s">
        <v>36</v>
      </c>
      <c r="J153" t="s">
        <v>17</v>
      </c>
      <c r="K153" s="4">
        <v>189</v>
      </c>
      <c r="L153" s="5">
        <v>48</v>
      </c>
      <c r="M153" s="12">
        <v>5.75</v>
      </c>
      <c r="N153">
        <f>data8[[#This Row],[Units]]*data8[[#This Row],[Sales per unit]]</f>
        <v>276</v>
      </c>
      <c r="O153">
        <f>data8[[#This Row],[Amount]]-data8[[#This Row],[Total sales  ]]</f>
        <v>-87</v>
      </c>
    </row>
    <row r="154" spans="8:15" x14ac:dyDescent="0.25">
      <c r="H154" t="s">
        <v>3</v>
      </c>
      <c r="I154" t="s">
        <v>34</v>
      </c>
      <c r="J154" t="s">
        <v>17</v>
      </c>
      <c r="K154" s="4">
        <v>2919</v>
      </c>
      <c r="L154" s="5">
        <v>93</v>
      </c>
      <c r="M154" s="12">
        <v>5.75</v>
      </c>
      <c r="N154">
        <f>data8[[#This Row],[Units]]*data8[[#This Row],[Sales per unit]]</f>
        <v>534.75</v>
      </c>
      <c r="O154">
        <f>data8[[#This Row],[Amount]]-data8[[#This Row],[Total sales  ]]</f>
        <v>2384.25</v>
      </c>
    </row>
    <row r="155" spans="8:15" x14ac:dyDescent="0.25">
      <c r="H155" t="s">
        <v>9</v>
      </c>
      <c r="I155" t="s">
        <v>34</v>
      </c>
      <c r="J155" t="s">
        <v>23</v>
      </c>
      <c r="K155" s="4">
        <v>8155</v>
      </c>
      <c r="L155" s="5">
        <v>90</v>
      </c>
      <c r="M155" s="12">
        <v>5.75</v>
      </c>
      <c r="N155">
        <f>data8[[#This Row],[Units]]*data8[[#This Row],[Sales per unit]]</f>
        <v>517.5</v>
      </c>
      <c r="O155">
        <f>data8[[#This Row],[Amount]]-data8[[#This Row],[Total sales  ]]</f>
        <v>7637.5</v>
      </c>
    </row>
    <row r="156" spans="8:15" x14ac:dyDescent="0.25">
      <c r="H156" t="s">
        <v>8</v>
      </c>
      <c r="I156" t="s">
        <v>38</v>
      </c>
      <c r="J156" t="s">
        <v>23</v>
      </c>
      <c r="K156" s="4">
        <v>1701</v>
      </c>
      <c r="L156" s="5">
        <v>234</v>
      </c>
      <c r="M156" s="12">
        <v>5.75</v>
      </c>
      <c r="N156">
        <f>data8[[#This Row],[Units]]*data8[[#This Row],[Sales per unit]]</f>
        <v>1345.5</v>
      </c>
      <c r="O156">
        <f>data8[[#This Row],[Amount]]-data8[[#This Row],[Total sales  ]]</f>
        <v>355.5</v>
      </c>
    </row>
    <row r="157" spans="8:15" x14ac:dyDescent="0.25">
      <c r="H157" t="s">
        <v>5</v>
      </c>
      <c r="I157" t="s">
        <v>36</v>
      </c>
      <c r="J157" t="s">
        <v>23</v>
      </c>
      <c r="K157" s="4">
        <v>6314</v>
      </c>
      <c r="L157" s="5">
        <v>15</v>
      </c>
      <c r="M157" s="12">
        <v>5.75</v>
      </c>
      <c r="N157">
        <f>data8[[#This Row],[Units]]*data8[[#This Row],[Sales per unit]]</f>
        <v>86.25</v>
      </c>
      <c r="O157">
        <f>data8[[#This Row],[Amount]]-data8[[#This Row],[Total sales  ]]</f>
        <v>6227.75</v>
      </c>
    </row>
    <row r="158" spans="8:15" x14ac:dyDescent="0.25">
      <c r="H158" t="s">
        <v>10</v>
      </c>
      <c r="I158" t="s">
        <v>37</v>
      </c>
      <c r="J158" t="s">
        <v>23</v>
      </c>
      <c r="K158" s="4">
        <v>4683</v>
      </c>
      <c r="L158" s="5">
        <v>30</v>
      </c>
      <c r="M158" s="12">
        <v>5.75</v>
      </c>
      <c r="N158">
        <f>data8[[#This Row],[Units]]*data8[[#This Row],[Sales per unit]]</f>
        <v>172.5</v>
      </c>
      <c r="O158">
        <f>data8[[#This Row],[Amount]]-data8[[#This Row],[Total sales  ]]</f>
        <v>4510.5</v>
      </c>
    </row>
    <row r="159" spans="8:15" x14ac:dyDescent="0.25">
      <c r="H159" t="s">
        <v>2</v>
      </c>
      <c r="I159" t="s">
        <v>38</v>
      </c>
      <c r="J159" t="s">
        <v>23</v>
      </c>
      <c r="K159" s="4">
        <v>4417</v>
      </c>
      <c r="L159" s="5">
        <v>153</v>
      </c>
      <c r="M159" s="12">
        <v>5.75</v>
      </c>
      <c r="N159">
        <f>data8[[#This Row],[Units]]*data8[[#This Row],[Sales per unit]]</f>
        <v>879.75</v>
      </c>
      <c r="O159">
        <f>data8[[#This Row],[Amount]]-data8[[#This Row],[Total sales  ]]</f>
        <v>3537.25</v>
      </c>
    </row>
    <row r="160" spans="8:15" x14ac:dyDescent="0.25">
      <c r="H160" t="s">
        <v>6</v>
      </c>
      <c r="I160" t="s">
        <v>37</v>
      </c>
      <c r="J160" t="s">
        <v>23</v>
      </c>
      <c r="K160" s="4">
        <v>4949</v>
      </c>
      <c r="L160" s="5">
        <v>189</v>
      </c>
      <c r="M160" s="12">
        <v>5.75</v>
      </c>
      <c r="N160">
        <f>data8[[#This Row],[Units]]*data8[[#This Row],[Sales per unit]]</f>
        <v>1086.75</v>
      </c>
      <c r="O160">
        <f>data8[[#This Row],[Amount]]-data8[[#This Row],[Total sales  ]]</f>
        <v>3862.25</v>
      </c>
    </row>
    <row r="161" spans="8:15" x14ac:dyDescent="0.25">
      <c r="H161" t="s">
        <v>10</v>
      </c>
      <c r="I161" t="s">
        <v>36</v>
      </c>
      <c r="J161" t="s">
        <v>23</v>
      </c>
      <c r="K161" s="4">
        <v>2317</v>
      </c>
      <c r="L161" s="5">
        <v>261</v>
      </c>
      <c r="M161" s="12">
        <v>5.75</v>
      </c>
      <c r="N161">
        <f>data8[[#This Row],[Units]]*data8[[#This Row],[Sales per unit]]</f>
        <v>1500.75</v>
      </c>
      <c r="O161">
        <f>data8[[#This Row],[Amount]]-data8[[#This Row],[Total sales  ]]</f>
        <v>816.25</v>
      </c>
    </row>
    <row r="162" spans="8:15" x14ac:dyDescent="0.25">
      <c r="H162" t="s">
        <v>3</v>
      </c>
      <c r="I162" t="s">
        <v>36</v>
      </c>
      <c r="J162" t="s">
        <v>23</v>
      </c>
      <c r="K162" s="4">
        <v>3773</v>
      </c>
      <c r="L162" s="5">
        <v>165</v>
      </c>
      <c r="M162" s="12">
        <v>5.75</v>
      </c>
      <c r="N162">
        <f>data8[[#This Row],[Units]]*data8[[#This Row],[Sales per unit]]</f>
        <v>948.75</v>
      </c>
      <c r="O162">
        <f>data8[[#This Row],[Amount]]-data8[[#This Row],[Total sales  ]]</f>
        <v>2824.25</v>
      </c>
    </row>
    <row r="163" spans="8:15" x14ac:dyDescent="0.25">
      <c r="H163" t="s">
        <v>9</v>
      </c>
      <c r="I163" t="s">
        <v>37</v>
      </c>
      <c r="J163" t="s">
        <v>23</v>
      </c>
      <c r="K163" s="4">
        <v>2737</v>
      </c>
      <c r="L163" s="5">
        <v>93</v>
      </c>
      <c r="M163" s="12">
        <v>5.75</v>
      </c>
      <c r="N163">
        <f>data8[[#This Row],[Units]]*data8[[#This Row],[Sales per unit]]</f>
        <v>534.75</v>
      </c>
      <c r="O163">
        <f>data8[[#This Row],[Amount]]-data8[[#This Row],[Total sales  ]]</f>
        <v>2202.25</v>
      </c>
    </row>
    <row r="164" spans="8:15" x14ac:dyDescent="0.25">
      <c r="H164" t="s">
        <v>40</v>
      </c>
      <c r="I164" t="s">
        <v>34</v>
      </c>
      <c r="J164" t="s">
        <v>23</v>
      </c>
      <c r="K164" s="4">
        <v>2779</v>
      </c>
      <c r="L164" s="5">
        <v>75</v>
      </c>
      <c r="M164" s="12">
        <v>5.75</v>
      </c>
      <c r="N164">
        <f>data8[[#This Row],[Units]]*data8[[#This Row],[Sales per unit]]</f>
        <v>431.25</v>
      </c>
      <c r="O164">
        <f>data8[[#This Row],[Amount]]-data8[[#This Row],[Total sales  ]]</f>
        <v>2347.75</v>
      </c>
    </row>
    <row r="165" spans="8:15" x14ac:dyDescent="0.25">
      <c r="H165" t="s">
        <v>3</v>
      </c>
      <c r="I165" t="s">
        <v>35</v>
      </c>
      <c r="J165" t="s">
        <v>23</v>
      </c>
      <c r="K165" s="4">
        <v>2023</v>
      </c>
      <c r="L165" s="5">
        <v>78</v>
      </c>
      <c r="M165" s="12">
        <v>5.75</v>
      </c>
      <c r="N165">
        <f>data8[[#This Row],[Units]]*data8[[#This Row],[Sales per unit]]</f>
        <v>448.5</v>
      </c>
      <c r="O165">
        <f>data8[[#This Row],[Amount]]-data8[[#This Row],[Total sales  ]]</f>
        <v>1574.5</v>
      </c>
    </row>
    <row r="166" spans="8:15" x14ac:dyDescent="0.25">
      <c r="H166" t="s">
        <v>3</v>
      </c>
      <c r="I166" t="s">
        <v>34</v>
      </c>
      <c r="J166" t="s">
        <v>23</v>
      </c>
      <c r="K166" s="4">
        <v>2212</v>
      </c>
      <c r="L166" s="5">
        <v>117</v>
      </c>
      <c r="M166" s="12">
        <v>5.75</v>
      </c>
      <c r="N166">
        <f>data8[[#This Row],[Units]]*data8[[#This Row],[Sales per unit]]</f>
        <v>672.75</v>
      </c>
      <c r="O166">
        <f>data8[[#This Row],[Amount]]-data8[[#This Row],[Total sales  ]]</f>
        <v>1539.25</v>
      </c>
    </row>
    <row r="167" spans="8:15" x14ac:dyDescent="0.25">
      <c r="H167" t="s">
        <v>8</v>
      </c>
      <c r="I167" t="s">
        <v>36</v>
      </c>
      <c r="J167" t="s">
        <v>23</v>
      </c>
      <c r="K167" s="4">
        <v>5019</v>
      </c>
      <c r="L167" s="5">
        <v>150</v>
      </c>
      <c r="M167" s="12">
        <v>5.75</v>
      </c>
      <c r="N167">
        <f>data8[[#This Row],[Units]]*data8[[#This Row],[Sales per unit]]</f>
        <v>862.5</v>
      </c>
      <c r="O167">
        <f>data8[[#This Row],[Amount]]-data8[[#This Row],[Total sales  ]]</f>
        <v>4156.5</v>
      </c>
    </row>
    <row r="168" spans="8:15" x14ac:dyDescent="0.25">
      <c r="H168" t="s">
        <v>41</v>
      </c>
      <c r="I168" t="s">
        <v>34</v>
      </c>
      <c r="J168" t="s">
        <v>23</v>
      </c>
      <c r="K168" s="4">
        <v>4935</v>
      </c>
      <c r="L168" s="5">
        <v>126</v>
      </c>
      <c r="M168" s="12">
        <v>5.75</v>
      </c>
      <c r="N168">
        <f>data8[[#This Row],[Units]]*data8[[#This Row],[Sales per unit]]</f>
        <v>724.5</v>
      </c>
      <c r="O168">
        <f>data8[[#This Row],[Amount]]-data8[[#This Row],[Total sales  ]]</f>
        <v>4210.5</v>
      </c>
    </row>
    <row r="169" spans="8:15" x14ac:dyDescent="0.25">
      <c r="H169" t="s">
        <v>2</v>
      </c>
      <c r="I169" t="s">
        <v>39</v>
      </c>
      <c r="J169" t="s">
        <v>23</v>
      </c>
      <c r="K169" s="4">
        <v>630</v>
      </c>
      <c r="L169" s="5">
        <v>36</v>
      </c>
      <c r="M169" s="12">
        <v>5.75</v>
      </c>
      <c r="N169">
        <f>data8[[#This Row],[Units]]*data8[[#This Row],[Sales per unit]]</f>
        <v>207</v>
      </c>
      <c r="O169">
        <f>data8[[#This Row],[Amount]]-data8[[#This Row],[Total sales  ]]</f>
        <v>423</v>
      </c>
    </row>
    <row r="170" spans="8:15" x14ac:dyDescent="0.25">
      <c r="H170" t="s">
        <v>3</v>
      </c>
      <c r="I170" t="s">
        <v>35</v>
      </c>
      <c r="J170" t="s">
        <v>29</v>
      </c>
      <c r="K170" s="4">
        <v>2114</v>
      </c>
      <c r="L170" s="5">
        <v>66</v>
      </c>
      <c r="M170" s="12">
        <v>5.75</v>
      </c>
      <c r="N170">
        <f>data8[[#This Row],[Units]]*data8[[#This Row],[Sales per unit]]</f>
        <v>379.5</v>
      </c>
      <c r="O170">
        <f>data8[[#This Row],[Amount]]-data8[[#This Row],[Total sales  ]]</f>
        <v>1734.5</v>
      </c>
    </row>
    <row r="171" spans="8:15" x14ac:dyDescent="0.25">
      <c r="H171" t="s">
        <v>6</v>
      </c>
      <c r="I171" t="s">
        <v>34</v>
      </c>
      <c r="J171" t="s">
        <v>29</v>
      </c>
      <c r="K171" s="4">
        <v>3339</v>
      </c>
      <c r="L171" s="5">
        <v>75</v>
      </c>
      <c r="M171" s="12">
        <v>5.75</v>
      </c>
      <c r="N171">
        <f>data8[[#This Row],[Units]]*data8[[#This Row],[Sales per unit]]</f>
        <v>431.25</v>
      </c>
      <c r="O171">
        <f>data8[[#This Row],[Amount]]-data8[[#This Row],[Total sales  ]]</f>
        <v>2907.75</v>
      </c>
    </row>
    <row r="172" spans="8:15" x14ac:dyDescent="0.25">
      <c r="H172" t="s">
        <v>2</v>
      </c>
      <c r="I172" t="s">
        <v>36</v>
      </c>
      <c r="J172" t="s">
        <v>29</v>
      </c>
      <c r="K172" s="4">
        <v>8211</v>
      </c>
      <c r="L172" s="5">
        <v>75</v>
      </c>
      <c r="M172" s="12">
        <v>5.75</v>
      </c>
      <c r="N172">
        <f>data8[[#This Row],[Units]]*data8[[#This Row],[Sales per unit]]</f>
        <v>431.25</v>
      </c>
      <c r="O172">
        <f>data8[[#This Row],[Amount]]-data8[[#This Row],[Total sales  ]]</f>
        <v>7779.75</v>
      </c>
    </row>
    <row r="173" spans="8:15" x14ac:dyDescent="0.25">
      <c r="H173" t="s">
        <v>9</v>
      </c>
      <c r="I173" t="s">
        <v>37</v>
      </c>
      <c r="J173" t="s">
        <v>29</v>
      </c>
      <c r="K173" s="4">
        <v>1085</v>
      </c>
      <c r="L173" s="5">
        <v>273</v>
      </c>
      <c r="M173" s="12">
        <v>5.75</v>
      </c>
      <c r="N173">
        <f>data8[[#This Row],[Units]]*data8[[#This Row],[Sales per unit]]</f>
        <v>1569.75</v>
      </c>
      <c r="O173">
        <f>data8[[#This Row],[Amount]]-data8[[#This Row],[Total sales  ]]</f>
        <v>-484.75</v>
      </c>
    </row>
    <row r="174" spans="8:15" x14ac:dyDescent="0.25">
      <c r="H174" t="s">
        <v>5</v>
      </c>
      <c r="I174" t="s">
        <v>34</v>
      </c>
      <c r="J174" t="s">
        <v>29</v>
      </c>
      <c r="K174" s="4">
        <v>2891</v>
      </c>
      <c r="L174" s="5">
        <v>102</v>
      </c>
      <c r="M174" s="12">
        <v>5.75</v>
      </c>
      <c r="N174">
        <f>data8[[#This Row],[Units]]*data8[[#This Row],[Sales per unit]]</f>
        <v>586.5</v>
      </c>
      <c r="O174">
        <f>data8[[#This Row],[Amount]]-data8[[#This Row],[Total sales  ]]</f>
        <v>2304.5</v>
      </c>
    </row>
    <row r="175" spans="8:15" x14ac:dyDescent="0.25">
      <c r="H175" t="s">
        <v>10</v>
      </c>
      <c r="I175" t="s">
        <v>36</v>
      </c>
      <c r="J175" t="s">
        <v>29</v>
      </c>
      <c r="K175" s="4">
        <v>2471</v>
      </c>
      <c r="L175" s="5">
        <v>342</v>
      </c>
      <c r="M175" s="12">
        <v>5.75</v>
      </c>
      <c r="N175">
        <f>data8[[#This Row],[Units]]*data8[[#This Row],[Sales per unit]]</f>
        <v>1966.5</v>
      </c>
      <c r="O175">
        <f>data8[[#This Row],[Amount]]-data8[[#This Row],[Total sales  ]]</f>
        <v>504.5</v>
      </c>
    </row>
    <row r="176" spans="8:15" x14ac:dyDescent="0.25">
      <c r="H176" t="s">
        <v>8</v>
      </c>
      <c r="I176" t="s">
        <v>35</v>
      </c>
      <c r="J176" t="s">
        <v>29</v>
      </c>
      <c r="K176" s="4">
        <v>2023</v>
      </c>
      <c r="L176" s="5">
        <v>168</v>
      </c>
      <c r="M176" s="12">
        <v>5.75</v>
      </c>
      <c r="N176">
        <f>data8[[#This Row],[Units]]*data8[[#This Row],[Sales per unit]]</f>
        <v>966</v>
      </c>
      <c r="O176">
        <f>data8[[#This Row],[Amount]]-data8[[#This Row],[Total sales  ]]</f>
        <v>1057</v>
      </c>
    </row>
    <row r="177" spans="8:15" x14ac:dyDescent="0.25">
      <c r="H177" t="s">
        <v>7</v>
      </c>
      <c r="I177" t="s">
        <v>36</v>
      </c>
      <c r="J177" t="s">
        <v>29</v>
      </c>
      <c r="K177" s="4">
        <v>5551</v>
      </c>
      <c r="L177" s="5">
        <v>252</v>
      </c>
      <c r="M177" s="12">
        <v>5.75</v>
      </c>
      <c r="N177">
        <f>data8[[#This Row],[Units]]*data8[[#This Row],[Sales per unit]]</f>
        <v>1449</v>
      </c>
      <c r="O177">
        <f>data8[[#This Row],[Amount]]-data8[[#This Row],[Total sales  ]]</f>
        <v>4102</v>
      </c>
    </row>
    <row r="178" spans="8:15" x14ac:dyDescent="0.25">
      <c r="H178" t="s">
        <v>5</v>
      </c>
      <c r="I178" t="s">
        <v>35</v>
      </c>
      <c r="J178" t="s">
        <v>29</v>
      </c>
      <c r="K178" s="4">
        <v>4480</v>
      </c>
      <c r="L178" s="5">
        <v>357</v>
      </c>
      <c r="M178" s="12">
        <v>5.75</v>
      </c>
      <c r="N178">
        <f>data8[[#This Row],[Units]]*data8[[#This Row],[Sales per unit]]</f>
        <v>2052.75</v>
      </c>
      <c r="O178">
        <f>data8[[#This Row],[Amount]]-data8[[#This Row],[Total sales  ]]</f>
        <v>2427.25</v>
      </c>
    </row>
    <row r="179" spans="8:15" x14ac:dyDescent="0.25">
      <c r="H179" t="s">
        <v>6</v>
      </c>
      <c r="I179" t="s">
        <v>39</v>
      </c>
      <c r="J179" t="s">
        <v>29</v>
      </c>
      <c r="K179" s="4">
        <v>3052</v>
      </c>
      <c r="L179" s="5">
        <v>378</v>
      </c>
      <c r="M179" s="12">
        <v>5.75</v>
      </c>
      <c r="N179">
        <f>data8[[#This Row],[Units]]*data8[[#This Row],[Sales per unit]]</f>
        <v>2173.5</v>
      </c>
      <c r="O179">
        <f>data8[[#This Row],[Amount]]-data8[[#This Row],[Total sales  ]]</f>
        <v>878.5</v>
      </c>
    </row>
    <row r="180" spans="8:15" x14ac:dyDescent="0.25">
      <c r="H180" t="s">
        <v>40</v>
      </c>
      <c r="I180" t="s">
        <v>39</v>
      </c>
      <c r="J180" t="s">
        <v>29</v>
      </c>
      <c r="K180" s="4">
        <v>0</v>
      </c>
      <c r="L180" s="5">
        <v>135</v>
      </c>
      <c r="M180" s="12">
        <v>5.75</v>
      </c>
      <c r="N180">
        <f>data8[[#This Row],[Units]]*data8[[#This Row],[Sales per unit]]</f>
        <v>776.25</v>
      </c>
      <c r="O180">
        <f>data8[[#This Row],[Amount]]-data8[[#This Row],[Total sales  ]]</f>
        <v>-776.25</v>
      </c>
    </row>
    <row r="181" spans="8:15" x14ac:dyDescent="0.25">
      <c r="H181" t="s">
        <v>3</v>
      </c>
      <c r="I181" t="s">
        <v>37</v>
      </c>
      <c r="J181" t="s">
        <v>29</v>
      </c>
      <c r="K181" s="4">
        <v>4592</v>
      </c>
      <c r="L181" s="5">
        <v>324</v>
      </c>
      <c r="M181" s="12">
        <v>5.75</v>
      </c>
      <c r="N181">
        <f>data8[[#This Row],[Units]]*data8[[#This Row],[Sales per unit]]</f>
        <v>1863</v>
      </c>
      <c r="O181">
        <f>data8[[#This Row],[Amount]]-data8[[#This Row],[Total sales  ]]</f>
        <v>2729</v>
      </c>
    </row>
    <row r="182" spans="8:15" x14ac:dyDescent="0.25">
      <c r="H182" t="s">
        <v>40</v>
      </c>
      <c r="I182" t="s">
        <v>38</v>
      </c>
      <c r="J182" t="s">
        <v>29</v>
      </c>
      <c r="K182" s="4">
        <v>2541</v>
      </c>
      <c r="L182" s="5">
        <v>45</v>
      </c>
      <c r="M182" s="12">
        <v>5.75</v>
      </c>
      <c r="N182">
        <f>data8[[#This Row],[Units]]*data8[[#This Row],[Sales per unit]]</f>
        <v>258.75</v>
      </c>
      <c r="O182">
        <f>data8[[#This Row],[Amount]]-data8[[#This Row],[Total sales  ]]</f>
        <v>2282.25</v>
      </c>
    </row>
    <row r="183" spans="8:15" x14ac:dyDescent="0.25">
      <c r="H183" t="s">
        <v>40</v>
      </c>
      <c r="I183" t="s">
        <v>35</v>
      </c>
      <c r="J183" t="s">
        <v>29</v>
      </c>
      <c r="K183" s="4">
        <v>1617</v>
      </c>
      <c r="L183" s="5">
        <v>126</v>
      </c>
      <c r="M183" s="12">
        <v>5.75</v>
      </c>
      <c r="N183">
        <f>data8[[#This Row],[Units]]*data8[[#This Row],[Sales per unit]]</f>
        <v>724.5</v>
      </c>
      <c r="O183">
        <f>data8[[#This Row],[Amount]]-data8[[#This Row],[Total sales  ]]</f>
        <v>892.5</v>
      </c>
    </row>
    <row r="184" spans="8:15" x14ac:dyDescent="0.25">
      <c r="H184" t="s">
        <v>40</v>
      </c>
      <c r="I184" t="s">
        <v>37</v>
      </c>
      <c r="J184" t="s">
        <v>29</v>
      </c>
      <c r="K184" s="4">
        <v>9002</v>
      </c>
      <c r="L184" s="5">
        <v>72</v>
      </c>
      <c r="M184" s="12">
        <v>5.75</v>
      </c>
      <c r="N184">
        <f>data8[[#This Row],[Units]]*data8[[#This Row],[Sales per unit]]</f>
        <v>414</v>
      </c>
      <c r="O184">
        <f>data8[[#This Row],[Amount]]-data8[[#This Row],[Total sales  ]]</f>
        <v>8588</v>
      </c>
    </row>
    <row r="185" spans="8:15" x14ac:dyDescent="0.25">
      <c r="H185" t="s">
        <v>6</v>
      </c>
      <c r="I185" t="s">
        <v>36</v>
      </c>
      <c r="J185" t="s">
        <v>29</v>
      </c>
      <c r="K185" s="4">
        <v>1400</v>
      </c>
      <c r="L185" s="5">
        <v>135</v>
      </c>
      <c r="M185" s="12">
        <v>5.75</v>
      </c>
      <c r="N185">
        <f>data8[[#This Row],[Units]]*data8[[#This Row],[Sales per unit]]</f>
        <v>776.25</v>
      </c>
      <c r="O185">
        <f>data8[[#This Row],[Amount]]-data8[[#This Row],[Total sales  ]]</f>
        <v>623.75</v>
      </c>
    </row>
    <row r="186" spans="8:15" x14ac:dyDescent="0.25">
      <c r="H186" t="s">
        <v>3</v>
      </c>
      <c r="I186" t="s">
        <v>39</v>
      </c>
      <c r="J186" t="s">
        <v>29</v>
      </c>
      <c r="K186" s="4">
        <v>3640</v>
      </c>
      <c r="L186" s="5">
        <v>51</v>
      </c>
      <c r="M186" s="12">
        <v>5.75</v>
      </c>
      <c r="N186">
        <f>data8[[#This Row],[Units]]*data8[[#This Row],[Sales per unit]]</f>
        <v>293.25</v>
      </c>
      <c r="O186">
        <f>data8[[#This Row],[Amount]]-data8[[#This Row],[Total sales  ]]</f>
        <v>3346.75</v>
      </c>
    </row>
    <row r="187" spans="8:15" x14ac:dyDescent="0.25">
      <c r="H187" t="s">
        <v>2</v>
      </c>
      <c r="I187" t="s">
        <v>34</v>
      </c>
      <c r="J187" t="s">
        <v>13</v>
      </c>
      <c r="K187" s="4">
        <v>252</v>
      </c>
      <c r="L187" s="5">
        <v>54</v>
      </c>
      <c r="M187" s="12">
        <v>5.75</v>
      </c>
      <c r="N187">
        <f>data8[[#This Row],[Units]]*data8[[#This Row],[Sales per unit]]</f>
        <v>310.5</v>
      </c>
      <c r="O187">
        <f>data8[[#This Row],[Amount]]-data8[[#This Row],[Total sales  ]]</f>
        <v>-58.5</v>
      </c>
    </row>
    <row r="188" spans="8:15" x14ac:dyDescent="0.25">
      <c r="H188" t="s">
        <v>41</v>
      </c>
      <c r="I188" t="s">
        <v>36</v>
      </c>
      <c r="J188" t="s">
        <v>13</v>
      </c>
      <c r="K188" s="4">
        <v>10311</v>
      </c>
      <c r="L188" s="5">
        <v>231</v>
      </c>
      <c r="M188" s="12">
        <v>5.75</v>
      </c>
      <c r="N188">
        <f>data8[[#This Row],[Units]]*data8[[#This Row],[Sales per unit]]</f>
        <v>1328.25</v>
      </c>
      <c r="O188">
        <f>data8[[#This Row],[Amount]]-data8[[#This Row],[Total sales  ]]</f>
        <v>8982.75</v>
      </c>
    </row>
    <row r="189" spans="8:15" x14ac:dyDescent="0.25">
      <c r="H189" t="s">
        <v>41</v>
      </c>
      <c r="I189" t="s">
        <v>35</v>
      </c>
      <c r="J189" t="s">
        <v>13</v>
      </c>
      <c r="K189" s="4">
        <v>4760</v>
      </c>
      <c r="L189" s="5">
        <v>69</v>
      </c>
      <c r="M189" s="12">
        <v>5.75</v>
      </c>
      <c r="N189">
        <f>data8[[#This Row],[Units]]*data8[[#This Row],[Sales per unit]]</f>
        <v>396.75</v>
      </c>
      <c r="O189">
        <f>data8[[#This Row],[Amount]]-data8[[#This Row],[Total sales  ]]</f>
        <v>4363.25</v>
      </c>
    </row>
    <row r="190" spans="8:15" x14ac:dyDescent="0.25">
      <c r="H190" t="s">
        <v>2</v>
      </c>
      <c r="I190" t="s">
        <v>38</v>
      </c>
      <c r="J190" t="s">
        <v>13</v>
      </c>
      <c r="K190" s="4">
        <v>56</v>
      </c>
      <c r="L190" s="5">
        <v>51</v>
      </c>
      <c r="M190" s="12">
        <v>5.75</v>
      </c>
      <c r="N190">
        <f>data8[[#This Row],[Units]]*data8[[#This Row],[Sales per unit]]</f>
        <v>293.25</v>
      </c>
      <c r="O190">
        <f>data8[[#This Row],[Amount]]-data8[[#This Row],[Total sales  ]]</f>
        <v>-237.25</v>
      </c>
    </row>
    <row r="191" spans="8:15" x14ac:dyDescent="0.25">
      <c r="H191" t="s">
        <v>10</v>
      </c>
      <c r="I191" t="s">
        <v>38</v>
      </c>
      <c r="J191" t="s">
        <v>13</v>
      </c>
      <c r="K191" s="4">
        <v>63</v>
      </c>
      <c r="L191" s="5">
        <v>123</v>
      </c>
      <c r="M191" s="12">
        <v>5.75</v>
      </c>
      <c r="N191">
        <f>data8[[#This Row],[Units]]*data8[[#This Row],[Sales per unit]]</f>
        <v>707.25</v>
      </c>
      <c r="O191">
        <f>data8[[#This Row],[Amount]]-data8[[#This Row],[Total sales  ]]</f>
        <v>-644.25</v>
      </c>
    </row>
    <row r="192" spans="8:15" x14ac:dyDescent="0.25">
      <c r="H192" t="s">
        <v>5</v>
      </c>
      <c r="I192" t="s">
        <v>38</v>
      </c>
      <c r="J192" t="s">
        <v>13</v>
      </c>
      <c r="K192" s="4">
        <v>7189</v>
      </c>
      <c r="L192" s="5">
        <v>54</v>
      </c>
      <c r="M192" s="12">
        <v>5.75</v>
      </c>
      <c r="N192">
        <f>data8[[#This Row],[Units]]*data8[[#This Row],[Sales per unit]]</f>
        <v>310.5</v>
      </c>
      <c r="O192">
        <f>data8[[#This Row],[Amount]]-data8[[#This Row],[Total sales  ]]</f>
        <v>6878.5</v>
      </c>
    </row>
    <row r="193" spans="8:15" x14ac:dyDescent="0.25">
      <c r="H193" t="s">
        <v>8</v>
      </c>
      <c r="I193" t="s">
        <v>38</v>
      </c>
      <c r="J193" t="s">
        <v>13</v>
      </c>
      <c r="K193" s="4">
        <v>819</v>
      </c>
      <c r="L193" s="5">
        <v>510</v>
      </c>
      <c r="M193" s="12">
        <v>5.75</v>
      </c>
      <c r="N193">
        <f>data8[[#This Row],[Units]]*data8[[#This Row],[Sales per unit]]</f>
        <v>2932.5</v>
      </c>
      <c r="O193">
        <f>data8[[#This Row],[Amount]]-data8[[#This Row],[Total sales  ]]</f>
        <v>-2113.5</v>
      </c>
    </row>
    <row r="194" spans="8:15" x14ac:dyDescent="0.25">
      <c r="H194" t="s">
        <v>40</v>
      </c>
      <c r="I194" t="s">
        <v>38</v>
      </c>
      <c r="J194" t="s">
        <v>13</v>
      </c>
      <c r="K194" s="4">
        <v>5670</v>
      </c>
      <c r="L194" s="5">
        <v>297</v>
      </c>
      <c r="M194" s="12">
        <v>5.75</v>
      </c>
      <c r="N194">
        <f>data8[[#This Row],[Units]]*data8[[#This Row],[Sales per unit]]</f>
        <v>1707.75</v>
      </c>
      <c r="O194">
        <f>data8[[#This Row],[Amount]]-data8[[#This Row],[Total sales  ]]</f>
        <v>3962.25</v>
      </c>
    </row>
    <row r="195" spans="8:15" x14ac:dyDescent="0.25">
      <c r="H195" t="s">
        <v>6</v>
      </c>
      <c r="I195" t="s">
        <v>38</v>
      </c>
      <c r="J195" t="s">
        <v>13</v>
      </c>
      <c r="K195" s="4">
        <v>2317</v>
      </c>
      <c r="L195" s="5">
        <v>123</v>
      </c>
      <c r="M195" s="12">
        <v>5.75</v>
      </c>
      <c r="N195">
        <f>data8[[#This Row],[Units]]*data8[[#This Row],[Sales per unit]]</f>
        <v>707.25</v>
      </c>
      <c r="O195">
        <f>data8[[#This Row],[Amount]]-data8[[#This Row],[Total sales  ]]</f>
        <v>1609.75</v>
      </c>
    </row>
    <row r="196" spans="8:15" x14ac:dyDescent="0.25">
      <c r="H196" t="s">
        <v>5</v>
      </c>
      <c r="I196" t="s">
        <v>36</v>
      </c>
      <c r="J196" t="s">
        <v>13</v>
      </c>
      <c r="K196" s="4">
        <v>6146</v>
      </c>
      <c r="L196" s="5">
        <v>63</v>
      </c>
      <c r="M196" s="12">
        <v>5.75</v>
      </c>
      <c r="N196">
        <f>data8[[#This Row],[Units]]*data8[[#This Row],[Sales per unit]]</f>
        <v>362.25</v>
      </c>
      <c r="O196">
        <f>data8[[#This Row],[Amount]]-data8[[#This Row],[Total sales  ]]</f>
        <v>5783.75</v>
      </c>
    </row>
    <row r="197" spans="8:15" x14ac:dyDescent="0.25">
      <c r="H197" t="s">
        <v>6</v>
      </c>
      <c r="I197" t="s">
        <v>36</v>
      </c>
      <c r="J197" t="s">
        <v>13</v>
      </c>
      <c r="K197" s="4">
        <v>4319</v>
      </c>
      <c r="L197" s="5">
        <v>30</v>
      </c>
      <c r="M197" s="12">
        <v>5.75</v>
      </c>
      <c r="N197">
        <f>data8[[#This Row],[Units]]*data8[[#This Row],[Sales per unit]]</f>
        <v>172.5</v>
      </c>
      <c r="O197">
        <f>data8[[#This Row],[Amount]]-data8[[#This Row],[Total sales  ]]</f>
        <v>4146.5</v>
      </c>
    </row>
    <row r="198" spans="8:15" x14ac:dyDescent="0.25">
      <c r="H198" t="s">
        <v>10</v>
      </c>
      <c r="I198" t="s">
        <v>36</v>
      </c>
      <c r="J198" t="s">
        <v>13</v>
      </c>
      <c r="K198" s="4">
        <v>945</v>
      </c>
      <c r="L198" s="5">
        <v>75</v>
      </c>
      <c r="M198" s="12">
        <v>5.75</v>
      </c>
      <c r="N198">
        <f>data8[[#This Row],[Units]]*data8[[#This Row],[Sales per unit]]</f>
        <v>431.25</v>
      </c>
      <c r="O198">
        <f>data8[[#This Row],[Amount]]-data8[[#This Row],[Total sales  ]]</f>
        <v>513.75</v>
      </c>
    </row>
    <row r="199" spans="8:15" x14ac:dyDescent="0.25">
      <c r="H199" t="s">
        <v>40</v>
      </c>
      <c r="I199" t="s">
        <v>36</v>
      </c>
      <c r="J199" t="s">
        <v>13</v>
      </c>
      <c r="K199" s="4">
        <v>4424</v>
      </c>
      <c r="L199" s="5">
        <v>201</v>
      </c>
      <c r="M199" s="12">
        <v>5.75</v>
      </c>
      <c r="N199">
        <f>data8[[#This Row],[Units]]*data8[[#This Row],[Sales per unit]]</f>
        <v>1155.75</v>
      </c>
      <c r="O199">
        <f>data8[[#This Row],[Amount]]-data8[[#This Row],[Total sales  ]]</f>
        <v>3268.25</v>
      </c>
    </row>
    <row r="200" spans="8:15" x14ac:dyDescent="0.25">
      <c r="H200" t="s">
        <v>9</v>
      </c>
      <c r="I200" t="s">
        <v>38</v>
      </c>
      <c r="J200" t="s">
        <v>16</v>
      </c>
      <c r="K200" s="4">
        <v>2646</v>
      </c>
      <c r="L200" s="5">
        <v>120</v>
      </c>
      <c r="M200" s="12">
        <v>5.75</v>
      </c>
      <c r="N200">
        <f>data8[[#This Row],[Units]]*data8[[#This Row],[Sales per unit]]</f>
        <v>690</v>
      </c>
      <c r="O200">
        <f>data8[[#This Row],[Amount]]-data8[[#This Row],[Total sales  ]]</f>
        <v>1956</v>
      </c>
    </row>
    <row r="201" spans="8:15" x14ac:dyDescent="0.25">
      <c r="H201" t="s">
        <v>3</v>
      </c>
      <c r="I201" t="s">
        <v>39</v>
      </c>
      <c r="J201" t="s">
        <v>16</v>
      </c>
      <c r="K201" s="4">
        <v>21</v>
      </c>
      <c r="L201" s="5">
        <v>168</v>
      </c>
      <c r="M201" s="12">
        <v>5.75</v>
      </c>
      <c r="N201">
        <f>data8[[#This Row],[Units]]*data8[[#This Row],[Sales per unit]]</f>
        <v>966</v>
      </c>
      <c r="O201">
        <f>data8[[#This Row],[Amount]]-data8[[#This Row],[Total sales  ]]</f>
        <v>-945</v>
      </c>
    </row>
    <row r="202" spans="8:15" x14ac:dyDescent="0.25">
      <c r="H202" t="s">
        <v>6</v>
      </c>
      <c r="I202" t="s">
        <v>37</v>
      </c>
      <c r="J202" t="s">
        <v>16</v>
      </c>
      <c r="K202" s="4">
        <v>1904</v>
      </c>
      <c r="L202" s="5">
        <v>405</v>
      </c>
      <c r="M202" s="12">
        <v>5.75</v>
      </c>
      <c r="N202">
        <f>data8[[#This Row],[Units]]*data8[[#This Row],[Sales per unit]]</f>
        <v>2328.75</v>
      </c>
      <c r="O202">
        <f>data8[[#This Row],[Amount]]-data8[[#This Row],[Total sales  ]]</f>
        <v>-424.75</v>
      </c>
    </row>
    <row r="203" spans="8:15" x14ac:dyDescent="0.25">
      <c r="H203" t="s">
        <v>3</v>
      </c>
      <c r="I203" t="s">
        <v>36</v>
      </c>
      <c r="J203" t="s">
        <v>16</v>
      </c>
      <c r="K203" s="4">
        <v>9198</v>
      </c>
      <c r="L203" s="5">
        <v>36</v>
      </c>
      <c r="M203" s="12">
        <v>5.75</v>
      </c>
      <c r="N203">
        <f>data8[[#This Row],[Units]]*data8[[#This Row],[Sales per unit]]</f>
        <v>207</v>
      </c>
      <c r="O203">
        <f>data8[[#This Row],[Amount]]-data8[[#This Row],[Total sales  ]]</f>
        <v>8991</v>
      </c>
    </row>
    <row r="204" spans="8:15" x14ac:dyDescent="0.25">
      <c r="H204" t="s">
        <v>5</v>
      </c>
      <c r="I204" t="s">
        <v>36</v>
      </c>
      <c r="J204" t="s">
        <v>16</v>
      </c>
      <c r="K204" s="4">
        <v>16184</v>
      </c>
      <c r="L204" s="5">
        <v>39</v>
      </c>
      <c r="M204" s="12">
        <v>5.75</v>
      </c>
      <c r="N204">
        <f>data8[[#This Row],[Units]]*data8[[#This Row],[Sales per unit]]</f>
        <v>224.25</v>
      </c>
      <c r="O204">
        <f>data8[[#This Row],[Amount]]-data8[[#This Row],[Total sales  ]]</f>
        <v>15959.75</v>
      </c>
    </row>
    <row r="205" spans="8:15" x14ac:dyDescent="0.25">
      <c r="H205" t="s">
        <v>6</v>
      </c>
      <c r="I205" t="s">
        <v>38</v>
      </c>
      <c r="J205" t="s">
        <v>16</v>
      </c>
      <c r="K205" s="4">
        <v>938</v>
      </c>
      <c r="L205" s="5">
        <v>6</v>
      </c>
      <c r="M205" s="12">
        <v>5.75</v>
      </c>
      <c r="N205">
        <f>data8[[#This Row],[Units]]*data8[[#This Row],[Sales per unit]]</f>
        <v>34.5</v>
      </c>
      <c r="O205">
        <f>data8[[#This Row],[Amount]]-data8[[#This Row],[Total sales  ]]</f>
        <v>903.5</v>
      </c>
    </row>
    <row r="206" spans="8:15" x14ac:dyDescent="0.25">
      <c r="H206" t="s">
        <v>2</v>
      </c>
      <c r="I206" t="s">
        <v>36</v>
      </c>
      <c r="J206" t="s">
        <v>16</v>
      </c>
      <c r="K206" s="4">
        <v>11417</v>
      </c>
      <c r="L206" s="5">
        <v>21</v>
      </c>
      <c r="M206" s="12">
        <v>5.75</v>
      </c>
      <c r="N206">
        <f>data8[[#This Row],[Units]]*data8[[#This Row],[Sales per unit]]</f>
        <v>120.75</v>
      </c>
      <c r="O206">
        <f>data8[[#This Row],[Amount]]-data8[[#This Row],[Total sales  ]]</f>
        <v>11296.25</v>
      </c>
    </row>
    <row r="207" spans="8:15" x14ac:dyDescent="0.25">
      <c r="H207" t="s">
        <v>2</v>
      </c>
      <c r="I207" t="s">
        <v>39</v>
      </c>
      <c r="J207" t="s">
        <v>16</v>
      </c>
      <c r="K207" s="4">
        <v>2016</v>
      </c>
      <c r="L207" s="5">
        <v>117</v>
      </c>
      <c r="M207" s="12">
        <v>5.75</v>
      </c>
      <c r="N207">
        <f>data8[[#This Row],[Units]]*data8[[#This Row],[Sales per unit]]</f>
        <v>672.75</v>
      </c>
      <c r="O207">
        <f>data8[[#This Row],[Amount]]-data8[[#This Row],[Total sales  ]]</f>
        <v>1343.25</v>
      </c>
    </row>
    <row r="208" spans="8:15" x14ac:dyDescent="0.25">
      <c r="H208" t="s">
        <v>7</v>
      </c>
      <c r="I208" t="s">
        <v>35</v>
      </c>
      <c r="J208" t="s">
        <v>16</v>
      </c>
      <c r="K208" s="4">
        <v>2135</v>
      </c>
      <c r="L208" s="5">
        <v>27</v>
      </c>
      <c r="M208" s="12">
        <v>5.75</v>
      </c>
      <c r="N208">
        <f>data8[[#This Row],[Units]]*data8[[#This Row],[Sales per unit]]</f>
        <v>155.25</v>
      </c>
      <c r="O208">
        <f>data8[[#This Row],[Amount]]-data8[[#This Row],[Total sales  ]]</f>
        <v>1979.75</v>
      </c>
    </row>
    <row r="209" spans="8:15" x14ac:dyDescent="0.25">
      <c r="H209" t="s">
        <v>8</v>
      </c>
      <c r="I209" t="s">
        <v>34</v>
      </c>
      <c r="J209" t="s">
        <v>16</v>
      </c>
      <c r="K209" s="4">
        <v>2009</v>
      </c>
      <c r="L209" s="5">
        <v>219</v>
      </c>
      <c r="M209" s="12">
        <v>5.75</v>
      </c>
      <c r="N209">
        <f>data8[[#This Row],[Units]]*data8[[#This Row],[Sales per unit]]</f>
        <v>1259.25</v>
      </c>
      <c r="O209">
        <f>data8[[#This Row],[Amount]]-data8[[#This Row],[Total sales  ]]</f>
        <v>749.75</v>
      </c>
    </row>
    <row r="210" spans="8:15" x14ac:dyDescent="0.25">
      <c r="H210" t="s">
        <v>40</v>
      </c>
      <c r="I210" t="s">
        <v>35</v>
      </c>
      <c r="J210" t="s">
        <v>16</v>
      </c>
      <c r="K210" s="4">
        <v>4725</v>
      </c>
      <c r="L210" s="5">
        <v>174</v>
      </c>
      <c r="M210" s="12">
        <v>5.75</v>
      </c>
      <c r="N210">
        <f>data8[[#This Row],[Units]]*data8[[#This Row],[Sales per unit]]</f>
        <v>1000.5</v>
      </c>
      <c r="O210">
        <f>data8[[#This Row],[Amount]]-data8[[#This Row],[Total sales  ]]</f>
        <v>3724.5</v>
      </c>
    </row>
    <row r="211" spans="8:15" x14ac:dyDescent="0.25">
      <c r="H211" t="s">
        <v>41</v>
      </c>
      <c r="I211" t="s">
        <v>34</v>
      </c>
      <c r="J211" t="s">
        <v>16</v>
      </c>
      <c r="K211" s="4">
        <v>1274</v>
      </c>
      <c r="L211" s="5">
        <v>225</v>
      </c>
      <c r="M211" s="12">
        <v>5.75</v>
      </c>
      <c r="N211">
        <f>data8[[#This Row],[Units]]*data8[[#This Row],[Sales per unit]]</f>
        <v>1293.75</v>
      </c>
      <c r="O211">
        <f>data8[[#This Row],[Amount]]-data8[[#This Row],[Total sales  ]]</f>
        <v>-19.75</v>
      </c>
    </row>
    <row r="212" spans="8:15" x14ac:dyDescent="0.25">
      <c r="H212" t="s">
        <v>9</v>
      </c>
      <c r="I212" t="s">
        <v>34</v>
      </c>
      <c r="J212" t="s">
        <v>16</v>
      </c>
      <c r="K212" s="4">
        <v>938</v>
      </c>
      <c r="L212" s="5">
        <v>189</v>
      </c>
      <c r="M212" s="12">
        <v>5.75</v>
      </c>
      <c r="N212">
        <f>data8[[#This Row],[Units]]*data8[[#This Row],[Sales per unit]]</f>
        <v>1086.75</v>
      </c>
      <c r="O212">
        <f>data8[[#This Row],[Amount]]-data8[[#This Row],[Total sales  ]]</f>
        <v>-148.75</v>
      </c>
    </row>
    <row r="213" spans="8:15" x14ac:dyDescent="0.25">
      <c r="H213" t="s">
        <v>6</v>
      </c>
      <c r="I213" t="s">
        <v>34</v>
      </c>
      <c r="J213" t="s">
        <v>16</v>
      </c>
      <c r="K213" s="4">
        <v>2219</v>
      </c>
      <c r="L213" s="5">
        <v>75</v>
      </c>
      <c r="M213" s="12">
        <v>5.75</v>
      </c>
      <c r="N213">
        <f>data8[[#This Row],[Units]]*data8[[#This Row],[Sales per unit]]</f>
        <v>431.25</v>
      </c>
      <c r="O213">
        <f>data8[[#This Row],[Amount]]-data8[[#This Row],[Total sales  ]]</f>
        <v>1787.75</v>
      </c>
    </row>
    <row r="214" spans="8:15" x14ac:dyDescent="0.25">
      <c r="H214" t="s">
        <v>7</v>
      </c>
      <c r="I214" t="s">
        <v>37</v>
      </c>
      <c r="J214" t="s">
        <v>16</v>
      </c>
      <c r="K214" s="4">
        <v>4487</v>
      </c>
      <c r="L214" s="5">
        <v>333</v>
      </c>
      <c r="M214" s="12">
        <v>5.75</v>
      </c>
      <c r="N214">
        <f>data8[[#This Row],[Units]]*data8[[#This Row],[Sales per unit]]</f>
        <v>1914.75</v>
      </c>
      <c r="O214">
        <f>data8[[#This Row],[Amount]]-data8[[#This Row],[Total sales  ]]</f>
        <v>2572.25</v>
      </c>
    </row>
    <row r="215" spans="8:15" x14ac:dyDescent="0.25">
      <c r="H215" t="s">
        <v>5</v>
      </c>
      <c r="I215" t="s">
        <v>34</v>
      </c>
      <c r="J215" t="s">
        <v>20</v>
      </c>
      <c r="K215" s="4">
        <v>15610</v>
      </c>
      <c r="L215" s="5">
        <v>339</v>
      </c>
      <c r="M215" s="12">
        <v>5.75</v>
      </c>
      <c r="N215">
        <f>data8[[#This Row],[Units]]*data8[[#This Row],[Sales per unit]]</f>
        <v>1949.25</v>
      </c>
      <c r="O215">
        <f>data8[[#This Row],[Amount]]-data8[[#This Row],[Total sales  ]]</f>
        <v>13660.75</v>
      </c>
    </row>
    <row r="216" spans="8:15" x14ac:dyDescent="0.25">
      <c r="H216" t="s">
        <v>2</v>
      </c>
      <c r="I216" t="s">
        <v>39</v>
      </c>
      <c r="J216" t="s">
        <v>20</v>
      </c>
      <c r="K216" s="4">
        <v>9443</v>
      </c>
      <c r="L216" s="5">
        <v>162</v>
      </c>
      <c r="M216" s="12">
        <v>5.75</v>
      </c>
      <c r="N216">
        <f>data8[[#This Row],[Units]]*data8[[#This Row],[Sales per unit]]</f>
        <v>931.5</v>
      </c>
      <c r="O216">
        <f>data8[[#This Row],[Amount]]-data8[[#This Row],[Total sales  ]]</f>
        <v>8511.5</v>
      </c>
    </row>
    <row r="217" spans="8:15" x14ac:dyDescent="0.25">
      <c r="H217" t="s">
        <v>10</v>
      </c>
      <c r="I217" t="s">
        <v>35</v>
      </c>
      <c r="J217" t="s">
        <v>20</v>
      </c>
      <c r="K217" s="4">
        <v>1974</v>
      </c>
      <c r="L217" s="5">
        <v>195</v>
      </c>
      <c r="M217" s="12">
        <v>5.75</v>
      </c>
      <c r="N217">
        <f>data8[[#This Row],[Units]]*data8[[#This Row],[Sales per unit]]</f>
        <v>1121.25</v>
      </c>
      <c r="O217">
        <f>data8[[#This Row],[Amount]]-data8[[#This Row],[Total sales  ]]</f>
        <v>852.75</v>
      </c>
    </row>
    <row r="218" spans="8:15" x14ac:dyDescent="0.25">
      <c r="H218" t="s">
        <v>7</v>
      </c>
      <c r="I218" t="s">
        <v>34</v>
      </c>
      <c r="J218" t="s">
        <v>20</v>
      </c>
      <c r="K218" s="4">
        <v>2205</v>
      </c>
      <c r="L218" s="5">
        <v>138</v>
      </c>
      <c r="M218" s="12">
        <v>5.75</v>
      </c>
      <c r="N218">
        <f>data8[[#This Row],[Units]]*data8[[#This Row],[Sales per unit]]</f>
        <v>793.5</v>
      </c>
      <c r="O218">
        <f>data8[[#This Row],[Amount]]-data8[[#This Row],[Total sales  ]]</f>
        <v>1411.5</v>
      </c>
    </row>
    <row r="219" spans="8:15" x14ac:dyDescent="0.25">
      <c r="H219" t="s">
        <v>9</v>
      </c>
      <c r="I219" t="s">
        <v>34</v>
      </c>
      <c r="J219" t="s">
        <v>20</v>
      </c>
      <c r="K219" s="4">
        <v>8463</v>
      </c>
      <c r="L219" s="5">
        <v>492</v>
      </c>
      <c r="M219" s="12">
        <v>5.75</v>
      </c>
      <c r="N219">
        <f>data8[[#This Row],[Units]]*data8[[#This Row],[Sales per unit]]</f>
        <v>2829</v>
      </c>
      <c r="O219">
        <f>data8[[#This Row],[Amount]]-data8[[#This Row],[Total sales  ]]</f>
        <v>5634</v>
      </c>
    </row>
    <row r="220" spans="8:15" x14ac:dyDescent="0.25">
      <c r="H220" t="s">
        <v>3</v>
      </c>
      <c r="I220" t="s">
        <v>34</v>
      </c>
      <c r="J220" t="s">
        <v>20</v>
      </c>
      <c r="K220" s="4">
        <v>2583</v>
      </c>
      <c r="L220" s="5">
        <v>18</v>
      </c>
      <c r="M220" s="12">
        <v>5.75</v>
      </c>
      <c r="N220">
        <f>data8[[#This Row],[Units]]*data8[[#This Row],[Sales per unit]]</f>
        <v>103.5</v>
      </c>
      <c r="O220">
        <f>data8[[#This Row],[Amount]]-data8[[#This Row],[Total sales  ]]</f>
        <v>2479.5</v>
      </c>
    </row>
    <row r="221" spans="8:15" x14ac:dyDescent="0.25">
      <c r="H221" t="s">
        <v>41</v>
      </c>
      <c r="I221" t="s">
        <v>37</v>
      </c>
      <c r="J221" t="s">
        <v>20</v>
      </c>
      <c r="K221" s="4">
        <v>3388</v>
      </c>
      <c r="L221" s="5">
        <v>123</v>
      </c>
      <c r="M221" s="12">
        <v>5.75</v>
      </c>
      <c r="N221">
        <f>data8[[#This Row],[Units]]*data8[[#This Row],[Sales per unit]]</f>
        <v>707.25</v>
      </c>
      <c r="O221">
        <f>data8[[#This Row],[Amount]]-data8[[#This Row],[Total sales  ]]</f>
        <v>2680.75</v>
      </c>
    </row>
    <row r="222" spans="8:15" x14ac:dyDescent="0.25">
      <c r="H222" t="s">
        <v>9</v>
      </c>
      <c r="I222" t="s">
        <v>37</v>
      </c>
      <c r="J222" t="s">
        <v>20</v>
      </c>
      <c r="K222" s="4">
        <v>7273</v>
      </c>
      <c r="L222" s="5">
        <v>96</v>
      </c>
      <c r="M222" s="12">
        <v>5.75</v>
      </c>
      <c r="N222">
        <f>data8[[#This Row],[Units]]*data8[[#This Row],[Sales per unit]]</f>
        <v>552</v>
      </c>
      <c r="O222">
        <f>data8[[#This Row],[Amount]]-data8[[#This Row],[Total sales  ]]</f>
        <v>6721</v>
      </c>
    </row>
    <row r="223" spans="8:15" x14ac:dyDescent="0.25">
      <c r="H223" t="s">
        <v>8</v>
      </c>
      <c r="I223" t="s">
        <v>35</v>
      </c>
      <c r="J223" t="s">
        <v>20</v>
      </c>
      <c r="K223" s="4">
        <v>2702</v>
      </c>
      <c r="L223" s="5">
        <v>363</v>
      </c>
      <c r="M223" s="12">
        <v>5.75</v>
      </c>
      <c r="N223">
        <f>data8[[#This Row],[Units]]*data8[[#This Row],[Sales per unit]]</f>
        <v>2087.25</v>
      </c>
      <c r="O223">
        <f>data8[[#This Row],[Amount]]-data8[[#This Row],[Total sales  ]]</f>
        <v>614.75</v>
      </c>
    </row>
    <row r="224" spans="8:15" x14ac:dyDescent="0.25">
      <c r="H224" t="s">
        <v>6</v>
      </c>
      <c r="I224" t="s">
        <v>35</v>
      </c>
      <c r="J224" t="s">
        <v>20</v>
      </c>
      <c r="K224" s="4">
        <v>1071</v>
      </c>
      <c r="L224" s="5">
        <v>270</v>
      </c>
      <c r="M224" s="12">
        <v>5.75</v>
      </c>
      <c r="N224">
        <f>data8[[#This Row],[Units]]*data8[[#This Row],[Sales per unit]]</f>
        <v>1552.5</v>
      </c>
      <c r="O224">
        <f>data8[[#This Row],[Amount]]-data8[[#This Row],[Total sales  ]]</f>
        <v>-481.5</v>
      </c>
    </row>
    <row r="225" spans="8:15" x14ac:dyDescent="0.25">
      <c r="H225" t="s">
        <v>6</v>
      </c>
      <c r="I225" t="s">
        <v>38</v>
      </c>
      <c r="J225" t="s">
        <v>27</v>
      </c>
      <c r="K225" s="4">
        <v>1134</v>
      </c>
      <c r="L225" s="5">
        <v>282</v>
      </c>
      <c r="M225" s="12">
        <v>5.75</v>
      </c>
      <c r="N225">
        <f>data8[[#This Row],[Units]]*data8[[#This Row],[Sales per unit]]</f>
        <v>1621.5</v>
      </c>
      <c r="O225">
        <f>data8[[#This Row],[Amount]]-data8[[#This Row],[Total sales  ]]</f>
        <v>-487.5</v>
      </c>
    </row>
    <row r="226" spans="8:15" x14ac:dyDescent="0.25">
      <c r="H226" t="s">
        <v>40</v>
      </c>
      <c r="I226" t="s">
        <v>34</v>
      </c>
      <c r="J226" t="s">
        <v>27</v>
      </c>
      <c r="K226" s="4">
        <v>2289</v>
      </c>
      <c r="L226" s="5">
        <v>135</v>
      </c>
      <c r="M226" s="12">
        <v>5.75</v>
      </c>
      <c r="N226">
        <f>data8[[#This Row],[Units]]*data8[[#This Row],[Sales per unit]]</f>
        <v>776.25</v>
      </c>
      <c r="O226">
        <f>data8[[#This Row],[Amount]]-data8[[#This Row],[Total sales  ]]</f>
        <v>1512.75</v>
      </c>
    </row>
    <row r="227" spans="8:15" x14ac:dyDescent="0.25">
      <c r="H227" t="s">
        <v>5</v>
      </c>
      <c r="I227" t="s">
        <v>34</v>
      </c>
      <c r="J227" t="s">
        <v>27</v>
      </c>
      <c r="K227" s="4">
        <v>6986</v>
      </c>
      <c r="L227" s="5">
        <v>21</v>
      </c>
      <c r="M227" s="12">
        <v>5.75</v>
      </c>
      <c r="N227">
        <f>data8[[#This Row],[Units]]*data8[[#This Row],[Sales per unit]]</f>
        <v>120.75</v>
      </c>
      <c r="O227">
        <f>data8[[#This Row],[Amount]]-data8[[#This Row],[Total sales  ]]</f>
        <v>6865.25</v>
      </c>
    </row>
    <row r="228" spans="8:15" x14ac:dyDescent="0.25">
      <c r="H228" t="s">
        <v>6</v>
      </c>
      <c r="I228" t="s">
        <v>34</v>
      </c>
      <c r="J228" t="s">
        <v>27</v>
      </c>
      <c r="K228" s="4">
        <v>4242</v>
      </c>
      <c r="L228" s="5">
        <v>207</v>
      </c>
      <c r="M228" s="12">
        <v>5.75</v>
      </c>
      <c r="N228">
        <f>data8[[#This Row],[Units]]*data8[[#This Row],[Sales per unit]]</f>
        <v>1190.25</v>
      </c>
      <c r="O228">
        <f>data8[[#This Row],[Amount]]-data8[[#This Row],[Total sales  ]]</f>
        <v>3051.75</v>
      </c>
    </row>
    <row r="229" spans="8:15" x14ac:dyDescent="0.25">
      <c r="H229" t="s">
        <v>2</v>
      </c>
      <c r="I229" t="s">
        <v>39</v>
      </c>
      <c r="J229" t="s">
        <v>27</v>
      </c>
      <c r="K229" s="4">
        <v>7812</v>
      </c>
      <c r="L229" s="5">
        <v>81</v>
      </c>
      <c r="M229" s="12">
        <v>5.75</v>
      </c>
      <c r="N229">
        <f>data8[[#This Row],[Units]]*data8[[#This Row],[Sales per unit]]</f>
        <v>465.75</v>
      </c>
      <c r="O229">
        <f>data8[[#This Row],[Amount]]-data8[[#This Row],[Total sales  ]]</f>
        <v>7346.25</v>
      </c>
    </row>
    <row r="230" spans="8:15" x14ac:dyDescent="0.25">
      <c r="H230" t="s">
        <v>2</v>
      </c>
      <c r="I230" t="s">
        <v>36</v>
      </c>
      <c r="J230" t="s">
        <v>27</v>
      </c>
      <c r="K230" s="4">
        <v>798</v>
      </c>
      <c r="L230" s="5">
        <v>519</v>
      </c>
      <c r="M230" s="12">
        <v>5.75</v>
      </c>
      <c r="N230">
        <f>data8[[#This Row],[Units]]*data8[[#This Row],[Sales per unit]]</f>
        <v>2984.25</v>
      </c>
      <c r="O230">
        <f>data8[[#This Row],[Amount]]-data8[[#This Row],[Total sales  ]]</f>
        <v>-2186.25</v>
      </c>
    </row>
    <row r="231" spans="8:15" x14ac:dyDescent="0.25">
      <c r="H231" t="s">
        <v>10</v>
      </c>
      <c r="I231" t="s">
        <v>36</v>
      </c>
      <c r="J231" t="s">
        <v>27</v>
      </c>
      <c r="K231" s="4">
        <v>1407</v>
      </c>
      <c r="L231" s="5">
        <v>72</v>
      </c>
      <c r="M231" s="12">
        <v>5.75</v>
      </c>
      <c r="N231">
        <f>data8[[#This Row],[Units]]*data8[[#This Row],[Sales per unit]]</f>
        <v>414</v>
      </c>
      <c r="O231">
        <f>data8[[#This Row],[Amount]]-data8[[#This Row],[Total sales  ]]</f>
        <v>993</v>
      </c>
    </row>
    <row r="232" spans="8:15" x14ac:dyDescent="0.25">
      <c r="H232" t="s">
        <v>41</v>
      </c>
      <c r="I232" t="s">
        <v>35</v>
      </c>
      <c r="J232" t="s">
        <v>27</v>
      </c>
      <c r="K232" s="4">
        <v>847</v>
      </c>
      <c r="L232" s="5">
        <v>129</v>
      </c>
      <c r="M232" s="12">
        <v>5.75</v>
      </c>
      <c r="N232">
        <f>data8[[#This Row],[Units]]*data8[[#This Row],[Sales per unit]]</f>
        <v>741.75</v>
      </c>
      <c r="O232">
        <f>data8[[#This Row],[Amount]]-data8[[#This Row],[Total sales  ]]</f>
        <v>105.25</v>
      </c>
    </row>
    <row r="233" spans="8:15" x14ac:dyDescent="0.25">
      <c r="H233" t="s">
        <v>8</v>
      </c>
      <c r="I233" t="s">
        <v>35</v>
      </c>
      <c r="J233" t="s">
        <v>27</v>
      </c>
      <c r="K233" s="4">
        <v>4753</v>
      </c>
      <c r="L233" s="5">
        <v>300</v>
      </c>
      <c r="M233" s="12">
        <v>5.75</v>
      </c>
      <c r="N233">
        <f>data8[[#This Row],[Units]]*data8[[#This Row],[Sales per unit]]</f>
        <v>1725</v>
      </c>
      <c r="O233">
        <f>data8[[#This Row],[Amount]]-data8[[#This Row],[Total sales  ]]</f>
        <v>3028</v>
      </c>
    </row>
    <row r="234" spans="8:15" x14ac:dyDescent="0.25">
      <c r="H234" t="s">
        <v>7</v>
      </c>
      <c r="I234" t="s">
        <v>35</v>
      </c>
      <c r="J234" t="s">
        <v>27</v>
      </c>
      <c r="K234" s="4">
        <v>2478</v>
      </c>
      <c r="L234" s="5">
        <v>21</v>
      </c>
      <c r="M234" s="12">
        <v>5.75</v>
      </c>
      <c r="N234">
        <f>data8[[#This Row],[Units]]*data8[[#This Row],[Sales per unit]]</f>
        <v>120.75</v>
      </c>
      <c r="O234">
        <f>data8[[#This Row],[Amount]]-data8[[#This Row],[Total sales  ]]</f>
        <v>2357.25</v>
      </c>
    </row>
    <row r="235" spans="8:15" x14ac:dyDescent="0.25">
      <c r="H235" t="s">
        <v>9</v>
      </c>
      <c r="I235" t="s">
        <v>36</v>
      </c>
      <c r="J235" t="s">
        <v>27</v>
      </c>
      <c r="K235" s="4">
        <v>11522</v>
      </c>
      <c r="L235" s="5">
        <v>204</v>
      </c>
      <c r="M235" s="12">
        <v>5.75</v>
      </c>
      <c r="N235">
        <f>data8[[#This Row],[Units]]*data8[[#This Row],[Sales per unit]]</f>
        <v>1173</v>
      </c>
      <c r="O235">
        <f>data8[[#This Row],[Amount]]-data8[[#This Row],[Total sales  ]]</f>
        <v>10349</v>
      </c>
    </row>
    <row r="236" spans="8:15" x14ac:dyDescent="0.25">
      <c r="H236" t="s">
        <v>6</v>
      </c>
      <c r="I236" t="s">
        <v>35</v>
      </c>
      <c r="J236" t="s">
        <v>27</v>
      </c>
      <c r="K236" s="4">
        <v>3864</v>
      </c>
      <c r="L236" s="5">
        <v>177</v>
      </c>
      <c r="M236" s="12">
        <v>5.75</v>
      </c>
      <c r="N236">
        <f>data8[[#This Row],[Units]]*data8[[#This Row],[Sales per unit]]</f>
        <v>1017.75</v>
      </c>
      <c r="O236">
        <f>data8[[#This Row],[Amount]]-data8[[#This Row],[Total sales  ]]</f>
        <v>2846.25</v>
      </c>
    </row>
    <row r="237" spans="8:15" x14ac:dyDescent="0.25">
      <c r="H237" t="s">
        <v>7</v>
      </c>
      <c r="I237" t="s">
        <v>39</v>
      </c>
      <c r="J237" t="s">
        <v>27</v>
      </c>
      <c r="K237" s="4">
        <v>966</v>
      </c>
      <c r="L237" s="5">
        <v>198</v>
      </c>
      <c r="M237" s="12">
        <v>5.75</v>
      </c>
      <c r="N237">
        <f>data8[[#This Row],[Units]]*data8[[#This Row],[Sales per unit]]</f>
        <v>1138.5</v>
      </c>
      <c r="O237">
        <f>data8[[#This Row],[Amount]]-data8[[#This Row],[Total sales  ]]</f>
        <v>-172.5</v>
      </c>
    </row>
    <row r="238" spans="8:15" x14ac:dyDescent="0.25">
      <c r="H238" t="s">
        <v>40</v>
      </c>
      <c r="I238" t="s">
        <v>39</v>
      </c>
      <c r="J238" t="s">
        <v>27</v>
      </c>
      <c r="K238" s="4">
        <v>6370</v>
      </c>
      <c r="L238" s="5">
        <v>30</v>
      </c>
      <c r="M238" s="12">
        <v>5.75</v>
      </c>
      <c r="N238">
        <f>data8[[#This Row],[Units]]*data8[[#This Row],[Sales per unit]]</f>
        <v>172.5</v>
      </c>
      <c r="O238">
        <f>data8[[#This Row],[Amount]]-data8[[#This Row],[Total sales  ]]</f>
        <v>6197.5</v>
      </c>
    </row>
    <row r="239" spans="8:15" x14ac:dyDescent="0.25">
      <c r="H239" t="s">
        <v>40</v>
      </c>
      <c r="I239" t="s">
        <v>36</v>
      </c>
      <c r="J239" t="s">
        <v>27</v>
      </c>
      <c r="K239" s="4">
        <v>3164</v>
      </c>
      <c r="L239" s="5">
        <v>306</v>
      </c>
      <c r="M239" s="12">
        <v>5.75</v>
      </c>
      <c r="N239">
        <f>data8[[#This Row],[Units]]*data8[[#This Row],[Sales per unit]]</f>
        <v>1759.5</v>
      </c>
      <c r="O239">
        <f>data8[[#This Row],[Amount]]-data8[[#This Row],[Total sales  ]]</f>
        <v>1404.5</v>
      </c>
    </row>
    <row r="240" spans="8:15" x14ac:dyDescent="0.25">
      <c r="H240" t="s">
        <v>40</v>
      </c>
      <c r="I240" t="s">
        <v>37</v>
      </c>
      <c r="J240" t="s">
        <v>27</v>
      </c>
      <c r="K240" s="4">
        <v>6132</v>
      </c>
      <c r="L240" s="5">
        <v>93</v>
      </c>
      <c r="M240" s="12">
        <v>5.75</v>
      </c>
      <c r="N240">
        <f>data8[[#This Row],[Units]]*data8[[#This Row],[Sales per unit]]</f>
        <v>534.75</v>
      </c>
      <c r="O240">
        <f>data8[[#This Row],[Amount]]-data8[[#This Row],[Total sales  ]]</f>
        <v>5597.25</v>
      </c>
    </row>
    <row r="241" spans="8:15" x14ac:dyDescent="0.25">
      <c r="H241" t="s">
        <v>8</v>
      </c>
      <c r="I241" t="s">
        <v>38</v>
      </c>
      <c r="J241" t="s">
        <v>27</v>
      </c>
      <c r="K241" s="4">
        <v>2268</v>
      </c>
      <c r="L241" s="5">
        <v>63</v>
      </c>
      <c r="M241" s="12">
        <v>5.75</v>
      </c>
      <c r="N241">
        <f>data8[[#This Row],[Units]]*data8[[#This Row],[Sales per unit]]</f>
        <v>362.25</v>
      </c>
      <c r="O241">
        <f>data8[[#This Row],[Amount]]-data8[[#This Row],[Total sales  ]]</f>
        <v>1905.75</v>
      </c>
    </row>
    <row r="242" spans="8:15" x14ac:dyDescent="0.25">
      <c r="H242" t="s">
        <v>9</v>
      </c>
      <c r="I242" t="s">
        <v>35</v>
      </c>
      <c r="J242" t="s">
        <v>27</v>
      </c>
      <c r="K242" s="4">
        <v>2429</v>
      </c>
      <c r="L242" s="5">
        <v>144</v>
      </c>
      <c r="M242" s="12">
        <v>5.75</v>
      </c>
      <c r="N242">
        <f>data8[[#This Row],[Units]]*data8[[#This Row],[Sales per unit]]</f>
        <v>828</v>
      </c>
      <c r="O242">
        <f>data8[[#This Row],[Amount]]-data8[[#This Row],[Total sales  ]]</f>
        <v>1601</v>
      </c>
    </row>
    <row r="243" spans="8:15" x14ac:dyDescent="0.25">
      <c r="H243" t="s">
        <v>40</v>
      </c>
      <c r="I243" t="s">
        <v>35</v>
      </c>
      <c r="J243" t="s">
        <v>33</v>
      </c>
      <c r="K243" s="4">
        <v>8869</v>
      </c>
      <c r="L243" s="5">
        <v>432</v>
      </c>
      <c r="M243" s="12">
        <v>5.75</v>
      </c>
      <c r="N243">
        <f>data8[[#This Row],[Units]]*data8[[#This Row],[Sales per unit]]</f>
        <v>2484</v>
      </c>
      <c r="O243">
        <f>data8[[#This Row],[Amount]]-data8[[#This Row],[Total sales  ]]</f>
        <v>6385</v>
      </c>
    </row>
    <row r="244" spans="8:15" x14ac:dyDescent="0.25">
      <c r="H244" t="s">
        <v>7</v>
      </c>
      <c r="I244" t="s">
        <v>34</v>
      </c>
      <c r="J244" t="s">
        <v>33</v>
      </c>
      <c r="K244" s="4">
        <v>2226</v>
      </c>
      <c r="L244" s="5">
        <v>48</v>
      </c>
      <c r="M244" s="12">
        <v>5.75</v>
      </c>
      <c r="N244">
        <f>data8[[#This Row],[Units]]*data8[[#This Row],[Sales per unit]]</f>
        <v>276</v>
      </c>
      <c r="O244">
        <f>data8[[#This Row],[Amount]]-data8[[#This Row],[Total sales  ]]</f>
        <v>1950</v>
      </c>
    </row>
    <row r="245" spans="8:15" x14ac:dyDescent="0.25">
      <c r="H245" t="s">
        <v>40</v>
      </c>
      <c r="I245" t="s">
        <v>36</v>
      </c>
      <c r="J245" t="s">
        <v>33</v>
      </c>
      <c r="K245" s="4">
        <v>9772</v>
      </c>
      <c r="L245" s="5">
        <v>90</v>
      </c>
      <c r="M245" s="12">
        <v>5.75</v>
      </c>
      <c r="N245">
        <f>data8[[#This Row],[Units]]*data8[[#This Row],[Sales per unit]]</f>
        <v>517.5</v>
      </c>
      <c r="O245">
        <f>data8[[#This Row],[Amount]]-data8[[#This Row],[Total sales  ]]</f>
        <v>9254.5</v>
      </c>
    </row>
    <row r="246" spans="8:15" x14ac:dyDescent="0.25">
      <c r="H246" t="s">
        <v>6</v>
      </c>
      <c r="I246" t="s">
        <v>38</v>
      </c>
      <c r="J246" t="s">
        <v>33</v>
      </c>
      <c r="K246" s="4">
        <v>959</v>
      </c>
      <c r="L246" s="5">
        <v>135</v>
      </c>
      <c r="M246" s="12">
        <v>5.75</v>
      </c>
      <c r="N246">
        <f>data8[[#This Row],[Units]]*data8[[#This Row],[Sales per unit]]</f>
        <v>776.25</v>
      </c>
      <c r="O246">
        <f>data8[[#This Row],[Amount]]-data8[[#This Row],[Total sales  ]]</f>
        <v>182.75</v>
      </c>
    </row>
    <row r="247" spans="8:15" x14ac:dyDescent="0.25">
      <c r="H247" t="s">
        <v>7</v>
      </c>
      <c r="I247" t="s">
        <v>37</v>
      </c>
      <c r="J247" t="s">
        <v>33</v>
      </c>
      <c r="K247" s="4">
        <v>6391</v>
      </c>
      <c r="L247" s="5">
        <v>48</v>
      </c>
      <c r="M247" s="12">
        <v>5.75</v>
      </c>
      <c r="N247">
        <f>data8[[#This Row],[Units]]*data8[[#This Row],[Sales per unit]]</f>
        <v>276</v>
      </c>
      <c r="O247">
        <f>data8[[#This Row],[Amount]]-data8[[#This Row],[Total sales  ]]</f>
        <v>6115</v>
      </c>
    </row>
    <row r="248" spans="8:15" x14ac:dyDescent="0.25">
      <c r="H248" t="s">
        <v>41</v>
      </c>
      <c r="I248" t="s">
        <v>34</v>
      </c>
      <c r="J248" t="s">
        <v>33</v>
      </c>
      <c r="K248" s="4">
        <v>7847</v>
      </c>
      <c r="L248" s="5">
        <v>174</v>
      </c>
      <c r="M248" s="12">
        <v>5.75</v>
      </c>
      <c r="N248">
        <f>data8[[#This Row],[Units]]*data8[[#This Row],[Sales per unit]]</f>
        <v>1000.5</v>
      </c>
      <c r="O248">
        <f>data8[[#This Row],[Amount]]-data8[[#This Row],[Total sales  ]]</f>
        <v>6846.5</v>
      </c>
    </row>
    <row r="249" spans="8:15" x14ac:dyDescent="0.25">
      <c r="H249" t="s">
        <v>8</v>
      </c>
      <c r="I249" t="s">
        <v>35</v>
      </c>
      <c r="J249" t="s">
        <v>33</v>
      </c>
      <c r="K249" s="4">
        <v>357</v>
      </c>
      <c r="L249" s="5">
        <v>126</v>
      </c>
      <c r="M249" s="12">
        <v>5.75</v>
      </c>
      <c r="N249">
        <f>data8[[#This Row],[Units]]*data8[[#This Row],[Sales per unit]]</f>
        <v>724.5</v>
      </c>
      <c r="O249">
        <f>data8[[#This Row],[Amount]]-data8[[#This Row],[Total sales  ]]</f>
        <v>-367.5</v>
      </c>
    </row>
    <row r="250" spans="8:15" x14ac:dyDescent="0.25">
      <c r="H250" t="s">
        <v>10</v>
      </c>
      <c r="I250" t="s">
        <v>39</v>
      </c>
      <c r="J250" t="s">
        <v>33</v>
      </c>
      <c r="K250" s="4">
        <v>12950</v>
      </c>
      <c r="L250" s="5">
        <v>30</v>
      </c>
      <c r="M250" s="12">
        <v>5.75</v>
      </c>
      <c r="N250">
        <f>data8[[#This Row],[Units]]*data8[[#This Row],[Sales per unit]]</f>
        <v>172.5</v>
      </c>
      <c r="O250">
        <f>data8[[#This Row],[Amount]]-data8[[#This Row],[Total sales  ]]</f>
        <v>12777.5</v>
      </c>
    </row>
    <row r="251" spans="8:15" x14ac:dyDescent="0.25">
      <c r="H251" t="s">
        <v>40</v>
      </c>
      <c r="I251" t="s">
        <v>34</v>
      </c>
      <c r="J251" t="s">
        <v>33</v>
      </c>
      <c r="K251" s="4">
        <v>3794</v>
      </c>
      <c r="L251" s="5">
        <v>159</v>
      </c>
      <c r="M251" s="12">
        <v>5.75</v>
      </c>
      <c r="N251">
        <f>data8[[#This Row],[Units]]*data8[[#This Row],[Sales per unit]]</f>
        <v>914.25</v>
      </c>
      <c r="O251">
        <f>data8[[#This Row],[Amount]]-data8[[#This Row],[Total sales  ]]</f>
        <v>2879.75</v>
      </c>
    </row>
    <row r="252" spans="8:15" x14ac:dyDescent="0.25">
      <c r="H252" t="s">
        <v>3</v>
      </c>
      <c r="I252" t="s">
        <v>35</v>
      </c>
      <c r="J252" t="s">
        <v>33</v>
      </c>
      <c r="K252" s="4">
        <v>819</v>
      </c>
      <c r="L252" s="5">
        <v>306</v>
      </c>
      <c r="M252" s="12">
        <v>5.75</v>
      </c>
      <c r="N252">
        <f>data8[[#This Row],[Units]]*data8[[#This Row],[Sales per unit]]</f>
        <v>1759.5</v>
      </c>
      <c r="O252">
        <f>data8[[#This Row],[Amount]]-data8[[#This Row],[Total sales  ]]</f>
        <v>-940.5</v>
      </c>
    </row>
    <row r="253" spans="8:15" x14ac:dyDescent="0.25">
      <c r="H253" t="s">
        <v>5</v>
      </c>
      <c r="I253" t="s">
        <v>34</v>
      </c>
      <c r="J253" t="s">
        <v>33</v>
      </c>
      <c r="K253" s="4">
        <v>1652</v>
      </c>
      <c r="L253" s="5">
        <v>93</v>
      </c>
      <c r="M253" s="12">
        <v>5.75</v>
      </c>
      <c r="N253">
        <f>data8[[#This Row],[Units]]*data8[[#This Row],[Sales per unit]]</f>
        <v>534.75</v>
      </c>
      <c r="O253">
        <f>data8[[#This Row],[Amount]]-data8[[#This Row],[Total sales  ]]</f>
        <v>1117.25</v>
      </c>
    </row>
    <row r="254" spans="8:15" x14ac:dyDescent="0.25">
      <c r="H254" t="s">
        <v>9</v>
      </c>
      <c r="I254" t="s">
        <v>38</v>
      </c>
      <c r="J254" t="s">
        <v>33</v>
      </c>
      <c r="K254" s="4">
        <v>9506</v>
      </c>
      <c r="L254" s="5">
        <v>87</v>
      </c>
      <c r="M254" s="12">
        <v>5.75</v>
      </c>
      <c r="N254">
        <f>data8[[#This Row],[Units]]*data8[[#This Row],[Sales per unit]]</f>
        <v>500.25</v>
      </c>
      <c r="O254">
        <f>data8[[#This Row],[Amount]]-data8[[#This Row],[Total sales  ]]</f>
        <v>9005.75</v>
      </c>
    </row>
    <row r="255" spans="8:15" x14ac:dyDescent="0.25">
      <c r="H255" t="s">
        <v>2</v>
      </c>
      <c r="I255" t="s">
        <v>39</v>
      </c>
      <c r="J255" t="s">
        <v>33</v>
      </c>
      <c r="K255" s="4">
        <v>4018</v>
      </c>
      <c r="L255" s="5">
        <v>126</v>
      </c>
      <c r="M255" s="12">
        <v>5.75</v>
      </c>
      <c r="N255">
        <f>data8[[#This Row],[Units]]*data8[[#This Row],[Sales per unit]]</f>
        <v>724.5</v>
      </c>
      <c r="O255">
        <f>data8[[#This Row],[Amount]]-data8[[#This Row],[Total sales  ]]</f>
        <v>3293.5</v>
      </c>
    </row>
    <row r="256" spans="8:15" x14ac:dyDescent="0.25">
      <c r="H256" t="s">
        <v>41</v>
      </c>
      <c r="I256" t="s">
        <v>35</v>
      </c>
      <c r="J256" t="s">
        <v>15</v>
      </c>
      <c r="K256" s="4">
        <v>2114</v>
      </c>
      <c r="L256" s="5">
        <v>186</v>
      </c>
      <c r="M256" s="12">
        <v>5.75</v>
      </c>
      <c r="N256">
        <f>data8[[#This Row],[Units]]*data8[[#This Row],[Sales per unit]]</f>
        <v>1069.5</v>
      </c>
      <c r="O256">
        <f>data8[[#This Row],[Amount]]-data8[[#This Row],[Total sales  ]]</f>
        <v>1044.5</v>
      </c>
    </row>
    <row r="257" spans="8:15" x14ac:dyDescent="0.25">
      <c r="H257" t="s">
        <v>6</v>
      </c>
      <c r="I257" t="s">
        <v>34</v>
      </c>
      <c r="J257" t="s">
        <v>15</v>
      </c>
      <c r="K257" s="4">
        <v>1442</v>
      </c>
      <c r="L257" s="5">
        <v>15</v>
      </c>
      <c r="M257" s="12">
        <v>5.75</v>
      </c>
      <c r="N257">
        <f>data8[[#This Row],[Units]]*data8[[#This Row],[Sales per unit]]</f>
        <v>86.25</v>
      </c>
      <c r="O257">
        <f>data8[[#This Row],[Amount]]-data8[[#This Row],[Total sales  ]]</f>
        <v>1355.75</v>
      </c>
    </row>
    <row r="258" spans="8:15" x14ac:dyDescent="0.25">
      <c r="H258" t="s">
        <v>8</v>
      </c>
      <c r="I258" t="s">
        <v>37</v>
      </c>
      <c r="J258" t="s">
        <v>15</v>
      </c>
      <c r="K258" s="4">
        <v>9709</v>
      </c>
      <c r="L258" s="5">
        <v>30</v>
      </c>
      <c r="M258" s="12">
        <v>5.75</v>
      </c>
      <c r="N258">
        <f>data8[[#This Row],[Units]]*data8[[#This Row],[Sales per unit]]</f>
        <v>172.5</v>
      </c>
      <c r="O258">
        <f>data8[[#This Row],[Amount]]-data8[[#This Row],[Total sales  ]]</f>
        <v>9536.5</v>
      </c>
    </row>
    <row r="259" spans="8:15" x14ac:dyDescent="0.25">
      <c r="H259" t="s">
        <v>5</v>
      </c>
      <c r="I259" t="s">
        <v>35</v>
      </c>
      <c r="J259" t="s">
        <v>15</v>
      </c>
      <c r="K259" s="4">
        <v>13391</v>
      </c>
      <c r="L259" s="5">
        <v>201</v>
      </c>
      <c r="M259" s="12">
        <v>5.75</v>
      </c>
      <c r="N259">
        <f>data8[[#This Row],[Units]]*data8[[#This Row],[Sales per unit]]</f>
        <v>1155.75</v>
      </c>
      <c r="O259">
        <f>data8[[#This Row],[Amount]]-data8[[#This Row],[Total sales  ]]</f>
        <v>12235.25</v>
      </c>
    </row>
    <row r="260" spans="8:15" x14ac:dyDescent="0.25">
      <c r="H260" t="s">
        <v>5</v>
      </c>
      <c r="I260" t="s">
        <v>34</v>
      </c>
      <c r="J260" t="s">
        <v>15</v>
      </c>
      <c r="K260" s="4">
        <v>7280</v>
      </c>
      <c r="L260" s="5">
        <v>201</v>
      </c>
      <c r="M260" s="12">
        <v>5.75</v>
      </c>
      <c r="N260">
        <f>data8[[#This Row],[Units]]*data8[[#This Row],[Sales per unit]]</f>
        <v>1155.75</v>
      </c>
      <c r="O260">
        <f>data8[[#This Row],[Amount]]-data8[[#This Row],[Total sales  ]]</f>
        <v>6124.25</v>
      </c>
    </row>
    <row r="261" spans="8:15" x14ac:dyDescent="0.25">
      <c r="H261" t="s">
        <v>9</v>
      </c>
      <c r="I261" t="s">
        <v>35</v>
      </c>
      <c r="J261" t="s">
        <v>15</v>
      </c>
      <c r="K261" s="4">
        <v>7833</v>
      </c>
      <c r="L261" s="5">
        <v>243</v>
      </c>
      <c r="M261" s="12">
        <v>5.75</v>
      </c>
      <c r="N261">
        <f>data8[[#This Row],[Units]]*data8[[#This Row],[Sales per unit]]</f>
        <v>1397.25</v>
      </c>
      <c r="O261">
        <f>data8[[#This Row],[Amount]]-data8[[#This Row],[Total sales  ]]</f>
        <v>6435.75</v>
      </c>
    </row>
    <row r="262" spans="8:15" x14ac:dyDescent="0.25">
      <c r="H262" t="s">
        <v>2</v>
      </c>
      <c r="I262" t="s">
        <v>39</v>
      </c>
      <c r="J262" t="s">
        <v>15</v>
      </c>
      <c r="K262" s="4">
        <v>4802</v>
      </c>
      <c r="L262" s="5">
        <v>36</v>
      </c>
      <c r="M262" s="12">
        <v>5.75</v>
      </c>
      <c r="N262">
        <f>data8[[#This Row],[Units]]*data8[[#This Row],[Sales per unit]]</f>
        <v>207</v>
      </c>
      <c r="O262">
        <f>data8[[#This Row],[Amount]]-data8[[#This Row],[Total sales  ]]</f>
        <v>4595</v>
      </c>
    </row>
    <row r="263" spans="8:15" x14ac:dyDescent="0.25">
      <c r="H263" t="s">
        <v>10</v>
      </c>
      <c r="I263" t="s">
        <v>35</v>
      </c>
      <c r="J263" t="s">
        <v>15</v>
      </c>
      <c r="K263" s="4">
        <v>2562</v>
      </c>
      <c r="L263" s="5">
        <v>6</v>
      </c>
      <c r="M263" s="12">
        <v>5.75</v>
      </c>
      <c r="N263">
        <f>data8[[#This Row],[Units]]*data8[[#This Row],[Sales per unit]]</f>
        <v>34.5</v>
      </c>
      <c r="O263">
        <f>data8[[#This Row],[Amount]]-data8[[#This Row],[Total sales  ]]</f>
        <v>2527.5</v>
      </c>
    </row>
    <row r="264" spans="8:15" x14ac:dyDescent="0.25">
      <c r="H264" t="s">
        <v>7</v>
      </c>
      <c r="I264" t="s">
        <v>34</v>
      </c>
      <c r="J264" t="s">
        <v>15</v>
      </c>
      <c r="K264" s="4">
        <v>3829</v>
      </c>
      <c r="L264" s="5">
        <v>24</v>
      </c>
      <c r="M264" s="12">
        <v>5.75</v>
      </c>
      <c r="N264">
        <f>data8[[#This Row],[Units]]*data8[[#This Row],[Sales per unit]]</f>
        <v>138</v>
      </c>
      <c r="O264">
        <f>data8[[#This Row],[Amount]]-data8[[#This Row],[Total sales  ]]</f>
        <v>3691</v>
      </c>
    </row>
    <row r="265" spans="8:15" x14ac:dyDescent="0.25">
      <c r="H265" t="s">
        <v>40</v>
      </c>
      <c r="I265" t="s">
        <v>39</v>
      </c>
      <c r="J265" t="s">
        <v>15</v>
      </c>
      <c r="K265" s="4">
        <v>5775</v>
      </c>
      <c r="L265" s="5">
        <v>42</v>
      </c>
      <c r="M265" s="12">
        <v>5.75</v>
      </c>
      <c r="N265">
        <f>data8[[#This Row],[Units]]*data8[[#This Row],[Sales per unit]]</f>
        <v>241.5</v>
      </c>
      <c r="O265">
        <f>data8[[#This Row],[Amount]]-data8[[#This Row],[Total sales  ]]</f>
        <v>5533.5</v>
      </c>
    </row>
    <row r="266" spans="8:15" x14ac:dyDescent="0.25">
      <c r="H266" t="s">
        <v>2</v>
      </c>
      <c r="I266" t="s">
        <v>37</v>
      </c>
      <c r="J266" t="s">
        <v>15</v>
      </c>
      <c r="K266" s="4">
        <v>2863</v>
      </c>
      <c r="L266" s="5">
        <v>42</v>
      </c>
      <c r="M266" s="12">
        <v>5.75</v>
      </c>
      <c r="N266">
        <f>data8[[#This Row],[Units]]*data8[[#This Row],[Sales per unit]]</f>
        <v>241.5</v>
      </c>
      <c r="O266">
        <f>data8[[#This Row],[Amount]]-data8[[#This Row],[Total sales  ]]</f>
        <v>2621.5</v>
      </c>
    </row>
    <row r="267" spans="8:15" x14ac:dyDescent="0.25">
      <c r="H267" t="s">
        <v>3</v>
      </c>
      <c r="I267" t="s">
        <v>35</v>
      </c>
      <c r="J267" t="s">
        <v>15</v>
      </c>
      <c r="K267" s="4">
        <v>6657</v>
      </c>
      <c r="L267" s="5">
        <v>276</v>
      </c>
      <c r="M267" s="12">
        <v>5.75</v>
      </c>
      <c r="N267">
        <f>data8[[#This Row],[Units]]*data8[[#This Row],[Sales per unit]]</f>
        <v>1587</v>
      </c>
      <c r="O267">
        <f>data8[[#This Row],[Amount]]-data8[[#This Row],[Total sales  ]]</f>
        <v>5070</v>
      </c>
    </row>
    <row r="268" spans="8:15" x14ac:dyDescent="0.25">
      <c r="H268" t="s">
        <v>41</v>
      </c>
      <c r="I268" t="s">
        <v>37</v>
      </c>
      <c r="J268" t="s">
        <v>15</v>
      </c>
      <c r="K268" s="4">
        <v>714</v>
      </c>
      <c r="L268" s="5">
        <v>231</v>
      </c>
      <c r="M268" s="12">
        <v>5.75</v>
      </c>
      <c r="N268">
        <f>data8[[#This Row],[Units]]*data8[[#This Row],[Sales per unit]]</f>
        <v>1328.25</v>
      </c>
      <c r="O268">
        <f>data8[[#This Row],[Amount]]-data8[[#This Row],[Total sales  ]]</f>
        <v>-614.25</v>
      </c>
    </row>
    <row r="269" spans="8:15" x14ac:dyDescent="0.25">
      <c r="H269" t="s">
        <v>6</v>
      </c>
      <c r="I269" t="s">
        <v>38</v>
      </c>
      <c r="J269" t="s">
        <v>31</v>
      </c>
      <c r="K269" s="4">
        <v>2681</v>
      </c>
      <c r="L269" s="5">
        <v>54</v>
      </c>
      <c r="M269" s="12">
        <v>5.75</v>
      </c>
      <c r="N269">
        <f>data8[[#This Row],[Units]]*data8[[#This Row],[Sales per unit]]</f>
        <v>310.5</v>
      </c>
      <c r="O269">
        <f>data8[[#This Row],[Amount]]-data8[[#This Row],[Total sales  ]]</f>
        <v>2370.5</v>
      </c>
    </row>
    <row r="270" spans="8:15" x14ac:dyDescent="0.25">
      <c r="H270" t="s">
        <v>6</v>
      </c>
      <c r="I270" t="s">
        <v>37</v>
      </c>
      <c r="J270" t="s">
        <v>31</v>
      </c>
      <c r="K270" s="4">
        <v>7693</v>
      </c>
      <c r="L270" s="5">
        <v>87</v>
      </c>
      <c r="M270" s="12">
        <v>5.75</v>
      </c>
      <c r="N270">
        <f>data8[[#This Row],[Units]]*data8[[#This Row],[Sales per unit]]</f>
        <v>500.25</v>
      </c>
      <c r="O270">
        <f>data8[[#This Row],[Amount]]-data8[[#This Row],[Total sales  ]]</f>
        <v>7192.75</v>
      </c>
    </row>
    <row r="271" spans="8:15" x14ac:dyDescent="0.25">
      <c r="H271" t="s">
        <v>5</v>
      </c>
      <c r="I271" t="s">
        <v>37</v>
      </c>
      <c r="J271" t="s">
        <v>31</v>
      </c>
      <c r="K271" s="4">
        <v>182</v>
      </c>
      <c r="L271" s="5">
        <v>48</v>
      </c>
      <c r="M271" s="12">
        <v>5.75</v>
      </c>
      <c r="N271">
        <f>data8[[#This Row],[Units]]*data8[[#This Row],[Sales per unit]]</f>
        <v>276</v>
      </c>
      <c r="O271">
        <f>data8[[#This Row],[Amount]]-data8[[#This Row],[Total sales  ]]</f>
        <v>-94</v>
      </c>
    </row>
    <row r="272" spans="8:15" x14ac:dyDescent="0.25">
      <c r="H272" t="s">
        <v>8</v>
      </c>
      <c r="I272" t="s">
        <v>39</v>
      </c>
      <c r="J272" t="s">
        <v>31</v>
      </c>
      <c r="K272" s="4">
        <v>8890</v>
      </c>
      <c r="L272" s="5">
        <v>210</v>
      </c>
      <c r="M272" s="12">
        <v>5.75</v>
      </c>
      <c r="N272">
        <f>data8[[#This Row],[Units]]*data8[[#This Row],[Sales per unit]]</f>
        <v>1207.5</v>
      </c>
      <c r="O272">
        <f>data8[[#This Row],[Amount]]-data8[[#This Row],[Total sales  ]]</f>
        <v>7682.5</v>
      </c>
    </row>
    <row r="273" spans="8:15" x14ac:dyDescent="0.25">
      <c r="H273" t="s">
        <v>8</v>
      </c>
      <c r="I273" t="s">
        <v>34</v>
      </c>
      <c r="J273" t="s">
        <v>31</v>
      </c>
      <c r="K273" s="4">
        <v>3507</v>
      </c>
      <c r="L273" s="5">
        <v>288</v>
      </c>
      <c r="M273" s="12">
        <v>5.75</v>
      </c>
      <c r="N273">
        <f>data8[[#This Row],[Units]]*data8[[#This Row],[Sales per unit]]</f>
        <v>1656</v>
      </c>
      <c r="O273">
        <f>data8[[#This Row],[Amount]]-data8[[#This Row],[Total sales  ]]</f>
        <v>1851</v>
      </c>
    </row>
    <row r="274" spans="8:15" x14ac:dyDescent="0.25">
      <c r="H274" t="s">
        <v>40</v>
      </c>
      <c r="I274" t="s">
        <v>38</v>
      </c>
      <c r="J274" t="s">
        <v>31</v>
      </c>
      <c r="K274" s="4">
        <v>1988</v>
      </c>
      <c r="L274" s="5">
        <v>39</v>
      </c>
      <c r="M274" s="12">
        <v>5.75</v>
      </c>
      <c r="N274">
        <f>data8[[#This Row],[Units]]*data8[[#This Row],[Sales per unit]]</f>
        <v>224.25</v>
      </c>
      <c r="O274">
        <f>data8[[#This Row],[Amount]]-data8[[#This Row],[Total sales  ]]</f>
        <v>1763.75</v>
      </c>
    </row>
    <row r="275" spans="8:15" x14ac:dyDescent="0.25">
      <c r="H275" t="s">
        <v>2</v>
      </c>
      <c r="I275" t="s">
        <v>36</v>
      </c>
      <c r="J275" t="s">
        <v>31</v>
      </c>
      <c r="K275" s="4">
        <v>3094</v>
      </c>
      <c r="L275" s="5">
        <v>246</v>
      </c>
      <c r="M275" s="12">
        <v>5.75</v>
      </c>
      <c r="N275">
        <f>data8[[#This Row],[Units]]*data8[[#This Row],[Sales per unit]]</f>
        <v>1414.5</v>
      </c>
      <c r="O275">
        <f>data8[[#This Row],[Amount]]-data8[[#This Row],[Total sales  ]]</f>
        <v>1679.5</v>
      </c>
    </row>
    <row r="276" spans="8:15" x14ac:dyDescent="0.25">
      <c r="H276" t="s">
        <v>5</v>
      </c>
      <c r="I276" t="s">
        <v>35</v>
      </c>
      <c r="J276" t="s">
        <v>31</v>
      </c>
      <c r="K276" s="4">
        <v>4753</v>
      </c>
      <c r="L276" s="5">
        <v>246</v>
      </c>
      <c r="M276" s="12">
        <v>5.75</v>
      </c>
      <c r="N276">
        <f>data8[[#This Row],[Units]]*data8[[#This Row],[Sales per unit]]</f>
        <v>1414.5</v>
      </c>
      <c r="O276">
        <f>data8[[#This Row],[Amount]]-data8[[#This Row],[Total sales  ]]</f>
        <v>3338.5</v>
      </c>
    </row>
    <row r="277" spans="8:15" x14ac:dyDescent="0.25">
      <c r="H277" t="s">
        <v>2</v>
      </c>
      <c r="I277" t="s">
        <v>38</v>
      </c>
      <c r="J277" t="s">
        <v>31</v>
      </c>
      <c r="K277" s="4">
        <v>4326</v>
      </c>
      <c r="L277" s="5">
        <v>348</v>
      </c>
      <c r="M277" s="12">
        <v>5.75</v>
      </c>
      <c r="N277">
        <f>data8[[#This Row],[Units]]*data8[[#This Row],[Sales per unit]]</f>
        <v>2001</v>
      </c>
      <c r="O277">
        <f>data8[[#This Row],[Amount]]-data8[[#This Row],[Total sales  ]]</f>
        <v>2325</v>
      </c>
    </row>
    <row r="278" spans="8:15" x14ac:dyDescent="0.25">
      <c r="H278" t="s">
        <v>7</v>
      </c>
      <c r="I278" t="s">
        <v>36</v>
      </c>
      <c r="J278" t="s">
        <v>31</v>
      </c>
      <c r="K278" s="4">
        <v>2149</v>
      </c>
      <c r="L278" s="5">
        <v>117</v>
      </c>
      <c r="M278" s="12">
        <v>5.75</v>
      </c>
      <c r="N278">
        <f>data8[[#This Row],[Units]]*data8[[#This Row],[Sales per unit]]</f>
        <v>672.75</v>
      </c>
      <c r="O278">
        <f>data8[[#This Row],[Amount]]-data8[[#This Row],[Total sales  ]]</f>
        <v>1476.25</v>
      </c>
    </row>
    <row r="279" spans="8:15" x14ac:dyDescent="0.25">
      <c r="H279" t="s">
        <v>6</v>
      </c>
      <c r="I279" t="s">
        <v>36</v>
      </c>
      <c r="J279" t="s">
        <v>21</v>
      </c>
      <c r="K279" s="4">
        <v>497</v>
      </c>
      <c r="L279" s="5">
        <v>63</v>
      </c>
      <c r="M279" s="12">
        <v>5.75</v>
      </c>
      <c r="N279">
        <f>data8[[#This Row],[Units]]*data8[[#This Row],[Sales per unit]]</f>
        <v>362.25</v>
      </c>
      <c r="O279">
        <f>data8[[#This Row],[Amount]]-data8[[#This Row],[Total sales  ]]</f>
        <v>134.75</v>
      </c>
    </row>
    <row r="280" spans="8:15" x14ac:dyDescent="0.25">
      <c r="H280" t="s">
        <v>10</v>
      </c>
      <c r="I280" t="s">
        <v>35</v>
      </c>
      <c r="J280" t="s">
        <v>21</v>
      </c>
      <c r="K280" s="4">
        <v>567</v>
      </c>
      <c r="L280" s="5">
        <v>228</v>
      </c>
      <c r="M280" s="12">
        <v>5.75</v>
      </c>
      <c r="N280">
        <f>data8[[#This Row],[Units]]*data8[[#This Row],[Sales per unit]]</f>
        <v>1311</v>
      </c>
      <c r="O280">
        <f>data8[[#This Row],[Amount]]-data8[[#This Row],[Total sales  ]]</f>
        <v>-744</v>
      </c>
    </row>
    <row r="281" spans="8:15" x14ac:dyDescent="0.25">
      <c r="H281" t="s">
        <v>41</v>
      </c>
      <c r="I281" t="s">
        <v>37</v>
      </c>
      <c r="J281" t="s">
        <v>21</v>
      </c>
      <c r="K281" s="4">
        <v>2933</v>
      </c>
      <c r="L281" s="5">
        <v>9</v>
      </c>
      <c r="M281" s="12">
        <v>5.75</v>
      </c>
      <c r="N281">
        <f>data8[[#This Row],[Units]]*data8[[#This Row],[Sales per unit]]</f>
        <v>51.75</v>
      </c>
      <c r="O281">
        <f>data8[[#This Row],[Amount]]-data8[[#This Row],[Total sales  ]]</f>
        <v>2881.25</v>
      </c>
    </row>
    <row r="282" spans="8:15" x14ac:dyDescent="0.25">
      <c r="H282" t="s">
        <v>9</v>
      </c>
      <c r="I282" t="s">
        <v>34</v>
      </c>
      <c r="J282" t="s">
        <v>21</v>
      </c>
      <c r="K282" s="4">
        <v>6832</v>
      </c>
      <c r="L282" s="5">
        <v>27</v>
      </c>
      <c r="M282" s="12">
        <v>5.75</v>
      </c>
      <c r="N282">
        <f>data8[[#This Row],[Units]]*data8[[#This Row],[Sales per unit]]</f>
        <v>155.25</v>
      </c>
      <c r="O282">
        <f>data8[[#This Row],[Amount]]-data8[[#This Row],[Total sales  ]]</f>
        <v>6676.75</v>
      </c>
    </row>
    <row r="283" spans="8:15" x14ac:dyDescent="0.25">
      <c r="H283" t="s">
        <v>6</v>
      </c>
      <c r="I283" t="s">
        <v>38</v>
      </c>
      <c r="J283" t="s">
        <v>21</v>
      </c>
      <c r="K283" s="4">
        <v>7322</v>
      </c>
      <c r="L283" s="5">
        <v>36</v>
      </c>
      <c r="M283" s="12">
        <v>5.75</v>
      </c>
      <c r="N283">
        <f>data8[[#This Row],[Units]]*data8[[#This Row],[Sales per unit]]</f>
        <v>207</v>
      </c>
      <c r="O283">
        <f>data8[[#This Row],[Amount]]-data8[[#This Row],[Total sales  ]]</f>
        <v>7115</v>
      </c>
    </row>
    <row r="284" spans="8:15" x14ac:dyDescent="0.25">
      <c r="H284" t="s">
        <v>2</v>
      </c>
      <c r="I284" t="s">
        <v>39</v>
      </c>
      <c r="J284" t="s">
        <v>21</v>
      </c>
      <c r="K284" s="4">
        <v>7651</v>
      </c>
      <c r="L284" s="5">
        <v>213</v>
      </c>
      <c r="M284" s="12">
        <v>5.75</v>
      </c>
      <c r="N284">
        <f>data8[[#This Row],[Units]]*data8[[#This Row],[Sales per unit]]</f>
        <v>1224.75</v>
      </c>
      <c r="O284">
        <f>data8[[#This Row],[Amount]]-data8[[#This Row],[Total sales  ]]</f>
        <v>6426.25</v>
      </c>
    </row>
    <row r="285" spans="8:15" x14ac:dyDescent="0.25">
      <c r="H285" t="s">
        <v>10</v>
      </c>
      <c r="I285" t="s">
        <v>39</v>
      </c>
      <c r="J285" t="s">
        <v>21</v>
      </c>
      <c r="K285" s="4">
        <v>4858</v>
      </c>
      <c r="L285" s="5">
        <v>279</v>
      </c>
      <c r="M285" s="12">
        <v>5.75</v>
      </c>
      <c r="N285">
        <f>data8[[#This Row],[Units]]*data8[[#This Row],[Sales per unit]]</f>
        <v>1604.25</v>
      </c>
      <c r="O285">
        <f>data8[[#This Row],[Amount]]-data8[[#This Row],[Total sales  ]]</f>
        <v>3253.75</v>
      </c>
    </row>
    <row r="286" spans="8:15" x14ac:dyDescent="0.25">
      <c r="H286" t="s">
        <v>10</v>
      </c>
      <c r="I286" t="s">
        <v>37</v>
      </c>
      <c r="J286" t="s">
        <v>21</v>
      </c>
      <c r="K286" s="4">
        <v>245</v>
      </c>
      <c r="L286" s="5">
        <v>288</v>
      </c>
      <c r="M286" s="12">
        <v>5.75</v>
      </c>
      <c r="N286">
        <f>data8[[#This Row],[Units]]*data8[[#This Row],[Sales per unit]]</f>
        <v>1656</v>
      </c>
      <c r="O286">
        <f>data8[[#This Row],[Amount]]-data8[[#This Row],[Total sales  ]]</f>
        <v>-1411</v>
      </c>
    </row>
    <row r="287" spans="8:15" x14ac:dyDescent="0.25">
      <c r="H287" t="s">
        <v>8</v>
      </c>
      <c r="I287" t="s">
        <v>37</v>
      </c>
      <c r="J287" t="s">
        <v>21</v>
      </c>
      <c r="K287" s="4">
        <v>434</v>
      </c>
      <c r="L287" s="5">
        <v>87</v>
      </c>
      <c r="M287" s="12">
        <v>5.75</v>
      </c>
      <c r="N287">
        <f>data8[[#This Row],[Units]]*data8[[#This Row],[Sales per unit]]</f>
        <v>500.25</v>
      </c>
      <c r="O287">
        <f>data8[[#This Row],[Amount]]-data8[[#This Row],[Total sales  ]]</f>
        <v>-66.25</v>
      </c>
    </row>
    <row r="288" spans="8:15" x14ac:dyDescent="0.25">
      <c r="H288" t="s">
        <v>8</v>
      </c>
      <c r="I288" t="s">
        <v>38</v>
      </c>
      <c r="J288" t="s">
        <v>21</v>
      </c>
      <c r="K288" s="4">
        <v>6433</v>
      </c>
      <c r="L288" s="5">
        <v>78</v>
      </c>
      <c r="M288" s="12">
        <v>5.75</v>
      </c>
      <c r="N288">
        <f>data8[[#This Row],[Units]]*data8[[#This Row],[Sales per unit]]</f>
        <v>448.5</v>
      </c>
      <c r="O288">
        <f>data8[[#This Row],[Amount]]-data8[[#This Row],[Total sales  ]]</f>
        <v>5984.5</v>
      </c>
    </row>
    <row r="289" spans="8:15" x14ac:dyDescent="0.25">
      <c r="H289" t="s">
        <v>6</v>
      </c>
      <c r="I289" t="s">
        <v>39</v>
      </c>
      <c r="J289" t="s">
        <v>25</v>
      </c>
      <c r="K289" s="4">
        <v>2100</v>
      </c>
      <c r="L289" s="5">
        <v>414</v>
      </c>
      <c r="M289" s="12">
        <v>3.75</v>
      </c>
      <c r="N289">
        <f>data8[[#This Row],[Units]]*data8[[#This Row],[Sales per unit]]</f>
        <v>1552.5</v>
      </c>
      <c r="O289">
        <f>data8[[#This Row],[Amount]]-data8[[#This Row],[Total sales  ]]</f>
        <v>547.5</v>
      </c>
    </row>
    <row r="290" spans="8:15" x14ac:dyDescent="0.25">
      <c r="H290" t="s">
        <v>2</v>
      </c>
      <c r="I290" t="s">
        <v>39</v>
      </c>
      <c r="J290" t="s">
        <v>25</v>
      </c>
      <c r="K290" s="4">
        <v>1785</v>
      </c>
      <c r="L290" s="5">
        <v>462</v>
      </c>
      <c r="M290" s="12">
        <v>3.75</v>
      </c>
      <c r="N290">
        <f>data8[[#This Row],[Units]]*data8[[#This Row],[Sales per unit]]</f>
        <v>1732.5</v>
      </c>
      <c r="O290">
        <f>data8[[#This Row],[Amount]]-data8[[#This Row],[Total sales  ]]</f>
        <v>52.5</v>
      </c>
    </row>
    <row r="291" spans="8:15" x14ac:dyDescent="0.25">
      <c r="H291" t="s">
        <v>3</v>
      </c>
      <c r="I291" t="s">
        <v>35</v>
      </c>
      <c r="J291" t="s">
        <v>25</v>
      </c>
      <c r="K291" s="4">
        <v>2464</v>
      </c>
      <c r="L291" s="5">
        <v>234</v>
      </c>
      <c r="M291" s="12">
        <v>3.75</v>
      </c>
      <c r="N291">
        <f>data8[[#This Row],[Units]]*data8[[#This Row],[Sales per unit]]</f>
        <v>877.5</v>
      </c>
      <c r="O291">
        <f>data8[[#This Row],[Amount]]-data8[[#This Row],[Total sales  ]]</f>
        <v>1586.5</v>
      </c>
    </row>
    <row r="292" spans="8:15" x14ac:dyDescent="0.25">
      <c r="H292" t="s">
        <v>40</v>
      </c>
      <c r="I292" t="s">
        <v>36</v>
      </c>
      <c r="J292" t="s">
        <v>25</v>
      </c>
      <c r="K292" s="4">
        <v>5439</v>
      </c>
      <c r="L292" s="5">
        <v>30</v>
      </c>
      <c r="M292" s="12">
        <v>3.75</v>
      </c>
      <c r="N292">
        <f>data8[[#This Row],[Units]]*data8[[#This Row],[Sales per unit]]</f>
        <v>112.5</v>
      </c>
      <c r="O292">
        <f>data8[[#This Row],[Amount]]-data8[[#This Row],[Total sales  ]]</f>
        <v>5326.5</v>
      </c>
    </row>
    <row r="293" spans="8:15" x14ac:dyDescent="0.25">
      <c r="H293" t="s">
        <v>3</v>
      </c>
      <c r="I293" t="s">
        <v>36</v>
      </c>
      <c r="J293" t="s">
        <v>25</v>
      </c>
      <c r="K293" s="4">
        <v>3339</v>
      </c>
      <c r="L293" s="5">
        <v>39</v>
      </c>
      <c r="M293" s="12">
        <v>3.75</v>
      </c>
      <c r="N293">
        <f>data8[[#This Row],[Units]]*data8[[#This Row],[Sales per unit]]</f>
        <v>146.25</v>
      </c>
      <c r="O293">
        <f>data8[[#This Row],[Amount]]-data8[[#This Row],[Total sales  ]]</f>
        <v>3192.75</v>
      </c>
    </row>
    <row r="294" spans="8:15" x14ac:dyDescent="0.25">
      <c r="H294" t="s">
        <v>6</v>
      </c>
      <c r="I294" t="s">
        <v>38</v>
      </c>
      <c r="J294" t="s">
        <v>25</v>
      </c>
      <c r="K294" s="4">
        <v>469</v>
      </c>
      <c r="L294" s="5">
        <v>75</v>
      </c>
      <c r="M294" s="12">
        <v>3.75</v>
      </c>
      <c r="N294">
        <f>data8[[#This Row],[Units]]*data8[[#This Row],[Sales per unit]]</f>
        <v>281.25</v>
      </c>
      <c r="O294">
        <f>data8[[#This Row],[Amount]]-data8[[#This Row],[Total sales  ]]</f>
        <v>187.75</v>
      </c>
    </row>
    <row r="295" spans="8:15" x14ac:dyDescent="0.25">
      <c r="H295" t="s">
        <v>9</v>
      </c>
      <c r="I295" t="s">
        <v>37</v>
      </c>
      <c r="J295" t="s">
        <v>25</v>
      </c>
      <c r="K295" s="4">
        <v>4305</v>
      </c>
      <c r="L295" s="5">
        <v>156</v>
      </c>
      <c r="M295" s="12">
        <v>3.75</v>
      </c>
      <c r="N295">
        <f>data8[[#This Row],[Units]]*data8[[#This Row],[Sales per unit]]</f>
        <v>585</v>
      </c>
      <c r="O295">
        <f>data8[[#This Row],[Amount]]-data8[[#This Row],[Total sales  ]]</f>
        <v>3720</v>
      </c>
    </row>
    <row r="296" spans="8:15" x14ac:dyDescent="0.25">
      <c r="H296" t="s">
        <v>7</v>
      </c>
      <c r="I296" t="s">
        <v>34</v>
      </c>
      <c r="J296" t="s">
        <v>25</v>
      </c>
      <c r="K296" s="4">
        <v>1568</v>
      </c>
      <c r="L296" s="5">
        <v>96</v>
      </c>
      <c r="M296" s="12">
        <v>3.75</v>
      </c>
      <c r="N296">
        <f>data8[[#This Row],[Units]]*data8[[#This Row],[Sales per unit]]</f>
        <v>360</v>
      </c>
      <c r="O296">
        <f>data8[[#This Row],[Amount]]-data8[[#This Row],[Total sales  ]]</f>
        <v>1208</v>
      </c>
    </row>
    <row r="297" spans="8:15" x14ac:dyDescent="0.25">
      <c r="H297" t="s">
        <v>10</v>
      </c>
      <c r="I297" t="s">
        <v>34</v>
      </c>
      <c r="J297" t="s">
        <v>25</v>
      </c>
      <c r="K297" s="4">
        <v>1428</v>
      </c>
      <c r="L297" s="5">
        <v>93</v>
      </c>
      <c r="M297" s="12">
        <v>3.75</v>
      </c>
      <c r="N297">
        <f>data8[[#This Row],[Units]]*data8[[#This Row],[Sales per unit]]</f>
        <v>348.75</v>
      </c>
      <c r="O297">
        <f>data8[[#This Row],[Amount]]-data8[[#This Row],[Total sales  ]]</f>
        <v>1079.25</v>
      </c>
    </row>
    <row r="298" spans="8:15" x14ac:dyDescent="0.25">
      <c r="H298" t="s">
        <v>40</v>
      </c>
      <c r="I298" t="s">
        <v>38</v>
      </c>
      <c r="J298" t="s">
        <v>25</v>
      </c>
      <c r="K298" s="4">
        <v>2541</v>
      </c>
      <c r="L298" s="5">
        <v>90</v>
      </c>
      <c r="M298" s="12">
        <v>3.75</v>
      </c>
      <c r="N298">
        <f>data8[[#This Row],[Units]]*data8[[#This Row],[Sales per unit]]</f>
        <v>337.5</v>
      </c>
      <c r="O298">
        <f>data8[[#This Row],[Amount]]-data8[[#This Row],[Total sales  ]]</f>
        <v>2203.5</v>
      </c>
    </row>
    <row r="299" spans="8:15" x14ac:dyDescent="0.25">
      <c r="H299" t="s">
        <v>9</v>
      </c>
      <c r="I299" t="s">
        <v>39</v>
      </c>
      <c r="J299" t="s">
        <v>25</v>
      </c>
      <c r="K299" s="4">
        <v>3192</v>
      </c>
      <c r="L299" s="5">
        <v>72</v>
      </c>
      <c r="M299" s="12">
        <v>3.75</v>
      </c>
      <c r="N299">
        <f>data8[[#This Row],[Units]]*data8[[#This Row],[Sales per unit]]</f>
        <v>270</v>
      </c>
      <c r="O299">
        <f>data8[[#This Row],[Amount]]-data8[[#This Row],[Total sales  ]]</f>
        <v>2922</v>
      </c>
    </row>
    <row r="300" spans="8:15" x14ac:dyDescent="0.25">
      <c r="H300" t="s">
        <v>3</v>
      </c>
      <c r="I300" t="s">
        <v>34</v>
      </c>
      <c r="J300" t="s">
        <v>25</v>
      </c>
      <c r="K300" s="4">
        <v>6300</v>
      </c>
      <c r="L300" s="5">
        <v>42</v>
      </c>
      <c r="M300" s="12">
        <v>3.75</v>
      </c>
      <c r="N300">
        <f>data8[[#This Row],[Units]]*data8[[#This Row],[Sales per unit]]</f>
        <v>157.5</v>
      </c>
      <c r="O300">
        <f>data8[[#This Row],[Amount]]-data8[[#This Row],[Total sales  ]]</f>
        <v>6142.5</v>
      </c>
    </row>
    <row r="301" spans="8:15" x14ac:dyDescent="0.25">
      <c r="H301" t="s">
        <v>41</v>
      </c>
      <c r="I301" t="s">
        <v>38</v>
      </c>
      <c r="J301" t="s">
        <v>25</v>
      </c>
      <c r="K301" s="4">
        <v>154</v>
      </c>
      <c r="L301" s="5">
        <v>21</v>
      </c>
      <c r="M301" s="12">
        <v>3.75</v>
      </c>
      <c r="N301">
        <f>data8[[#This Row],[Units]]*data8[[#This Row],[Sales per unit]]</f>
        <v>78.75</v>
      </c>
      <c r="O301">
        <f>data8[[#This Row],[Amount]]-data8[[#This Row],[Total sales  ]]</f>
        <v>75.25</v>
      </c>
    </row>
    <row r="302" spans="8:15" x14ac:dyDescent="0.25">
      <c r="H302" t="s">
        <v>5</v>
      </c>
      <c r="I302" t="s">
        <v>37</v>
      </c>
      <c r="J302" t="s">
        <v>25</v>
      </c>
      <c r="K302" s="4">
        <v>8813</v>
      </c>
      <c r="L302" s="5">
        <v>21</v>
      </c>
      <c r="M302" s="12">
        <v>3.75</v>
      </c>
      <c r="N302">
        <f>data8[[#This Row],[Units]]*data8[[#This Row],[Sales per unit]]</f>
        <v>78.75</v>
      </c>
      <c r="O302">
        <f>data8[[#This Row],[Amount]]-data8[[#This Row],[Total sales  ]]</f>
        <v>8734.25</v>
      </c>
    </row>
    <row r="303" spans="8:15" x14ac:dyDescent="0.25">
      <c r="H303" t="s">
        <v>5</v>
      </c>
      <c r="I303" t="s">
        <v>38</v>
      </c>
      <c r="J303" t="s">
        <v>25</v>
      </c>
      <c r="K303" s="4">
        <v>7483</v>
      </c>
      <c r="L303" s="5">
        <v>45</v>
      </c>
      <c r="M303" s="12">
        <v>3.75</v>
      </c>
      <c r="N303">
        <f>data8[[#This Row],[Units]]*data8[[#This Row],[Sales per unit]]</f>
        <v>168.75</v>
      </c>
      <c r="O303">
        <f>data8[[#This Row],[Amount]]-data8[[#This Row],[Total sales  ]]</f>
        <v>7314.25</v>
      </c>
    </row>
    <row r="304" spans="8:15" x14ac:dyDescent="0.25">
      <c r="H304" t="s">
        <v>9</v>
      </c>
      <c r="I304" t="s">
        <v>36</v>
      </c>
      <c r="J304" t="s">
        <v>25</v>
      </c>
      <c r="K304" s="4">
        <v>2142</v>
      </c>
      <c r="L304" s="5">
        <v>114</v>
      </c>
      <c r="M304" s="12">
        <v>3.75</v>
      </c>
      <c r="N304">
        <f>data8[[#This Row],[Units]]*data8[[#This Row],[Sales per unit]]</f>
        <v>427.5</v>
      </c>
      <c r="O304">
        <f>data8[[#This Row],[Amount]]-data8[[#This Row],[Total sales  ]]</f>
        <v>1714.5</v>
      </c>
    </row>
    <row r="305" spans="8:15" x14ac:dyDescent="0.25">
      <c r="H305" t="s">
        <v>9</v>
      </c>
      <c r="I305" t="s">
        <v>38</v>
      </c>
      <c r="J305" t="s">
        <v>25</v>
      </c>
      <c r="K305" s="4">
        <v>3850</v>
      </c>
      <c r="L305" s="5">
        <v>102</v>
      </c>
      <c r="M305" s="12">
        <v>3.75</v>
      </c>
      <c r="N305">
        <f>data8[[#This Row],[Units]]*data8[[#This Row],[Sales per unit]]</f>
        <v>382.5</v>
      </c>
      <c r="O305">
        <f>data8[[#This Row],[Amount]]-data8[[#This Row],[Total sales  ]]</f>
        <v>3467.5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3CB4-8CEE-403D-AA6B-F315577AD884}">
  <dimension ref="C2:U22"/>
  <sheetViews>
    <sheetView workbookViewId="0">
      <selection activeCell="H9" sqref="H9"/>
    </sheetView>
  </sheetViews>
  <sheetFormatPr defaultRowHeight="15" x14ac:dyDescent="0.2"/>
  <cols>
    <col min="1" max="3" width="9.140625" style="36"/>
    <col min="4" max="4" width="19.7109375" style="36" customWidth="1"/>
    <col min="5" max="5" width="16" style="36" customWidth="1"/>
    <col min="6" max="6" width="15.5703125" style="36" bestFit="1" customWidth="1"/>
    <col min="7" max="9" width="9.140625" style="36"/>
    <col min="10" max="10" width="16.42578125" style="36" bestFit="1" customWidth="1"/>
    <col min="11" max="11" width="14.140625" style="36" bestFit="1" customWidth="1"/>
    <col min="12" max="12" width="17.7109375" style="36" customWidth="1"/>
    <col min="13" max="13" width="35.85546875" style="36" bestFit="1" customWidth="1"/>
    <col min="14" max="20" width="9.140625" style="36"/>
    <col min="21" max="21" width="13.140625" style="36" bestFit="1" customWidth="1"/>
    <col min="22" max="16384" width="9.140625" style="36"/>
  </cols>
  <sheetData>
    <row r="2" spans="3:21" x14ac:dyDescent="0.2">
      <c r="F2" s="50" t="s">
        <v>103</v>
      </c>
      <c r="G2" s="38"/>
      <c r="H2" s="38"/>
      <c r="I2" s="38"/>
      <c r="J2" s="38"/>
      <c r="K2" s="38"/>
    </row>
    <row r="3" spans="3:21" x14ac:dyDescent="0.2">
      <c r="F3" s="38"/>
      <c r="G3" s="38"/>
      <c r="H3" s="38"/>
      <c r="I3" s="38"/>
      <c r="J3" s="38"/>
      <c r="K3" s="38"/>
    </row>
    <row r="4" spans="3:21" x14ac:dyDescent="0.2">
      <c r="E4" s="36" t="s">
        <v>104</v>
      </c>
    </row>
    <row r="6" spans="3:21" ht="24.75" customHeight="1" x14ac:dyDescent="0.2">
      <c r="C6" s="39" t="s">
        <v>81</v>
      </c>
      <c r="D6" s="39"/>
      <c r="E6" s="40" t="s">
        <v>38</v>
      </c>
      <c r="U6" s="36" t="s">
        <v>82</v>
      </c>
    </row>
    <row r="7" spans="3:21" x14ac:dyDescent="0.2">
      <c r="U7" s="36" t="s">
        <v>34</v>
      </c>
    </row>
    <row r="8" spans="3:21" x14ac:dyDescent="0.2">
      <c r="U8" s="36" t="s">
        <v>36</v>
      </c>
    </row>
    <row r="9" spans="3:21" x14ac:dyDescent="0.2">
      <c r="U9" s="36" t="s">
        <v>35</v>
      </c>
    </row>
    <row r="10" spans="3:21" x14ac:dyDescent="0.2">
      <c r="C10" s="37" t="s">
        <v>84</v>
      </c>
      <c r="D10" s="37"/>
      <c r="E10" s="37"/>
      <c r="F10" s="37"/>
      <c r="G10" s="37"/>
      <c r="J10" s="39" t="s">
        <v>94</v>
      </c>
      <c r="K10" s="39"/>
      <c r="U10" s="36" t="s">
        <v>38</v>
      </c>
    </row>
    <row r="11" spans="3:21" ht="15.75" x14ac:dyDescent="0.25">
      <c r="K11" s="49" t="s">
        <v>1</v>
      </c>
      <c r="L11" s="49" t="s">
        <v>48</v>
      </c>
      <c r="M11" s="49" t="s">
        <v>95</v>
      </c>
      <c r="N11" s="49"/>
      <c r="U11" s="36" t="s">
        <v>39</v>
      </c>
    </row>
    <row r="12" spans="3:21" ht="15.75" x14ac:dyDescent="0.25">
      <c r="C12" s="47" t="s">
        <v>85</v>
      </c>
      <c r="D12" s="47"/>
      <c r="E12" s="47"/>
      <c r="F12" s="36">
        <f>COUNTIF(data[Geography],E6)</f>
        <v>46</v>
      </c>
      <c r="J12" s="41" t="s">
        <v>2</v>
      </c>
      <c r="K12" s="42">
        <f>SUMIFS(data[Amount],data[Sales Person], J12:J22,data[Geography],E6)</f>
        <v>18928</v>
      </c>
      <c r="L12" s="36">
        <f>SUMIFS(data[Units],data[Sales Person], J12:J22,data[Geography],E6)</f>
        <v>738</v>
      </c>
      <c r="M12" s="43">
        <f>IF(K12&gt;10000,1,-1)</f>
        <v>1</v>
      </c>
      <c r="U12" s="36" t="s">
        <v>83</v>
      </c>
    </row>
    <row r="13" spans="3:21" x14ac:dyDescent="0.2">
      <c r="J13" s="44" t="s">
        <v>8</v>
      </c>
      <c r="K13" s="42">
        <f>SUMIFS(data[Amount],data[Sales Person], J12:J22,data[Geography],E6)</f>
        <v>15141</v>
      </c>
      <c r="L13" s="36">
        <f>SUMIFS(data[Units],data[Sales Person], J12:J22,data[Geography],E6)</f>
        <v>1182</v>
      </c>
      <c r="M13" s="43">
        <f>IF(K13&gt;10000,1,-1)</f>
        <v>1</v>
      </c>
    </row>
    <row r="14" spans="3:21" x14ac:dyDescent="0.2">
      <c r="J14" s="44" t="s">
        <v>41</v>
      </c>
      <c r="K14" s="42">
        <f>SUMIFS(data[Amount],data[Sales Person], J12:J22,data[Geography],E6)</f>
        <v>6069</v>
      </c>
      <c r="L14" s="36">
        <f>SUMIFS(data[Units],data[Sales Person], J12:J22,data[Geography],E6)</f>
        <v>24</v>
      </c>
      <c r="M14" s="43">
        <f>IF(K14&gt;10000,1,-1)</f>
        <v>-1</v>
      </c>
    </row>
    <row r="15" spans="3:21" ht="15.75" x14ac:dyDescent="0.25">
      <c r="D15" s="36" t="s">
        <v>100</v>
      </c>
      <c r="E15" s="48" t="s">
        <v>86</v>
      </c>
      <c r="F15" s="48" t="s">
        <v>87</v>
      </c>
      <c r="J15" s="44" t="s">
        <v>7</v>
      </c>
      <c r="K15" s="42">
        <f>SUMIFS(data[Amount],data[Sales Person], J12:J22,data[Geography],E6)</f>
        <v>18865</v>
      </c>
      <c r="L15" s="36">
        <f>SUMIFS(data[Units],data[Sales Person], J12:J22,data[Geography],E6)</f>
        <v>915</v>
      </c>
      <c r="M15" s="43">
        <f>IF(K15&gt;10000,1,-1)</f>
        <v>1</v>
      </c>
    </row>
    <row r="16" spans="3:21" x14ac:dyDescent="0.2">
      <c r="D16" s="36" t="s">
        <v>1</v>
      </c>
      <c r="E16" s="45">
        <f>SUMIFS(data[Amount],data[Geography],E6)</f>
        <v>168679</v>
      </c>
      <c r="F16" s="45">
        <f>AVERAGEIFS(data[Amount],data[Geography],E6)</f>
        <v>3666.9347826086955</v>
      </c>
      <c r="J16" s="41" t="s">
        <v>7</v>
      </c>
      <c r="K16" s="42">
        <f>SUMIFS(data[Amount],data[Sales Person], J12:J22,data[Geography],E6)</f>
        <v>18865</v>
      </c>
      <c r="L16" s="36">
        <f>SUMIFS(data[Units],data[Sales Person], J12:J22,data[Geography],E6)</f>
        <v>915</v>
      </c>
      <c r="M16" s="43">
        <f>IF(K16&gt;10000,1,-1)</f>
        <v>1</v>
      </c>
    </row>
    <row r="17" spans="4:13" x14ac:dyDescent="0.2">
      <c r="D17" s="36" t="s">
        <v>91</v>
      </c>
      <c r="E17" s="45">
        <f>SUMIFS(data8[profits],data8[Geography],E6)</f>
        <v>129124.3</v>
      </c>
      <c r="F17" s="45">
        <f>AVERAGEIFS(data8[profits],data8[Geography],E6)</f>
        <v>2807.05</v>
      </c>
      <c r="J17" s="44" t="s">
        <v>6</v>
      </c>
      <c r="K17" s="42">
        <f>SUMIFS(data[Amount],data[Sales Person], J12:J22,data[Geography],E6)</f>
        <v>15820</v>
      </c>
      <c r="L17" s="36">
        <f>SUMIFS(data[Units],data[Sales Person], J12:J22,data[Geography],E6)</f>
        <v>711</v>
      </c>
      <c r="M17" s="43">
        <f>IF(K17&gt;10000,1,-1)</f>
        <v>1</v>
      </c>
    </row>
    <row r="18" spans="4:13" x14ac:dyDescent="0.2">
      <c r="D18" s="36" t="s">
        <v>88</v>
      </c>
      <c r="E18" s="46">
        <f>SUMIFS(data[Units],data[Geography],E6)</f>
        <v>6264</v>
      </c>
      <c r="F18" s="46">
        <f>AVERAGEIFS(data[Units],data[Geography],E6)</f>
        <v>136.17391304347825</v>
      </c>
      <c r="J18" s="41" t="s">
        <v>5</v>
      </c>
      <c r="K18" s="42">
        <f>SUMIFS(data[Amount],data[Sales Person], J12:J22,data[Geography],E6)</f>
        <v>25221</v>
      </c>
      <c r="L18" s="36">
        <f>SUMIFS(data[Units],data[Sales Person], J12:J22,data[Geography],E6)</f>
        <v>288</v>
      </c>
      <c r="M18" s="43">
        <f>IF(K18&gt;10000,1,-1)</f>
        <v>1</v>
      </c>
    </row>
    <row r="19" spans="4:13" x14ac:dyDescent="0.2">
      <c r="D19" s="36" t="s">
        <v>92</v>
      </c>
      <c r="E19" s="46">
        <f>SUMIFS(data8[[Total sales  ]],data8[Geography],E6)</f>
        <v>39554.699999999997</v>
      </c>
      <c r="F19" s="46">
        <f>AVERAGEIFS(data8[[Total sales  ]],data8[Geography],E6)</f>
        <v>859.88478260869556</v>
      </c>
      <c r="J19" s="41" t="s">
        <v>3</v>
      </c>
      <c r="K19" s="42">
        <f>SUMIFS(data[Amount],data[Sales Person], J12:J22,data[Geography],E6)</f>
        <v>8841</v>
      </c>
      <c r="L19" s="36">
        <f>SUMIFS(data[Units],data[Sales Person], J12:J22,data[Geography],E6)</f>
        <v>303</v>
      </c>
      <c r="M19" s="43">
        <f>IF(K19&gt;10000,1,-1)</f>
        <v>-1</v>
      </c>
    </row>
    <row r="20" spans="4:13" x14ac:dyDescent="0.2">
      <c r="J20" s="41" t="s">
        <v>9</v>
      </c>
      <c r="K20" s="42">
        <f>SUMIFS(data[Amount],data[Sales Person], J12:J22,data[Geography],E6)</f>
        <v>24983</v>
      </c>
      <c r="L20" s="36">
        <f>SUMIFS(data[Units],data[Sales Person], J12:J22,data[Geography],E6)</f>
        <v>477</v>
      </c>
      <c r="M20" s="43">
        <f>IF(K20&gt;10000,1,-1)</f>
        <v>1</v>
      </c>
    </row>
    <row r="21" spans="4:13" x14ac:dyDescent="0.2">
      <c r="J21" s="44" t="s">
        <v>10</v>
      </c>
      <c r="K21" s="42">
        <f>SUMIFS(data[Amount],data[Sales Person], J12:J22,data[Geography],E6)</f>
        <v>14714</v>
      </c>
      <c r="L21" s="36">
        <f>SUMIFS(data[Units],data[Sales Person], J12:J22,data[Geography],E6)</f>
        <v>915</v>
      </c>
      <c r="M21" s="43">
        <f>IF(K21&gt;10000,1,-1)</f>
        <v>1</v>
      </c>
    </row>
    <row r="22" spans="4:13" x14ac:dyDescent="0.2">
      <c r="J22" s="41" t="s">
        <v>40</v>
      </c>
      <c r="K22" s="42">
        <f>SUMIFS(data[Amount],data[Sales Person], J12:J22,data[Geography],E6)</f>
        <v>20097</v>
      </c>
      <c r="L22" s="36">
        <f>SUMIFS(data[Units],data[Sales Person], J12:J22,data[Geography],E6)</f>
        <v>711</v>
      </c>
      <c r="M22" s="43">
        <f>IF(K22&gt;10000,1,-1)</f>
        <v>1</v>
      </c>
    </row>
  </sheetData>
  <sortState ref="J12:M22">
    <sortCondition ref="J12"/>
  </sortState>
  <mergeCells count="5">
    <mergeCell ref="C6:D6"/>
    <mergeCell ref="C12:E12"/>
    <mergeCell ref="F2:K3"/>
    <mergeCell ref="C10:G10"/>
    <mergeCell ref="J10:K10"/>
  </mergeCells>
  <conditionalFormatting sqref="K12:K22">
    <cfRule type="dataBar" priority="2">
      <dataBar>
        <cfvo type="min"/>
        <cfvo type="max"/>
        <color rgb="FFFF555A"/>
      </dataBar>
      <extLst>
        <ext xmlns:x14="http://schemas.microsoft.com/office/spreadsheetml/2009/9/main" uri="{B025F937-C7B1-47D3-B67F-A62EFF666E3E}">
          <x14:id>{DE99AEC3-C223-41D2-836B-13DB3667616B}</x14:id>
        </ext>
      </extLst>
    </cfRule>
  </conditionalFormatting>
  <conditionalFormatting sqref="M12:M22">
    <cfRule type="iconSet" priority="1">
      <iconSet iconSet="3Symbols" showValue="0">
        <cfvo type="percent" val="0"/>
        <cfvo type="num" val="0"/>
        <cfvo type="num" val="1"/>
      </iconSet>
    </cfRule>
  </conditionalFormatting>
  <dataValidations count="1">
    <dataValidation type="list" allowBlank="1" showInputMessage="1" showErrorMessage="1" sqref="E6" xr:uid="{1E7929B3-D254-4185-A05F-C77E1D2068D9}">
      <formula1>$U$7:$U$12</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99AEC3-C223-41D2-836B-13DB3667616B}">
            <x14:dataBar minLength="0" maxLength="100" gradient="0">
              <x14:cfvo type="autoMin"/>
              <x14:cfvo type="autoMax"/>
              <x14:negativeFillColor rgb="FFFF0000"/>
              <x14:axisColor rgb="FF000000"/>
            </x14:dataBar>
          </x14:cfRule>
          <xm:sqref>K12:K22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1387E-5C3C-47B3-A0D5-3B2EDAE243AE}">
  <dimension ref="A2:L25"/>
  <sheetViews>
    <sheetView tabSelected="1" workbookViewId="0">
      <selection activeCell="K9" sqref="K9"/>
    </sheetView>
  </sheetViews>
  <sheetFormatPr defaultRowHeight="15" x14ac:dyDescent="0.25"/>
  <cols>
    <col min="1" max="1" width="21.85546875" bestFit="1" customWidth="1"/>
    <col min="2" max="2" width="14.85546875" bestFit="1" customWidth="1"/>
    <col min="3" max="3" width="12.28515625" bestFit="1" customWidth="1"/>
    <col min="4" max="4" width="13.5703125" bestFit="1" customWidth="1"/>
    <col min="5" max="5" width="16.5703125" bestFit="1" customWidth="1"/>
  </cols>
  <sheetData>
    <row r="2" spans="1:12" x14ac:dyDescent="0.25">
      <c r="F2" s="50" t="s">
        <v>105</v>
      </c>
      <c r="G2" s="50"/>
      <c r="H2" s="50"/>
      <c r="I2" s="50"/>
      <c r="J2" s="50"/>
      <c r="K2" s="50"/>
      <c r="L2" s="50"/>
    </row>
    <row r="3" spans="1:12" x14ac:dyDescent="0.25">
      <c r="F3" s="50"/>
      <c r="G3" s="50"/>
      <c r="H3" s="50"/>
      <c r="I3" s="50"/>
      <c r="J3" s="50"/>
      <c r="K3" s="50"/>
      <c r="L3" s="50"/>
    </row>
    <row r="4" spans="1:12" x14ac:dyDescent="0.25">
      <c r="A4" s="17" t="s">
        <v>67</v>
      </c>
      <c r="B4" t="s">
        <v>69</v>
      </c>
      <c r="C4" t="s">
        <v>70</v>
      </c>
      <c r="D4" t="s">
        <v>96</v>
      </c>
      <c r="E4" t="s">
        <v>97</v>
      </c>
    </row>
    <row r="5" spans="1:12" x14ac:dyDescent="0.25">
      <c r="A5" s="28" t="s">
        <v>27</v>
      </c>
      <c r="B5" s="19">
        <v>3402</v>
      </c>
      <c r="C5" s="19">
        <v>345</v>
      </c>
      <c r="D5" s="19">
        <v>1418.25</v>
      </c>
      <c r="E5" s="29">
        <v>874.92966684294026</v>
      </c>
    </row>
    <row r="6" spans="1:12" x14ac:dyDescent="0.25">
      <c r="A6" s="28" t="s">
        <v>29</v>
      </c>
      <c r="B6" s="19">
        <v>2541</v>
      </c>
      <c r="C6" s="19">
        <v>45</v>
      </c>
      <c r="D6" s="19">
        <v>2282.25</v>
      </c>
      <c r="E6" s="29">
        <v>543.70423923759449</v>
      </c>
    </row>
    <row r="7" spans="1:12" x14ac:dyDescent="0.25">
      <c r="A7" s="28" t="s">
        <v>17</v>
      </c>
      <c r="B7" s="19">
        <v>2408</v>
      </c>
      <c r="C7" s="19">
        <v>9</v>
      </c>
      <c r="D7" s="19">
        <v>2356.25</v>
      </c>
      <c r="E7" s="29">
        <v>526.62875331564987</v>
      </c>
    </row>
    <row r="8" spans="1:12" x14ac:dyDescent="0.25">
      <c r="A8" s="28" t="s">
        <v>16</v>
      </c>
      <c r="B8" s="19">
        <v>3584</v>
      </c>
      <c r="C8" s="19">
        <v>126</v>
      </c>
      <c r="D8" s="19">
        <v>2859.5</v>
      </c>
      <c r="E8" s="29">
        <v>433.94614443084453</v>
      </c>
    </row>
    <row r="9" spans="1:12" x14ac:dyDescent="0.25">
      <c r="A9" s="28" t="s">
        <v>24</v>
      </c>
      <c r="B9" s="19">
        <v>4760</v>
      </c>
      <c r="C9" s="19">
        <v>111</v>
      </c>
      <c r="D9" s="19">
        <v>3705.5</v>
      </c>
      <c r="E9" s="29">
        <v>334.87221697476724</v>
      </c>
    </row>
    <row r="10" spans="1:12" x14ac:dyDescent="0.25">
      <c r="A10" s="28" t="s">
        <v>19</v>
      </c>
      <c r="B10" s="19">
        <v>5474</v>
      </c>
      <c r="C10" s="19">
        <v>168</v>
      </c>
      <c r="D10" s="19">
        <v>3710</v>
      </c>
      <c r="E10" s="29">
        <v>334.46603773584906</v>
      </c>
    </row>
    <row r="11" spans="1:12" x14ac:dyDescent="0.25">
      <c r="A11" s="28" t="s">
        <v>23</v>
      </c>
      <c r="B11" s="19">
        <v>6118</v>
      </c>
      <c r="C11" s="19">
        <v>387</v>
      </c>
      <c r="D11" s="19">
        <v>3892.75</v>
      </c>
      <c r="E11" s="29">
        <v>318.76411277374609</v>
      </c>
    </row>
    <row r="12" spans="1:12" x14ac:dyDescent="0.25">
      <c r="A12" s="28" t="s">
        <v>14</v>
      </c>
      <c r="B12" s="19">
        <v>6867</v>
      </c>
      <c r="C12" s="19">
        <v>600</v>
      </c>
      <c r="D12" s="19">
        <v>4827</v>
      </c>
      <c r="E12" s="29">
        <v>257.06836544437539</v>
      </c>
    </row>
    <row r="13" spans="1:12" x14ac:dyDescent="0.25">
      <c r="A13" s="28" t="s">
        <v>31</v>
      </c>
      <c r="B13" s="19">
        <v>8995</v>
      </c>
      <c r="C13" s="19">
        <v>441</v>
      </c>
      <c r="D13" s="19">
        <v>6459.25</v>
      </c>
      <c r="E13" s="29">
        <v>192.10728799783257</v>
      </c>
    </row>
    <row r="14" spans="1:12" x14ac:dyDescent="0.25">
      <c r="A14" s="28" t="s">
        <v>22</v>
      </c>
      <c r="B14" s="19">
        <v>8288</v>
      </c>
      <c r="C14" s="19">
        <v>228</v>
      </c>
      <c r="D14" s="19">
        <v>6806</v>
      </c>
      <c r="E14" s="29">
        <v>182.31986482515427</v>
      </c>
    </row>
    <row r="15" spans="1:12" x14ac:dyDescent="0.25">
      <c r="A15" s="28" t="s">
        <v>32</v>
      </c>
      <c r="B15" s="19">
        <v>8827</v>
      </c>
      <c r="C15" s="19">
        <v>234</v>
      </c>
      <c r="D15" s="19">
        <v>7423</v>
      </c>
      <c r="E15" s="29">
        <v>167.16543176613229</v>
      </c>
    </row>
    <row r="16" spans="1:12" x14ac:dyDescent="0.25">
      <c r="A16" s="28" t="s">
        <v>26</v>
      </c>
      <c r="B16" s="19">
        <v>11886</v>
      </c>
      <c r="C16" s="19">
        <v>489</v>
      </c>
      <c r="D16" s="19">
        <v>7558.35</v>
      </c>
      <c r="E16" s="29">
        <v>164.17194228899163</v>
      </c>
    </row>
    <row r="17" spans="1:5" x14ac:dyDescent="0.25">
      <c r="A17" s="28" t="s">
        <v>28</v>
      </c>
      <c r="B17" s="19">
        <v>12257</v>
      </c>
      <c r="C17" s="19">
        <v>441</v>
      </c>
      <c r="D17" s="19">
        <v>7847</v>
      </c>
      <c r="E17" s="29">
        <v>158.13291703835861</v>
      </c>
    </row>
    <row r="18" spans="1:5" x14ac:dyDescent="0.25">
      <c r="A18" s="28" t="s">
        <v>30</v>
      </c>
      <c r="B18" s="19">
        <v>10129</v>
      </c>
      <c r="C18" s="19">
        <v>312</v>
      </c>
      <c r="D18" s="19">
        <v>8413</v>
      </c>
      <c r="E18" s="29">
        <v>147.49423511232615</v>
      </c>
    </row>
    <row r="19" spans="1:5" x14ac:dyDescent="0.25">
      <c r="A19" s="28" t="s">
        <v>33</v>
      </c>
      <c r="B19" s="19">
        <v>10465</v>
      </c>
      <c r="C19" s="19">
        <v>222</v>
      </c>
      <c r="D19" s="19">
        <v>9188.5</v>
      </c>
      <c r="E19" s="29">
        <v>135.04587255808892</v>
      </c>
    </row>
    <row r="20" spans="1:5" x14ac:dyDescent="0.25">
      <c r="A20" s="28" t="s">
        <v>13</v>
      </c>
      <c r="B20" s="19">
        <v>16114</v>
      </c>
      <c r="C20" s="19">
        <v>1158</v>
      </c>
      <c r="D20" s="19">
        <v>9455.5</v>
      </c>
      <c r="E20" s="29">
        <v>131.23251017926074</v>
      </c>
    </row>
    <row r="21" spans="1:5" x14ac:dyDescent="0.25">
      <c r="A21" s="28" t="s">
        <v>21</v>
      </c>
      <c r="B21" s="19">
        <v>13755</v>
      </c>
      <c r="C21" s="19">
        <v>114</v>
      </c>
      <c r="D21" s="19">
        <v>13099.5</v>
      </c>
      <c r="E21" s="29">
        <v>94.726439940455748</v>
      </c>
    </row>
    <row r="22" spans="1:5" x14ac:dyDescent="0.25">
      <c r="A22" s="28" t="s">
        <v>25</v>
      </c>
      <c r="B22" s="19">
        <v>14497</v>
      </c>
      <c r="C22" s="19">
        <v>333</v>
      </c>
      <c r="D22" s="19">
        <v>13248.25</v>
      </c>
      <c r="E22" s="29">
        <v>93.662861132602416</v>
      </c>
    </row>
    <row r="23" spans="1:5" x14ac:dyDescent="0.25">
      <c r="A23" s="28" t="s">
        <v>4</v>
      </c>
      <c r="B23" s="19">
        <v>16534</v>
      </c>
      <c r="C23" s="19">
        <v>231</v>
      </c>
      <c r="D23" s="19">
        <v>15482.95</v>
      </c>
      <c r="E23" s="29">
        <v>80.144223161606803</v>
      </c>
    </row>
    <row r="24" spans="1:5" x14ac:dyDescent="0.25">
      <c r="A24" s="28" t="s">
        <v>18</v>
      </c>
      <c r="B24" s="19">
        <v>1778</v>
      </c>
      <c r="C24" s="19">
        <v>270</v>
      </c>
      <c r="D24" s="19">
        <v>-908.5</v>
      </c>
      <c r="E24" s="29">
        <v>-1365.8436984039627</v>
      </c>
    </row>
    <row r="25" spans="1:5" x14ac:dyDescent="0.25">
      <c r="A25" s="28" t="s">
        <v>68</v>
      </c>
      <c r="B25" s="19">
        <v>168679</v>
      </c>
      <c r="C25" s="19">
        <v>6264</v>
      </c>
      <c r="D25" s="19">
        <v>129124.3</v>
      </c>
      <c r="E25" s="29">
        <v>9.6098797825041444</v>
      </c>
    </row>
  </sheetData>
  <mergeCells count="1">
    <mergeCell ref="F2:L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7DDA-5D6B-4A16-B43B-7BC3E53CA58D}">
  <dimension ref="A1:J8"/>
  <sheetViews>
    <sheetView workbookViewId="0">
      <selection sqref="A1:J1"/>
    </sheetView>
  </sheetViews>
  <sheetFormatPr defaultRowHeight="15" x14ac:dyDescent="0.25"/>
  <cols>
    <col min="4" max="4" width="27.140625" customWidth="1"/>
    <col min="5" max="5" width="16.85546875" customWidth="1"/>
    <col min="6" max="6" width="30.28515625" customWidth="1"/>
  </cols>
  <sheetData>
    <row r="1" spans="1:10" ht="27" x14ac:dyDescent="0.5">
      <c r="A1" s="30" t="s">
        <v>61</v>
      </c>
      <c r="B1" s="30"/>
      <c r="C1" s="30"/>
      <c r="D1" s="30"/>
      <c r="E1" s="30"/>
      <c r="F1" s="30"/>
      <c r="G1" s="30"/>
      <c r="H1" s="30"/>
      <c r="I1" s="30"/>
      <c r="J1" s="30"/>
    </row>
    <row r="3" spans="1:10" x14ac:dyDescent="0.25">
      <c r="E3" s="32" t="s">
        <v>54</v>
      </c>
      <c r="F3" s="32" t="s">
        <v>55</v>
      </c>
    </row>
    <row r="4" spans="1:10" x14ac:dyDescent="0.25">
      <c r="D4" s="33" t="s">
        <v>56</v>
      </c>
      <c r="E4" s="34">
        <f>AVERAGE(data[Amount])</f>
        <v>4136.2299999999996</v>
      </c>
      <c r="F4" s="34">
        <f>AVERAGE(data[Units])</f>
        <v>152.19999999999999</v>
      </c>
    </row>
    <row r="5" spans="1:10" x14ac:dyDescent="0.25">
      <c r="D5" s="33" t="s">
        <v>57</v>
      </c>
      <c r="E5" s="34">
        <f>MEDIAN(data[Amount])</f>
        <v>3437</v>
      </c>
      <c r="F5" s="34">
        <f>MEDIAN(data[Units])</f>
        <v>124.5</v>
      </c>
    </row>
    <row r="6" spans="1:10" x14ac:dyDescent="0.25">
      <c r="D6" s="33" t="s">
        <v>58</v>
      </c>
      <c r="E6" s="34">
        <f>SUM(data[Amount])</f>
        <v>1240869</v>
      </c>
      <c r="F6" s="34">
        <f>SUM(data[Units])</f>
        <v>45660</v>
      </c>
    </row>
    <row r="7" spans="1:10" x14ac:dyDescent="0.25">
      <c r="D7" s="33" t="s">
        <v>59</v>
      </c>
      <c r="E7" s="34">
        <f>MAX(data[Amount])</f>
        <v>16184</v>
      </c>
      <c r="F7" s="34">
        <f>MAX(data[Units])</f>
        <v>525</v>
      </c>
    </row>
    <row r="8" spans="1:10" x14ac:dyDescent="0.25">
      <c r="D8" s="33" t="s">
        <v>60</v>
      </c>
      <c r="E8" s="34">
        <f>MIN(data[Amount])</f>
        <v>0</v>
      </c>
      <c r="F8" s="34">
        <f>MIN(data[Units])</f>
        <v>0</v>
      </c>
    </row>
  </sheetData>
  <mergeCells count="1">
    <mergeCell ref="A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6178C-DB45-46F4-A993-7B7B9262B454}">
  <dimension ref="F3:M308"/>
  <sheetViews>
    <sheetView topLeftCell="E1" workbookViewId="0">
      <selection activeCell="F3" sqref="F3:M3"/>
    </sheetView>
  </sheetViews>
  <sheetFormatPr defaultRowHeight="15" x14ac:dyDescent="0.25"/>
  <cols>
    <col min="6" max="6" width="27.42578125" customWidth="1"/>
    <col min="7" max="7" width="13" bestFit="1" customWidth="1"/>
    <col min="8" max="8" width="21.85546875" bestFit="1" customWidth="1"/>
    <col min="9" max="9" width="10.42578125" customWidth="1"/>
    <col min="10" max="10" width="15.42578125" customWidth="1"/>
    <col min="13" max="13" width="37.28515625" customWidth="1"/>
  </cols>
  <sheetData>
    <row r="3" spans="6:13" ht="27" x14ac:dyDescent="0.5">
      <c r="F3" s="30" t="s">
        <v>62</v>
      </c>
      <c r="G3" s="30"/>
      <c r="H3" s="30"/>
      <c r="I3" s="30"/>
      <c r="J3" s="30"/>
      <c r="K3" s="30"/>
      <c r="L3" s="30"/>
      <c r="M3" s="30"/>
    </row>
    <row r="4" spans="6:13" ht="15" customHeight="1" x14ac:dyDescent="0.5">
      <c r="F4" s="30"/>
      <c r="G4" s="30"/>
      <c r="H4" s="30"/>
      <c r="I4" s="30"/>
      <c r="J4" s="30"/>
      <c r="K4" s="30"/>
      <c r="L4" s="30"/>
      <c r="M4" s="30"/>
    </row>
    <row r="8" spans="6:13" ht="15" customHeight="1" x14ac:dyDescent="0.25">
      <c r="F8" s="6" t="s">
        <v>11</v>
      </c>
      <c r="G8" s="6" t="s">
        <v>12</v>
      </c>
      <c r="H8" s="6" t="s">
        <v>0</v>
      </c>
      <c r="I8" s="10" t="s">
        <v>1</v>
      </c>
      <c r="J8" s="10" t="s">
        <v>48</v>
      </c>
    </row>
    <row r="9" spans="6:13" ht="15" customHeight="1" x14ac:dyDescent="0.25">
      <c r="F9" t="s">
        <v>5</v>
      </c>
      <c r="G9" t="s">
        <v>34</v>
      </c>
      <c r="H9" t="s">
        <v>20</v>
      </c>
      <c r="I9" s="4">
        <v>15610</v>
      </c>
      <c r="J9" s="5">
        <v>339</v>
      </c>
    </row>
    <row r="10" spans="6:13" ht="15" customHeight="1" x14ac:dyDescent="0.25">
      <c r="F10" t="s">
        <v>40</v>
      </c>
      <c r="G10" t="s">
        <v>35</v>
      </c>
      <c r="H10" t="s">
        <v>32</v>
      </c>
      <c r="I10" s="4">
        <v>12348</v>
      </c>
      <c r="J10" s="5">
        <v>234</v>
      </c>
    </row>
    <row r="11" spans="6:13" ht="15" customHeight="1" x14ac:dyDescent="0.25">
      <c r="F11" t="s">
        <v>41</v>
      </c>
      <c r="G11" t="s">
        <v>36</v>
      </c>
      <c r="H11" t="s">
        <v>13</v>
      </c>
      <c r="I11" s="4">
        <v>10311</v>
      </c>
      <c r="J11" s="5">
        <v>231</v>
      </c>
    </row>
    <row r="12" spans="6:13" ht="15" customHeight="1" x14ac:dyDescent="0.25">
      <c r="F12" t="s">
        <v>9</v>
      </c>
      <c r="G12" t="s">
        <v>36</v>
      </c>
      <c r="H12" t="s">
        <v>27</v>
      </c>
      <c r="I12" s="4">
        <v>11522</v>
      </c>
      <c r="J12" s="5">
        <v>204</v>
      </c>
    </row>
    <row r="13" spans="6:13" ht="15" customHeight="1" x14ac:dyDescent="0.25">
      <c r="F13" t="s">
        <v>5</v>
      </c>
      <c r="G13" t="s">
        <v>35</v>
      </c>
      <c r="H13" t="s">
        <v>15</v>
      </c>
      <c r="I13" s="4">
        <v>13391</v>
      </c>
      <c r="J13" s="5">
        <v>201</v>
      </c>
    </row>
    <row r="14" spans="6:13" x14ac:dyDescent="0.25">
      <c r="F14" t="s">
        <v>9</v>
      </c>
      <c r="G14" t="s">
        <v>34</v>
      </c>
      <c r="H14" t="s">
        <v>28</v>
      </c>
      <c r="I14" s="4">
        <v>14329</v>
      </c>
      <c r="J14" s="5">
        <v>150</v>
      </c>
    </row>
    <row r="15" spans="6:13" x14ac:dyDescent="0.25">
      <c r="F15" t="s">
        <v>2</v>
      </c>
      <c r="G15" t="s">
        <v>37</v>
      </c>
      <c r="H15" t="s">
        <v>18</v>
      </c>
      <c r="I15" s="4">
        <v>11571</v>
      </c>
      <c r="J15" s="5">
        <v>138</v>
      </c>
    </row>
    <row r="16" spans="6:13" x14ac:dyDescent="0.25">
      <c r="F16" t="s">
        <v>5</v>
      </c>
      <c r="G16" t="s">
        <v>36</v>
      </c>
      <c r="H16" t="s">
        <v>16</v>
      </c>
      <c r="I16" s="4">
        <v>16184</v>
      </c>
      <c r="J16" s="5">
        <v>39</v>
      </c>
    </row>
    <row r="17" spans="6:10" x14ac:dyDescent="0.25">
      <c r="F17" t="s">
        <v>10</v>
      </c>
      <c r="G17" t="s">
        <v>39</v>
      </c>
      <c r="H17" t="s">
        <v>33</v>
      </c>
      <c r="I17" s="4">
        <v>12950</v>
      </c>
      <c r="J17" s="5">
        <v>30</v>
      </c>
    </row>
    <row r="18" spans="6:10" x14ac:dyDescent="0.25">
      <c r="F18" t="s">
        <v>2</v>
      </c>
      <c r="G18" t="s">
        <v>36</v>
      </c>
      <c r="H18" t="s">
        <v>16</v>
      </c>
      <c r="I18" s="4">
        <v>11417</v>
      </c>
      <c r="J18" s="5">
        <v>21</v>
      </c>
    </row>
    <row r="19" spans="6:10" x14ac:dyDescent="0.25">
      <c r="F19" t="s">
        <v>10</v>
      </c>
      <c r="G19" t="s">
        <v>38</v>
      </c>
      <c r="H19" t="s">
        <v>14</v>
      </c>
      <c r="I19" s="4">
        <v>5586</v>
      </c>
      <c r="J19" s="5">
        <v>525</v>
      </c>
    </row>
    <row r="20" spans="6:10" x14ac:dyDescent="0.25">
      <c r="F20" t="s">
        <v>2</v>
      </c>
      <c r="G20" t="s">
        <v>36</v>
      </c>
      <c r="H20" t="s">
        <v>27</v>
      </c>
      <c r="I20" s="4">
        <v>798</v>
      </c>
      <c r="J20" s="5">
        <v>519</v>
      </c>
    </row>
    <row r="21" spans="6:10" x14ac:dyDescent="0.25">
      <c r="F21" t="s">
        <v>8</v>
      </c>
      <c r="G21" t="s">
        <v>38</v>
      </c>
      <c r="H21" t="s">
        <v>13</v>
      </c>
      <c r="I21" s="4">
        <v>819</v>
      </c>
      <c r="J21" s="5">
        <v>510</v>
      </c>
    </row>
    <row r="22" spans="6:10" x14ac:dyDescent="0.25">
      <c r="F22" t="s">
        <v>3</v>
      </c>
      <c r="G22" t="s">
        <v>34</v>
      </c>
      <c r="H22" t="s">
        <v>32</v>
      </c>
      <c r="I22" s="4">
        <v>7777</v>
      </c>
      <c r="J22" s="5">
        <v>504</v>
      </c>
    </row>
    <row r="23" spans="6:10" x14ac:dyDescent="0.25">
      <c r="F23" t="s">
        <v>9</v>
      </c>
      <c r="G23" t="s">
        <v>34</v>
      </c>
      <c r="H23" t="s">
        <v>20</v>
      </c>
      <c r="I23" s="4">
        <v>8463</v>
      </c>
      <c r="J23" s="5">
        <v>492</v>
      </c>
    </row>
    <row r="24" spans="6:10" x14ac:dyDescent="0.25">
      <c r="F24" t="s">
        <v>2</v>
      </c>
      <c r="G24" t="s">
        <v>39</v>
      </c>
      <c r="H24" t="s">
        <v>25</v>
      </c>
      <c r="I24" s="4">
        <v>1785</v>
      </c>
      <c r="J24" s="5">
        <v>462</v>
      </c>
    </row>
    <row r="25" spans="6:10" x14ac:dyDescent="0.25">
      <c r="F25" t="s">
        <v>8</v>
      </c>
      <c r="G25" t="s">
        <v>35</v>
      </c>
      <c r="H25" t="s">
        <v>32</v>
      </c>
      <c r="I25" s="4">
        <v>6706</v>
      </c>
      <c r="J25" s="5">
        <v>459</v>
      </c>
    </row>
    <row r="26" spans="6:10" x14ac:dyDescent="0.25">
      <c r="F26" t="s">
        <v>6</v>
      </c>
      <c r="G26" t="s">
        <v>37</v>
      </c>
      <c r="H26" t="s">
        <v>28</v>
      </c>
      <c r="I26" s="4">
        <v>3556</v>
      </c>
      <c r="J26" s="5">
        <v>459</v>
      </c>
    </row>
    <row r="27" spans="6:10" x14ac:dyDescent="0.25">
      <c r="F27" t="s">
        <v>6</v>
      </c>
      <c r="G27" t="s">
        <v>34</v>
      </c>
      <c r="H27" t="s">
        <v>26</v>
      </c>
      <c r="I27" s="4">
        <v>8008</v>
      </c>
      <c r="J27" s="5">
        <v>456</v>
      </c>
    </row>
    <row r="28" spans="6:10" x14ac:dyDescent="0.25">
      <c r="F28" t="s">
        <v>40</v>
      </c>
      <c r="G28" t="s">
        <v>35</v>
      </c>
      <c r="H28" t="s">
        <v>30</v>
      </c>
      <c r="I28" s="4">
        <v>2275</v>
      </c>
      <c r="J28" s="5">
        <v>447</v>
      </c>
    </row>
    <row r="29" spans="6:10" x14ac:dyDescent="0.25">
      <c r="F29" t="s">
        <v>40</v>
      </c>
      <c r="G29" t="s">
        <v>35</v>
      </c>
      <c r="H29" t="s">
        <v>33</v>
      </c>
      <c r="I29" s="4">
        <v>8869</v>
      </c>
      <c r="J29" s="5">
        <v>432</v>
      </c>
    </row>
    <row r="30" spans="6:10" x14ac:dyDescent="0.25">
      <c r="F30" t="s">
        <v>6</v>
      </c>
      <c r="G30" t="s">
        <v>39</v>
      </c>
      <c r="H30" t="s">
        <v>25</v>
      </c>
      <c r="I30" s="4">
        <v>2100</v>
      </c>
      <c r="J30" s="5">
        <v>414</v>
      </c>
    </row>
    <row r="31" spans="6:10" x14ac:dyDescent="0.25">
      <c r="F31" t="s">
        <v>6</v>
      </c>
      <c r="G31" t="s">
        <v>37</v>
      </c>
      <c r="H31" t="s">
        <v>16</v>
      </c>
      <c r="I31" s="4">
        <v>1904</v>
      </c>
      <c r="J31" s="5">
        <v>405</v>
      </c>
    </row>
    <row r="32" spans="6:10" x14ac:dyDescent="0.25">
      <c r="F32" t="s">
        <v>6</v>
      </c>
      <c r="G32" t="s">
        <v>35</v>
      </c>
      <c r="H32" t="s">
        <v>4</v>
      </c>
      <c r="I32" s="4">
        <v>1302</v>
      </c>
      <c r="J32" s="5">
        <v>402</v>
      </c>
    </row>
    <row r="33" spans="6:10" x14ac:dyDescent="0.25">
      <c r="F33" t="s">
        <v>6</v>
      </c>
      <c r="G33" t="s">
        <v>39</v>
      </c>
      <c r="H33" t="s">
        <v>29</v>
      </c>
      <c r="I33" s="4">
        <v>3052</v>
      </c>
      <c r="J33" s="5">
        <v>378</v>
      </c>
    </row>
    <row r="34" spans="6:10" x14ac:dyDescent="0.25">
      <c r="F34" t="s">
        <v>40</v>
      </c>
      <c r="G34" t="s">
        <v>35</v>
      </c>
      <c r="H34" t="s">
        <v>22</v>
      </c>
      <c r="I34" s="4">
        <v>6853</v>
      </c>
      <c r="J34" s="5">
        <v>372</v>
      </c>
    </row>
    <row r="35" spans="6:10" x14ac:dyDescent="0.25">
      <c r="F35" t="s">
        <v>7</v>
      </c>
      <c r="G35" t="s">
        <v>34</v>
      </c>
      <c r="H35" t="s">
        <v>14</v>
      </c>
      <c r="I35" s="4">
        <v>1932</v>
      </c>
      <c r="J35" s="5">
        <v>369</v>
      </c>
    </row>
    <row r="36" spans="6:10" x14ac:dyDescent="0.25">
      <c r="F36" t="s">
        <v>6</v>
      </c>
      <c r="G36" t="s">
        <v>34</v>
      </c>
      <c r="H36" t="s">
        <v>30</v>
      </c>
      <c r="I36" s="4">
        <v>3402</v>
      </c>
      <c r="J36" s="5">
        <v>366</v>
      </c>
    </row>
    <row r="37" spans="6:10" x14ac:dyDescent="0.25">
      <c r="F37" t="s">
        <v>3</v>
      </c>
      <c r="G37" t="s">
        <v>37</v>
      </c>
      <c r="H37" t="s">
        <v>4</v>
      </c>
      <c r="I37" s="4">
        <v>938</v>
      </c>
      <c r="J37" s="5">
        <v>366</v>
      </c>
    </row>
    <row r="38" spans="6:10" x14ac:dyDescent="0.25">
      <c r="F38" t="s">
        <v>8</v>
      </c>
      <c r="G38" t="s">
        <v>35</v>
      </c>
      <c r="H38" t="s">
        <v>20</v>
      </c>
      <c r="I38" s="4">
        <v>2702</v>
      </c>
      <c r="J38" s="5">
        <v>363</v>
      </c>
    </row>
    <row r="39" spans="6:10" x14ac:dyDescent="0.25">
      <c r="F39" t="s">
        <v>5</v>
      </c>
      <c r="G39" t="s">
        <v>35</v>
      </c>
      <c r="H39" t="s">
        <v>29</v>
      </c>
      <c r="I39" s="4">
        <v>4480</v>
      </c>
      <c r="J39" s="5">
        <v>357</v>
      </c>
    </row>
    <row r="40" spans="6:10" x14ac:dyDescent="0.25">
      <c r="F40" t="s">
        <v>2</v>
      </c>
      <c r="G40" t="s">
        <v>38</v>
      </c>
      <c r="H40" t="s">
        <v>31</v>
      </c>
      <c r="I40" s="4">
        <v>4326</v>
      </c>
      <c r="J40" s="5">
        <v>348</v>
      </c>
    </row>
    <row r="41" spans="6:10" x14ac:dyDescent="0.25">
      <c r="F41" t="s">
        <v>5</v>
      </c>
      <c r="G41" t="s">
        <v>36</v>
      </c>
      <c r="H41" t="s">
        <v>17</v>
      </c>
      <c r="I41" s="4">
        <v>3339</v>
      </c>
      <c r="J41" s="5">
        <v>348</v>
      </c>
    </row>
    <row r="42" spans="6:10" x14ac:dyDescent="0.25">
      <c r="F42" t="s">
        <v>10</v>
      </c>
      <c r="G42" t="s">
        <v>36</v>
      </c>
      <c r="H42" t="s">
        <v>29</v>
      </c>
      <c r="I42" s="4">
        <v>2471</v>
      </c>
      <c r="J42" s="5">
        <v>342</v>
      </c>
    </row>
    <row r="43" spans="6:10" x14ac:dyDescent="0.25">
      <c r="F43" t="s">
        <v>7</v>
      </c>
      <c r="G43" t="s">
        <v>37</v>
      </c>
      <c r="H43" t="s">
        <v>16</v>
      </c>
      <c r="I43" s="4">
        <v>4487</v>
      </c>
      <c r="J43" s="5">
        <v>333</v>
      </c>
    </row>
    <row r="44" spans="6:10" x14ac:dyDescent="0.25">
      <c r="F44" t="s">
        <v>3</v>
      </c>
      <c r="G44" t="s">
        <v>37</v>
      </c>
      <c r="H44" t="s">
        <v>28</v>
      </c>
      <c r="I44" s="4">
        <v>7308</v>
      </c>
      <c r="J44" s="5">
        <v>327</v>
      </c>
    </row>
    <row r="45" spans="6:10" x14ac:dyDescent="0.25">
      <c r="F45" t="s">
        <v>3</v>
      </c>
      <c r="G45" t="s">
        <v>37</v>
      </c>
      <c r="H45" t="s">
        <v>29</v>
      </c>
      <c r="I45" s="4">
        <v>4592</v>
      </c>
      <c r="J45" s="5">
        <v>324</v>
      </c>
    </row>
    <row r="46" spans="6:10" x14ac:dyDescent="0.25">
      <c r="F46" t="s">
        <v>7</v>
      </c>
      <c r="G46" t="s">
        <v>38</v>
      </c>
      <c r="H46" t="s">
        <v>30</v>
      </c>
      <c r="I46" s="4">
        <v>10129</v>
      </c>
      <c r="J46" s="5">
        <v>312</v>
      </c>
    </row>
    <row r="47" spans="6:10" x14ac:dyDescent="0.25">
      <c r="F47" t="s">
        <v>3</v>
      </c>
      <c r="G47" t="s">
        <v>34</v>
      </c>
      <c r="H47" t="s">
        <v>28</v>
      </c>
      <c r="I47" s="4">
        <v>3689</v>
      </c>
      <c r="J47" s="5">
        <v>312</v>
      </c>
    </row>
    <row r="48" spans="6:10" x14ac:dyDescent="0.25">
      <c r="F48" t="s">
        <v>41</v>
      </c>
      <c r="G48" t="s">
        <v>36</v>
      </c>
      <c r="H48" t="s">
        <v>28</v>
      </c>
      <c r="I48" s="4">
        <v>854</v>
      </c>
      <c r="J48" s="5">
        <v>309</v>
      </c>
    </row>
    <row r="49" spans="6:10" x14ac:dyDescent="0.25">
      <c r="F49" t="s">
        <v>9</v>
      </c>
      <c r="G49" t="s">
        <v>39</v>
      </c>
      <c r="H49" t="s">
        <v>24</v>
      </c>
      <c r="I49" s="4">
        <v>3920</v>
      </c>
      <c r="J49" s="5">
        <v>306</v>
      </c>
    </row>
    <row r="50" spans="6:10" x14ac:dyDescent="0.25">
      <c r="F50" t="s">
        <v>40</v>
      </c>
      <c r="G50" t="s">
        <v>36</v>
      </c>
      <c r="H50" t="s">
        <v>27</v>
      </c>
      <c r="I50" s="4">
        <v>3164</v>
      </c>
      <c r="J50" s="5">
        <v>306</v>
      </c>
    </row>
    <row r="51" spans="6:10" x14ac:dyDescent="0.25">
      <c r="F51" t="s">
        <v>3</v>
      </c>
      <c r="G51" t="s">
        <v>35</v>
      </c>
      <c r="H51" t="s">
        <v>33</v>
      </c>
      <c r="I51" s="4">
        <v>819</v>
      </c>
      <c r="J51" s="5">
        <v>306</v>
      </c>
    </row>
    <row r="52" spans="6:10" x14ac:dyDescent="0.25">
      <c r="F52" t="s">
        <v>3</v>
      </c>
      <c r="G52" t="s">
        <v>38</v>
      </c>
      <c r="H52" t="s">
        <v>26</v>
      </c>
      <c r="I52" s="4">
        <v>8841</v>
      </c>
      <c r="J52" s="5">
        <v>303</v>
      </c>
    </row>
    <row r="53" spans="6:10" x14ac:dyDescent="0.25">
      <c r="F53" t="s">
        <v>10</v>
      </c>
      <c r="G53" t="s">
        <v>36</v>
      </c>
      <c r="H53" t="s">
        <v>32</v>
      </c>
      <c r="I53" s="4">
        <v>6657</v>
      </c>
      <c r="J53" s="5">
        <v>303</v>
      </c>
    </row>
    <row r="54" spans="6:10" x14ac:dyDescent="0.25">
      <c r="F54" t="s">
        <v>2</v>
      </c>
      <c r="G54" t="s">
        <v>35</v>
      </c>
      <c r="H54" t="s">
        <v>17</v>
      </c>
      <c r="I54" s="4">
        <v>1589</v>
      </c>
      <c r="J54" s="5">
        <v>303</v>
      </c>
    </row>
    <row r="55" spans="6:10" x14ac:dyDescent="0.25">
      <c r="F55" t="s">
        <v>8</v>
      </c>
      <c r="G55" t="s">
        <v>35</v>
      </c>
      <c r="H55" t="s">
        <v>27</v>
      </c>
      <c r="I55" s="4">
        <v>4753</v>
      </c>
      <c r="J55" s="5">
        <v>300</v>
      </c>
    </row>
    <row r="56" spans="6:10" x14ac:dyDescent="0.25">
      <c r="F56" t="s">
        <v>7</v>
      </c>
      <c r="G56" t="s">
        <v>36</v>
      </c>
      <c r="H56" t="s">
        <v>19</v>
      </c>
      <c r="I56" s="4">
        <v>2870</v>
      </c>
      <c r="J56" s="5">
        <v>300</v>
      </c>
    </row>
    <row r="57" spans="6:10" x14ac:dyDescent="0.25">
      <c r="F57" t="s">
        <v>40</v>
      </c>
      <c r="G57" t="s">
        <v>38</v>
      </c>
      <c r="H57" t="s">
        <v>13</v>
      </c>
      <c r="I57" s="4">
        <v>5670</v>
      </c>
      <c r="J57" s="5">
        <v>297</v>
      </c>
    </row>
    <row r="58" spans="6:10" x14ac:dyDescent="0.25">
      <c r="F58" t="s">
        <v>41</v>
      </c>
      <c r="G58" t="s">
        <v>36</v>
      </c>
      <c r="H58" t="s">
        <v>18</v>
      </c>
      <c r="I58" s="4">
        <v>9632</v>
      </c>
      <c r="J58" s="5">
        <v>288</v>
      </c>
    </row>
    <row r="59" spans="6:10" x14ac:dyDescent="0.25">
      <c r="F59" t="s">
        <v>7</v>
      </c>
      <c r="G59" t="s">
        <v>35</v>
      </c>
      <c r="H59" t="s">
        <v>28</v>
      </c>
      <c r="I59" s="4">
        <v>5194</v>
      </c>
      <c r="J59" s="5">
        <v>288</v>
      </c>
    </row>
    <row r="60" spans="6:10" x14ac:dyDescent="0.25">
      <c r="F60" t="s">
        <v>8</v>
      </c>
      <c r="G60" t="s">
        <v>34</v>
      </c>
      <c r="H60" t="s">
        <v>31</v>
      </c>
      <c r="I60" s="4">
        <v>3507</v>
      </c>
      <c r="J60" s="5">
        <v>288</v>
      </c>
    </row>
    <row r="61" spans="6:10" x14ac:dyDescent="0.25">
      <c r="F61" t="s">
        <v>10</v>
      </c>
      <c r="G61" t="s">
        <v>37</v>
      </c>
      <c r="H61" t="s">
        <v>21</v>
      </c>
      <c r="I61" s="4">
        <v>245</v>
      </c>
      <c r="J61" s="5">
        <v>288</v>
      </c>
    </row>
    <row r="62" spans="6:10" x14ac:dyDescent="0.25">
      <c r="F62" t="s">
        <v>6</v>
      </c>
      <c r="G62" t="s">
        <v>38</v>
      </c>
      <c r="H62" t="s">
        <v>27</v>
      </c>
      <c r="I62" s="4">
        <v>1134</v>
      </c>
      <c r="J62" s="5">
        <v>282</v>
      </c>
    </row>
    <row r="63" spans="6:10" x14ac:dyDescent="0.25">
      <c r="F63" t="s">
        <v>10</v>
      </c>
      <c r="G63" t="s">
        <v>39</v>
      </c>
      <c r="H63" t="s">
        <v>21</v>
      </c>
      <c r="I63" s="4">
        <v>4858</v>
      </c>
      <c r="J63" s="5">
        <v>279</v>
      </c>
    </row>
    <row r="64" spans="6:10" x14ac:dyDescent="0.25">
      <c r="F64" t="s">
        <v>10</v>
      </c>
      <c r="G64" t="s">
        <v>35</v>
      </c>
      <c r="H64" t="s">
        <v>18</v>
      </c>
      <c r="I64" s="4">
        <v>3808</v>
      </c>
      <c r="J64" s="5">
        <v>279</v>
      </c>
    </row>
    <row r="65" spans="6:10" x14ac:dyDescent="0.25">
      <c r="F65" t="s">
        <v>3</v>
      </c>
      <c r="G65" t="s">
        <v>34</v>
      </c>
      <c r="H65" t="s">
        <v>14</v>
      </c>
      <c r="I65" s="4">
        <v>7259</v>
      </c>
      <c r="J65" s="5">
        <v>276</v>
      </c>
    </row>
    <row r="66" spans="6:10" x14ac:dyDescent="0.25">
      <c r="F66" t="s">
        <v>3</v>
      </c>
      <c r="G66" t="s">
        <v>35</v>
      </c>
      <c r="H66" t="s">
        <v>15</v>
      </c>
      <c r="I66" s="4">
        <v>6657</v>
      </c>
      <c r="J66" s="5">
        <v>276</v>
      </c>
    </row>
    <row r="67" spans="6:10" x14ac:dyDescent="0.25">
      <c r="F67" t="s">
        <v>9</v>
      </c>
      <c r="G67" t="s">
        <v>37</v>
      </c>
      <c r="H67" t="s">
        <v>29</v>
      </c>
      <c r="I67" s="4">
        <v>1085</v>
      </c>
      <c r="J67" s="5">
        <v>273</v>
      </c>
    </row>
    <row r="68" spans="6:10" x14ac:dyDescent="0.25">
      <c r="F68" t="s">
        <v>7</v>
      </c>
      <c r="G68" t="s">
        <v>38</v>
      </c>
      <c r="H68" t="s">
        <v>18</v>
      </c>
      <c r="I68" s="4">
        <v>1778</v>
      </c>
      <c r="J68" s="5">
        <v>270</v>
      </c>
    </row>
    <row r="69" spans="6:10" x14ac:dyDescent="0.25">
      <c r="F69" t="s">
        <v>6</v>
      </c>
      <c r="G69" t="s">
        <v>35</v>
      </c>
      <c r="H69" t="s">
        <v>20</v>
      </c>
      <c r="I69" s="4">
        <v>1071</v>
      </c>
      <c r="J69" s="5">
        <v>270</v>
      </c>
    </row>
    <row r="70" spans="6:10" x14ac:dyDescent="0.25">
      <c r="F70" t="s">
        <v>10</v>
      </c>
      <c r="G70" t="s">
        <v>36</v>
      </c>
      <c r="H70" t="s">
        <v>23</v>
      </c>
      <c r="I70" s="4">
        <v>2317</v>
      </c>
      <c r="J70" s="5">
        <v>261</v>
      </c>
    </row>
    <row r="71" spans="6:10" x14ac:dyDescent="0.25">
      <c r="F71" t="s">
        <v>7</v>
      </c>
      <c r="G71" t="s">
        <v>38</v>
      </c>
      <c r="H71" t="s">
        <v>28</v>
      </c>
      <c r="I71" s="4">
        <v>5677</v>
      </c>
      <c r="J71" s="5">
        <v>258</v>
      </c>
    </row>
    <row r="72" spans="6:10" x14ac:dyDescent="0.25">
      <c r="F72" t="s">
        <v>3</v>
      </c>
      <c r="G72" t="s">
        <v>35</v>
      </c>
      <c r="H72" t="s">
        <v>14</v>
      </c>
      <c r="I72" s="4">
        <v>2415</v>
      </c>
      <c r="J72" s="5">
        <v>255</v>
      </c>
    </row>
    <row r="73" spans="6:10" x14ac:dyDescent="0.25">
      <c r="F73" t="s">
        <v>7</v>
      </c>
      <c r="G73" t="s">
        <v>35</v>
      </c>
      <c r="H73" t="s">
        <v>30</v>
      </c>
      <c r="I73" s="4">
        <v>6755</v>
      </c>
      <c r="J73" s="5">
        <v>252</v>
      </c>
    </row>
    <row r="74" spans="6:10" x14ac:dyDescent="0.25">
      <c r="F74" t="s">
        <v>7</v>
      </c>
      <c r="G74" t="s">
        <v>36</v>
      </c>
      <c r="H74" t="s">
        <v>29</v>
      </c>
      <c r="I74" s="4">
        <v>5551</v>
      </c>
      <c r="J74" s="5">
        <v>252</v>
      </c>
    </row>
    <row r="75" spans="6:10" x14ac:dyDescent="0.25">
      <c r="F75" t="s">
        <v>5</v>
      </c>
      <c r="G75" t="s">
        <v>39</v>
      </c>
      <c r="H75" t="s">
        <v>18</v>
      </c>
      <c r="I75" s="4">
        <v>385</v>
      </c>
      <c r="J75" s="5">
        <v>249</v>
      </c>
    </row>
    <row r="76" spans="6:10" x14ac:dyDescent="0.25">
      <c r="F76" t="s">
        <v>5</v>
      </c>
      <c r="G76" t="s">
        <v>35</v>
      </c>
      <c r="H76" t="s">
        <v>31</v>
      </c>
      <c r="I76" s="4">
        <v>4753</v>
      </c>
      <c r="J76" s="5">
        <v>246</v>
      </c>
    </row>
    <row r="77" spans="6:10" x14ac:dyDescent="0.25">
      <c r="F77" t="s">
        <v>7</v>
      </c>
      <c r="G77" t="s">
        <v>39</v>
      </c>
      <c r="H77" t="s">
        <v>17</v>
      </c>
      <c r="I77" s="4">
        <v>4438</v>
      </c>
      <c r="J77" s="5">
        <v>246</v>
      </c>
    </row>
    <row r="78" spans="6:10" x14ac:dyDescent="0.25">
      <c r="F78" t="s">
        <v>2</v>
      </c>
      <c r="G78" t="s">
        <v>36</v>
      </c>
      <c r="H78" t="s">
        <v>31</v>
      </c>
      <c r="I78" s="4">
        <v>3094</v>
      </c>
      <c r="J78" s="5">
        <v>246</v>
      </c>
    </row>
    <row r="79" spans="6:10" x14ac:dyDescent="0.25">
      <c r="F79" t="s">
        <v>9</v>
      </c>
      <c r="G79" t="s">
        <v>37</v>
      </c>
      <c r="H79" t="s">
        <v>26</v>
      </c>
      <c r="I79" s="4">
        <v>2856</v>
      </c>
      <c r="J79" s="5">
        <v>246</v>
      </c>
    </row>
    <row r="80" spans="6:10" x14ac:dyDescent="0.25">
      <c r="F80" t="s">
        <v>9</v>
      </c>
      <c r="G80" t="s">
        <v>35</v>
      </c>
      <c r="H80" t="s">
        <v>15</v>
      </c>
      <c r="I80" s="4">
        <v>7833</v>
      </c>
      <c r="J80" s="5">
        <v>243</v>
      </c>
    </row>
    <row r="81" spans="6:10" x14ac:dyDescent="0.25">
      <c r="F81" t="s">
        <v>7</v>
      </c>
      <c r="G81" t="s">
        <v>35</v>
      </c>
      <c r="H81" t="s">
        <v>19</v>
      </c>
      <c r="I81" s="4">
        <v>4585</v>
      </c>
      <c r="J81" s="5">
        <v>240</v>
      </c>
    </row>
    <row r="82" spans="6:10" x14ac:dyDescent="0.25">
      <c r="F82" t="s">
        <v>41</v>
      </c>
      <c r="G82" t="s">
        <v>37</v>
      </c>
      <c r="H82" t="s">
        <v>30</v>
      </c>
      <c r="I82" s="4">
        <v>1526</v>
      </c>
      <c r="J82" s="5">
        <v>240</v>
      </c>
    </row>
    <row r="83" spans="6:10" x14ac:dyDescent="0.25">
      <c r="F83" t="s">
        <v>5</v>
      </c>
      <c r="G83" t="s">
        <v>34</v>
      </c>
      <c r="H83" t="s">
        <v>22</v>
      </c>
      <c r="I83" s="4">
        <v>6279</v>
      </c>
      <c r="J83" s="5">
        <v>237</v>
      </c>
    </row>
    <row r="84" spans="6:10" x14ac:dyDescent="0.25">
      <c r="F84" t="s">
        <v>3</v>
      </c>
      <c r="G84" t="s">
        <v>35</v>
      </c>
      <c r="H84" t="s">
        <v>25</v>
      </c>
      <c r="I84" s="4">
        <v>2464</v>
      </c>
      <c r="J84" s="5">
        <v>234</v>
      </c>
    </row>
    <row r="85" spans="6:10" x14ac:dyDescent="0.25">
      <c r="F85" t="s">
        <v>8</v>
      </c>
      <c r="G85" t="s">
        <v>38</v>
      </c>
      <c r="H85" t="s">
        <v>23</v>
      </c>
      <c r="I85" s="4">
        <v>1701</v>
      </c>
      <c r="J85" s="5">
        <v>234</v>
      </c>
    </row>
    <row r="86" spans="6:10" x14ac:dyDescent="0.25">
      <c r="F86" t="s">
        <v>41</v>
      </c>
      <c r="G86" t="s">
        <v>37</v>
      </c>
      <c r="H86" t="s">
        <v>15</v>
      </c>
      <c r="I86" s="4">
        <v>714</v>
      </c>
      <c r="J86" s="5">
        <v>231</v>
      </c>
    </row>
    <row r="87" spans="6:10" x14ac:dyDescent="0.25">
      <c r="F87" t="s">
        <v>10</v>
      </c>
      <c r="G87" t="s">
        <v>35</v>
      </c>
      <c r="H87" t="s">
        <v>21</v>
      </c>
      <c r="I87" s="4">
        <v>567</v>
      </c>
      <c r="J87" s="5">
        <v>228</v>
      </c>
    </row>
    <row r="88" spans="6:10" x14ac:dyDescent="0.25">
      <c r="F88" t="s">
        <v>7</v>
      </c>
      <c r="G88" t="s">
        <v>37</v>
      </c>
      <c r="H88" t="s">
        <v>14</v>
      </c>
      <c r="I88" s="4">
        <v>6608</v>
      </c>
      <c r="J88" s="5">
        <v>225</v>
      </c>
    </row>
    <row r="89" spans="6:10" x14ac:dyDescent="0.25">
      <c r="F89" t="s">
        <v>40</v>
      </c>
      <c r="G89" t="s">
        <v>39</v>
      </c>
      <c r="H89" t="s">
        <v>28</v>
      </c>
      <c r="I89" s="4">
        <v>3101</v>
      </c>
      <c r="J89" s="5">
        <v>225</v>
      </c>
    </row>
    <row r="90" spans="6:10" x14ac:dyDescent="0.25">
      <c r="F90" t="s">
        <v>41</v>
      </c>
      <c r="G90" t="s">
        <v>34</v>
      </c>
      <c r="H90" t="s">
        <v>16</v>
      </c>
      <c r="I90" s="4">
        <v>1274</v>
      </c>
      <c r="J90" s="5">
        <v>225</v>
      </c>
    </row>
    <row r="91" spans="6:10" x14ac:dyDescent="0.25">
      <c r="F91" t="s">
        <v>8</v>
      </c>
      <c r="G91" t="s">
        <v>34</v>
      </c>
      <c r="H91" t="s">
        <v>16</v>
      </c>
      <c r="I91" s="4">
        <v>2009</v>
      </c>
      <c r="J91" s="5">
        <v>219</v>
      </c>
    </row>
    <row r="92" spans="6:10" x14ac:dyDescent="0.25">
      <c r="F92" t="s">
        <v>41</v>
      </c>
      <c r="G92" t="s">
        <v>35</v>
      </c>
      <c r="H92" t="s">
        <v>28</v>
      </c>
      <c r="I92" s="4">
        <v>7455</v>
      </c>
      <c r="J92" s="5">
        <v>216</v>
      </c>
    </row>
    <row r="93" spans="6:10" x14ac:dyDescent="0.25">
      <c r="F93" t="s">
        <v>2</v>
      </c>
      <c r="G93" t="s">
        <v>39</v>
      </c>
      <c r="H93" t="s">
        <v>21</v>
      </c>
      <c r="I93" s="4">
        <v>7651</v>
      </c>
      <c r="J93" s="5">
        <v>213</v>
      </c>
    </row>
    <row r="94" spans="6:10" x14ac:dyDescent="0.25">
      <c r="F94" t="s">
        <v>8</v>
      </c>
      <c r="G94" t="s">
        <v>38</v>
      </c>
      <c r="H94" t="s">
        <v>32</v>
      </c>
      <c r="I94" s="4">
        <v>3752</v>
      </c>
      <c r="J94" s="5">
        <v>213</v>
      </c>
    </row>
    <row r="95" spans="6:10" x14ac:dyDescent="0.25">
      <c r="F95" t="s">
        <v>8</v>
      </c>
      <c r="G95" t="s">
        <v>39</v>
      </c>
      <c r="H95" t="s">
        <v>31</v>
      </c>
      <c r="I95" s="4">
        <v>8890</v>
      </c>
      <c r="J95" s="5">
        <v>210</v>
      </c>
    </row>
    <row r="96" spans="6:10" x14ac:dyDescent="0.25">
      <c r="F96" t="s">
        <v>8</v>
      </c>
      <c r="G96" t="s">
        <v>35</v>
      </c>
      <c r="H96" t="s">
        <v>22</v>
      </c>
      <c r="I96" s="4">
        <v>5012</v>
      </c>
      <c r="J96" s="5">
        <v>210</v>
      </c>
    </row>
    <row r="97" spans="6:10" x14ac:dyDescent="0.25">
      <c r="F97" t="s">
        <v>7</v>
      </c>
      <c r="G97" t="s">
        <v>37</v>
      </c>
      <c r="H97" t="s">
        <v>22</v>
      </c>
      <c r="I97" s="4">
        <v>9835</v>
      </c>
      <c r="J97" s="5">
        <v>207</v>
      </c>
    </row>
    <row r="98" spans="6:10" x14ac:dyDescent="0.25">
      <c r="F98" t="s">
        <v>6</v>
      </c>
      <c r="G98" t="s">
        <v>34</v>
      </c>
      <c r="H98" t="s">
        <v>27</v>
      </c>
      <c r="I98" s="4">
        <v>4242</v>
      </c>
      <c r="J98" s="5">
        <v>207</v>
      </c>
    </row>
    <row r="99" spans="6:10" x14ac:dyDescent="0.25">
      <c r="F99" t="s">
        <v>9</v>
      </c>
      <c r="G99" t="s">
        <v>37</v>
      </c>
      <c r="H99" t="s">
        <v>4</v>
      </c>
      <c r="I99" s="4">
        <v>259</v>
      </c>
      <c r="J99" s="5">
        <v>207</v>
      </c>
    </row>
    <row r="100" spans="6:10" x14ac:dyDescent="0.25">
      <c r="F100" t="s">
        <v>10</v>
      </c>
      <c r="G100" t="s">
        <v>34</v>
      </c>
      <c r="H100" t="s">
        <v>19</v>
      </c>
      <c r="I100" s="4">
        <v>5355</v>
      </c>
      <c r="J100" s="5">
        <v>204</v>
      </c>
    </row>
    <row r="101" spans="6:10" x14ac:dyDescent="0.25">
      <c r="F101" t="s">
        <v>9</v>
      </c>
      <c r="G101" t="s">
        <v>39</v>
      </c>
      <c r="H101" t="s">
        <v>18</v>
      </c>
      <c r="I101" s="4">
        <v>2639</v>
      </c>
      <c r="J101" s="5">
        <v>204</v>
      </c>
    </row>
    <row r="102" spans="6:10" x14ac:dyDescent="0.25">
      <c r="F102" t="s">
        <v>8</v>
      </c>
      <c r="G102" t="s">
        <v>37</v>
      </c>
      <c r="H102" t="s">
        <v>19</v>
      </c>
      <c r="I102" s="4">
        <v>1771</v>
      </c>
      <c r="J102" s="5">
        <v>204</v>
      </c>
    </row>
    <row r="103" spans="6:10" x14ac:dyDescent="0.25">
      <c r="F103" t="s">
        <v>41</v>
      </c>
      <c r="G103" t="s">
        <v>36</v>
      </c>
      <c r="H103" t="s">
        <v>26</v>
      </c>
      <c r="I103" s="4">
        <v>98</v>
      </c>
      <c r="J103" s="5">
        <v>204</v>
      </c>
    </row>
    <row r="104" spans="6:10" x14ac:dyDescent="0.25">
      <c r="F104" t="s">
        <v>2</v>
      </c>
      <c r="G104" t="s">
        <v>37</v>
      </c>
      <c r="H104" t="s">
        <v>17</v>
      </c>
      <c r="I104" s="4">
        <v>9926</v>
      </c>
      <c r="J104" s="5">
        <v>201</v>
      </c>
    </row>
    <row r="105" spans="6:10" x14ac:dyDescent="0.25">
      <c r="F105" t="s">
        <v>5</v>
      </c>
      <c r="G105" t="s">
        <v>34</v>
      </c>
      <c r="H105" t="s">
        <v>15</v>
      </c>
      <c r="I105" s="4">
        <v>7280</v>
      </c>
      <c r="J105" s="5">
        <v>201</v>
      </c>
    </row>
    <row r="106" spans="6:10" x14ac:dyDescent="0.25">
      <c r="F106" t="s">
        <v>40</v>
      </c>
      <c r="G106" t="s">
        <v>36</v>
      </c>
      <c r="H106" t="s">
        <v>13</v>
      </c>
      <c r="I106" s="4">
        <v>4424</v>
      </c>
      <c r="J106" s="5">
        <v>201</v>
      </c>
    </row>
    <row r="107" spans="6:10" x14ac:dyDescent="0.25">
      <c r="F107" t="s">
        <v>7</v>
      </c>
      <c r="G107" t="s">
        <v>39</v>
      </c>
      <c r="H107" t="s">
        <v>27</v>
      </c>
      <c r="I107" s="4">
        <v>966</v>
      </c>
      <c r="J107" s="5">
        <v>198</v>
      </c>
    </row>
    <row r="108" spans="6:10" x14ac:dyDescent="0.25">
      <c r="F108" t="s">
        <v>10</v>
      </c>
      <c r="G108" t="s">
        <v>35</v>
      </c>
      <c r="H108" t="s">
        <v>20</v>
      </c>
      <c r="I108" s="4">
        <v>1974</v>
      </c>
      <c r="J108" s="5">
        <v>195</v>
      </c>
    </row>
    <row r="109" spans="6:10" x14ac:dyDescent="0.25">
      <c r="F109" t="s">
        <v>8</v>
      </c>
      <c r="G109" t="s">
        <v>37</v>
      </c>
      <c r="H109" t="s">
        <v>22</v>
      </c>
      <c r="I109" s="4">
        <v>1890</v>
      </c>
      <c r="J109" s="5">
        <v>195</v>
      </c>
    </row>
    <row r="110" spans="6:10" x14ac:dyDescent="0.25">
      <c r="F110" t="s">
        <v>5</v>
      </c>
      <c r="G110" t="s">
        <v>34</v>
      </c>
      <c r="H110" t="s">
        <v>19</v>
      </c>
      <c r="I110" s="4">
        <v>861</v>
      </c>
      <c r="J110" s="5">
        <v>195</v>
      </c>
    </row>
    <row r="111" spans="6:10" x14ac:dyDescent="0.25">
      <c r="F111" t="s">
        <v>41</v>
      </c>
      <c r="G111" t="s">
        <v>36</v>
      </c>
      <c r="H111" t="s">
        <v>19</v>
      </c>
      <c r="I111" s="4">
        <v>1925</v>
      </c>
      <c r="J111" s="5">
        <v>192</v>
      </c>
    </row>
    <row r="112" spans="6:10" x14ac:dyDescent="0.25">
      <c r="F112" t="s">
        <v>7</v>
      </c>
      <c r="G112" t="s">
        <v>34</v>
      </c>
      <c r="H112" t="s">
        <v>24</v>
      </c>
      <c r="I112" s="4">
        <v>8862</v>
      </c>
      <c r="J112" s="5">
        <v>189</v>
      </c>
    </row>
    <row r="113" spans="6:10" x14ac:dyDescent="0.25">
      <c r="F113" t="s">
        <v>6</v>
      </c>
      <c r="G113" t="s">
        <v>37</v>
      </c>
      <c r="H113" t="s">
        <v>23</v>
      </c>
      <c r="I113" s="4">
        <v>4949</v>
      </c>
      <c r="J113" s="5">
        <v>189</v>
      </c>
    </row>
    <row r="114" spans="6:10" x14ac:dyDescent="0.25">
      <c r="F114" t="s">
        <v>9</v>
      </c>
      <c r="G114" t="s">
        <v>36</v>
      </c>
      <c r="H114" t="s">
        <v>32</v>
      </c>
      <c r="I114" s="4">
        <v>2954</v>
      </c>
      <c r="J114" s="5">
        <v>189</v>
      </c>
    </row>
    <row r="115" spans="6:10" x14ac:dyDescent="0.25">
      <c r="F115" t="s">
        <v>9</v>
      </c>
      <c r="G115" t="s">
        <v>34</v>
      </c>
      <c r="H115" t="s">
        <v>16</v>
      </c>
      <c r="I115" s="4">
        <v>938</v>
      </c>
      <c r="J115" s="5">
        <v>189</v>
      </c>
    </row>
    <row r="116" spans="6:10" x14ac:dyDescent="0.25">
      <c r="F116" t="s">
        <v>41</v>
      </c>
      <c r="G116" t="s">
        <v>35</v>
      </c>
      <c r="H116" t="s">
        <v>15</v>
      </c>
      <c r="I116" s="4">
        <v>2114</v>
      </c>
      <c r="J116" s="5">
        <v>186</v>
      </c>
    </row>
    <row r="117" spans="6:10" x14ac:dyDescent="0.25">
      <c r="F117" t="s">
        <v>8</v>
      </c>
      <c r="G117" t="s">
        <v>39</v>
      </c>
      <c r="H117" t="s">
        <v>30</v>
      </c>
      <c r="I117" s="4">
        <v>7021</v>
      </c>
      <c r="J117" s="5">
        <v>183</v>
      </c>
    </row>
    <row r="118" spans="6:10" x14ac:dyDescent="0.25">
      <c r="F118" t="s">
        <v>2</v>
      </c>
      <c r="G118" t="s">
        <v>38</v>
      </c>
      <c r="H118" t="s">
        <v>28</v>
      </c>
      <c r="I118" s="4">
        <v>6580</v>
      </c>
      <c r="J118" s="5">
        <v>183</v>
      </c>
    </row>
    <row r="119" spans="6:10" x14ac:dyDescent="0.25">
      <c r="F119" t="s">
        <v>6</v>
      </c>
      <c r="G119" t="s">
        <v>35</v>
      </c>
      <c r="H119" t="s">
        <v>27</v>
      </c>
      <c r="I119" s="4">
        <v>3864</v>
      </c>
      <c r="J119" s="5">
        <v>177</v>
      </c>
    </row>
    <row r="120" spans="6:10" x14ac:dyDescent="0.25">
      <c r="F120" t="s">
        <v>7</v>
      </c>
      <c r="G120" t="s">
        <v>36</v>
      </c>
      <c r="H120" t="s">
        <v>18</v>
      </c>
      <c r="I120" s="4">
        <v>2646</v>
      </c>
      <c r="J120" s="5">
        <v>177</v>
      </c>
    </row>
    <row r="121" spans="6:10" x14ac:dyDescent="0.25">
      <c r="F121" t="s">
        <v>41</v>
      </c>
      <c r="G121" t="s">
        <v>37</v>
      </c>
      <c r="H121" t="s">
        <v>26</v>
      </c>
      <c r="I121" s="4">
        <v>2324</v>
      </c>
      <c r="J121" s="5">
        <v>177</v>
      </c>
    </row>
    <row r="122" spans="6:10" x14ac:dyDescent="0.25">
      <c r="F122" t="s">
        <v>41</v>
      </c>
      <c r="G122" t="s">
        <v>34</v>
      </c>
      <c r="H122" t="s">
        <v>33</v>
      </c>
      <c r="I122" s="4">
        <v>7847</v>
      </c>
      <c r="J122" s="5">
        <v>174</v>
      </c>
    </row>
    <row r="123" spans="6:10" x14ac:dyDescent="0.25">
      <c r="F123" t="s">
        <v>41</v>
      </c>
      <c r="G123" t="s">
        <v>36</v>
      </c>
      <c r="H123" t="s">
        <v>30</v>
      </c>
      <c r="I123" s="4">
        <v>6118</v>
      </c>
      <c r="J123" s="5">
        <v>174</v>
      </c>
    </row>
    <row r="124" spans="6:10" x14ac:dyDescent="0.25">
      <c r="F124" t="s">
        <v>40</v>
      </c>
      <c r="G124" t="s">
        <v>35</v>
      </c>
      <c r="H124" t="s">
        <v>16</v>
      </c>
      <c r="I124" s="4">
        <v>4725</v>
      </c>
      <c r="J124" s="5">
        <v>174</v>
      </c>
    </row>
    <row r="125" spans="6:10" x14ac:dyDescent="0.25">
      <c r="F125" t="s">
        <v>9</v>
      </c>
      <c r="G125" t="s">
        <v>34</v>
      </c>
      <c r="H125" t="s">
        <v>17</v>
      </c>
      <c r="I125" s="4">
        <v>707</v>
      </c>
      <c r="J125" s="5">
        <v>174</v>
      </c>
    </row>
    <row r="126" spans="6:10" x14ac:dyDescent="0.25">
      <c r="F126" t="s">
        <v>3</v>
      </c>
      <c r="G126" t="s">
        <v>39</v>
      </c>
      <c r="H126" t="s">
        <v>26</v>
      </c>
      <c r="I126" s="4">
        <v>4956</v>
      </c>
      <c r="J126" s="5">
        <v>171</v>
      </c>
    </row>
    <row r="127" spans="6:10" x14ac:dyDescent="0.25">
      <c r="F127" t="s">
        <v>5</v>
      </c>
      <c r="G127" t="s">
        <v>39</v>
      </c>
      <c r="H127" t="s">
        <v>24</v>
      </c>
      <c r="I127" s="4">
        <v>4018</v>
      </c>
      <c r="J127" s="5">
        <v>171</v>
      </c>
    </row>
    <row r="128" spans="6:10" x14ac:dyDescent="0.25">
      <c r="F128" t="s">
        <v>5</v>
      </c>
      <c r="G128" t="s">
        <v>38</v>
      </c>
      <c r="H128" t="s">
        <v>19</v>
      </c>
      <c r="I128" s="4">
        <v>5474</v>
      </c>
      <c r="J128" s="5">
        <v>168</v>
      </c>
    </row>
    <row r="129" spans="6:10" x14ac:dyDescent="0.25">
      <c r="F129" t="s">
        <v>8</v>
      </c>
      <c r="G129" t="s">
        <v>35</v>
      </c>
      <c r="H129" t="s">
        <v>29</v>
      </c>
      <c r="I129" s="4">
        <v>2023</v>
      </c>
      <c r="J129" s="5">
        <v>168</v>
      </c>
    </row>
    <row r="130" spans="6:10" x14ac:dyDescent="0.25">
      <c r="F130" t="s">
        <v>3</v>
      </c>
      <c r="G130" t="s">
        <v>39</v>
      </c>
      <c r="H130" t="s">
        <v>16</v>
      </c>
      <c r="I130" s="4">
        <v>21</v>
      </c>
      <c r="J130" s="5">
        <v>168</v>
      </c>
    </row>
    <row r="131" spans="6:10" x14ac:dyDescent="0.25">
      <c r="F131" t="s">
        <v>3</v>
      </c>
      <c r="G131" t="s">
        <v>36</v>
      </c>
      <c r="H131" t="s">
        <v>23</v>
      </c>
      <c r="I131" s="4">
        <v>3773</v>
      </c>
      <c r="J131" s="5">
        <v>165</v>
      </c>
    </row>
    <row r="132" spans="6:10" x14ac:dyDescent="0.25">
      <c r="F132" t="s">
        <v>2</v>
      </c>
      <c r="G132" t="s">
        <v>39</v>
      </c>
      <c r="H132" t="s">
        <v>20</v>
      </c>
      <c r="I132" s="4">
        <v>9443</v>
      </c>
      <c r="J132" s="5">
        <v>162</v>
      </c>
    </row>
    <row r="133" spans="6:10" x14ac:dyDescent="0.25">
      <c r="F133" t="s">
        <v>40</v>
      </c>
      <c r="G133" t="s">
        <v>34</v>
      </c>
      <c r="H133" t="s">
        <v>19</v>
      </c>
      <c r="I133" s="4">
        <v>4018</v>
      </c>
      <c r="J133" s="5">
        <v>162</v>
      </c>
    </row>
    <row r="134" spans="6:10" x14ac:dyDescent="0.25">
      <c r="F134" t="s">
        <v>3</v>
      </c>
      <c r="G134" t="s">
        <v>36</v>
      </c>
      <c r="H134" t="s">
        <v>28</v>
      </c>
      <c r="I134" s="4">
        <v>973</v>
      </c>
      <c r="J134" s="5">
        <v>162</v>
      </c>
    </row>
    <row r="135" spans="6:10" x14ac:dyDescent="0.25">
      <c r="F135" t="s">
        <v>40</v>
      </c>
      <c r="G135" t="s">
        <v>34</v>
      </c>
      <c r="H135" t="s">
        <v>33</v>
      </c>
      <c r="I135" s="4">
        <v>3794</v>
      </c>
      <c r="J135" s="5">
        <v>159</v>
      </c>
    </row>
    <row r="136" spans="6:10" x14ac:dyDescent="0.25">
      <c r="F136" t="s">
        <v>9</v>
      </c>
      <c r="G136" t="s">
        <v>35</v>
      </c>
      <c r="H136" t="s">
        <v>26</v>
      </c>
      <c r="I136" s="4">
        <v>98</v>
      </c>
      <c r="J136" s="5">
        <v>159</v>
      </c>
    </row>
    <row r="137" spans="6:10" x14ac:dyDescent="0.25">
      <c r="F137" t="s">
        <v>40</v>
      </c>
      <c r="G137" t="s">
        <v>34</v>
      </c>
      <c r="H137" t="s">
        <v>17</v>
      </c>
      <c r="I137" s="4">
        <v>5019</v>
      </c>
      <c r="J137" s="5">
        <v>156</v>
      </c>
    </row>
    <row r="138" spans="6:10" x14ac:dyDescent="0.25">
      <c r="F138" t="s">
        <v>6</v>
      </c>
      <c r="G138" t="s">
        <v>36</v>
      </c>
      <c r="H138" t="s">
        <v>17</v>
      </c>
      <c r="I138" s="4">
        <v>4970</v>
      </c>
      <c r="J138" s="5">
        <v>156</v>
      </c>
    </row>
    <row r="139" spans="6:10" x14ac:dyDescent="0.25">
      <c r="F139" t="s">
        <v>9</v>
      </c>
      <c r="G139" t="s">
        <v>37</v>
      </c>
      <c r="H139" t="s">
        <v>25</v>
      </c>
      <c r="I139" s="4">
        <v>4305</v>
      </c>
      <c r="J139" s="5">
        <v>156</v>
      </c>
    </row>
    <row r="140" spans="6:10" x14ac:dyDescent="0.25">
      <c r="F140" t="s">
        <v>2</v>
      </c>
      <c r="G140" t="s">
        <v>38</v>
      </c>
      <c r="H140" t="s">
        <v>23</v>
      </c>
      <c r="I140" s="4">
        <v>4417</v>
      </c>
      <c r="J140" s="5">
        <v>153</v>
      </c>
    </row>
    <row r="141" spans="6:10" x14ac:dyDescent="0.25">
      <c r="F141" t="s">
        <v>8</v>
      </c>
      <c r="G141" t="s">
        <v>36</v>
      </c>
      <c r="H141" t="s">
        <v>23</v>
      </c>
      <c r="I141" s="4">
        <v>5019</v>
      </c>
      <c r="J141" s="5">
        <v>150</v>
      </c>
    </row>
    <row r="142" spans="6:10" x14ac:dyDescent="0.25">
      <c r="F142" t="s">
        <v>6</v>
      </c>
      <c r="G142" t="s">
        <v>34</v>
      </c>
      <c r="H142" t="s">
        <v>17</v>
      </c>
      <c r="I142" s="4">
        <v>3759</v>
      </c>
      <c r="J142" s="5">
        <v>150</v>
      </c>
    </row>
    <row r="143" spans="6:10" x14ac:dyDescent="0.25">
      <c r="F143" t="s">
        <v>8</v>
      </c>
      <c r="G143" t="s">
        <v>37</v>
      </c>
      <c r="H143" t="s">
        <v>30</v>
      </c>
      <c r="I143" s="4">
        <v>42</v>
      </c>
      <c r="J143" s="5">
        <v>150</v>
      </c>
    </row>
    <row r="144" spans="6:10" x14ac:dyDescent="0.25">
      <c r="F144" t="s">
        <v>9</v>
      </c>
      <c r="G144" t="s">
        <v>35</v>
      </c>
      <c r="H144" t="s">
        <v>4</v>
      </c>
      <c r="I144" s="4">
        <v>959</v>
      </c>
      <c r="J144" s="5">
        <v>147</v>
      </c>
    </row>
    <row r="145" spans="6:10" x14ac:dyDescent="0.25">
      <c r="F145" t="s">
        <v>2</v>
      </c>
      <c r="G145" t="s">
        <v>39</v>
      </c>
      <c r="H145" t="s">
        <v>28</v>
      </c>
      <c r="I145" s="4">
        <v>6027</v>
      </c>
      <c r="J145" s="5">
        <v>144</v>
      </c>
    </row>
    <row r="146" spans="6:10" x14ac:dyDescent="0.25">
      <c r="F146" t="s">
        <v>3</v>
      </c>
      <c r="G146" t="s">
        <v>37</v>
      </c>
      <c r="H146" t="s">
        <v>17</v>
      </c>
      <c r="I146" s="4">
        <v>3983</v>
      </c>
      <c r="J146" s="5">
        <v>144</v>
      </c>
    </row>
    <row r="147" spans="6:10" x14ac:dyDescent="0.25">
      <c r="F147" t="s">
        <v>9</v>
      </c>
      <c r="G147" t="s">
        <v>35</v>
      </c>
      <c r="H147" t="s">
        <v>27</v>
      </c>
      <c r="I147" s="4">
        <v>2429</v>
      </c>
      <c r="J147" s="5">
        <v>144</v>
      </c>
    </row>
    <row r="148" spans="6:10" x14ac:dyDescent="0.25">
      <c r="F148" t="s">
        <v>41</v>
      </c>
      <c r="G148" t="s">
        <v>34</v>
      </c>
      <c r="H148" t="s">
        <v>22</v>
      </c>
      <c r="I148" s="4">
        <v>336</v>
      </c>
      <c r="J148" s="5">
        <v>144</v>
      </c>
    </row>
    <row r="149" spans="6:10" x14ac:dyDescent="0.25">
      <c r="F149" t="s">
        <v>10</v>
      </c>
      <c r="G149" t="s">
        <v>38</v>
      </c>
      <c r="H149" t="s">
        <v>22</v>
      </c>
      <c r="I149" s="4">
        <v>2205</v>
      </c>
      <c r="J149" s="5">
        <v>141</v>
      </c>
    </row>
    <row r="150" spans="6:10" x14ac:dyDescent="0.25">
      <c r="F150" t="s">
        <v>2</v>
      </c>
      <c r="G150" t="s">
        <v>39</v>
      </c>
      <c r="H150" t="s">
        <v>22</v>
      </c>
      <c r="I150" s="4">
        <v>1568</v>
      </c>
      <c r="J150" s="5">
        <v>141</v>
      </c>
    </row>
    <row r="151" spans="6:10" x14ac:dyDescent="0.25">
      <c r="F151" t="s">
        <v>7</v>
      </c>
      <c r="G151" t="s">
        <v>34</v>
      </c>
      <c r="H151" t="s">
        <v>20</v>
      </c>
      <c r="I151" s="4">
        <v>2205</v>
      </c>
      <c r="J151" s="5">
        <v>138</v>
      </c>
    </row>
    <row r="152" spans="6:10" x14ac:dyDescent="0.25">
      <c r="F152" t="s">
        <v>40</v>
      </c>
      <c r="G152" t="s">
        <v>34</v>
      </c>
      <c r="H152" t="s">
        <v>27</v>
      </c>
      <c r="I152" s="4">
        <v>2289</v>
      </c>
      <c r="J152" s="5">
        <v>135</v>
      </c>
    </row>
    <row r="153" spans="6:10" x14ac:dyDescent="0.25">
      <c r="F153" t="s">
        <v>6</v>
      </c>
      <c r="G153" t="s">
        <v>36</v>
      </c>
      <c r="H153" t="s">
        <v>29</v>
      </c>
      <c r="I153" s="4">
        <v>1400</v>
      </c>
      <c r="J153" s="5">
        <v>135</v>
      </c>
    </row>
    <row r="154" spans="6:10" x14ac:dyDescent="0.25">
      <c r="F154" t="s">
        <v>6</v>
      </c>
      <c r="G154" t="s">
        <v>38</v>
      </c>
      <c r="H154" t="s">
        <v>33</v>
      </c>
      <c r="I154" s="4">
        <v>959</v>
      </c>
      <c r="J154" s="5">
        <v>135</v>
      </c>
    </row>
    <row r="155" spans="6:10" x14ac:dyDescent="0.25">
      <c r="F155" t="s">
        <v>40</v>
      </c>
      <c r="G155" t="s">
        <v>39</v>
      </c>
      <c r="H155" t="s">
        <v>29</v>
      </c>
      <c r="I155" s="4">
        <v>0</v>
      </c>
      <c r="J155" s="5">
        <v>135</v>
      </c>
    </row>
    <row r="156" spans="6:10" x14ac:dyDescent="0.25">
      <c r="F156" t="s">
        <v>41</v>
      </c>
      <c r="G156" t="s">
        <v>35</v>
      </c>
      <c r="H156" t="s">
        <v>27</v>
      </c>
      <c r="I156" s="4">
        <v>847</v>
      </c>
      <c r="J156" s="5">
        <v>129</v>
      </c>
    </row>
    <row r="157" spans="6:10" x14ac:dyDescent="0.25">
      <c r="F157" t="s">
        <v>10</v>
      </c>
      <c r="G157" t="s">
        <v>38</v>
      </c>
      <c r="H157" t="s">
        <v>4</v>
      </c>
      <c r="I157" s="4">
        <v>6860</v>
      </c>
      <c r="J157" s="5">
        <v>126</v>
      </c>
    </row>
    <row r="158" spans="6:10" x14ac:dyDescent="0.25">
      <c r="F158" t="s">
        <v>41</v>
      </c>
      <c r="G158" t="s">
        <v>34</v>
      </c>
      <c r="H158" t="s">
        <v>23</v>
      </c>
      <c r="I158" s="4">
        <v>4935</v>
      </c>
      <c r="J158" s="5">
        <v>126</v>
      </c>
    </row>
    <row r="159" spans="6:10" x14ac:dyDescent="0.25">
      <c r="F159" t="s">
        <v>2</v>
      </c>
      <c r="G159" t="s">
        <v>39</v>
      </c>
      <c r="H159" t="s">
        <v>33</v>
      </c>
      <c r="I159" s="4">
        <v>4018</v>
      </c>
      <c r="J159" s="5">
        <v>126</v>
      </c>
    </row>
    <row r="160" spans="6:10" x14ac:dyDescent="0.25">
      <c r="F160" t="s">
        <v>40</v>
      </c>
      <c r="G160" t="s">
        <v>35</v>
      </c>
      <c r="H160" t="s">
        <v>29</v>
      </c>
      <c r="I160" s="4">
        <v>1617</v>
      </c>
      <c r="J160" s="5">
        <v>126</v>
      </c>
    </row>
    <row r="161" spans="6:10" x14ac:dyDescent="0.25">
      <c r="F161" t="s">
        <v>8</v>
      </c>
      <c r="G161" t="s">
        <v>35</v>
      </c>
      <c r="H161" t="s">
        <v>33</v>
      </c>
      <c r="I161" s="4">
        <v>357</v>
      </c>
      <c r="J161" s="5">
        <v>126</v>
      </c>
    </row>
    <row r="162" spans="6:10" x14ac:dyDescent="0.25">
      <c r="F162" t="s">
        <v>6</v>
      </c>
      <c r="G162" t="s">
        <v>34</v>
      </c>
      <c r="H162" t="s">
        <v>32</v>
      </c>
      <c r="I162" s="4">
        <v>6734</v>
      </c>
      <c r="J162" s="5">
        <v>123</v>
      </c>
    </row>
    <row r="163" spans="6:10" x14ac:dyDescent="0.25">
      <c r="F163" t="s">
        <v>6</v>
      </c>
      <c r="G163" t="s">
        <v>35</v>
      </c>
      <c r="H163" t="s">
        <v>30</v>
      </c>
      <c r="I163" s="4">
        <v>4781</v>
      </c>
      <c r="J163" s="5">
        <v>123</v>
      </c>
    </row>
    <row r="164" spans="6:10" x14ac:dyDescent="0.25">
      <c r="F164" t="s">
        <v>41</v>
      </c>
      <c r="G164" t="s">
        <v>37</v>
      </c>
      <c r="H164" t="s">
        <v>20</v>
      </c>
      <c r="I164" s="4">
        <v>3388</v>
      </c>
      <c r="J164" s="5">
        <v>123</v>
      </c>
    </row>
    <row r="165" spans="6:10" x14ac:dyDescent="0.25">
      <c r="F165" t="s">
        <v>6</v>
      </c>
      <c r="G165" t="s">
        <v>38</v>
      </c>
      <c r="H165" t="s">
        <v>13</v>
      </c>
      <c r="I165" s="4">
        <v>2317</v>
      </c>
      <c r="J165" s="5">
        <v>123</v>
      </c>
    </row>
    <row r="166" spans="6:10" x14ac:dyDescent="0.25">
      <c r="F166" t="s">
        <v>10</v>
      </c>
      <c r="G166" t="s">
        <v>38</v>
      </c>
      <c r="H166" t="s">
        <v>13</v>
      </c>
      <c r="I166" s="4">
        <v>63</v>
      </c>
      <c r="J166" s="5">
        <v>123</v>
      </c>
    </row>
    <row r="167" spans="6:10" x14ac:dyDescent="0.25">
      <c r="F167" t="s">
        <v>6</v>
      </c>
      <c r="G167" t="s">
        <v>36</v>
      </c>
      <c r="H167" t="s">
        <v>4</v>
      </c>
      <c r="I167" s="4">
        <v>10073</v>
      </c>
      <c r="J167" s="5">
        <v>120</v>
      </c>
    </row>
    <row r="168" spans="6:10" x14ac:dyDescent="0.25">
      <c r="F168" t="s">
        <v>2</v>
      </c>
      <c r="G168" t="s">
        <v>34</v>
      </c>
      <c r="H168" t="s">
        <v>19</v>
      </c>
      <c r="I168" s="4">
        <v>7511</v>
      </c>
      <c r="J168" s="5">
        <v>120</v>
      </c>
    </row>
    <row r="169" spans="6:10" x14ac:dyDescent="0.25">
      <c r="F169" t="s">
        <v>9</v>
      </c>
      <c r="G169" t="s">
        <v>38</v>
      </c>
      <c r="H169" t="s">
        <v>16</v>
      </c>
      <c r="I169" s="4">
        <v>2646</v>
      </c>
      <c r="J169" s="5">
        <v>120</v>
      </c>
    </row>
    <row r="170" spans="6:10" x14ac:dyDescent="0.25">
      <c r="F170" t="s">
        <v>3</v>
      </c>
      <c r="G170" t="s">
        <v>34</v>
      </c>
      <c r="H170" t="s">
        <v>23</v>
      </c>
      <c r="I170" s="4">
        <v>2212</v>
      </c>
      <c r="J170" s="5">
        <v>117</v>
      </c>
    </row>
    <row r="171" spans="6:10" x14ac:dyDescent="0.25">
      <c r="F171" t="s">
        <v>7</v>
      </c>
      <c r="G171" t="s">
        <v>36</v>
      </c>
      <c r="H171" t="s">
        <v>31</v>
      </c>
      <c r="I171" s="4">
        <v>2149</v>
      </c>
      <c r="J171" s="5">
        <v>117</v>
      </c>
    </row>
    <row r="172" spans="6:10" x14ac:dyDescent="0.25">
      <c r="F172" t="s">
        <v>2</v>
      </c>
      <c r="G172" t="s">
        <v>39</v>
      </c>
      <c r="H172" t="s">
        <v>16</v>
      </c>
      <c r="I172" s="4">
        <v>2016</v>
      </c>
      <c r="J172" s="5">
        <v>117</v>
      </c>
    </row>
    <row r="173" spans="6:10" x14ac:dyDescent="0.25">
      <c r="F173" t="s">
        <v>7</v>
      </c>
      <c r="G173" t="s">
        <v>35</v>
      </c>
      <c r="H173" t="s">
        <v>24</v>
      </c>
      <c r="I173" s="4">
        <v>2793</v>
      </c>
      <c r="J173" s="5">
        <v>114</v>
      </c>
    </row>
    <row r="174" spans="6:10" x14ac:dyDescent="0.25">
      <c r="F174" t="s">
        <v>9</v>
      </c>
      <c r="G174" t="s">
        <v>36</v>
      </c>
      <c r="H174" t="s">
        <v>25</v>
      </c>
      <c r="I174" s="4">
        <v>2142</v>
      </c>
      <c r="J174" s="5">
        <v>114</v>
      </c>
    </row>
    <row r="175" spans="6:10" x14ac:dyDescent="0.25">
      <c r="F175" t="s">
        <v>40</v>
      </c>
      <c r="G175" t="s">
        <v>37</v>
      </c>
      <c r="H175" t="s">
        <v>30</v>
      </c>
      <c r="I175" s="4">
        <v>1624</v>
      </c>
      <c r="J175" s="5">
        <v>114</v>
      </c>
    </row>
    <row r="176" spans="6:10" x14ac:dyDescent="0.25">
      <c r="F176" t="s">
        <v>7</v>
      </c>
      <c r="G176" t="s">
        <v>37</v>
      </c>
      <c r="H176" t="s">
        <v>17</v>
      </c>
      <c r="I176" s="4">
        <v>4487</v>
      </c>
      <c r="J176" s="5">
        <v>111</v>
      </c>
    </row>
    <row r="177" spans="6:10" x14ac:dyDescent="0.25">
      <c r="F177" t="s">
        <v>5</v>
      </c>
      <c r="G177" t="s">
        <v>36</v>
      </c>
      <c r="H177" t="s">
        <v>30</v>
      </c>
      <c r="I177" s="4">
        <v>1526</v>
      </c>
      <c r="J177" s="5">
        <v>105</v>
      </c>
    </row>
    <row r="178" spans="6:10" x14ac:dyDescent="0.25">
      <c r="F178" t="s">
        <v>41</v>
      </c>
      <c r="G178" t="s">
        <v>37</v>
      </c>
      <c r="H178" t="s">
        <v>24</v>
      </c>
      <c r="I178" s="4">
        <v>6398</v>
      </c>
      <c r="J178" s="5">
        <v>102</v>
      </c>
    </row>
    <row r="179" spans="6:10" x14ac:dyDescent="0.25">
      <c r="F179" t="s">
        <v>40</v>
      </c>
      <c r="G179" t="s">
        <v>38</v>
      </c>
      <c r="H179" t="s">
        <v>4</v>
      </c>
      <c r="I179" s="4">
        <v>6125</v>
      </c>
      <c r="J179" s="5">
        <v>102</v>
      </c>
    </row>
    <row r="180" spans="6:10" x14ac:dyDescent="0.25">
      <c r="F180" t="s">
        <v>9</v>
      </c>
      <c r="G180" t="s">
        <v>38</v>
      </c>
      <c r="H180" t="s">
        <v>25</v>
      </c>
      <c r="I180" s="4">
        <v>3850</v>
      </c>
      <c r="J180" s="5">
        <v>102</v>
      </c>
    </row>
    <row r="181" spans="6:10" x14ac:dyDescent="0.25">
      <c r="F181" t="s">
        <v>5</v>
      </c>
      <c r="G181" t="s">
        <v>34</v>
      </c>
      <c r="H181" t="s">
        <v>29</v>
      </c>
      <c r="I181" s="4">
        <v>2891</v>
      </c>
      <c r="J181" s="5">
        <v>102</v>
      </c>
    </row>
    <row r="182" spans="6:10" x14ac:dyDescent="0.25">
      <c r="F182" t="s">
        <v>3</v>
      </c>
      <c r="G182" t="s">
        <v>39</v>
      </c>
      <c r="H182" t="s">
        <v>28</v>
      </c>
      <c r="I182" s="4">
        <v>1652</v>
      </c>
      <c r="J182" s="5">
        <v>102</v>
      </c>
    </row>
    <row r="183" spans="6:10" x14ac:dyDescent="0.25">
      <c r="F183" t="s">
        <v>6</v>
      </c>
      <c r="G183" t="s">
        <v>37</v>
      </c>
      <c r="H183" t="s">
        <v>18</v>
      </c>
      <c r="I183" s="4">
        <v>1505</v>
      </c>
      <c r="J183" s="5">
        <v>102</v>
      </c>
    </row>
    <row r="184" spans="6:10" x14ac:dyDescent="0.25">
      <c r="F184" t="s">
        <v>9</v>
      </c>
      <c r="G184" t="s">
        <v>38</v>
      </c>
      <c r="H184" t="s">
        <v>26</v>
      </c>
      <c r="I184" s="4">
        <v>2436</v>
      </c>
      <c r="J184" s="5">
        <v>99</v>
      </c>
    </row>
    <row r="185" spans="6:10" x14ac:dyDescent="0.25">
      <c r="F185" t="s">
        <v>41</v>
      </c>
      <c r="G185" t="s">
        <v>35</v>
      </c>
      <c r="H185" t="s">
        <v>19</v>
      </c>
      <c r="I185" s="4">
        <v>609</v>
      </c>
      <c r="J185" s="5">
        <v>99</v>
      </c>
    </row>
    <row r="186" spans="6:10" x14ac:dyDescent="0.25">
      <c r="F186" t="s">
        <v>9</v>
      </c>
      <c r="G186" t="s">
        <v>37</v>
      </c>
      <c r="H186" t="s">
        <v>20</v>
      </c>
      <c r="I186" s="4">
        <v>7273</v>
      </c>
      <c r="J186" s="5">
        <v>96</v>
      </c>
    </row>
    <row r="187" spans="6:10" x14ac:dyDescent="0.25">
      <c r="F187" t="s">
        <v>10</v>
      </c>
      <c r="G187" t="s">
        <v>35</v>
      </c>
      <c r="H187" t="s">
        <v>14</v>
      </c>
      <c r="I187" s="4">
        <v>3472</v>
      </c>
      <c r="J187" s="5">
        <v>96</v>
      </c>
    </row>
    <row r="188" spans="6:10" x14ac:dyDescent="0.25">
      <c r="F188" t="s">
        <v>7</v>
      </c>
      <c r="G188" t="s">
        <v>34</v>
      </c>
      <c r="H188" t="s">
        <v>25</v>
      </c>
      <c r="I188" s="4">
        <v>1568</v>
      </c>
      <c r="J188" s="5">
        <v>96</v>
      </c>
    </row>
    <row r="189" spans="6:10" x14ac:dyDescent="0.25">
      <c r="F189" t="s">
        <v>40</v>
      </c>
      <c r="G189" t="s">
        <v>37</v>
      </c>
      <c r="H189" t="s">
        <v>27</v>
      </c>
      <c r="I189" s="4">
        <v>6132</v>
      </c>
      <c r="J189" s="5">
        <v>93</v>
      </c>
    </row>
    <row r="190" spans="6:10" x14ac:dyDescent="0.25">
      <c r="F190" t="s">
        <v>3</v>
      </c>
      <c r="G190" t="s">
        <v>34</v>
      </c>
      <c r="H190" t="s">
        <v>17</v>
      </c>
      <c r="I190" s="4">
        <v>2919</v>
      </c>
      <c r="J190" s="5">
        <v>93</v>
      </c>
    </row>
    <row r="191" spans="6:10" x14ac:dyDescent="0.25">
      <c r="F191" t="s">
        <v>9</v>
      </c>
      <c r="G191" t="s">
        <v>37</v>
      </c>
      <c r="H191" t="s">
        <v>23</v>
      </c>
      <c r="I191" s="4">
        <v>2737</v>
      </c>
      <c r="J191" s="5">
        <v>93</v>
      </c>
    </row>
    <row r="192" spans="6:10" x14ac:dyDescent="0.25">
      <c r="F192" t="s">
        <v>5</v>
      </c>
      <c r="G192" t="s">
        <v>34</v>
      </c>
      <c r="H192" t="s">
        <v>33</v>
      </c>
      <c r="I192" s="4">
        <v>1652</v>
      </c>
      <c r="J192" s="5">
        <v>93</v>
      </c>
    </row>
    <row r="193" spans="6:10" x14ac:dyDescent="0.25">
      <c r="F193" t="s">
        <v>10</v>
      </c>
      <c r="G193" t="s">
        <v>34</v>
      </c>
      <c r="H193" t="s">
        <v>25</v>
      </c>
      <c r="I193" s="4">
        <v>1428</v>
      </c>
      <c r="J193" s="5">
        <v>93</v>
      </c>
    </row>
    <row r="194" spans="6:10" x14ac:dyDescent="0.25">
      <c r="F194" t="s">
        <v>40</v>
      </c>
      <c r="G194" t="s">
        <v>36</v>
      </c>
      <c r="H194" t="s">
        <v>33</v>
      </c>
      <c r="I194" s="4">
        <v>9772</v>
      </c>
      <c r="J194" s="5">
        <v>90</v>
      </c>
    </row>
    <row r="195" spans="6:10" x14ac:dyDescent="0.25">
      <c r="F195" t="s">
        <v>9</v>
      </c>
      <c r="G195" t="s">
        <v>34</v>
      </c>
      <c r="H195" t="s">
        <v>23</v>
      </c>
      <c r="I195" s="4">
        <v>8155</v>
      </c>
      <c r="J195" s="5">
        <v>90</v>
      </c>
    </row>
    <row r="196" spans="6:10" x14ac:dyDescent="0.25">
      <c r="F196" t="s">
        <v>40</v>
      </c>
      <c r="G196" t="s">
        <v>38</v>
      </c>
      <c r="H196" t="s">
        <v>25</v>
      </c>
      <c r="I196" s="4">
        <v>2541</v>
      </c>
      <c r="J196" s="5">
        <v>90</v>
      </c>
    </row>
    <row r="197" spans="6:10" x14ac:dyDescent="0.25">
      <c r="F197" t="s">
        <v>9</v>
      </c>
      <c r="G197" t="s">
        <v>38</v>
      </c>
      <c r="H197" t="s">
        <v>33</v>
      </c>
      <c r="I197" s="4">
        <v>9506</v>
      </c>
      <c r="J197" s="5">
        <v>87</v>
      </c>
    </row>
    <row r="198" spans="6:10" x14ac:dyDescent="0.25">
      <c r="F198" t="s">
        <v>6</v>
      </c>
      <c r="G198" t="s">
        <v>37</v>
      </c>
      <c r="H198" t="s">
        <v>31</v>
      </c>
      <c r="I198" s="4">
        <v>7693</v>
      </c>
      <c r="J198" s="5">
        <v>87</v>
      </c>
    </row>
    <row r="199" spans="6:10" x14ac:dyDescent="0.25">
      <c r="F199" t="s">
        <v>10</v>
      </c>
      <c r="G199" t="s">
        <v>34</v>
      </c>
      <c r="H199" t="s">
        <v>17</v>
      </c>
      <c r="I199" s="4">
        <v>700</v>
      </c>
      <c r="J199" s="5">
        <v>87</v>
      </c>
    </row>
    <row r="200" spans="6:10" x14ac:dyDescent="0.25">
      <c r="F200" t="s">
        <v>40</v>
      </c>
      <c r="G200" t="s">
        <v>38</v>
      </c>
      <c r="H200" t="s">
        <v>26</v>
      </c>
      <c r="I200" s="4">
        <v>609</v>
      </c>
      <c r="J200" s="5">
        <v>87</v>
      </c>
    </row>
    <row r="201" spans="6:10" x14ac:dyDescent="0.25">
      <c r="F201" t="s">
        <v>8</v>
      </c>
      <c r="G201" t="s">
        <v>37</v>
      </c>
      <c r="H201" t="s">
        <v>21</v>
      </c>
      <c r="I201" s="4">
        <v>434</v>
      </c>
      <c r="J201" s="5">
        <v>87</v>
      </c>
    </row>
    <row r="202" spans="6:10" x14ac:dyDescent="0.25">
      <c r="F202" t="s">
        <v>7</v>
      </c>
      <c r="G202" t="s">
        <v>36</v>
      </c>
      <c r="H202" t="s">
        <v>32</v>
      </c>
      <c r="I202" s="4">
        <v>280</v>
      </c>
      <c r="J202" s="5">
        <v>87</v>
      </c>
    </row>
    <row r="203" spans="6:10" x14ac:dyDescent="0.25">
      <c r="F203" t="s">
        <v>41</v>
      </c>
      <c r="G203" t="s">
        <v>36</v>
      </c>
      <c r="H203" t="s">
        <v>32</v>
      </c>
      <c r="I203" s="4">
        <v>10304</v>
      </c>
      <c r="J203" s="5">
        <v>84</v>
      </c>
    </row>
    <row r="204" spans="6:10" x14ac:dyDescent="0.25">
      <c r="F204" t="s">
        <v>5</v>
      </c>
      <c r="G204" t="s">
        <v>35</v>
      </c>
      <c r="H204" t="s">
        <v>22</v>
      </c>
      <c r="I204" s="4">
        <v>490</v>
      </c>
      <c r="J204" s="5">
        <v>84</v>
      </c>
    </row>
    <row r="205" spans="6:10" x14ac:dyDescent="0.25">
      <c r="F205" t="s">
        <v>8</v>
      </c>
      <c r="G205" t="s">
        <v>38</v>
      </c>
      <c r="H205" t="s">
        <v>22</v>
      </c>
      <c r="I205" s="4">
        <v>168</v>
      </c>
      <c r="J205" s="5">
        <v>84</v>
      </c>
    </row>
    <row r="206" spans="6:10" x14ac:dyDescent="0.25">
      <c r="F206" t="s">
        <v>2</v>
      </c>
      <c r="G206" t="s">
        <v>39</v>
      </c>
      <c r="H206" t="s">
        <v>27</v>
      </c>
      <c r="I206" s="4">
        <v>7812</v>
      </c>
      <c r="J206" s="5">
        <v>81</v>
      </c>
    </row>
    <row r="207" spans="6:10" x14ac:dyDescent="0.25">
      <c r="F207" t="s">
        <v>5</v>
      </c>
      <c r="G207" t="s">
        <v>39</v>
      </c>
      <c r="H207" t="s">
        <v>22</v>
      </c>
      <c r="I207" s="4">
        <v>6909</v>
      </c>
      <c r="J207" s="5">
        <v>81</v>
      </c>
    </row>
    <row r="208" spans="6:10" x14ac:dyDescent="0.25">
      <c r="F208" t="s">
        <v>8</v>
      </c>
      <c r="G208" t="s">
        <v>35</v>
      </c>
      <c r="H208" t="s">
        <v>30</v>
      </c>
      <c r="I208" s="4">
        <v>3598</v>
      </c>
      <c r="J208" s="5">
        <v>81</v>
      </c>
    </row>
    <row r="209" spans="6:10" x14ac:dyDescent="0.25">
      <c r="F209" t="s">
        <v>6</v>
      </c>
      <c r="G209" t="s">
        <v>37</v>
      </c>
      <c r="H209" t="s">
        <v>30</v>
      </c>
      <c r="I209" s="4">
        <v>560</v>
      </c>
      <c r="J209" s="5">
        <v>81</v>
      </c>
    </row>
    <row r="210" spans="6:10" x14ac:dyDescent="0.25">
      <c r="F210" t="s">
        <v>8</v>
      </c>
      <c r="G210" t="s">
        <v>38</v>
      </c>
      <c r="H210" t="s">
        <v>21</v>
      </c>
      <c r="I210" s="4">
        <v>6433</v>
      </c>
      <c r="J210" s="5">
        <v>78</v>
      </c>
    </row>
    <row r="211" spans="6:10" x14ac:dyDescent="0.25">
      <c r="F211" t="s">
        <v>3</v>
      </c>
      <c r="G211" t="s">
        <v>35</v>
      </c>
      <c r="H211" t="s">
        <v>23</v>
      </c>
      <c r="I211" s="4">
        <v>2023</v>
      </c>
      <c r="J211" s="5">
        <v>78</v>
      </c>
    </row>
    <row r="212" spans="6:10" x14ac:dyDescent="0.25">
      <c r="F212" t="s">
        <v>2</v>
      </c>
      <c r="G212" t="s">
        <v>36</v>
      </c>
      <c r="H212" t="s">
        <v>29</v>
      </c>
      <c r="I212" s="4">
        <v>8211</v>
      </c>
      <c r="J212" s="5">
        <v>75</v>
      </c>
    </row>
    <row r="213" spans="6:10" x14ac:dyDescent="0.25">
      <c r="F213" t="s">
        <v>6</v>
      </c>
      <c r="G213" t="s">
        <v>34</v>
      </c>
      <c r="H213" t="s">
        <v>29</v>
      </c>
      <c r="I213" s="4">
        <v>3339</v>
      </c>
      <c r="J213" s="5">
        <v>75</v>
      </c>
    </row>
    <row r="214" spans="6:10" x14ac:dyDescent="0.25">
      <c r="F214" t="s">
        <v>7</v>
      </c>
      <c r="G214" t="s">
        <v>34</v>
      </c>
      <c r="H214" t="s">
        <v>32</v>
      </c>
      <c r="I214" s="4">
        <v>3262</v>
      </c>
      <c r="J214" s="5">
        <v>75</v>
      </c>
    </row>
    <row r="215" spans="6:10" x14ac:dyDescent="0.25">
      <c r="F215" t="s">
        <v>40</v>
      </c>
      <c r="G215" t="s">
        <v>34</v>
      </c>
      <c r="H215" t="s">
        <v>23</v>
      </c>
      <c r="I215" s="4">
        <v>2779</v>
      </c>
      <c r="J215" s="5">
        <v>75</v>
      </c>
    </row>
    <row r="216" spans="6:10" x14ac:dyDescent="0.25">
      <c r="F216" t="s">
        <v>6</v>
      </c>
      <c r="G216" t="s">
        <v>34</v>
      </c>
      <c r="H216" t="s">
        <v>16</v>
      </c>
      <c r="I216" s="4">
        <v>2219</v>
      </c>
      <c r="J216" s="5">
        <v>75</v>
      </c>
    </row>
    <row r="217" spans="6:10" x14ac:dyDescent="0.25">
      <c r="F217" t="s">
        <v>7</v>
      </c>
      <c r="G217" t="s">
        <v>38</v>
      </c>
      <c r="H217" t="s">
        <v>14</v>
      </c>
      <c r="I217" s="4">
        <v>1281</v>
      </c>
      <c r="J217" s="5">
        <v>75</v>
      </c>
    </row>
    <row r="218" spans="6:10" x14ac:dyDescent="0.25">
      <c r="F218" t="s">
        <v>10</v>
      </c>
      <c r="G218" t="s">
        <v>36</v>
      </c>
      <c r="H218" t="s">
        <v>13</v>
      </c>
      <c r="I218" s="4">
        <v>945</v>
      </c>
      <c r="J218" s="5">
        <v>75</v>
      </c>
    </row>
    <row r="219" spans="6:10" x14ac:dyDescent="0.25">
      <c r="F219" t="s">
        <v>5</v>
      </c>
      <c r="G219" t="s">
        <v>37</v>
      </c>
      <c r="H219" t="s">
        <v>22</v>
      </c>
      <c r="I219" s="4">
        <v>518</v>
      </c>
      <c r="J219" s="5">
        <v>75</v>
      </c>
    </row>
    <row r="220" spans="6:10" x14ac:dyDescent="0.25">
      <c r="F220" t="s">
        <v>6</v>
      </c>
      <c r="G220" t="s">
        <v>38</v>
      </c>
      <c r="H220" t="s">
        <v>25</v>
      </c>
      <c r="I220" s="4">
        <v>469</v>
      </c>
      <c r="J220" s="5">
        <v>75</v>
      </c>
    </row>
    <row r="221" spans="6:10" x14ac:dyDescent="0.25">
      <c r="F221" t="s">
        <v>40</v>
      </c>
      <c r="G221" t="s">
        <v>37</v>
      </c>
      <c r="H221" t="s">
        <v>29</v>
      </c>
      <c r="I221" s="4">
        <v>9002</v>
      </c>
      <c r="J221" s="5">
        <v>72</v>
      </c>
    </row>
    <row r="222" spans="6:10" x14ac:dyDescent="0.25">
      <c r="F222" t="s">
        <v>41</v>
      </c>
      <c r="G222" t="s">
        <v>39</v>
      </c>
      <c r="H222" t="s">
        <v>14</v>
      </c>
      <c r="I222" s="4">
        <v>3976</v>
      </c>
      <c r="J222" s="5">
        <v>72</v>
      </c>
    </row>
    <row r="223" spans="6:10" x14ac:dyDescent="0.25">
      <c r="F223" t="s">
        <v>9</v>
      </c>
      <c r="G223" t="s">
        <v>39</v>
      </c>
      <c r="H223" t="s">
        <v>25</v>
      </c>
      <c r="I223" s="4">
        <v>3192</v>
      </c>
      <c r="J223" s="5">
        <v>72</v>
      </c>
    </row>
    <row r="224" spans="6:10" x14ac:dyDescent="0.25">
      <c r="F224" t="s">
        <v>10</v>
      </c>
      <c r="G224" t="s">
        <v>36</v>
      </c>
      <c r="H224" t="s">
        <v>27</v>
      </c>
      <c r="I224" s="4">
        <v>1407</v>
      </c>
      <c r="J224" s="5">
        <v>72</v>
      </c>
    </row>
    <row r="225" spans="6:10" x14ac:dyDescent="0.25">
      <c r="F225" t="s">
        <v>41</v>
      </c>
      <c r="G225" t="s">
        <v>35</v>
      </c>
      <c r="H225" t="s">
        <v>13</v>
      </c>
      <c r="I225" s="4">
        <v>4760</v>
      </c>
      <c r="J225" s="5">
        <v>69</v>
      </c>
    </row>
    <row r="226" spans="6:10" x14ac:dyDescent="0.25">
      <c r="F226" t="s">
        <v>3</v>
      </c>
      <c r="G226" t="s">
        <v>35</v>
      </c>
      <c r="H226" t="s">
        <v>29</v>
      </c>
      <c r="I226" s="4">
        <v>2114</v>
      </c>
      <c r="J226" s="5">
        <v>66</v>
      </c>
    </row>
    <row r="227" spans="6:10" x14ac:dyDescent="0.25">
      <c r="F227" t="s">
        <v>5</v>
      </c>
      <c r="G227" t="s">
        <v>36</v>
      </c>
      <c r="H227" t="s">
        <v>13</v>
      </c>
      <c r="I227" s="4">
        <v>6146</v>
      </c>
      <c r="J227" s="5">
        <v>63</v>
      </c>
    </row>
    <row r="228" spans="6:10" x14ac:dyDescent="0.25">
      <c r="F228" t="s">
        <v>7</v>
      </c>
      <c r="G228" t="s">
        <v>35</v>
      </c>
      <c r="H228" t="s">
        <v>14</v>
      </c>
      <c r="I228" s="4">
        <v>4606</v>
      </c>
      <c r="J228" s="5">
        <v>63</v>
      </c>
    </row>
    <row r="229" spans="6:10" x14ac:dyDescent="0.25">
      <c r="F229" t="s">
        <v>8</v>
      </c>
      <c r="G229" t="s">
        <v>38</v>
      </c>
      <c r="H229" t="s">
        <v>27</v>
      </c>
      <c r="I229" s="4">
        <v>2268</v>
      </c>
      <c r="J229" s="5">
        <v>63</v>
      </c>
    </row>
    <row r="230" spans="6:10" x14ac:dyDescent="0.25">
      <c r="F230" t="s">
        <v>6</v>
      </c>
      <c r="G230" t="s">
        <v>39</v>
      </c>
      <c r="H230" t="s">
        <v>30</v>
      </c>
      <c r="I230" s="4">
        <v>1638</v>
      </c>
      <c r="J230" s="5">
        <v>63</v>
      </c>
    </row>
    <row r="231" spans="6:10" x14ac:dyDescent="0.25">
      <c r="F231" t="s">
        <v>6</v>
      </c>
      <c r="G231" t="s">
        <v>36</v>
      </c>
      <c r="H231" t="s">
        <v>21</v>
      </c>
      <c r="I231" s="4">
        <v>497</v>
      </c>
      <c r="J231" s="5">
        <v>63</v>
      </c>
    </row>
    <row r="232" spans="6:10" x14ac:dyDescent="0.25">
      <c r="F232" t="s">
        <v>9</v>
      </c>
      <c r="G232" t="s">
        <v>38</v>
      </c>
      <c r="H232" t="s">
        <v>24</v>
      </c>
      <c r="I232" s="4">
        <v>4137</v>
      </c>
      <c r="J232" s="5">
        <v>60</v>
      </c>
    </row>
    <row r="233" spans="6:10" x14ac:dyDescent="0.25">
      <c r="F233" t="s">
        <v>9</v>
      </c>
      <c r="G233" t="s">
        <v>36</v>
      </c>
      <c r="H233" t="s">
        <v>30</v>
      </c>
      <c r="I233" s="4">
        <v>9051</v>
      </c>
      <c r="J233" s="5">
        <v>57</v>
      </c>
    </row>
    <row r="234" spans="6:10" x14ac:dyDescent="0.25">
      <c r="F234" t="s">
        <v>5</v>
      </c>
      <c r="G234" t="s">
        <v>38</v>
      </c>
      <c r="H234" t="s">
        <v>13</v>
      </c>
      <c r="I234" s="4">
        <v>7189</v>
      </c>
      <c r="J234" s="5">
        <v>54</v>
      </c>
    </row>
    <row r="235" spans="6:10" x14ac:dyDescent="0.25">
      <c r="F235" t="s">
        <v>7</v>
      </c>
      <c r="G235" t="s">
        <v>37</v>
      </c>
      <c r="H235" t="s">
        <v>30</v>
      </c>
      <c r="I235" s="4">
        <v>6454</v>
      </c>
      <c r="J235" s="5">
        <v>54</v>
      </c>
    </row>
    <row r="236" spans="6:10" x14ac:dyDescent="0.25">
      <c r="F236" t="s">
        <v>3</v>
      </c>
      <c r="G236" t="s">
        <v>34</v>
      </c>
      <c r="H236" t="s">
        <v>26</v>
      </c>
      <c r="I236" s="4">
        <v>3108</v>
      </c>
      <c r="J236" s="5">
        <v>54</v>
      </c>
    </row>
    <row r="237" spans="6:10" x14ac:dyDescent="0.25">
      <c r="F237" t="s">
        <v>6</v>
      </c>
      <c r="G237" t="s">
        <v>38</v>
      </c>
      <c r="H237" t="s">
        <v>31</v>
      </c>
      <c r="I237" s="4">
        <v>2681</v>
      </c>
      <c r="J237" s="5">
        <v>54</v>
      </c>
    </row>
    <row r="238" spans="6:10" x14ac:dyDescent="0.25">
      <c r="F238" t="s">
        <v>2</v>
      </c>
      <c r="G238" t="s">
        <v>37</v>
      </c>
      <c r="H238" t="s">
        <v>14</v>
      </c>
      <c r="I238" s="4">
        <v>1057</v>
      </c>
      <c r="J238" s="5">
        <v>54</v>
      </c>
    </row>
    <row r="239" spans="6:10" x14ac:dyDescent="0.25">
      <c r="F239" t="s">
        <v>2</v>
      </c>
      <c r="G239" t="s">
        <v>34</v>
      </c>
      <c r="H239" t="s">
        <v>13</v>
      </c>
      <c r="I239" s="4">
        <v>252</v>
      </c>
      <c r="J239" s="5">
        <v>54</v>
      </c>
    </row>
    <row r="240" spans="6:10" x14ac:dyDescent="0.25">
      <c r="F240" t="s">
        <v>5</v>
      </c>
      <c r="G240" t="s">
        <v>39</v>
      </c>
      <c r="H240" t="s">
        <v>26</v>
      </c>
      <c r="I240" s="4">
        <v>5236</v>
      </c>
      <c r="J240" s="5">
        <v>51</v>
      </c>
    </row>
    <row r="241" spans="6:10" x14ac:dyDescent="0.25">
      <c r="F241" t="s">
        <v>3</v>
      </c>
      <c r="G241" t="s">
        <v>39</v>
      </c>
      <c r="H241" t="s">
        <v>29</v>
      </c>
      <c r="I241" s="4">
        <v>3640</v>
      </c>
      <c r="J241" s="5">
        <v>51</v>
      </c>
    </row>
    <row r="242" spans="6:10" x14ac:dyDescent="0.25">
      <c r="F242" t="s">
        <v>40</v>
      </c>
      <c r="G242" t="s">
        <v>38</v>
      </c>
      <c r="H242" t="s">
        <v>24</v>
      </c>
      <c r="I242" s="4">
        <v>623</v>
      </c>
      <c r="J242" s="5">
        <v>51</v>
      </c>
    </row>
    <row r="243" spans="6:10" x14ac:dyDescent="0.25">
      <c r="F243" t="s">
        <v>2</v>
      </c>
      <c r="G243" t="s">
        <v>38</v>
      </c>
      <c r="H243" t="s">
        <v>13</v>
      </c>
      <c r="I243" s="4">
        <v>56</v>
      </c>
      <c r="J243" s="5">
        <v>51</v>
      </c>
    </row>
    <row r="244" spans="6:10" x14ac:dyDescent="0.25">
      <c r="F244" t="s">
        <v>40</v>
      </c>
      <c r="G244" t="s">
        <v>34</v>
      </c>
      <c r="H244" t="s">
        <v>26</v>
      </c>
      <c r="I244" s="4">
        <v>6748</v>
      </c>
      <c r="J244" s="5">
        <v>48</v>
      </c>
    </row>
    <row r="245" spans="6:10" x14ac:dyDescent="0.25">
      <c r="F245" t="s">
        <v>7</v>
      </c>
      <c r="G245" t="s">
        <v>37</v>
      </c>
      <c r="H245" t="s">
        <v>33</v>
      </c>
      <c r="I245" s="4">
        <v>6391</v>
      </c>
      <c r="J245" s="5">
        <v>48</v>
      </c>
    </row>
    <row r="246" spans="6:10" x14ac:dyDescent="0.25">
      <c r="F246" t="s">
        <v>7</v>
      </c>
      <c r="G246" t="s">
        <v>34</v>
      </c>
      <c r="H246" t="s">
        <v>33</v>
      </c>
      <c r="I246" s="4">
        <v>2226</v>
      </c>
      <c r="J246" s="5">
        <v>48</v>
      </c>
    </row>
    <row r="247" spans="6:10" x14ac:dyDescent="0.25">
      <c r="F247" t="s">
        <v>40</v>
      </c>
      <c r="G247" t="s">
        <v>35</v>
      </c>
      <c r="H247" t="s">
        <v>24</v>
      </c>
      <c r="I247" s="4">
        <v>1638</v>
      </c>
      <c r="J247" s="5">
        <v>48</v>
      </c>
    </row>
    <row r="248" spans="6:10" x14ac:dyDescent="0.25">
      <c r="F248" t="s">
        <v>6</v>
      </c>
      <c r="G248" t="s">
        <v>34</v>
      </c>
      <c r="H248" t="s">
        <v>4</v>
      </c>
      <c r="I248" s="4">
        <v>525</v>
      </c>
      <c r="J248" s="5">
        <v>48</v>
      </c>
    </row>
    <row r="249" spans="6:10" x14ac:dyDescent="0.25">
      <c r="F249" t="s">
        <v>2</v>
      </c>
      <c r="G249" t="s">
        <v>36</v>
      </c>
      <c r="H249" t="s">
        <v>17</v>
      </c>
      <c r="I249" s="4">
        <v>189</v>
      </c>
      <c r="J249" s="5">
        <v>48</v>
      </c>
    </row>
    <row r="250" spans="6:10" x14ac:dyDescent="0.25">
      <c r="F250" t="s">
        <v>5</v>
      </c>
      <c r="G250" t="s">
        <v>37</v>
      </c>
      <c r="H250" t="s">
        <v>31</v>
      </c>
      <c r="I250" s="4">
        <v>182</v>
      </c>
      <c r="J250" s="5">
        <v>48</v>
      </c>
    </row>
    <row r="251" spans="6:10" x14ac:dyDescent="0.25">
      <c r="F251" t="s">
        <v>5</v>
      </c>
      <c r="G251" t="s">
        <v>38</v>
      </c>
      <c r="H251" t="s">
        <v>25</v>
      </c>
      <c r="I251" s="4">
        <v>7483</v>
      </c>
      <c r="J251" s="5">
        <v>45</v>
      </c>
    </row>
    <row r="252" spans="6:10" x14ac:dyDescent="0.25">
      <c r="F252" t="s">
        <v>8</v>
      </c>
      <c r="G252" t="s">
        <v>37</v>
      </c>
      <c r="H252" t="s">
        <v>26</v>
      </c>
      <c r="I252" s="4">
        <v>6279</v>
      </c>
      <c r="J252" s="5">
        <v>45</v>
      </c>
    </row>
    <row r="253" spans="6:10" x14ac:dyDescent="0.25">
      <c r="F253" t="s">
        <v>9</v>
      </c>
      <c r="G253" t="s">
        <v>37</v>
      </c>
      <c r="H253" t="s">
        <v>28</v>
      </c>
      <c r="I253" s="4">
        <v>2919</v>
      </c>
      <c r="J253" s="5">
        <v>45</v>
      </c>
    </row>
    <row r="254" spans="6:10" x14ac:dyDescent="0.25">
      <c r="F254" t="s">
        <v>40</v>
      </c>
      <c r="G254" t="s">
        <v>38</v>
      </c>
      <c r="H254" t="s">
        <v>29</v>
      </c>
      <c r="I254" s="4">
        <v>2541</v>
      </c>
      <c r="J254" s="5">
        <v>45</v>
      </c>
    </row>
    <row r="255" spans="6:10" x14ac:dyDescent="0.25">
      <c r="F255" t="s">
        <v>7</v>
      </c>
      <c r="G255" t="s">
        <v>36</v>
      </c>
      <c r="H255" t="s">
        <v>22</v>
      </c>
      <c r="I255" s="4">
        <v>8435</v>
      </c>
      <c r="J255" s="5">
        <v>42</v>
      </c>
    </row>
    <row r="256" spans="6:10" x14ac:dyDescent="0.25">
      <c r="F256" t="s">
        <v>3</v>
      </c>
      <c r="G256" t="s">
        <v>34</v>
      </c>
      <c r="H256" t="s">
        <v>25</v>
      </c>
      <c r="I256" s="4">
        <v>6300</v>
      </c>
      <c r="J256" s="5">
        <v>42</v>
      </c>
    </row>
    <row r="257" spans="6:10" x14ac:dyDescent="0.25">
      <c r="F257" t="s">
        <v>40</v>
      </c>
      <c r="G257" t="s">
        <v>39</v>
      </c>
      <c r="H257" t="s">
        <v>15</v>
      </c>
      <c r="I257" s="4">
        <v>5775</v>
      </c>
      <c r="J257" s="5">
        <v>42</v>
      </c>
    </row>
    <row r="258" spans="6:10" x14ac:dyDescent="0.25">
      <c r="F258" t="s">
        <v>2</v>
      </c>
      <c r="G258" t="s">
        <v>37</v>
      </c>
      <c r="H258" t="s">
        <v>15</v>
      </c>
      <c r="I258" s="4">
        <v>2863</v>
      </c>
      <c r="J258" s="5">
        <v>42</v>
      </c>
    </row>
    <row r="259" spans="6:10" x14ac:dyDescent="0.25">
      <c r="F259" t="s">
        <v>7</v>
      </c>
      <c r="G259" t="s">
        <v>34</v>
      </c>
      <c r="H259" t="s">
        <v>17</v>
      </c>
      <c r="I259" s="4">
        <v>7777</v>
      </c>
      <c r="J259" s="5">
        <v>39</v>
      </c>
    </row>
    <row r="260" spans="6:10" x14ac:dyDescent="0.25">
      <c r="F260" t="s">
        <v>3</v>
      </c>
      <c r="G260" t="s">
        <v>36</v>
      </c>
      <c r="H260" t="s">
        <v>25</v>
      </c>
      <c r="I260" s="4">
        <v>3339</v>
      </c>
      <c r="J260" s="5">
        <v>39</v>
      </c>
    </row>
    <row r="261" spans="6:10" x14ac:dyDescent="0.25">
      <c r="F261" t="s">
        <v>40</v>
      </c>
      <c r="G261" t="s">
        <v>38</v>
      </c>
      <c r="H261" t="s">
        <v>31</v>
      </c>
      <c r="I261" s="4">
        <v>1988</v>
      </c>
      <c r="J261" s="5">
        <v>39</v>
      </c>
    </row>
    <row r="262" spans="6:10" x14ac:dyDescent="0.25">
      <c r="F262" t="s">
        <v>41</v>
      </c>
      <c r="G262" t="s">
        <v>34</v>
      </c>
      <c r="H262" t="s">
        <v>17</v>
      </c>
      <c r="I262" s="4">
        <v>1463</v>
      </c>
      <c r="J262" s="5">
        <v>39</v>
      </c>
    </row>
    <row r="263" spans="6:10" x14ac:dyDescent="0.25">
      <c r="F263" t="s">
        <v>3</v>
      </c>
      <c r="G263" t="s">
        <v>36</v>
      </c>
      <c r="H263" t="s">
        <v>16</v>
      </c>
      <c r="I263" s="4">
        <v>9198</v>
      </c>
      <c r="J263" s="5">
        <v>36</v>
      </c>
    </row>
    <row r="264" spans="6:10" x14ac:dyDescent="0.25">
      <c r="F264" t="s">
        <v>6</v>
      </c>
      <c r="G264" t="s">
        <v>38</v>
      </c>
      <c r="H264" t="s">
        <v>21</v>
      </c>
      <c r="I264" s="4">
        <v>7322</v>
      </c>
      <c r="J264" s="5">
        <v>36</v>
      </c>
    </row>
    <row r="265" spans="6:10" x14ac:dyDescent="0.25">
      <c r="F265" t="s">
        <v>2</v>
      </c>
      <c r="G265" t="s">
        <v>39</v>
      </c>
      <c r="H265" t="s">
        <v>15</v>
      </c>
      <c r="I265" s="4">
        <v>4802</v>
      </c>
      <c r="J265" s="5">
        <v>36</v>
      </c>
    </row>
    <row r="266" spans="6:10" x14ac:dyDescent="0.25">
      <c r="F266" t="s">
        <v>2</v>
      </c>
      <c r="G266" t="s">
        <v>39</v>
      </c>
      <c r="H266" t="s">
        <v>23</v>
      </c>
      <c r="I266" s="4">
        <v>630</v>
      </c>
      <c r="J266" s="5">
        <v>36</v>
      </c>
    </row>
    <row r="267" spans="6:10" x14ac:dyDescent="0.25">
      <c r="F267" t="s">
        <v>40</v>
      </c>
      <c r="G267" t="s">
        <v>36</v>
      </c>
      <c r="H267" t="s">
        <v>4</v>
      </c>
      <c r="I267" s="4">
        <v>217</v>
      </c>
      <c r="J267" s="5">
        <v>36</v>
      </c>
    </row>
    <row r="268" spans="6:10" x14ac:dyDescent="0.25">
      <c r="F268" t="s">
        <v>8</v>
      </c>
      <c r="G268" t="s">
        <v>37</v>
      </c>
      <c r="H268" t="s">
        <v>15</v>
      </c>
      <c r="I268" s="4">
        <v>9709</v>
      </c>
      <c r="J268" s="5">
        <v>30</v>
      </c>
    </row>
    <row r="269" spans="6:10" x14ac:dyDescent="0.25">
      <c r="F269" t="s">
        <v>40</v>
      </c>
      <c r="G269" t="s">
        <v>39</v>
      </c>
      <c r="H269" t="s">
        <v>27</v>
      </c>
      <c r="I269" s="4">
        <v>6370</v>
      </c>
      <c r="J269" s="5">
        <v>30</v>
      </c>
    </row>
    <row r="270" spans="6:10" x14ac:dyDescent="0.25">
      <c r="F270" t="s">
        <v>40</v>
      </c>
      <c r="G270" t="s">
        <v>36</v>
      </c>
      <c r="H270" t="s">
        <v>25</v>
      </c>
      <c r="I270" s="4">
        <v>5439</v>
      </c>
      <c r="J270" s="5">
        <v>30</v>
      </c>
    </row>
    <row r="271" spans="6:10" x14ac:dyDescent="0.25">
      <c r="F271" t="s">
        <v>10</v>
      </c>
      <c r="G271" t="s">
        <v>37</v>
      </c>
      <c r="H271" t="s">
        <v>23</v>
      </c>
      <c r="I271" s="4">
        <v>4683</v>
      </c>
      <c r="J271" s="5">
        <v>30</v>
      </c>
    </row>
    <row r="272" spans="6:10" x14ac:dyDescent="0.25">
      <c r="F272" t="s">
        <v>6</v>
      </c>
      <c r="G272" t="s">
        <v>36</v>
      </c>
      <c r="H272" t="s">
        <v>13</v>
      </c>
      <c r="I272" s="4">
        <v>4319</v>
      </c>
      <c r="J272" s="5">
        <v>30</v>
      </c>
    </row>
    <row r="273" spans="6:10" x14ac:dyDescent="0.25">
      <c r="F273" t="s">
        <v>8</v>
      </c>
      <c r="G273" t="s">
        <v>39</v>
      </c>
      <c r="H273" t="s">
        <v>18</v>
      </c>
      <c r="I273" s="4">
        <v>9660</v>
      </c>
      <c r="J273" s="5">
        <v>27</v>
      </c>
    </row>
    <row r="274" spans="6:10" x14ac:dyDescent="0.25">
      <c r="F274" t="s">
        <v>9</v>
      </c>
      <c r="G274" t="s">
        <v>34</v>
      </c>
      <c r="H274" t="s">
        <v>21</v>
      </c>
      <c r="I274" s="4">
        <v>6832</v>
      </c>
      <c r="J274" s="5">
        <v>27</v>
      </c>
    </row>
    <row r="275" spans="6:10" x14ac:dyDescent="0.25">
      <c r="F275" t="s">
        <v>6</v>
      </c>
      <c r="G275" t="s">
        <v>39</v>
      </c>
      <c r="H275" t="s">
        <v>17</v>
      </c>
      <c r="I275" s="4">
        <v>6048</v>
      </c>
      <c r="J275" s="5">
        <v>27</v>
      </c>
    </row>
    <row r="276" spans="6:10" x14ac:dyDescent="0.25">
      <c r="F276" t="s">
        <v>10</v>
      </c>
      <c r="G276" t="s">
        <v>37</v>
      </c>
      <c r="H276" t="s">
        <v>28</v>
      </c>
      <c r="I276" s="4">
        <v>3059</v>
      </c>
      <c r="J276" s="5">
        <v>27</v>
      </c>
    </row>
    <row r="277" spans="6:10" x14ac:dyDescent="0.25">
      <c r="F277" t="s">
        <v>7</v>
      </c>
      <c r="G277" t="s">
        <v>35</v>
      </c>
      <c r="H277" t="s">
        <v>16</v>
      </c>
      <c r="I277" s="4">
        <v>2135</v>
      </c>
      <c r="J277" s="5">
        <v>27</v>
      </c>
    </row>
    <row r="278" spans="6:10" x14ac:dyDescent="0.25">
      <c r="F278" t="s">
        <v>8</v>
      </c>
      <c r="G278" t="s">
        <v>39</v>
      </c>
      <c r="H278" t="s">
        <v>26</v>
      </c>
      <c r="I278" s="4">
        <v>1561</v>
      </c>
      <c r="J278" s="5">
        <v>27</v>
      </c>
    </row>
    <row r="279" spans="6:10" x14ac:dyDescent="0.25">
      <c r="F279" t="s">
        <v>10</v>
      </c>
      <c r="G279" t="s">
        <v>34</v>
      </c>
      <c r="H279" t="s">
        <v>22</v>
      </c>
      <c r="I279" s="4">
        <v>4053</v>
      </c>
      <c r="J279" s="5">
        <v>24</v>
      </c>
    </row>
    <row r="280" spans="6:10" x14ac:dyDescent="0.25">
      <c r="F280" t="s">
        <v>7</v>
      </c>
      <c r="G280" t="s">
        <v>34</v>
      </c>
      <c r="H280" t="s">
        <v>15</v>
      </c>
      <c r="I280" s="4">
        <v>3829</v>
      </c>
      <c r="J280" s="5">
        <v>24</v>
      </c>
    </row>
    <row r="281" spans="6:10" x14ac:dyDescent="0.25">
      <c r="F281" t="s">
        <v>5</v>
      </c>
      <c r="G281" t="s">
        <v>37</v>
      </c>
      <c r="H281" t="s">
        <v>25</v>
      </c>
      <c r="I281" s="4">
        <v>8813</v>
      </c>
      <c r="J281" s="5">
        <v>21</v>
      </c>
    </row>
    <row r="282" spans="6:10" x14ac:dyDescent="0.25">
      <c r="F282" t="s">
        <v>40</v>
      </c>
      <c r="G282" t="s">
        <v>37</v>
      </c>
      <c r="H282" t="s">
        <v>19</v>
      </c>
      <c r="I282" s="4">
        <v>7693</v>
      </c>
      <c r="J282" s="5">
        <v>21</v>
      </c>
    </row>
    <row r="283" spans="6:10" x14ac:dyDescent="0.25">
      <c r="F283" t="s">
        <v>5</v>
      </c>
      <c r="G283" t="s">
        <v>34</v>
      </c>
      <c r="H283" t="s">
        <v>27</v>
      </c>
      <c r="I283" s="4">
        <v>6986</v>
      </c>
      <c r="J283" s="5">
        <v>21</v>
      </c>
    </row>
    <row r="284" spans="6:10" x14ac:dyDescent="0.25">
      <c r="F284" t="s">
        <v>5</v>
      </c>
      <c r="G284" t="s">
        <v>38</v>
      </c>
      <c r="H284" t="s">
        <v>32</v>
      </c>
      <c r="I284" s="4">
        <v>5075</v>
      </c>
      <c r="J284" s="5">
        <v>21</v>
      </c>
    </row>
    <row r="285" spans="6:10" x14ac:dyDescent="0.25">
      <c r="F285" t="s">
        <v>7</v>
      </c>
      <c r="G285" t="s">
        <v>35</v>
      </c>
      <c r="H285" t="s">
        <v>27</v>
      </c>
      <c r="I285" s="4">
        <v>2478</v>
      </c>
      <c r="J285" s="5">
        <v>21</v>
      </c>
    </row>
    <row r="286" spans="6:10" x14ac:dyDescent="0.25">
      <c r="F286" t="s">
        <v>41</v>
      </c>
      <c r="G286" t="s">
        <v>38</v>
      </c>
      <c r="H286" t="s">
        <v>25</v>
      </c>
      <c r="I286" s="4">
        <v>154</v>
      </c>
      <c r="J286" s="5">
        <v>21</v>
      </c>
    </row>
    <row r="287" spans="6:10" x14ac:dyDescent="0.25">
      <c r="F287" t="s">
        <v>3</v>
      </c>
      <c r="G287" t="s">
        <v>34</v>
      </c>
      <c r="H287" t="s">
        <v>20</v>
      </c>
      <c r="I287" s="4">
        <v>2583</v>
      </c>
      <c r="J287" s="5">
        <v>18</v>
      </c>
    </row>
    <row r="288" spans="6:10" x14ac:dyDescent="0.25">
      <c r="F288" t="s">
        <v>3</v>
      </c>
      <c r="G288" t="s">
        <v>36</v>
      </c>
      <c r="H288" t="s">
        <v>19</v>
      </c>
      <c r="I288" s="4">
        <v>1281</v>
      </c>
      <c r="J288" s="5">
        <v>18</v>
      </c>
    </row>
    <row r="289" spans="6:10" x14ac:dyDescent="0.25">
      <c r="F289" t="s">
        <v>2</v>
      </c>
      <c r="G289" t="s">
        <v>37</v>
      </c>
      <c r="H289" t="s">
        <v>19</v>
      </c>
      <c r="I289" s="4">
        <v>238</v>
      </c>
      <c r="J289" s="5">
        <v>18</v>
      </c>
    </row>
    <row r="290" spans="6:10" x14ac:dyDescent="0.25">
      <c r="F290" t="s">
        <v>5</v>
      </c>
      <c r="G290" t="s">
        <v>36</v>
      </c>
      <c r="H290" t="s">
        <v>23</v>
      </c>
      <c r="I290" s="4">
        <v>6314</v>
      </c>
      <c r="J290" s="5">
        <v>15</v>
      </c>
    </row>
    <row r="291" spans="6:10" x14ac:dyDescent="0.25">
      <c r="F291" t="s">
        <v>5</v>
      </c>
      <c r="G291" t="s">
        <v>35</v>
      </c>
      <c r="H291" t="s">
        <v>18</v>
      </c>
      <c r="I291" s="4">
        <v>2415</v>
      </c>
      <c r="J291" s="5">
        <v>15</v>
      </c>
    </row>
    <row r="292" spans="6:10" x14ac:dyDescent="0.25">
      <c r="F292" t="s">
        <v>6</v>
      </c>
      <c r="G292" t="s">
        <v>34</v>
      </c>
      <c r="H292" t="s">
        <v>15</v>
      </c>
      <c r="I292" s="4">
        <v>1442</v>
      </c>
      <c r="J292" s="5">
        <v>15</v>
      </c>
    </row>
    <row r="293" spans="6:10" x14ac:dyDescent="0.25">
      <c r="F293" t="s">
        <v>2</v>
      </c>
      <c r="G293" t="s">
        <v>35</v>
      </c>
      <c r="H293" t="s">
        <v>19</v>
      </c>
      <c r="I293" s="4">
        <v>553</v>
      </c>
      <c r="J293" s="5">
        <v>15</v>
      </c>
    </row>
    <row r="294" spans="6:10" x14ac:dyDescent="0.25">
      <c r="F294" t="s">
        <v>40</v>
      </c>
      <c r="G294" t="s">
        <v>39</v>
      </c>
      <c r="H294" t="s">
        <v>22</v>
      </c>
      <c r="I294" s="4">
        <v>5817</v>
      </c>
      <c r="J294" s="5">
        <v>12</v>
      </c>
    </row>
    <row r="295" spans="6:10" x14ac:dyDescent="0.25">
      <c r="F295" t="s">
        <v>5</v>
      </c>
      <c r="G295" t="s">
        <v>37</v>
      </c>
      <c r="H295" t="s">
        <v>14</v>
      </c>
      <c r="I295" s="4">
        <v>4991</v>
      </c>
      <c r="J295" s="5">
        <v>12</v>
      </c>
    </row>
    <row r="296" spans="6:10" x14ac:dyDescent="0.25">
      <c r="F296" t="s">
        <v>6</v>
      </c>
      <c r="G296" t="s">
        <v>36</v>
      </c>
      <c r="H296" t="s">
        <v>32</v>
      </c>
      <c r="I296" s="4">
        <v>6118</v>
      </c>
      <c r="J296" s="5">
        <v>9</v>
      </c>
    </row>
    <row r="297" spans="6:10" x14ac:dyDescent="0.25">
      <c r="F297" t="s">
        <v>10</v>
      </c>
      <c r="G297" t="s">
        <v>34</v>
      </c>
      <c r="H297" t="s">
        <v>26</v>
      </c>
      <c r="I297" s="4">
        <v>4991</v>
      </c>
      <c r="J297" s="5">
        <v>9</v>
      </c>
    </row>
    <row r="298" spans="6:10" x14ac:dyDescent="0.25">
      <c r="F298" t="s">
        <v>41</v>
      </c>
      <c r="G298" t="s">
        <v>37</v>
      </c>
      <c r="H298" t="s">
        <v>21</v>
      </c>
      <c r="I298" s="4">
        <v>2933</v>
      </c>
      <c r="J298" s="5">
        <v>9</v>
      </c>
    </row>
    <row r="299" spans="6:10" x14ac:dyDescent="0.25">
      <c r="F299" t="s">
        <v>5</v>
      </c>
      <c r="G299" t="s">
        <v>35</v>
      </c>
      <c r="H299" t="s">
        <v>4</v>
      </c>
      <c r="I299" s="4">
        <v>2744</v>
      </c>
      <c r="J299" s="5">
        <v>9</v>
      </c>
    </row>
    <row r="300" spans="6:10" x14ac:dyDescent="0.25">
      <c r="F300" t="s">
        <v>9</v>
      </c>
      <c r="G300" t="s">
        <v>38</v>
      </c>
      <c r="H300" t="s">
        <v>17</v>
      </c>
      <c r="I300" s="4">
        <v>2408</v>
      </c>
      <c r="J300" s="5">
        <v>9</v>
      </c>
    </row>
    <row r="301" spans="6:10" x14ac:dyDescent="0.25">
      <c r="F301" t="s">
        <v>6</v>
      </c>
      <c r="G301" t="s">
        <v>37</v>
      </c>
      <c r="H301" t="s">
        <v>26</v>
      </c>
      <c r="I301" s="4">
        <v>6818</v>
      </c>
      <c r="J301" s="5">
        <v>6</v>
      </c>
    </row>
    <row r="302" spans="6:10" x14ac:dyDescent="0.25">
      <c r="F302" t="s">
        <v>10</v>
      </c>
      <c r="G302" t="s">
        <v>35</v>
      </c>
      <c r="H302" t="s">
        <v>15</v>
      </c>
      <c r="I302" s="4">
        <v>2562</v>
      </c>
      <c r="J302" s="5">
        <v>6</v>
      </c>
    </row>
    <row r="303" spans="6:10" x14ac:dyDescent="0.25">
      <c r="F303" t="s">
        <v>6</v>
      </c>
      <c r="G303" t="s">
        <v>38</v>
      </c>
      <c r="H303" t="s">
        <v>16</v>
      </c>
      <c r="I303" s="4">
        <v>938</v>
      </c>
      <c r="J303" s="5">
        <v>6</v>
      </c>
    </row>
    <row r="304" spans="6:10" x14ac:dyDescent="0.25">
      <c r="F304" t="s">
        <v>5</v>
      </c>
      <c r="G304" t="s">
        <v>36</v>
      </c>
      <c r="H304" t="s">
        <v>18</v>
      </c>
      <c r="I304" s="4">
        <v>6111</v>
      </c>
      <c r="J304" s="5">
        <v>3</v>
      </c>
    </row>
    <row r="305" spans="6:10" x14ac:dyDescent="0.25">
      <c r="F305" t="s">
        <v>41</v>
      </c>
      <c r="G305" t="s">
        <v>38</v>
      </c>
      <c r="H305" t="s">
        <v>22</v>
      </c>
      <c r="I305" s="4">
        <v>5915</v>
      </c>
      <c r="J305" s="5">
        <v>3</v>
      </c>
    </row>
    <row r="306" spans="6:10" x14ac:dyDescent="0.25">
      <c r="F306" t="s">
        <v>2</v>
      </c>
      <c r="G306" t="s">
        <v>38</v>
      </c>
      <c r="H306" t="s">
        <v>4</v>
      </c>
      <c r="I306" s="4">
        <v>3549</v>
      </c>
      <c r="J306" s="5">
        <v>3</v>
      </c>
    </row>
    <row r="307" spans="6:10" x14ac:dyDescent="0.25">
      <c r="F307" t="s">
        <v>6</v>
      </c>
      <c r="G307" t="s">
        <v>39</v>
      </c>
      <c r="H307" t="s">
        <v>24</v>
      </c>
      <c r="I307" s="4">
        <v>2989</v>
      </c>
      <c r="J307" s="5">
        <v>3</v>
      </c>
    </row>
    <row r="308" spans="6:10" x14ac:dyDescent="0.25">
      <c r="F308" t="s">
        <v>7</v>
      </c>
      <c r="G308" t="s">
        <v>37</v>
      </c>
      <c r="H308" t="s">
        <v>26</v>
      </c>
      <c r="I308" s="4">
        <v>5306</v>
      </c>
      <c r="J308" s="5">
        <v>0</v>
      </c>
    </row>
  </sheetData>
  <mergeCells count="2">
    <mergeCell ref="F3:M3"/>
    <mergeCell ref="F4:M4"/>
  </mergeCells>
  <conditionalFormatting sqref="I8">
    <cfRule type="colorScale" priority="8">
      <colorScale>
        <cfvo type="min"/>
        <cfvo type="percentile" val="50"/>
        <cfvo type="max"/>
        <color rgb="FF5A8AC6"/>
        <color rgb="FFFCFCFF"/>
        <color rgb="FFF8696B"/>
      </colorScale>
    </cfRule>
  </conditionalFormatting>
  <conditionalFormatting sqref="J8">
    <cfRule type="colorScale" priority="7">
      <colorScale>
        <cfvo type="min"/>
        <cfvo type="percentile" val="50"/>
        <cfvo type="max"/>
        <color rgb="FF5A8AC6"/>
        <color rgb="FFFCFCFF"/>
        <color rgb="FFF8696B"/>
      </colorScale>
    </cfRule>
  </conditionalFormatting>
  <conditionalFormatting sqref="J8:J308">
    <cfRule type="colorScale" priority="2">
      <colorScale>
        <cfvo type="min"/>
        <cfvo type="percentile" val="50"/>
        <cfvo type="max"/>
        <color rgb="FF5A8AC6"/>
        <color rgb="FFFCFCFF"/>
        <color rgb="FFF8696B"/>
      </colorScale>
    </cfRule>
  </conditionalFormatting>
  <conditionalFormatting sqref="I9:I308">
    <cfRule type="top10" dxfId="0" priority="1" rank="10"/>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67059-247A-436F-A407-B057C34AD4F5}">
  <dimension ref="D3:N16"/>
  <sheetViews>
    <sheetView showGridLines="0" zoomScaleNormal="100" workbookViewId="0">
      <selection activeCell="F3" sqref="F3:J3"/>
    </sheetView>
  </sheetViews>
  <sheetFormatPr defaultRowHeight="15" x14ac:dyDescent="0.25"/>
  <cols>
    <col min="4" max="4" width="12.140625" customWidth="1"/>
    <col min="5" max="5" width="12.42578125" customWidth="1"/>
    <col min="6" max="6" width="12.28515625" bestFit="1" customWidth="1"/>
    <col min="8" max="8" width="13" customWidth="1"/>
    <col min="9" max="9" width="12.28515625" bestFit="1" customWidth="1"/>
    <col min="10" max="10" width="48.28515625" customWidth="1"/>
    <col min="12" max="12" width="13.7109375" customWidth="1"/>
    <col min="13" max="13" width="12.42578125" customWidth="1"/>
    <col min="16" max="16" width="12.28515625" bestFit="1" customWidth="1"/>
  </cols>
  <sheetData>
    <row r="3" spans="4:14" ht="27" x14ac:dyDescent="0.5">
      <c r="F3" s="30" t="s">
        <v>101</v>
      </c>
      <c r="G3" s="30"/>
      <c r="H3" s="30"/>
      <c r="I3" s="30"/>
      <c r="J3" s="30"/>
    </row>
    <row r="4" spans="4:14" ht="27" x14ac:dyDescent="0.5">
      <c r="F4" s="30"/>
      <c r="G4" s="30"/>
      <c r="H4" s="30"/>
      <c r="I4" s="30"/>
      <c r="J4" s="30"/>
    </row>
    <row r="6" spans="4:14" x14ac:dyDescent="0.25">
      <c r="L6" s="35" t="s">
        <v>65</v>
      </c>
      <c r="M6" s="35"/>
    </row>
    <row r="8" spans="4:14" x14ac:dyDescent="0.25">
      <c r="D8" s="35" t="s">
        <v>63</v>
      </c>
    </row>
    <row r="9" spans="4:14" x14ac:dyDescent="0.25">
      <c r="L9" t="s">
        <v>64</v>
      </c>
      <c r="M9" t="s">
        <v>1</v>
      </c>
      <c r="N9" t="s">
        <v>55</v>
      </c>
    </row>
    <row r="10" spans="4:14" x14ac:dyDescent="0.25">
      <c r="D10" s="13" t="s">
        <v>64</v>
      </c>
      <c r="E10" s="13" t="s">
        <v>1</v>
      </c>
      <c r="F10" s="14"/>
      <c r="G10" s="13" t="s">
        <v>55</v>
      </c>
      <c r="L10" t="s">
        <v>34</v>
      </c>
      <c r="M10" s="12">
        <f>SUMIFS(data[Amount],data[Geography],L10)</f>
        <v>252469</v>
      </c>
      <c r="N10" s="5">
        <f>SUMIFS(data[Units],data[Geography],L10)</f>
        <v>8760</v>
      </c>
    </row>
    <row r="11" spans="4:14" x14ac:dyDescent="0.25">
      <c r="D11" s="14" t="s">
        <v>34</v>
      </c>
      <c r="E11" s="15">
        <f>SUMIFS(data[Amount],data[Geography],D11)</f>
        <v>252469</v>
      </c>
      <c r="F11" s="15">
        <f>E11</f>
        <v>252469</v>
      </c>
      <c r="G11" s="16">
        <f>SUMIFS(data[Units],data[Geography],D11)</f>
        <v>8760</v>
      </c>
      <c r="L11" t="s">
        <v>35</v>
      </c>
      <c r="M11" s="12">
        <f>SUMIFS(data[Amount],data[Geography],L11)</f>
        <v>189434</v>
      </c>
      <c r="N11" s="5">
        <f>SUMIFS(data[Units],data[Geography],L11)</f>
        <v>10158</v>
      </c>
    </row>
    <row r="12" spans="4:14" x14ac:dyDescent="0.25">
      <c r="D12" s="14" t="s">
        <v>35</v>
      </c>
      <c r="E12" s="15">
        <f>SUMIFS(data[Amount],data[Geography],D12)</f>
        <v>189434</v>
      </c>
      <c r="F12" s="15">
        <f t="shared" ref="F12:F16" si="0">E12</f>
        <v>189434</v>
      </c>
      <c r="G12" s="16">
        <f>SUMIFS(data[Units],data[Geography],D12)</f>
        <v>10158</v>
      </c>
      <c r="L12" t="s">
        <v>36</v>
      </c>
      <c r="M12" s="12">
        <f>SUMIFS(data[Amount],data[Geography],L12)</f>
        <v>237944</v>
      </c>
      <c r="N12" s="5">
        <f>SUMIFS(data[Units],data[Geography],L12)</f>
        <v>7302</v>
      </c>
    </row>
    <row r="13" spans="4:14" x14ac:dyDescent="0.25">
      <c r="D13" s="14" t="s">
        <v>36</v>
      </c>
      <c r="E13" s="15">
        <f>SUMIFS(data[Amount],data[Geography],D13)</f>
        <v>237944</v>
      </c>
      <c r="F13" s="15">
        <f t="shared" si="0"/>
        <v>237944</v>
      </c>
      <c r="G13" s="16">
        <f>SUMIFS(data[Units],data[Geography],D13)</f>
        <v>7302</v>
      </c>
      <c r="L13" t="s">
        <v>37</v>
      </c>
      <c r="M13" s="12">
        <f>SUMIFS(data[Amount],data[Geography],L13)</f>
        <v>218813</v>
      </c>
      <c r="N13" s="5">
        <f>SUMIFS(data[Units],data[Geography],L13)</f>
        <v>7431</v>
      </c>
    </row>
    <row r="14" spans="4:14" x14ac:dyDescent="0.25">
      <c r="D14" s="14" t="s">
        <v>37</v>
      </c>
      <c r="E14" s="15">
        <f>SUMIFS(data[Amount],data[Geography],D14)</f>
        <v>218813</v>
      </c>
      <c r="F14" s="15">
        <f t="shared" si="0"/>
        <v>218813</v>
      </c>
      <c r="G14" s="16">
        <f>SUMIFS(data[Units],data[Geography],D14)</f>
        <v>7431</v>
      </c>
      <c r="L14" t="s">
        <v>39</v>
      </c>
      <c r="M14" s="12">
        <f>SUMIFS(data[Amount],data[Geography],L14)</f>
        <v>173530</v>
      </c>
      <c r="N14" s="5">
        <f>SUMIFS(data[Units],data[Geography],L14)</f>
        <v>5745</v>
      </c>
    </row>
    <row r="15" spans="4:14" x14ac:dyDescent="0.25">
      <c r="D15" s="14" t="s">
        <v>39</v>
      </c>
      <c r="E15" s="15">
        <f>SUMIFS(data[Amount],data[Geography],D15)</f>
        <v>173530</v>
      </c>
      <c r="F15" s="15">
        <f t="shared" si="0"/>
        <v>173530</v>
      </c>
      <c r="G15" s="16">
        <f>SUMIFS(data[Units],data[Geography],D15)</f>
        <v>5745</v>
      </c>
      <c r="L15" t="s">
        <v>38</v>
      </c>
      <c r="M15" s="12">
        <f>SUMIFS(data[Amount],data[Geography],L15)</f>
        <v>168679</v>
      </c>
      <c r="N15" s="5">
        <f>SUMIFS(data[Units],data[Geography],L15)</f>
        <v>6264</v>
      </c>
    </row>
    <row r="16" spans="4:14" x14ac:dyDescent="0.25">
      <c r="D16" s="14" t="s">
        <v>38</v>
      </c>
      <c r="E16" s="15">
        <f>SUMIFS(data[Amount],data[Geography],D16)</f>
        <v>168679</v>
      </c>
      <c r="F16" s="15">
        <f t="shared" si="0"/>
        <v>168679</v>
      </c>
      <c r="G16" s="16">
        <f>SUMIFS(data[Units],data[Geography],D16)</f>
        <v>6264</v>
      </c>
    </row>
  </sheetData>
  <mergeCells count="2">
    <mergeCell ref="F3:J3"/>
    <mergeCell ref="F4:J4"/>
  </mergeCells>
  <conditionalFormatting sqref="F11:F16">
    <cfRule type="dataBar" priority="1">
      <dataBar showValue="0">
        <cfvo type="min"/>
        <cfvo type="max"/>
        <color theme="4" tint="0.39997558519241921"/>
      </dataBar>
      <extLst>
        <ext xmlns:x14="http://schemas.microsoft.com/office/spreadsheetml/2009/9/main" uri="{B025F937-C7B1-47D3-B67F-A62EFF666E3E}">
          <x14:id>{4AA9B213-D421-49A8-AFB5-1CE7EBCBF35C}</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4AA9B213-D421-49A8-AFB5-1CE7EBCBF35C}">
            <x14:dataBar minLength="0" maxLength="100" gradient="0">
              <x14:cfvo type="autoMin"/>
              <x14:cfvo type="autoMax"/>
              <x14:negativeFillColor rgb="FFFF0000"/>
              <x14:axisColor rgb="FF000000"/>
            </x14:dataBar>
          </x14:cfRule>
          <xm:sqref>F11:F16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9EE6-92C1-42CF-AE5C-C23E74472134}">
  <dimension ref="F2:V12"/>
  <sheetViews>
    <sheetView workbookViewId="0">
      <selection activeCell="J2" sqref="J2:N2"/>
    </sheetView>
  </sheetViews>
  <sheetFormatPr defaultRowHeight="15" x14ac:dyDescent="0.25"/>
  <cols>
    <col min="5" max="5" width="5.7109375" customWidth="1"/>
    <col min="6" max="6" width="12.85546875" hidden="1" customWidth="1"/>
    <col min="7" max="7" width="15.5703125" hidden="1" customWidth="1"/>
    <col min="8" max="8" width="1.42578125" hidden="1" customWidth="1"/>
    <col min="9" max="9" width="12.140625" hidden="1" customWidth="1"/>
    <col min="14" max="14" width="84.140625" customWidth="1"/>
  </cols>
  <sheetData>
    <row r="2" spans="6:22" ht="27" x14ac:dyDescent="0.5">
      <c r="J2" s="30" t="s">
        <v>66</v>
      </c>
      <c r="K2" s="30"/>
      <c r="L2" s="30"/>
      <c r="M2" s="30"/>
      <c r="N2" s="30"/>
      <c r="O2" s="30"/>
      <c r="P2" s="30"/>
      <c r="Q2" s="30"/>
      <c r="R2" s="30"/>
      <c r="S2" s="30"/>
      <c r="T2" s="30"/>
      <c r="U2" s="30"/>
      <c r="V2" s="30"/>
    </row>
    <row r="3" spans="6:22" ht="27" x14ac:dyDescent="0.5">
      <c r="J3" s="30"/>
      <c r="K3" s="30"/>
      <c r="L3" s="30"/>
      <c r="M3" s="30"/>
      <c r="N3" s="30"/>
      <c r="O3" s="30"/>
      <c r="P3" s="30"/>
      <c r="Q3" s="30"/>
      <c r="R3" s="30"/>
      <c r="S3" s="30"/>
      <c r="T3" s="30"/>
      <c r="U3" s="30"/>
      <c r="V3" s="30"/>
    </row>
    <row r="6" spans="6:22" x14ac:dyDescent="0.25">
      <c r="F6" s="17" t="s">
        <v>12</v>
      </c>
      <c r="G6" s="20" t="s">
        <v>69</v>
      </c>
      <c r="H6" t="s">
        <v>71</v>
      </c>
      <c r="I6" s="5" t="s">
        <v>70</v>
      </c>
    </row>
    <row r="7" spans="6:22" x14ac:dyDescent="0.25">
      <c r="F7" s="28" t="s">
        <v>34</v>
      </c>
      <c r="G7" s="20">
        <v>252469</v>
      </c>
      <c r="H7" s="19">
        <v>252469</v>
      </c>
      <c r="I7" s="5">
        <v>8760</v>
      </c>
    </row>
    <row r="8" spans="6:22" x14ac:dyDescent="0.25">
      <c r="F8" s="28" t="s">
        <v>36</v>
      </c>
      <c r="G8" s="20">
        <v>237944</v>
      </c>
      <c r="H8" s="19">
        <v>237944</v>
      </c>
      <c r="I8" s="5">
        <v>7302</v>
      </c>
    </row>
    <row r="9" spans="6:22" x14ac:dyDescent="0.25">
      <c r="F9" s="28" t="s">
        <v>37</v>
      </c>
      <c r="G9" s="20">
        <v>218813</v>
      </c>
      <c r="H9" s="19">
        <v>218813</v>
      </c>
      <c r="I9" s="5">
        <v>7431</v>
      </c>
    </row>
    <row r="10" spans="6:22" x14ac:dyDescent="0.25">
      <c r="F10" s="28" t="s">
        <v>35</v>
      </c>
      <c r="G10" s="20">
        <v>189434</v>
      </c>
      <c r="H10" s="19">
        <v>189434</v>
      </c>
      <c r="I10" s="5">
        <v>10158</v>
      </c>
    </row>
    <row r="11" spans="6:22" x14ac:dyDescent="0.25">
      <c r="F11" s="28" t="s">
        <v>39</v>
      </c>
      <c r="G11" s="20">
        <v>173530</v>
      </c>
      <c r="H11" s="19">
        <v>173530</v>
      </c>
      <c r="I11" s="5">
        <v>5745</v>
      </c>
    </row>
    <row r="12" spans="6:22" x14ac:dyDescent="0.25">
      <c r="F12" s="28" t="s">
        <v>38</v>
      </c>
      <c r="G12" s="20">
        <v>168679</v>
      </c>
      <c r="H12" s="19">
        <v>168679</v>
      </c>
      <c r="I12" s="5">
        <v>6264</v>
      </c>
    </row>
  </sheetData>
  <mergeCells count="6">
    <mergeCell ref="J2:N2"/>
    <mergeCell ref="O2:S2"/>
    <mergeCell ref="T2:V2"/>
    <mergeCell ref="J3:N3"/>
    <mergeCell ref="O3:S3"/>
    <mergeCell ref="T3:V3"/>
  </mergeCells>
  <conditionalFormatting pivot="1" sqref="H7:H12">
    <cfRule type="dataBar" priority="1">
      <dataBar showValue="0">
        <cfvo type="min"/>
        <cfvo type="max"/>
        <color theme="7" tint="-0.249977111117893"/>
      </dataBar>
      <extLst>
        <ext xmlns:x14="http://schemas.microsoft.com/office/spreadsheetml/2009/9/main" uri="{B025F937-C7B1-47D3-B67F-A62EFF666E3E}">
          <x14:id>{F96C6A9D-73CD-4FFD-B5EB-9628A71E54FB}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96C6A9D-73CD-4FFD-B5EB-9628A71E54FB}">
            <x14:dataBar minLength="0" maxLength="100" gradient="0">
              <x14:cfvo type="autoMin"/>
              <x14:cfvo type="autoMax"/>
              <x14:negativeFillColor rgb="FFFF0000"/>
              <x14:axisColor rgb="FF000000"/>
            </x14:dataBar>
          </x14:cfRule>
          <xm:sqref>H7:H12</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4A9AF-AA4C-42DB-A673-3B62F23BFB01}">
  <dimension ref="G1:L13"/>
  <sheetViews>
    <sheetView workbookViewId="0">
      <selection activeCell="G1" sqref="G1:K1"/>
    </sheetView>
  </sheetViews>
  <sheetFormatPr defaultRowHeight="15" x14ac:dyDescent="0.25"/>
  <cols>
    <col min="6" max="6" width="2.140625" customWidth="1"/>
    <col min="7" max="7" width="13.140625" bestFit="1" customWidth="1"/>
    <col min="8" max="8" width="18.140625" bestFit="1" customWidth="1"/>
    <col min="9" max="10" width="12.85546875" bestFit="1" customWidth="1"/>
  </cols>
  <sheetData>
    <row r="1" spans="7:12" ht="27" x14ac:dyDescent="0.5">
      <c r="G1" s="30" t="s">
        <v>73</v>
      </c>
      <c r="H1" s="30"/>
      <c r="I1" s="30"/>
      <c r="J1" s="30"/>
      <c r="K1" s="30"/>
      <c r="L1" s="27"/>
    </row>
    <row r="2" spans="7:12" ht="27" x14ac:dyDescent="0.5">
      <c r="G2" s="30"/>
      <c r="H2" s="30"/>
      <c r="I2" s="30"/>
      <c r="J2" s="30"/>
      <c r="K2" s="30"/>
      <c r="L2" s="27"/>
    </row>
    <row r="4" spans="7:12" x14ac:dyDescent="0.25">
      <c r="G4" s="17" t="s">
        <v>0</v>
      </c>
      <c r="H4" t="s" vm="1">
        <v>15</v>
      </c>
    </row>
    <row r="5" spans="7:12" x14ac:dyDescent="0.25">
      <c r="G5" s="17" t="s">
        <v>11</v>
      </c>
      <c r="H5" t="s" vm="2">
        <v>2</v>
      </c>
    </row>
    <row r="7" spans="7:12" x14ac:dyDescent="0.25">
      <c r="G7" s="17" t="s">
        <v>67</v>
      </c>
      <c r="H7" t="s">
        <v>72</v>
      </c>
    </row>
    <row r="8" spans="7:12" ht="27" customHeight="1" x14ac:dyDescent="0.25">
      <c r="G8" s="28" t="s">
        <v>37</v>
      </c>
      <c r="H8" s="21">
        <v>68.166666666666671</v>
      </c>
    </row>
    <row r="9" spans="7:12" x14ac:dyDescent="0.25">
      <c r="G9" s="28" t="s">
        <v>39</v>
      </c>
      <c r="H9" s="21">
        <v>133.38888888888889</v>
      </c>
    </row>
    <row r="10" spans="7:12" ht="23.25" customHeight="1" x14ac:dyDescent="0.25">
      <c r="G10" s="28" t="s">
        <v>68</v>
      </c>
      <c r="H10" s="21">
        <v>98.269230769230774</v>
      </c>
    </row>
    <row r="11" spans="7:12" ht="23.25" customHeight="1" x14ac:dyDescent="0.25"/>
    <row r="12" spans="7:12" ht="30.75" customHeight="1" x14ac:dyDescent="0.25"/>
    <row r="13" spans="7:12" ht="45" customHeight="1" x14ac:dyDescent="0.25"/>
  </sheetData>
  <mergeCells count="2">
    <mergeCell ref="G1:K1"/>
    <mergeCell ref="G2:K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F6E8-B6E1-42CF-B931-087D9AAF4F4A}">
  <dimension ref="E2:L306"/>
  <sheetViews>
    <sheetView topLeftCell="F41" workbookViewId="0">
      <selection activeCell="K49" sqref="K49"/>
    </sheetView>
  </sheetViews>
  <sheetFormatPr defaultRowHeight="15" x14ac:dyDescent="0.25"/>
  <cols>
    <col min="4" max="4" width="10.28515625" customWidth="1"/>
    <col min="5" max="5" width="16" bestFit="1" customWidth="1"/>
    <col min="6" max="6" width="13" bestFit="1" customWidth="1"/>
    <col min="7" max="7" width="21.85546875" bestFit="1" customWidth="1"/>
    <col min="8" max="8" width="37.7109375" bestFit="1" customWidth="1"/>
    <col min="9" max="9" width="15.140625" customWidth="1"/>
  </cols>
  <sheetData>
    <row r="2" spans="5:12" ht="27" x14ac:dyDescent="0.5">
      <c r="G2" s="30" t="s">
        <v>74</v>
      </c>
      <c r="H2" s="30"/>
      <c r="I2" s="30"/>
      <c r="J2" s="30"/>
      <c r="K2" s="30"/>
      <c r="L2" s="27"/>
    </row>
    <row r="3" spans="5:12" ht="27" x14ac:dyDescent="0.5">
      <c r="G3" s="30"/>
      <c r="H3" s="30"/>
      <c r="I3" s="30"/>
      <c r="J3" s="30"/>
      <c r="K3" s="30"/>
      <c r="L3" s="27"/>
    </row>
    <row r="6" spans="5:12" x14ac:dyDescent="0.25">
      <c r="E6" s="6" t="s">
        <v>11</v>
      </c>
      <c r="F6" s="6" t="s">
        <v>12</v>
      </c>
      <c r="G6" s="6" t="s">
        <v>0</v>
      </c>
      <c r="H6" s="10" t="s">
        <v>1</v>
      </c>
      <c r="I6" s="10" t="s">
        <v>48</v>
      </c>
    </row>
    <row r="7" spans="5:12" x14ac:dyDescent="0.25">
      <c r="E7" t="s">
        <v>40</v>
      </c>
      <c r="F7" t="s">
        <v>37</v>
      </c>
      <c r="G7" t="s">
        <v>30</v>
      </c>
      <c r="H7" s="4">
        <v>1624</v>
      </c>
      <c r="I7" s="5">
        <v>114</v>
      </c>
    </row>
    <row r="8" spans="5:12" x14ac:dyDescent="0.25">
      <c r="E8" t="s">
        <v>8</v>
      </c>
      <c r="F8" t="s">
        <v>35</v>
      </c>
      <c r="G8" t="s">
        <v>32</v>
      </c>
      <c r="H8" s="4">
        <v>6706</v>
      </c>
      <c r="I8" s="5">
        <v>459</v>
      </c>
    </row>
    <row r="9" spans="5:12" x14ac:dyDescent="0.25">
      <c r="E9" t="s">
        <v>9</v>
      </c>
      <c r="F9" t="s">
        <v>35</v>
      </c>
      <c r="G9" t="s">
        <v>4</v>
      </c>
      <c r="H9" s="4">
        <v>959</v>
      </c>
      <c r="I9" s="5">
        <v>147</v>
      </c>
    </row>
    <row r="10" spans="5:12" x14ac:dyDescent="0.25">
      <c r="E10" t="s">
        <v>41</v>
      </c>
      <c r="F10" t="s">
        <v>36</v>
      </c>
      <c r="G10" t="s">
        <v>18</v>
      </c>
      <c r="H10" s="4">
        <v>9632</v>
      </c>
      <c r="I10" s="5">
        <v>288</v>
      </c>
    </row>
    <row r="11" spans="5:12" x14ac:dyDescent="0.25">
      <c r="E11" t="s">
        <v>6</v>
      </c>
      <c r="F11" t="s">
        <v>39</v>
      </c>
      <c r="G11" t="s">
        <v>25</v>
      </c>
      <c r="H11" s="4">
        <v>2100</v>
      </c>
      <c r="I11" s="5">
        <v>414</v>
      </c>
    </row>
    <row r="12" spans="5:12" x14ac:dyDescent="0.25">
      <c r="E12" t="s">
        <v>40</v>
      </c>
      <c r="F12" t="s">
        <v>35</v>
      </c>
      <c r="G12" t="s">
        <v>33</v>
      </c>
      <c r="H12" s="4">
        <v>8869</v>
      </c>
      <c r="I12" s="5">
        <v>432</v>
      </c>
    </row>
    <row r="13" spans="5:12" x14ac:dyDescent="0.25">
      <c r="E13" t="s">
        <v>6</v>
      </c>
      <c r="F13" t="s">
        <v>38</v>
      </c>
      <c r="G13" t="s">
        <v>31</v>
      </c>
      <c r="H13" s="4">
        <v>2681</v>
      </c>
      <c r="I13" s="5">
        <v>54</v>
      </c>
    </row>
    <row r="14" spans="5:12" x14ac:dyDescent="0.25">
      <c r="E14" t="s">
        <v>8</v>
      </c>
      <c r="F14" t="s">
        <v>35</v>
      </c>
      <c r="G14" t="s">
        <v>22</v>
      </c>
      <c r="H14" s="4">
        <v>5012</v>
      </c>
      <c r="I14" s="5">
        <v>210</v>
      </c>
    </row>
    <row r="15" spans="5:12" x14ac:dyDescent="0.25">
      <c r="E15" t="s">
        <v>7</v>
      </c>
      <c r="F15" t="s">
        <v>38</v>
      </c>
      <c r="G15" t="s">
        <v>14</v>
      </c>
      <c r="H15" s="4">
        <v>1281</v>
      </c>
      <c r="I15" s="5">
        <v>75</v>
      </c>
    </row>
    <row r="16" spans="5:12" x14ac:dyDescent="0.25">
      <c r="E16" t="s">
        <v>5</v>
      </c>
      <c r="F16" t="s">
        <v>37</v>
      </c>
      <c r="G16" t="s">
        <v>14</v>
      </c>
      <c r="H16" s="4">
        <v>4991</v>
      </c>
      <c r="I16" s="5">
        <v>12</v>
      </c>
    </row>
    <row r="17" spans="5:9" x14ac:dyDescent="0.25">
      <c r="E17" t="s">
        <v>2</v>
      </c>
      <c r="F17" t="s">
        <v>39</v>
      </c>
      <c r="G17" t="s">
        <v>25</v>
      </c>
      <c r="H17" s="4">
        <v>1785</v>
      </c>
      <c r="I17" s="5">
        <v>462</v>
      </c>
    </row>
    <row r="18" spans="5:9" x14ac:dyDescent="0.25">
      <c r="E18" t="s">
        <v>3</v>
      </c>
      <c r="F18" t="s">
        <v>37</v>
      </c>
      <c r="G18" t="s">
        <v>17</v>
      </c>
      <c r="H18" s="4">
        <v>3983</v>
      </c>
      <c r="I18" s="5">
        <v>144</v>
      </c>
    </row>
    <row r="19" spans="5:9" x14ac:dyDescent="0.25">
      <c r="E19" t="s">
        <v>9</v>
      </c>
      <c r="F19" t="s">
        <v>38</v>
      </c>
      <c r="G19" t="s">
        <v>16</v>
      </c>
      <c r="H19" s="4">
        <v>2646</v>
      </c>
      <c r="I19" s="5">
        <v>120</v>
      </c>
    </row>
    <row r="20" spans="5:9" x14ac:dyDescent="0.25">
      <c r="E20" t="s">
        <v>2</v>
      </c>
      <c r="F20" t="s">
        <v>34</v>
      </c>
      <c r="G20" t="s">
        <v>13</v>
      </c>
      <c r="H20" s="4">
        <v>252</v>
      </c>
      <c r="I20" s="5">
        <v>54</v>
      </c>
    </row>
    <row r="21" spans="5:9" x14ac:dyDescent="0.25">
      <c r="E21" t="s">
        <v>3</v>
      </c>
      <c r="F21" t="s">
        <v>35</v>
      </c>
      <c r="G21" t="s">
        <v>25</v>
      </c>
      <c r="H21" s="4">
        <v>2464</v>
      </c>
      <c r="I21" s="5">
        <v>234</v>
      </c>
    </row>
    <row r="22" spans="5:9" x14ac:dyDescent="0.25">
      <c r="E22" t="s">
        <v>3</v>
      </c>
      <c r="F22" t="s">
        <v>35</v>
      </c>
      <c r="G22" t="s">
        <v>29</v>
      </c>
      <c r="H22" s="4">
        <v>2114</v>
      </c>
      <c r="I22" s="5">
        <v>66</v>
      </c>
    </row>
    <row r="23" spans="5:9" x14ac:dyDescent="0.25">
      <c r="E23" t="s">
        <v>6</v>
      </c>
      <c r="F23" t="s">
        <v>37</v>
      </c>
      <c r="G23" t="s">
        <v>31</v>
      </c>
      <c r="H23" s="4">
        <v>7693</v>
      </c>
      <c r="I23" s="5">
        <v>87</v>
      </c>
    </row>
    <row r="24" spans="5:9" x14ac:dyDescent="0.25">
      <c r="E24" t="s">
        <v>5</v>
      </c>
      <c r="F24" t="s">
        <v>34</v>
      </c>
      <c r="G24" t="s">
        <v>20</v>
      </c>
      <c r="H24" s="4">
        <v>15610</v>
      </c>
      <c r="I24" s="5">
        <v>339</v>
      </c>
    </row>
    <row r="25" spans="5:9" x14ac:dyDescent="0.25">
      <c r="E25" t="s">
        <v>41</v>
      </c>
      <c r="F25" t="s">
        <v>34</v>
      </c>
      <c r="G25" t="s">
        <v>22</v>
      </c>
      <c r="H25" s="4">
        <v>336</v>
      </c>
      <c r="I25" s="5">
        <v>144</v>
      </c>
    </row>
    <row r="26" spans="5:9" x14ac:dyDescent="0.25">
      <c r="E26" t="s">
        <v>2</v>
      </c>
      <c r="F26" t="s">
        <v>39</v>
      </c>
      <c r="G26" t="s">
        <v>20</v>
      </c>
      <c r="H26" s="4">
        <v>9443</v>
      </c>
      <c r="I26" s="5">
        <v>162</v>
      </c>
    </row>
    <row r="27" spans="5:9" x14ac:dyDescent="0.25">
      <c r="E27" t="s">
        <v>9</v>
      </c>
      <c r="F27" t="s">
        <v>34</v>
      </c>
      <c r="G27" t="s">
        <v>23</v>
      </c>
      <c r="H27" s="4">
        <v>8155</v>
      </c>
      <c r="I27" s="5">
        <v>90</v>
      </c>
    </row>
    <row r="28" spans="5:9" x14ac:dyDescent="0.25">
      <c r="E28" t="s">
        <v>8</v>
      </c>
      <c r="F28" t="s">
        <v>38</v>
      </c>
      <c r="G28" t="s">
        <v>23</v>
      </c>
      <c r="H28" s="4">
        <v>1701</v>
      </c>
      <c r="I28" s="5">
        <v>234</v>
      </c>
    </row>
    <row r="29" spans="5:9" x14ac:dyDescent="0.25">
      <c r="E29" t="s">
        <v>10</v>
      </c>
      <c r="F29" t="s">
        <v>38</v>
      </c>
      <c r="G29" t="s">
        <v>22</v>
      </c>
      <c r="H29" s="4">
        <v>2205</v>
      </c>
      <c r="I29" s="5">
        <v>141</v>
      </c>
    </row>
    <row r="30" spans="5:9" x14ac:dyDescent="0.25">
      <c r="E30" t="s">
        <v>8</v>
      </c>
      <c r="F30" t="s">
        <v>37</v>
      </c>
      <c r="G30" t="s">
        <v>19</v>
      </c>
      <c r="H30" s="4">
        <v>1771</v>
      </c>
      <c r="I30" s="5">
        <v>204</v>
      </c>
    </row>
    <row r="31" spans="5:9" x14ac:dyDescent="0.25">
      <c r="E31" t="s">
        <v>41</v>
      </c>
      <c r="F31" t="s">
        <v>35</v>
      </c>
      <c r="G31" t="s">
        <v>15</v>
      </c>
      <c r="H31" s="4">
        <v>2114</v>
      </c>
      <c r="I31" s="5">
        <v>186</v>
      </c>
    </row>
    <row r="32" spans="5:9" x14ac:dyDescent="0.25">
      <c r="E32" t="s">
        <v>41</v>
      </c>
      <c r="F32" t="s">
        <v>36</v>
      </c>
      <c r="G32" t="s">
        <v>13</v>
      </c>
      <c r="H32" s="4">
        <v>10311</v>
      </c>
      <c r="I32" s="5">
        <v>231</v>
      </c>
    </row>
    <row r="33" spans="5:9" x14ac:dyDescent="0.25">
      <c r="E33" t="s">
        <v>3</v>
      </c>
      <c r="F33" t="s">
        <v>39</v>
      </c>
      <c r="G33" t="s">
        <v>16</v>
      </c>
      <c r="H33" s="4">
        <v>21</v>
      </c>
      <c r="I33" s="5">
        <v>168</v>
      </c>
    </row>
    <row r="34" spans="5:9" x14ac:dyDescent="0.25">
      <c r="E34" t="s">
        <v>10</v>
      </c>
      <c r="F34" t="s">
        <v>35</v>
      </c>
      <c r="G34" t="s">
        <v>20</v>
      </c>
      <c r="H34" s="4">
        <v>1974</v>
      </c>
      <c r="I34" s="5">
        <v>195</v>
      </c>
    </row>
    <row r="35" spans="5:9" x14ac:dyDescent="0.25">
      <c r="E35" t="s">
        <v>5</v>
      </c>
      <c r="F35" t="s">
        <v>36</v>
      </c>
      <c r="G35" t="s">
        <v>23</v>
      </c>
      <c r="H35" s="4">
        <v>6314</v>
      </c>
      <c r="I35" s="5">
        <v>15</v>
      </c>
    </row>
    <row r="36" spans="5:9" x14ac:dyDescent="0.25">
      <c r="E36" t="s">
        <v>10</v>
      </c>
      <c r="F36" t="s">
        <v>37</v>
      </c>
      <c r="G36" t="s">
        <v>23</v>
      </c>
      <c r="H36" s="4">
        <v>4683</v>
      </c>
      <c r="I36" s="5">
        <v>30</v>
      </c>
    </row>
    <row r="37" spans="5:9" x14ac:dyDescent="0.25">
      <c r="E37" t="s">
        <v>41</v>
      </c>
      <c r="F37" t="s">
        <v>37</v>
      </c>
      <c r="G37" t="s">
        <v>24</v>
      </c>
      <c r="H37" s="4">
        <v>6398</v>
      </c>
      <c r="I37" s="5">
        <v>102</v>
      </c>
    </row>
    <row r="38" spans="5:9" x14ac:dyDescent="0.25">
      <c r="E38" t="s">
        <v>2</v>
      </c>
      <c r="F38" t="s">
        <v>35</v>
      </c>
      <c r="G38" t="s">
        <v>19</v>
      </c>
      <c r="H38" s="4">
        <v>553</v>
      </c>
      <c r="I38" s="5">
        <v>15</v>
      </c>
    </row>
    <row r="39" spans="5:9" x14ac:dyDescent="0.25">
      <c r="E39" t="s">
        <v>8</v>
      </c>
      <c r="F39" t="s">
        <v>39</v>
      </c>
      <c r="G39" t="s">
        <v>30</v>
      </c>
      <c r="H39" s="4">
        <v>7021</v>
      </c>
      <c r="I39" s="5">
        <v>183</v>
      </c>
    </row>
    <row r="40" spans="5:9" x14ac:dyDescent="0.25">
      <c r="E40" t="s">
        <v>40</v>
      </c>
      <c r="F40" t="s">
        <v>39</v>
      </c>
      <c r="G40" t="s">
        <v>22</v>
      </c>
      <c r="H40" s="4">
        <v>5817</v>
      </c>
      <c r="I40" s="5">
        <v>12</v>
      </c>
    </row>
    <row r="41" spans="5:9" x14ac:dyDescent="0.25">
      <c r="E41" t="s">
        <v>41</v>
      </c>
      <c r="F41" t="s">
        <v>39</v>
      </c>
      <c r="G41" t="s">
        <v>14</v>
      </c>
      <c r="H41" s="4">
        <v>3976</v>
      </c>
      <c r="I41" s="5">
        <v>72</v>
      </c>
    </row>
    <row r="42" spans="5:9" x14ac:dyDescent="0.25">
      <c r="E42" t="s">
        <v>6</v>
      </c>
      <c r="F42" t="s">
        <v>38</v>
      </c>
      <c r="G42" t="s">
        <v>27</v>
      </c>
      <c r="H42" s="4">
        <v>1134</v>
      </c>
      <c r="I42" s="5">
        <v>282</v>
      </c>
    </row>
    <row r="43" spans="5:9" x14ac:dyDescent="0.25">
      <c r="E43" t="s">
        <v>2</v>
      </c>
      <c r="F43" t="s">
        <v>39</v>
      </c>
      <c r="G43" t="s">
        <v>28</v>
      </c>
      <c r="H43" s="4">
        <v>6027</v>
      </c>
      <c r="I43" s="5">
        <v>144</v>
      </c>
    </row>
    <row r="44" spans="5:9" x14ac:dyDescent="0.25">
      <c r="E44" t="s">
        <v>6</v>
      </c>
      <c r="F44" t="s">
        <v>37</v>
      </c>
      <c r="G44" t="s">
        <v>16</v>
      </c>
      <c r="H44" s="4">
        <v>1904</v>
      </c>
      <c r="I44" s="5">
        <v>405</v>
      </c>
    </row>
    <row r="45" spans="5:9" x14ac:dyDescent="0.25">
      <c r="E45" t="s">
        <v>7</v>
      </c>
      <c r="F45" t="s">
        <v>34</v>
      </c>
      <c r="G45" t="s">
        <v>32</v>
      </c>
      <c r="H45" s="4">
        <v>3262</v>
      </c>
      <c r="I45" s="5">
        <v>75</v>
      </c>
    </row>
    <row r="46" spans="5:9" x14ac:dyDescent="0.25">
      <c r="E46" t="s">
        <v>40</v>
      </c>
      <c r="F46" t="s">
        <v>34</v>
      </c>
      <c r="G46" t="s">
        <v>27</v>
      </c>
      <c r="H46" s="4">
        <v>2289</v>
      </c>
      <c r="I46" s="5">
        <v>135</v>
      </c>
    </row>
    <row r="47" spans="5:9" x14ac:dyDescent="0.25">
      <c r="E47" t="s">
        <v>5</v>
      </c>
      <c r="F47" t="s">
        <v>34</v>
      </c>
      <c r="G47" t="s">
        <v>27</v>
      </c>
      <c r="H47" s="4">
        <v>6986</v>
      </c>
      <c r="I47" s="5">
        <v>21</v>
      </c>
    </row>
    <row r="48" spans="5:9" x14ac:dyDescent="0.25">
      <c r="E48" t="s">
        <v>2</v>
      </c>
      <c r="F48" t="s">
        <v>38</v>
      </c>
      <c r="G48" t="s">
        <v>23</v>
      </c>
      <c r="H48" s="4">
        <v>4417</v>
      </c>
      <c r="I48" s="5">
        <v>153</v>
      </c>
    </row>
    <row r="49" spans="5:9" x14ac:dyDescent="0.25">
      <c r="E49" t="s">
        <v>6</v>
      </c>
      <c r="F49" t="s">
        <v>34</v>
      </c>
      <c r="G49" t="s">
        <v>15</v>
      </c>
      <c r="H49" s="4">
        <v>1442</v>
      </c>
      <c r="I49" s="5">
        <v>15</v>
      </c>
    </row>
    <row r="50" spans="5:9" x14ac:dyDescent="0.25">
      <c r="E50" t="s">
        <v>3</v>
      </c>
      <c r="F50" t="s">
        <v>35</v>
      </c>
      <c r="G50" t="s">
        <v>14</v>
      </c>
      <c r="H50" s="4">
        <v>2415</v>
      </c>
      <c r="I50" s="5">
        <v>255</v>
      </c>
    </row>
    <row r="51" spans="5:9" x14ac:dyDescent="0.25">
      <c r="E51" t="s">
        <v>2</v>
      </c>
      <c r="F51" t="s">
        <v>37</v>
      </c>
      <c r="G51" t="s">
        <v>19</v>
      </c>
      <c r="H51" s="4">
        <v>238</v>
      </c>
      <c r="I51" s="5">
        <v>18</v>
      </c>
    </row>
    <row r="52" spans="5:9" x14ac:dyDescent="0.25">
      <c r="E52" t="s">
        <v>6</v>
      </c>
      <c r="F52" t="s">
        <v>37</v>
      </c>
      <c r="G52" t="s">
        <v>23</v>
      </c>
      <c r="H52" s="4">
        <v>4949</v>
      </c>
      <c r="I52" s="5">
        <v>189</v>
      </c>
    </row>
    <row r="53" spans="5:9" x14ac:dyDescent="0.25">
      <c r="E53" t="s">
        <v>5</v>
      </c>
      <c r="F53" t="s">
        <v>38</v>
      </c>
      <c r="G53" t="s">
        <v>32</v>
      </c>
      <c r="H53" s="4">
        <v>5075</v>
      </c>
      <c r="I53" s="5">
        <v>21</v>
      </c>
    </row>
    <row r="54" spans="5:9" x14ac:dyDescent="0.25">
      <c r="E54" t="s">
        <v>3</v>
      </c>
      <c r="F54" t="s">
        <v>36</v>
      </c>
      <c r="G54" t="s">
        <v>16</v>
      </c>
      <c r="H54" s="4">
        <v>9198</v>
      </c>
      <c r="I54" s="5">
        <v>36</v>
      </c>
    </row>
    <row r="55" spans="5:9" x14ac:dyDescent="0.25">
      <c r="E55" t="s">
        <v>6</v>
      </c>
      <c r="F55" t="s">
        <v>34</v>
      </c>
      <c r="G55" t="s">
        <v>29</v>
      </c>
      <c r="H55" s="4">
        <v>3339</v>
      </c>
      <c r="I55" s="5">
        <v>75</v>
      </c>
    </row>
    <row r="56" spans="5:9" x14ac:dyDescent="0.25">
      <c r="E56" t="s">
        <v>40</v>
      </c>
      <c r="F56" t="s">
        <v>34</v>
      </c>
      <c r="G56" t="s">
        <v>17</v>
      </c>
      <c r="H56" s="4">
        <v>5019</v>
      </c>
      <c r="I56" s="5">
        <v>156</v>
      </c>
    </row>
    <row r="57" spans="5:9" x14ac:dyDescent="0.25">
      <c r="E57" t="s">
        <v>5</v>
      </c>
      <c r="F57" t="s">
        <v>36</v>
      </c>
      <c r="G57" t="s">
        <v>16</v>
      </c>
      <c r="H57" s="4">
        <v>16184</v>
      </c>
      <c r="I57" s="5">
        <v>39</v>
      </c>
    </row>
    <row r="58" spans="5:9" x14ac:dyDescent="0.25">
      <c r="E58" t="s">
        <v>6</v>
      </c>
      <c r="F58" t="s">
        <v>36</v>
      </c>
      <c r="G58" t="s">
        <v>21</v>
      </c>
      <c r="H58" s="4">
        <v>497</v>
      </c>
      <c r="I58" s="5">
        <v>63</v>
      </c>
    </row>
    <row r="59" spans="5:9" x14ac:dyDescent="0.25">
      <c r="E59" t="s">
        <v>2</v>
      </c>
      <c r="F59" t="s">
        <v>36</v>
      </c>
      <c r="G59" t="s">
        <v>29</v>
      </c>
      <c r="H59" s="4">
        <v>8211</v>
      </c>
      <c r="I59" s="5">
        <v>75</v>
      </c>
    </row>
    <row r="60" spans="5:9" x14ac:dyDescent="0.25">
      <c r="E60" t="s">
        <v>2</v>
      </c>
      <c r="F60" t="s">
        <v>38</v>
      </c>
      <c r="G60" t="s">
        <v>28</v>
      </c>
      <c r="H60" s="4">
        <v>6580</v>
      </c>
      <c r="I60" s="5">
        <v>183</v>
      </c>
    </row>
    <row r="61" spans="5:9" x14ac:dyDescent="0.25">
      <c r="E61" t="s">
        <v>41</v>
      </c>
      <c r="F61" t="s">
        <v>35</v>
      </c>
      <c r="G61" t="s">
        <v>13</v>
      </c>
      <c r="H61" s="4">
        <v>4760</v>
      </c>
      <c r="I61" s="5">
        <v>69</v>
      </c>
    </row>
    <row r="62" spans="5:9" x14ac:dyDescent="0.25">
      <c r="E62" t="s">
        <v>40</v>
      </c>
      <c r="F62" t="s">
        <v>36</v>
      </c>
      <c r="G62" t="s">
        <v>25</v>
      </c>
      <c r="H62" s="4">
        <v>5439</v>
      </c>
      <c r="I62" s="5">
        <v>30</v>
      </c>
    </row>
    <row r="63" spans="5:9" x14ac:dyDescent="0.25">
      <c r="E63" t="s">
        <v>41</v>
      </c>
      <c r="F63" t="s">
        <v>34</v>
      </c>
      <c r="G63" t="s">
        <v>17</v>
      </c>
      <c r="H63" s="4">
        <v>1463</v>
      </c>
      <c r="I63" s="5">
        <v>39</v>
      </c>
    </row>
    <row r="64" spans="5:9" x14ac:dyDescent="0.25">
      <c r="E64" t="s">
        <v>3</v>
      </c>
      <c r="F64" t="s">
        <v>34</v>
      </c>
      <c r="G64" t="s">
        <v>32</v>
      </c>
      <c r="H64" s="4">
        <v>7777</v>
      </c>
      <c r="I64" s="5">
        <v>504</v>
      </c>
    </row>
    <row r="65" spans="5:9" x14ac:dyDescent="0.25">
      <c r="E65" t="s">
        <v>9</v>
      </c>
      <c r="F65" t="s">
        <v>37</v>
      </c>
      <c r="G65" t="s">
        <v>29</v>
      </c>
      <c r="H65" s="4">
        <v>1085</v>
      </c>
      <c r="I65" s="5">
        <v>273</v>
      </c>
    </row>
    <row r="66" spans="5:9" x14ac:dyDescent="0.25">
      <c r="E66" t="s">
        <v>5</v>
      </c>
      <c r="F66" t="s">
        <v>37</v>
      </c>
      <c r="G66" t="s">
        <v>31</v>
      </c>
      <c r="H66" s="4">
        <v>182</v>
      </c>
      <c r="I66" s="5">
        <v>48</v>
      </c>
    </row>
    <row r="67" spans="5:9" x14ac:dyDescent="0.25">
      <c r="E67" t="s">
        <v>6</v>
      </c>
      <c r="F67" t="s">
        <v>34</v>
      </c>
      <c r="G67" t="s">
        <v>27</v>
      </c>
      <c r="H67" s="4">
        <v>4242</v>
      </c>
      <c r="I67" s="5">
        <v>207</v>
      </c>
    </row>
    <row r="68" spans="5:9" x14ac:dyDescent="0.25">
      <c r="E68" t="s">
        <v>6</v>
      </c>
      <c r="F68" t="s">
        <v>36</v>
      </c>
      <c r="G68" t="s">
        <v>32</v>
      </c>
      <c r="H68" s="4">
        <v>6118</v>
      </c>
      <c r="I68" s="5">
        <v>9</v>
      </c>
    </row>
    <row r="69" spans="5:9" x14ac:dyDescent="0.25">
      <c r="E69" t="s">
        <v>10</v>
      </c>
      <c r="F69" t="s">
        <v>36</v>
      </c>
      <c r="G69" t="s">
        <v>23</v>
      </c>
      <c r="H69" s="4">
        <v>2317</v>
      </c>
      <c r="I69" s="5">
        <v>261</v>
      </c>
    </row>
    <row r="70" spans="5:9" x14ac:dyDescent="0.25">
      <c r="E70" t="s">
        <v>6</v>
      </c>
      <c r="F70" t="s">
        <v>38</v>
      </c>
      <c r="G70" t="s">
        <v>16</v>
      </c>
      <c r="H70" s="4">
        <v>938</v>
      </c>
      <c r="I70" s="5">
        <v>6</v>
      </c>
    </row>
    <row r="71" spans="5:9" x14ac:dyDescent="0.25">
      <c r="E71" t="s">
        <v>8</v>
      </c>
      <c r="F71" t="s">
        <v>37</v>
      </c>
      <c r="G71" t="s">
        <v>15</v>
      </c>
      <c r="H71" s="4">
        <v>9709</v>
      </c>
      <c r="I71" s="5">
        <v>30</v>
      </c>
    </row>
    <row r="72" spans="5:9" x14ac:dyDescent="0.25">
      <c r="E72" t="s">
        <v>7</v>
      </c>
      <c r="F72" t="s">
        <v>34</v>
      </c>
      <c r="G72" t="s">
        <v>20</v>
      </c>
      <c r="H72" s="4">
        <v>2205</v>
      </c>
      <c r="I72" s="5">
        <v>138</v>
      </c>
    </row>
    <row r="73" spans="5:9" x14ac:dyDescent="0.25">
      <c r="E73" t="s">
        <v>7</v>
      </c>
      <c r="F73" t="s">
        <v>37</v>
      </c>
      <c r="G73" t="s">
        <v>17</v>
      </c>
      <c r="H73" s="4">
        <v>4487</v>
      </c>
      <c r="I73" s="5">
        <v>111</v>
      </c>
    </row>
    <row r="74" spans="5:9" x14ac:dyDescent="0.25">
      <c r="E74" t="s">
        <v>5</v>
      </c>
      <c r="F74" t="s">
        <v>35</v>
      </c>
      <c r="G74" t="s">
        <v>18</v>
      </c>
      <c r="H74" s="4">
        <v>2415</v>
      </c>
      <c r="I74" s="5">
        <v>15</v>
      </c>
    </row>
    <row r="75" spans="5:9" x14ac:dyDescent="0.25">
      <c r="E75" t="s">
        <v>40</v>
      </c>
      <c r="F75" t="s">
        <v>34</v>
      </c>
      <c r="G75" t="s">
        <v>19</v>
      </c>
      <c r="H75" s="4">
        <v>4018</v>
      </c>
      <c r="I75" s="5">
        <v>162</v>
      </c>
    </row>
    <row r="76" spans="5:9" x14ac:dyDescent="0.25">
      <c r="E76" t="s">
        <v>5</v>
      </c>
      <c r="F76" t="s">
        <v>34</v>
      </c>
      <c r="G76" t="s">
        <v>19</v>
      </c>
      <c r="H76" s="4">
        <v>861</v>
      </c>
      <c r="I76" s="5">
        <v>195</v>
      </c>
    </row>
    <row r="77" spans="5:9" x14ac:dyDescent="0.25">
      <c r="E77" t="s">
        <v>10</v>
      </c>
      <c r="F77" t="s">
        <v>38</v>
      </c>
      <c r="G77" t="s">
        <v>14</v>
      </c>
      <c r="H77" s="4">
        <v>5586</v>
      </c>
      <c r="I77" s="5">
        <v>525</v>
      </c>
    </row>
    <row r="78" spans="5:9" x14ac:dyDescent="0.25">
      <c r="E78" t="s">
        <v>7</v>
      </c>
      <c r="F78" t="s">
        <v>34</v>
      </c>
      <c r="G78" t="s">
        <v>33</v>
      </c>
      <c r="H78" s="4">
        <v>2226</v>
      </c>
      <c r="I78" s="5">
        <v>48</v>
      </c>
    </row>
    <row r="79" spans="5:9" x14ac:dyDescent="0.25">
      <c r="E79" t="s">
        <v>9</v>
      </c>
      <c r="F79" t="s">
        <v>34</v>
      </c>
      <c r="G79" t="s">
        <v>28</v>
      </c>
      <c r="H79" s="4">
        <v>14329</v>
      </c>
      <c r="I79" s="5">
        <v>150</v>
      </c>
    </row>
    <row r="80" spans="5:9" x14ac:dyDescent="0.25">
      <c r="E80" t="s">
        <v>9</v>
      </c>
      <c r="F80" t="s">
        <v>34</v>
      </c>
      <c r="G80" t="s">
        <v>20</v>
      </c>
      <c r="H80" s="4">
        <v>8463</v>
      </c>
      <c r="I80" s="5">
        <v>492</v>
      </c>
    </row>
    <row r="81" spans="5:9" x14ac:dyDescent="0.25">
      <c r="E81" t="s">
        <v>5</v>
      </c>
      <c r="F81" t="s">
        <v>34</v>
      </c>
      <c r="G81" t="s">
        <v>29</v>
      </c>
      <c r="H81" s="4">
        <v>2891</v>
      </c>
      <c r="I81" s="5">
        <v>102</v>
      </c>
    </row>
    <row r="82" spans="5:9" x14ac:dyDescent="0.25">
      <c r="E82" t="s">
        <v>3</v>
      </c>
      <c r="F82" t="s">
        <v>36</v>
      </c>
      <c r="G82" t="s">
        <v>23</v>
      </c>
      <c r="H82" s="4">
        <v>3773</v>
      </c>
      <c r="I82" s="5">
        <v>165</v>
      </c>
    </row>
    <row r="83" spans="5:9" x14ac:dyDescent="0.25">
      <c r="E83" t="s">
        <v>41</v>
      </c>
      <c r="F83" t="s">
        <v>36</v>
      </c>
      <c r="G83" t="s">
        <v>28</v>
      </c>
      <c r="H83" s="4">
        <v>854</v>
      </c>
      <c r="I83" s="5">
        <v>309</v>
      </c>
    </row>
    <row r="84" spans="5:9" x14ac:dyDescent="0.25">
      <c r="E84" t="s">
        <v>6</v>
      </c>
      <c r="F84" t="s">
        <v>36</v>
      </c>
      <c r="G84" t="s">
        <v>17</v>
      </c>
      <c r="H84" s="4">
        <v>4970</v>
      </c>
      <c r="I84" s="5">
        <v>156</v>
      </c>
    </row>
    <row r="85" spans="5:9" x14ac:dyDescent="0.25">
      <c r="E85" t="s">
        <v>9</v>
      </c>
      <c r="F85" t="s">
        <v>35</v>
      </c>
      <c r="G85" t="s">
        <v>26</v>
      </c>
      <c r="H85" s="4">
        <v>98</v>
      </c>
      <c r="I85" s="5">
        <v>159</v>
      </c>
    </row>
    <row r="86" spans="5:9" x14ac:dyDescent="0.25">
      <c r="E86" t="s">
        <v>5</v>
      </c>
      <c r="F86" t="s">
        <v>35</v>
      </c>
      <c r="G86" t="s">
        <v>15</v>
      </c>
      <c r="H86" s="4">
        <v>13391</v>
      </c>
      <c r="I86" s="5">
        <v>201</v>
      </c>
    </row>
    <row r="87" spans="5:9" x14ac:dyDescent="0.25">
      <c r="E87" t="s">
        <v>8</v>
      </c>
      <c r="F87" t="s">
        <v>39</v>
      </c>
      <c r="G87" t="s">
        <v>31</v>
      </c>
      <c r="H87" s="4">
        <v>8890</v>
      </c>
      <c r="I87" s="5">
        <v>210</v>
      </c>
    </row>
    <row r="88" spans="5:9" x14ac:dyDescent="0.25">
      <c r="E88" t="s">
        <v>2</v>
      </c>
      <c r="F88" t="s">
        <v>38</v>
      </c>
      <c r="G88" t="s">
        <v>13</v>
      </c>
      <c r="H88" s="4">
        <v>56</v>
      </c>
      <c r="I88" s="5">
        <v>51</v>
      </c>
    </row>
    <row r="89" spans="5:9" x14ac:dyDescent="0.25">
      <c r="E89" t="s">
        <v>3</v>
      </c>
      <c r="F89" t="s">
        <v>36</v>
      </c>
      <c r="G89" t="s">
        <v>25</v>
      </c>
      <c r="H89" s="4">
        <v>3339</v>
      </c>
      <c r="I89" s="5">
        <v>39</v>
      </c>
    </row>
    <row r="90" spans="5:9" x14ac:dyDescent="0.25">
      <c r="E90" t="s">
        <v>10</v>
      </c>
      <c r="F90" t="s">
        <v>35</v>
      </c>
      <c r="G90" t="s">
        <v>18</v>
      </c>
      <c r="H90" s="4">
        <v>3808</v>
      </c>
      <c r="I90" s="5">
        <v>279</v>
      </c>
    </row>
    <row r="91" spans="5:9" x14ac:dyDescent="0.25">
      <c r="E91" t="s">
        <v>10</v>
      </c>
      <c r="F91" t="s">
        <v>38</v>
      </c>
      <c r="G91" t="s">
        <v>13</v>
      </c>
      <c r="H91" s="4">
        <v>63</v>
      </c>
      <c r="I91" s="5">
        <v>123</v>
      </c>
    </row>
    <row r="92" spans="5:9" x14ac:dyDescent="0.25">
      <c r="E92" t="s">
        <v>2</v>
      </c>
      <c r="F92" t="s">
        <v>39</v>
      </c>
      <c r="G92" t="s">
        <v>27</v>
      </c>
      <c r="H92" s="4">
        <v>7812</v>
      </c>
      <c r="I92" s="5">
        <v>81</v>
      </c>
    </row>
    <row r="93" spans="5:9" x14ac:dyDescent="0.25">
      <c r="E93" t="s">
        <v>40</v>
      </c>
      <c r="F93" t="s">
        <v>37</v>
      </c>
      <c r="G93" t="s">
        <v>19</v>
      </c>
      <c r="H93" s="4">
        <v>7693</v>
      </c>
      <c r="I93" s="5">
        <v>21</v>
      </c>
    </row>
    <row r="94" spans="5:9" x14ac:dyDescent="0.25">
      <c r="E94" t="s">
        <v>3</v>
      </c>
      <c r="F94" t="s">
        <v>36</v>
      </c>
      <c r="G94" t="s">
        <v>28</v>
      </c>
      <c r="H94" s="4">
        <v>973</v>
      </c>
      <c r="I94" s="5">
        <v>162</v>
      </c>
    </row>
    <row r="95" spans="5:9" x14ac:dyDescent="0.25">
      <c r="E95" t="s">
        <v>10</v>
      </c>
      <c r="F95" t="s">
        <v>35</v>
      </c>
      <c r="G95" t="s">
        <v>21</v>
      </c>
      <c r="H95" s="4">
        <v>567</v>
      </c>
      <c r="I95" s="5">
        <v>228</v>
      </c>
    </row>
    <row r="96" spans="5:9" x14ac:dyDescent="0.25">
      <c r="E96" t="s">
        <v>10</v>
      </c>
      <c r="F96" t="s">
        <v>36</v>
      </c>
      <c r="G96" t="s">
        <v>29</v>
      </c>
      <c r="H96" s="4">
        <v>2471</v>
      </c>
      <c r="I96" s="5">
        <v>342</v>
      </c>
    </row>
    <row r="97" spans="5:9" x14ac:dyDescent="0.25">
      <c r="E97" t="s">
        <v>5</v>
      </c>
      <c r="F97" t="s">
        <v>38</v>
      </c>
      <c r="G97" t="s">
        <v>13</v>
      </c>
      <c r="H97" s="4">
        <v>7189</v>
      </c>
      <c r="I97" s="5">
        <v>54</v>
      </c>
    </row>
    <row r="98" spans="5:9" x14ac:dyDescent="0.25">
      <c r="E98" t="s">
        <v>41</v>
      </c>
      <c r="F98" t="s">
        <v>35</v>
      </c>
      <c r="G98" t="s">
        <v>28</v>
      </c>
      <c r="H98" s="4">
        <v>7455</v>
      </c>
      <c r="I98" s="5">
        <v>216</v>
      </c>
    </row>
    <row r="99" spans="5:9" x14ac:dyDescent="0.25">
      <c r="E99" t="s">
        <v>3</v>
      </c>
      <c r="F99" t="s">
        <v>34</v>
      </c>
      <c r="G99" t="s">
        <v>26</v>
      </c>
      <c r="H99" s="4">
        <v>3108</v>
      </c>
      <c r="I99" s="5">
        <v>54</v>
      </c>
    </row>
    <row r="100" spans="5:9" x14ac:dyDescent="0.25">
      <c r="E100" t="s">
        <v>6</v>
      </c>
      <c r="F100" t="s">
        <v>38</v>
      </c>
      <c r="G100" t="s">
        <v>25</v>
      </c>
      <c r="H100" s="4">
        <v>469</v>
      </c>
      <c r="I100" s="5">
        <v>75</v>
      </c>
    </row>
    <row r="101" spans="5:9" x14ac:dyDescent="0.25">
      <c r="E101" t="s">
        <v>9</v>
      </c>
      <c r="F101" t="s">
        <v>37</v>
      </c>
      <c r="G101" t="s">
        <v>23</v>
      </c>
      <c r="H101" s="4">
        <v>2737</v>
      </c>
      <c r="I101" s="5">
        <v>93</v>
      </c>
    </row>
    <row r="102" spans="5:9" x14ac:dyDescent="0.25">
      <c r="E102" t="s">
        <v>9</v>
      </c>
      <c r="F102" t="s">
        <v>37</v>
      </c>
      <c r="G102" t="s">
        <v>25</v>
      </c>
      <c r="H102" s="4">
        <v>4305</v>
      </c>
      <c r="I102" s="5">
        <v>156</v>
      </c>
    </row>
    <row r="103" spans="5:9" x14ac:dyDescent="0.25">
      <c r="E103" t="s">
        <v>9</v>
      </c>
      <c r="F103" t="s">
        <v>38</v>
      </c>
      <c r="G103" t="s">
        <v>17</v>
      </c>
      <c r="H103" s="4">
        <v>2408</v>
      </c>
      <c r="I103" s="5">
        <v>9</v>
      </c>
    </row>
    <row r="104" spans="5:9" x14ac:dyDescent="0.25">
      <c r="E104" t="s">
        <v>3</v>
      </c>
      <c r="F104" t="s">
        <v>36</v>
      </c>
      <c r="G104" t="s">
        <v>19</v>
      </c>
      <c r="H104" s="4">
        <v>1281</v>
      </c>
      <c r="I104" s="5">
        <v>18</v>
      </c>
    </row>
    <row r="105" spans="5:9" x14ac:dyDescent="0.25">
      <c r="E105" t="s">
        <v>40</v>
      </c>
      <c r="F105" t="s">
        <v>35</v>
      </c>
      <c r="G105" t="s">
        <v>32</v>
      </c>
      <c r="H105" s="4">
        <v>12348</v>
      </c>
      <c r="I105" s="5">
        <v>234</v>
      </c>
    </row>
    <row r="106" spans="5:9" x14ac:dyDescent="0.25">
      <c r="E106" t="s">
        <v>3</v>
      </c>
      <c r="F106" t="s">
        <v>34</v>
      </c>
      <c r="G106" t="s">
        <v>28</v>
      </c>
      <c r="H106" s="4">
        <v>3689</v>
      </c>
      <c r="I106" s="5">
        <v>312</v>
      </c>
    </row>
    <row r="107" spans="5:9" x14ac:dyDescent="0.25">
      <c r="E107" t="s">
        <v>7</v>
      </c>
      <c r="F107" t="s">
        <v>36</v>
      </c>
      <c r="G107" t="s">
        <v>19</v>
      </c>
      <c r="H107" s="4">
        <v>2870</v>
      </c>
      <c r="I107" s="5">
        <v>300</v>
      </c>
    </row>
    <row r="108" spans="5:9" x14ac:dyDescent="0.25">
      <c r="E108" t="s">
        <v>2</v>
      </c>
      <c r="F108" t="s">
        <v>36</v>
      </c>
      <c r="G108" t="s">
        <v>27</v>
      </c>
      <c r="H108" s="4">
        <v>798</v>
      </c>
      <c r="I108" s="5">
        <v>519</v>
      </c>
    </row>
    <row r="109" spans="5:9" x14ac:dyDescent="0.25">
      <c r="E109" t="s">
        <v>41</v>
      </c>
      <c r="F109" t="s">
        <v>37</v>
      </c>
      <c r="G109" t="s">
        <v>21</v>
      </c>
      <c r="H109" s="4">
        <v>2933</v>
      </c>
      <c r="I109" s="5">
        <v>9</v>
      </c>
    </row>
    <row r="110" spans="5:9" x14ac:dyDescent="0.25">
      <c r="E110" t="s">
        <v>5</v>
      </c>
      <c r="F110" t="s">
        <v>35</v>
      </c>
      <c r="G110" t="s">
        <v>4</v>
      </c>
      <c r="H110" s="4">
        <v>2744</v>
      </c>
      <c r="I110" s="5">
        <v>9</v>
      </c>
    </row>
    <row r="111" spans="5:9" x14ac:dyDescent="0.25">
      <c r="E111" t="s">
        <v>40</v>
      </c>
      <c r="F111" t="s">
        <v>36</v>
      </c>
      <c r="G111" t="s">
        <v>33</v>
      </c>
      <c r="H111" s="4">
        <v>9772</v>
      </c>
      <c r="I111" s="5">
        <v>90</v>
      </c>
    </row>
    <row r="112" spans="5:9" x14ac:dyDescent="0.25">
      <c r="E112" t="s">
        <v>7</v>
      </c>
      <c r="F112" t="s">
        <v>34</v>
      </c>
      <c r="G112" t="s">
        <v>25</v>
      </c>
      <c r="H112" s="4">
        <v>1568</v>
      </c>
      <c r="I112" s="5">
        <v>96</v>
      </c>
    </row>
    <row r="113" spans="5:9" x14ac:dyDescent="0.25">
      <c r="E113" t="s">
        <v>2</v>
      </c>
      <c r="F113" t="s">
        <v>36</v>
      </c>
      <c r="G113" t="s">
        <v>16</v>
      </c>
      <c r="H113" s="4">
        <v>11417</v>
      </c>
      <c r="I113" s="5">
        <v>21</v>
      </c>
    </row>
    <row r="114" spans="5:9" x14ac:dyDescent="0.25">
      <c r="E114" t="s">
        <v>40</v>
      </c>
      <c r="F114" t="s">
        <v>34</v>
      </c>
      <c r="G114" t="s">
        <v>26</v>
      </c>
      <c r="H114" s="4">
        <v>6748</v>
      </c>
      <c r="I114" s="5">
        <v>48</v>
      </c>
    </row>
    <row r="115" spans="5:9" x14ac:dyDescent="0.25">
      <c r="E115" t="s">
        <v>10</v>
      </c>
      <c r="F115" t="s">
        <v>36</v>
      </c>
      <c r="G115" t="s">
        <v>27</v>
      </c>
      <c r="H115" s="4">
        <v>1407</v>
      </c>
      <c r="I115" s="5">
        <v>72</v>
      </c>
    </row>
    <row r="116" spans="5:9" x14ac:dyDescent="0.25">
      <c r="E116" t="s">
        <v>8</v>
      </c>
      <c r="F116" t="s">
        <v>35</v>
      </c>
      <c r="G116" t="s">
        <v>29</v>
      </c>
      <c r="H116" s="4">
        <v>2023</v>
      </c>
      <c r="I116" s="5">
        <v>168</v>
      </c>
    </row>
    <row r="117" spans="5:9" x14ac:dyDescent="0.25">
      <c r="E117" t="s">
        <v>5</v>
      </c>
      <c r="F117" t="s">
        <v>39</v>
      </c>
      <c r="G117" t="s">
        <v>26</v>
      </c>
      <c r="H117" s="4">
        <v>5236</v>
      </c>
      <c r="I117" s="5">
        <v>51</v>
      </c>
    </row>
    <row r="118" spans="5:9" x14ac:dyDescent="0.25">
      <c r="E118" t="s">
        <v>41</v>
      </c>
      <c r="F118" t="s">
        <v>36</v>
      </c>
      <c r="G118" t="s">
        <v>19</v>
      </c>
      <c r="H118" s="4">
        <v>1925</v>
      </c>
      <c r="I118" s="5">
        <v>192</v>
      </c>
    </row>
    <row r="119" spans="5:9" x14ac:dyDescent="0.25">
      <c r="E119" t="s">
        <v>7</v>
      </c>
      <c r="F119" t="s">
        <v>37</v>
      </c>
      <c r="G119" t="s">
        <v>14</v>
      </c>
      <c r="H119" s="4">
        <v>6608</v>
      </c>
      <c r="I119" s="5">
        <v>225</v>
      </c>
    </row>
    <row r="120" spans="5:9" x14ac:dyDescent="0.25">
      <c r="E120" t="s">
        <v>6</v>
      </c>
      <c r="F120" t="s">
        <v>34</v>
      </c>
      <c r="G120" t="s">
        <v>26</v>
      </c>
      <c r="H120" s="4">
        <v>8008</v>
      </c>
      <c r="I120" s="5">
        <v>456</v>
      </c>
    </row>
    <row r="121" spans="5:9" x14ac:dyDescent="0.25">
      <c r="E121" t="s">
        <v>10</v>
      </c>
      <c r="F121" t="s">
        <v>34</v>
      </c>
      <c r="G121" t="s">
        <v>25</v>
      </c>
      <c r="H121" s="4">
        <v>1428</v>
      </c>
      <c r="I121" s="5">
        <v>93</v>
      </c>
    </row>
    <row r="122" spans="5:9" x14ac:dyDescent="0.25">
      <c r="E122" t="s">
        <v>6</v>
      </c>
      <c r="F122" t="s">
        <v>34</v>
      </c>
      <c r="G122" t="s">
        <v>4</v>
      </c>
      <c r="H122" s="4">
        <v>525</v>
      </c>
      <c r="I122" s="5">
        <v>48</v>
      </c>
    </row>
    <row r="123" spans="5:9" x14ac:dyDescent="0.25">
      <c r="E123" t="s">
        <v>6</v>
      </c>
      <c r="F123" t="s">
        <v>37</v>
      </c>
      <c r="G123" t="s">
        <v>18</v>
      </c>
      <c r="H123" s="4">
        <v>1505</v>
      </c>
      <c r="I123" s="5">
        <v>102</v>
      </c>
    </row>
    <row r="124" spans="5:9" x14ac:dyDescent="0.25">
      <c r="E124" t="s">
        <v>7</v>
      </c>
      <c r="F124" t="s">
        <v>35</v>
      </c>
      <c r="G124" t="s">
        <v>30</v>
      </c>
      <c r="H124" s="4">
        <v>6755</v>
      </c>
      <c r="I124" s="5">
        <v>252</v>
      </c>
    </row>
    <row r="125" spans="5:9" x14ac:dyDescent="0.25">
      <c r="E125" t="s">
        <v>2</v>
      </c>
      <c r="F125" t="s">
        <v>37</v>
      </c>
      <c r="G125" t="s">
        <v>18</v>
      </c>
      <c r="H125" s="4">
        <v>11571</v>
      </c>
      <c r="I125" s="5">
        <v>138</v>
      </c>
    </row>
    <row r="126" spans="5:9" x14ac:dyDescent="0.25">
      <c r="E126" t="s">
        <v>40</v>
      </c>
      <c r="F126" t="s">
        <v>38</v>
      </c>
      <c r="G126" t="s">
        <v>25</v>
      </c>
      <c r="H126" s="4">
        <v>2541</v>
      </c>
      <c r="I126" s="5">
        <v>90</v>
      </c>
    </row>
    <row r="127" spans="5:9" x14ac:dyDescent="0.25">
      <c r="E127" t="s">
        <v>41</v>
      </c>
      <c r="F127" t="s">
        <v>37</v>
      </c>
      <c r="G127" t="s">
        <v>30</v>
      </c>
      <c r="H127" s="4">
        <v>1526</v>
      </c>
      <c r="I127" s="5">
        <v>240</v>
      </c>
    </row>
    <row r="128" spans="5:9" x14ac:dyDescent="0.25">
      <c r="E128" t="s">
        <v>40</v>
      </c>
      <c r="F128" t="s">
        <v>38</v>
      </c>
      <c r="G128" t="s">
        <v>4</v>
      </c>
      <c r="H128" s="4">
        <v>6125</v>
      </c>
      <c r="I128" s="5">
        <v>102</v>
      </c>
    </row>
    <row r="129" spans="5:9" x14ac:dyDescent="0.25">
      <c r="E129" t="s">
        <v>41</v>
      </c>
      <c r="F129" t="s">
        <v>35</v>
      </c>
      <c r="G129" t="s">
        <v>27</v>
      </c>
      <c r="H129" s="4">
        <v>847</v>
      </c>
      <c r="I129" s="5">
        <v>129</v>
      </c>
    </row>
    <row r="130" spans="5:9" x14ac:dyDescent="0.25">
      <c r="E130" t="s">
        <v>8</v>
      </c>
      <c r="F130" t="s">
        <v>35</v>
      </c>
      <c r="G130" t="s">
        <v>27</v>
      </c>
      <c r="H130" s="4">
        <v>4753</v>
      </c>
      <c r="I130" s="5">
        <v>300</v>
      </c>
    </row>
    <row r="131" spans="5:9" x14ac:dyDescent="0.25">
      <c r="E131" t="s">
        <v>6</v>
      </c>
      <c r="F131" t="s">
        <v>38</v>
      </c>
      <c r="G131" t="s">
        <v>33</v>
      </c>
      <c r="H131" s="4">
        <v>959</v>
      </c>
      <c r="I131" s="5">
        <v>135</v>
      </c>
    </row>
    <row r="132" spans="5:9" x14ac:dyDescent="0.25">
      <c r="E132" t="s">
        <v>7</v>
      </c>
      <c r="F132" t="s">
        <v>35</v>
      </c>
      <c r="G132" t="s">
        <v>24</v>
      </c>
      <c r="H132" s="4">
        <v>2793</v>
      </c>
      <c r="I132" s="5">
        <v>114</v>
      </c>
    </row>
    <row r="133" spans="5:9" x14ac:dyDescent="0.25">
      <c r="E133" t="s">
        <v>7</v>
      </c>
      <c r="F133" t="s">
        <v>35</v>
      </c>
      <c r="G133" t="s">
        <v>14</v>
      </c>
      <c r="H133" s="4">
        <v>4606</v>
      </c>
      <c r="I133" s="5">
        <v>63</v>
      </c>
    </row>
    <row r="134" spans="5:9" x14ac:dyDescent="0.25">
      <c r="E134" t="s">
        <v>7</v>
      </c>
      <c r="F134" t="s">
        <v>36</v>
      </c>
      <c r="G134" t="s">
        <v>29</v>
      </c>
      <c r="H134" s="4">
        <v>5551</v>
      </c>
      <c r="I134" s="5">
        <v>252</v>
      </c>
    </row>
    <row r="135" spans="5:9" x14ac:dyDescent="0.25">
      <c r="E135" t="s">
        <v>10</v>
      </c>
      <c r="F135" t="s">
        <v>36</v>
      </c>
      <c r="G135" t="s">
        <v>32</v>
      </c>
      <c r="H135" s="4">
        <v>6657</v>
      </c>
      <c r="I135" s="5">
        <v>303</v>
      </c>
    </row>
    <row r="136" spans="5:9" x14ac:dyDescent="0.25">
      <c r="E136" t="s">
        <v>7</v>
      </c>
      <c r="F136" t="s">
        <v>39</v>
      </c>
      <c r="G136" t="s">
        <v>17</v>
      </c>
      <c r="H136" s="4">
        <v>4438</v>
      </c>
      <c r="I136" s="5">
        <v>246</v>
      </c>
    </row>
    <row r="137" spans="5:9" x14ac:dyDescent="0.25">
      <c r="E137" t="s">
        <v>8</v>
      </c>
      <c r="F137" t="s">
        <v>38</v>
      </c>
      <c r="G137" t="s">
        <v>22</v>
      </c>
      <c r="H137" s="4">
        <v>168</v>
      </c>
      <c r="I137" s="5">
        <v>84</v>
      </c>
    </row>
    <row r="138" spans="5:9" x14ac:dyDescent="0.25">
      <c r="E138" t="s">
        <v>7</v>
      </c>
      <c r="F138" t="s">
        <v>34</v>
      </c>
      <c r="G138" t="s">
        <v>17</v>
      </c>
      <c r="H138" s="4">
        <v>7777</v>
      </c>
      <c r="I138" s="5">
        <v>39</v>
      </c>
    </row>
    <row r="139" spans="5:9" x14ac:dyDescent="0.25">
      <c r="E139" t="s">
        <v>5</v>
      </c>
      <c r="F139" t="s">
        <v>36</v>
      </c>
      <c r="G139" t="s">
        <v>17</v>
      </c>
      <c r="H139" s="4">
        <v>3339</v>
      </c>
      <c r="I139" s="5">
        <v>348</v>
      </c>
    </row>
    <row r="140" spans="5:9" x14ac:dyDescent="0.25">
      <c r="E140" t="s">
        <v>7</v>
      </c>
      <c r="F140" t="s">
        <v>37</v>
      </c>
      <c r="G140" t="s">
        <v>33</v>
      </c>
      <c r="H140" s="4">
        <v>6391</v>
      </c>
      <c r="I140" s="5">
        <v>48</v>
      </c>
    </row>
    <row r="141" spans="5:9" x14ac:dyDescent="0.25">
      <c r="E141" t="s">
        <v>5</v>
      </c>
      <c r="F141" t="s">
        <v>37</v>
      </c>
      <c r="G141" t="s">
        <v>22</v>
      </c>
      <c r="H141" s="4">
        <v>518</v>
      </c>
      <c r="I141" s="5">
        <v>75</v>
      </c>
    </row>
    <row r="142" spans="5:9" x14ac:dyDescent="0.25">
      <c r="E142" t="s">
        <v>7</v>
      </c>
      <c r="F142" t="s">
        <v>38</v>
      </c>
      <c r="G142" t="s">
        <v>28</v>
      </c>
      <c r="H142" s="4">
        <v>5677</v>
      </c>
      <c r="I142" s="5">
        <v>258</v>
      </c>
    </row>
    <row r="143" spans="5:9" x14ac:dyDescent="0.25">
      <c r="E143" t="s">
        <v>6</v>
      </c>
      <c r="F143" t="s">
        <v>39</v>
      </c>
      <c r="G143" t="s">
        <v>17</v>
      </c>
      <c r="H143" s="4">
        <v>6048</v>
      </c>
      <c r="I143" s="5">
        <v>27</v>
      </c>
    </row>
    <row r="144" spans="5:9" x14ac:dyDescent="0.25">
      <c r="E144" t="s">
        <v>8</v>
      </c>
      <c r="F144" t="s">
        <v>38</v>
      </c>
      <c r="G144" t="s">
        <v>32</v>
      </c>
      <c r="H144" s="4">
        <v>3752</v>
      </c>
      <c r="I144" s="5">
        <v>213</v>
      </c>
    </row>
    <row r="145" spans="5:9" x14ac:dyDescent="0.25">
      <c r="E145" t="s">
        <v>5</v>
      </c>
      <c r="F145" t="s">
        <v>35</v>
      </c>
      <c r="G145" t="s">
        <v>29</v>
      </c>
      <c r="H145" s="4">
        <v>4480</v>
      </c>
      <c r="I145" s="5">
        <v>357</v>
      </c>
    </row>
    <row r="146" spans="5:9" x14ac:dyDescent="0.25">
      <c r="E146" t="s">
        <v>9</v>
      </c>
      <c r="F146" t="s">
        <v>37</v>
      </c>
      <c r="G146" t="s">
        <v>4</v>
      </c>
      <c r="H146" s="4">
        <v>259</v>
      </c>
      <c r="I146" s="5">
        <v>207</v>
      </c>
    </row>
    <row r="147" spans="5:9" x14ac:dyDescent="0.25">
      <c r="E147" t="s">
        <v>8</v>
      </c>
      <c r="F147" t="s">
        <v>37</v>
      </c>
      <c r="G147" t="s">
        <v>30</v>
      </c>
      <c r="H147" s="4">
        <v>42</v>
      </c>
      <c r="I147" s="5">
        <v>150</v>
      </c>
    </row>
    <row r="148" spans="5:9" x14ac:dyDescent="0.25">
      <c r="E148" t="s">
        <v>41</v>
      </c>
      <c r="F148" t="s">
        <v>36</v>
      </c>
      <c r="G148" t="s">
        <v>26</v>
      </c>
      <c r="H148" s="4">
        <v>98</v>
      </c>
      <c r="I148" s="5">
        <v>204</v>
      </c>
    </row>
    <row r="149" spans="5:9" x14ac:dyDescent="0.25">
      <c r="E149" t="s">
        <v>7</v>
      </c>
      <c r="F149" t="s">
        <v>35</v>
      </c>
      <c r="G149" t="s">
        <v>27</v>
      </c>
      <c r="H149" s="4">
        <v>2478</v>
      </c>
      <c r="I149" s="5">
        <v>21</v>
      </c>
    </row>
    <row r="150" spans="5:9" x14ac:dyDescent="0.25">
      <c r="E150" t="s">
        <v>41</v>
      </c>
      <c r="F150" t="s">
        <v>34</v>
      </c>
      <c r="G150" t="s">
        <v>33</v>
      </c>
      <c r="H150" s="4">
        <v>7847</v>
      </c>
      <c r="I150" s="5">
        <v>174</v>
      </c>
    </row>
    <row r="151" spans="5:9" x14ac:dyDescent="0.25">
      <c r="E151" t="s">
        <v>2</v>
      </c>
      <c r="F151" t="s">
        <v>37</v>
      </c>
      <c r="G151" t="s">
        <v>17</v>
      </c>
      <c r="H151" s="4">
        <v>9926</v>
      </c>
      <c r="I151" s="5">
        <v>201</v>
      </c>
    </row>
    <row r="152" spans="5:9" x14ac:dyDescent="0.25">
      <c r="E152" t="s">
        <v>8</v>
      </c>
      <c r="F152" t="s">
        <v>38</v>
      </c>
      <c r="G152" t="s">
        <v>13</v>
      </c>
      <c r="H152" s="4">
        <v>819</v>
      </c>
      <c r="I152" s="5">
        <v>510</v>
      </c>
    </row>
    <row r="153" spans="5:9" x14ac:dyDescent="0.25">
      <c r="E153" t="s">
        <v>6</v>
      </c>
      <c r="F153" t="s">
        <v>39</v>
      </c>
      <c r="G153" t="s">
        <v>29</v>
      </c>
      <c r="H153" s="4">
        <v>3052</v>
      </c>
      <c r="I153" s="5">
        <v>378</v>
      </c>
    </row>
    <row r="154" spans="5:9" x14ac:dyDescent="0.25">
      <c r="E154" t="s">
        <v>9</v>
      </c>
      <c r="F154" t="s">
        <v>34</v>
      </c>
      <c r="G154" t="s">
        <v>21</v>
      </c>
      <c r="H154" s="4">
        <v>6832</v>
      </c>
      <c r="I154" s="5">
        <v>27</v>
      </c>
    </row>
    <row r="155" spans="5:9" x14ac:dyDescent="0.25">
      <c r="E155" t="s">
        <v>2</v>
      </c>
      <c r="F155" t="s">
        <v>39</v>
      </c>
      <c r="G155" t="s">
        <v>16</v>
      </c>
      <c r="H155" s="4">
        <v>2016</v>
      </c>
      <c r="I155" s="5">
        <v>117</v>
      </c>
    </row>
    <row r="156" spans="5:9" x14ac:dyDescent="0.25">
      <c r="E156" t="s">
        <v>6</v>
      </c>
      <c r="F156" t="s">
        <v>38</v>
      </c>
      <c r="G156" t="s">
        <v>21</v>
      </c>
      <c r="H156" s="4">
        <v>7322</v>
      </c>
      <c r="I156" s="5">
        <v>36</v>
      </c>
    </row>
    <row r="157" spans="5:9" x14ac:dyDescent="0.25">
      <c r="E157" t="s">
        <v>8</v>
      </c>
      <c r="F157" t="s">
        <v>35</v>
      </c>
      <c r="G157" t="s">
        <v>33</v>
      </c>
      <c r="H157" s="4">
        <v>357</v>
      </c>
      <c r="I157" s="5">
        <v>126</v>
      </c>
    </row>
    <row r="158" spans="5:9" x14ac:dyDescent="0.25">
      <c r="E158" t="s">
        <v>9</v>
      </c>
      <c r="F158" t="s">
        <v>39</v>
      </c>
      <c r="G158" t="s">
        <v>25</v>
      </c>
      <c r="H158" s="4">
        <v>3192</v>
      </c>
      <c r="I158" s="5">
        <v>72</v>
      </c>
    </row>
    <row r="159" spans="5:9" x14ac:dyDescent="0.25">
      <c r="E159" t="s">
        <v>7</v>
      </c>
      <c r="F159" t="s">
        <v>36</v>
      </c>
      <c r="G159" t="s">
        <v>22</v>
      </c>
      <c r="H159" s="4">
        <v>8435</v>
      </c>
      <c r="I159" s="5">
        <v>42</v>
      </c>
    </row>
    <row r="160" spans="5:9" x14ac:dyDescent="0.25">
      <c r="E160" t="s">
        <v>40</v>
      </c>
      <c r="F160" t="s">
        <v>39</v>
      </c>
      <c r="G160" t="s">
        <v>29</v>
      </c>
      <c r="H160" s="4">
        <v>0</v>
      </c>
      <c r="I160" s="5">
        <v>135</v>
      </c>
    </row>
    <row r="161" spans="5:9" x14ac:dyDescent="0.25">
      <c r="E161" t="s">
        <v>7</v>
      </c>
      <c r="F161" t="s">
        <v>34</v>
      </c>
      <c r="G161" t="s">
        <v>24</v>
      </c>
      <c r="H161" s="4">
        <v>8862</v>
      </c>
      <c r="I161" s="5">
        <v>189</v>
      </c>
    </row>
    <row r="162" spans="5:9" x14ac:dyDescent="0.25">
      <c r="E162" t="s">
        <v>6</v>
      </c>
      <c r="F162" t="s">
        <v>37</v>
      </c>
      <c r="G162" t="s">
        <v>28</v>
      </c>
      <c r="H162" s="4">
        <v>3556</v>
      </c>
      <c r="I162" s="5">
        <v>459</v>
      </c>
    </row>
    <row r="163" spans="5:9" x14ac:dyDescent="0.25">
      <c r="E163" t="s">
        <v>5</v>
      </c>
      <c r="F163" t="s">
        <v>34</v>
      </c>
      <c r="G163" t="s">
        <v>15</v>
      </c>
      <c r="H163" s="4">
        <v>7280</v>
      </c>
      <c r="I163" s="5">
        <v>201</v>
      </c>
    </row>
    <row r="164" spans="5:9" x14ac:dyDescent="0.25">
      <c r="E164" t="s">
        <v>6</v>
      </c>
      <c r="F164" t="s">
        <v>34</v>
      </c>
      <c r="G164" t="s">
        <v>30</v>
      </c>
      <c r="H164" s="4">
        <v>3402</v>
      </c>
      <c r="I164" s="5">
        <v>366</v>
      </c>
    </row>
    <row r="165" spans="5:9" x14ac:dyDescent="0.25">
      <c r="E165" t="s">
        <v>3</v>
      </c>
      <c r="F165" t="s">
        <v>37</v>
      </c>
      <c r="G165" t="s">
        <v>29</v>
      </c>
      <c r="H165" s="4">
        <v>4592</v>
      </c>
      <c r="I165" s="5">
        <v>324</v>
      </c>
    </row>
    <row r="166" spans="5:9" x14ac:dyDescent="0.25">
      <c r="E166" t="s">
        <v>9</v>
      </c>
      <c r="F166" t="s">
        <v>35</v>
      </c>
      <c r="G166" t="s">
        <v>15</v>
      </c>
      <c r="H166" s="4">
        <v>7833</v>
      </c>
      <c r="I166" s="5">
        <v>243</v>
      </c>
    </row>
    <row r="167" spans="5:9" x14ac:dyDescent="0.25">
      <c r="E167" t="s">
        <v>2</v>
      </c>
      <c r="F167" t="s">
        <v>39</v>
      </c>
      <c r="G167" t="s">
        <v>21</v>
      </c>
      <c r="H167" s="4">
        <v>7651</v>
      </c>
      <c r="I167" s="5">
        <v>213</v>
      </c>
    </row>
    <row r="168" spans="5:9" x14ac:dyDescent="0.25">
      <c r="E168" t="s">
        <v>40</v>
      </c>
      <c r="F168" t="s">
        <v>35</v>
      </c>
      <c r="G168" t="s">
        <v>30</v>
      </c>
      <c r="H168" s="4">
        <v>2275</v>
      </c>
      <c r="I168" s="5">
        <v>447</v>
      </c>
    </row>
    <row r="169" spans="5:9" x14ac:dyDescent="0.25">
      <c r="E169" t="s">
        <v>40</v>
      </c>
      <c r="F169" t="s">
        <v>38</v>
      </c>
      <c r="G169" t="s">
        <v>13</v>
      </c>
      <c r="H169" s="4">
        <v>5670</v>
      </c>
      <c r="I169" s="5">
        <v>297</v>
      </c>
    </row>
    <row r="170" spans="5:9" x14ac:dyDescent="0.25">
      <c r="E170" t="s">
        <v>7</v>
      </c>
      <c r="F170" t="s">
        <v>35</v>
      </c>
      <c r="G170" t="s">
        <v>16</v>
      </c>
      <c r="H170" s="4">
        <v>2135</v>
      </c>
      <c r="I170" s="5">
        <v>27</v>
      </c>
    </row>
    <row r="171" spans="5:9" x14ac:dyDescent="0.25">
      <c r="E171" t="s">
        <v>40</v>
      </c>
      <c r="F171" t="s">
        <v>34</v>
      </c>
      <c r="G171" t="s">
        <v>23</v>
      </c>
      <c r="H171" s="4">
        <v>2779</v>
      </c>
      <c r="I171" s="5">
        <v>75</v>
      </c>
    </row>
    <row r="172" spans="5:9" x14ac:dyDescent="0.25">
      <c r="E172" t="s">
        <v>10</v>
      </c>
      <c r="F172" t="s">
        <v>39</v>
      </c>
      <c r="G172" t="s">
        <v>33</v>
      </c>
      <c r="H172" s="4">
        <v>12950</v>
      </c>
      <c r="I172" s="5">
        <v>30</v>
      </c>
    </row>
    <row r="173" spans="5:9" x14ac:dyDescent="0.25">
      <c r="E173" t="s">
        <v>7</v>
      </c>
      <c r="F173" t="s">
        <v>36</v>
      </c>
      <c r="G173" t="s">
        <v>18</v>
      </c>
      <c r="H173" s="4">
        <v>2646</v>
      </c>
      <c r="I173" s="5">
        <v>177</v>
      </c>
    </row>
    <row r="174" spans="5:9" x14ac:dyDescent="0.25">
      <c r="E174" t="s">
        <v>40</v>
      </c>
      <c r="F174" t="s">
        <v>34</v>
      </c>
      <c r="G174" t="s">
        <v>33</v>
      </c>
      <c r="H174" s="4">
        <v>3794</v>
      </c>
      <c r="I174" s="5">
        <v>159</v>
      </c>
    </row>
    <row r="175" spans="5:9" x14ac:dyDescent="0.25">
      <c r="E175" t="s">
        <v>3</v>
      </c>
      <c r="F175" t="s">
        <v>35</v>
      </c>
      <c r="G175" t="s">
        <v>33</v>
      </c>
      <c r="H175" s="4">
        <v>819</v>
      </c>
      <c r="I175" s="5">
        <v>306</v>
      </c>
    </row>
    <row r="176" spans="5:9" x14ac:dyDescent="0.25">
      <c r="E176" t="s">
        <v>3</v>
      </c>
      <c r="F176" t="s">
        <v>34</v>
      </c>
      <c r="G176" t="s">
        <v>20</v>
      </c>
      <c r="H176" s="4">
        <v>2583</v>
      </c>
      <c r="I176" s="5">
        <v>18</v>
      </c>
    </row>
    <row r="177" spans="5:9" x14ac:dyDescent="0.25">
      <c r="E177" t="s">
        <v>7</v>
      </c>
      <c r="F177" t="s">
        <v>35</v>
      </c>
      <c r="G177" t="s">
        <v>19</v>
      </c>
      <c r="H177" s="4">
        <v>4585</v>
      </c>
      <c r="I177" s="5">
        <v>240</v>
      </c>
    </row>
    <row r="178" spans="5:9" x14ac:dyDescent="0.25">
      <c r="E178" t="s">
        <v>5</v>
      </c>
      <c r="F178" t="s">
        <v>34</v>
      </c>
      <c r="G178" t="s">
        <v>33</v>
      </c>
      <c r="H178" s="4">
        <v>1652</v>
      </c>
      <c r="I178" s="5">
        <v>93</v>
      </c>
    </row>
    <row r="179" spans="5:9" x14ac:dyDescent="0.25">
      <c r="E179" t="s">
        <v>10</v>
      </c>
      <c r="F179" t="s">
        <v>34</v>
      </c>
      <c r="G179" t="s">
        <v>26</v>
      </c>
      <c r="H179" s="4">
        <v>4991</v>
      </c>
      <c r="I179" s="5">
        <v>9</v>
      </c>
    </row>
    <row r="180" spans="5:9" x14ac:dyDescent="0.25">
      <c r="E180" t="s">
        <v>8</v>
      </c>
      <c r="F180" t="s">
        <v>34</v>
      </c>
      <c r="G180" t="s">
        <v>16</v>
      </c>
      <c r="H180" s="4">
        <v>2009</v>
      </c>
      <c r="I180" s="5">
        <v>219</v>
      </c>
    </row>
    <row r="181" spans="5:9" x14ac:dyDescent="0.25">
      <c r="E181" t="s">
        <v>2</v>
      </c>
      <c r="F181" t="s">
        <v>39</v>
      </c>
      <c r="G181" t="s">
        <v>22</v>
      </c>
      <c r="H181" s="4">
        <v>1568</v>
      </c>
      <c r="I181" s="5">
        <v>141</v>
      </c>
    </row>
    <row r="182" spans="5:9" x14ac:dyDescent="0.25">
      <c r="E182" t="s">
        <v>41</v>
      </c>
      <c r="F182" t="s">
        <v>37</v>
      </c>
      <c r="G182" t="s">
        <v>20</v>
      </c>
      <c r="H182" s="4">
        <v>3388</v>
      </c>
      <c r="I182" s="5">
        <v>123</v>
      </c>
    </row>
    <row r="183" spans="5:9" x14ac:dyDescent="0.25">
      <c r="E183" t="s">
        <v>40</v>
      </c>
      <c r="F183" t="s">
        <v>38</v>
      </c>
      <c r="G183" t="s">
        <v>24</v>
      </c>
      <c r="H183" s="4">
        <v>623</v>
      </c>
      <c r="I183" s="5">
        <v>51</v>
      </c>
    </row>
    <row r="184" spans="5:9" x14ac:dyDescent="0.25">
      <c r="E184" t="s">
        <v>6</v>
      </c>
      <c r="F184" t="s">
        <v>36</v>
      </c>
      <c r="G184" t="s">
        <v>4</v>
      </c>
      <c r="H184" s="4">
        <v>10073</v>
      </c>
      <c r="I184" s="5">
        <v>120</v>
      </c>
    </row>
    <row r="185" spans="5:9" x14ac:dyDescent="0.25">
      <c r="E185" t="s">
        <v>8</v>
      </c>
      <c r="F185" t="s">
        <v>39</v>
      </c>
      <c r="G185" t="s">
        <v>26</v>
      </c>
      <c r="H185" s="4">
        <v>1561</v>
      </c>
      <c r="I185" s="5">
        <v>27</v>
      </c>
    </row>
    <row r="186" spans="5:9" x14ac:dyDescent="0.25">
      <c r="E186" t="s">
        <v>9</v>
      </c>
      <c r="F186" t="s">
        <v>36</v>
      </c>
      <c r="G186" t="s">
        <v>27</v>
      </c>
      <c r="H186" s="4">
        <v>11522</v>
      </c>
      <c r="I186" s="5">
        <v>204</v>
      </c>
    </row>
    <row r="187" spans="5:9" x14ac:dyDescent="0.25">
      <c r="E187" t="s">
        <v>6</v>
      </c>
      <c r="F187" t="s">
        <v>38</v>
      </c>
      <c r="G187" t="s">
        <v>13</v>
      </c>
      <c r="H187" s="4">
        <v>2317</v>
      </c>
      <c r="I187" s="5">
        <v>123</v>
      </c>
    </row>
    <row r="188" spans="5:9" x14ac:dyDescent="0.25">
      <c r="E188" t="s">
        <v>10</v>
      </c>
      <c r="F188" t="s">
        <v>37</v>
      </c>
      <c r="G188" t="s">
        <v>28</v>
      </c>
      <c r="H188" s="4">
        <v>3059</v>
      </c>
      <c r="I188" s="5">
        <v>27</v>
      </c>
    </row>
    <row r="189" spans="5:9" x14ac:dyDescent="0.25">
      <c r="E189" t="s">
        <v>41</v>
      </c>
      <c r="F189" t="s">
        <v>37</v>
      </c>
      <c r="G189" t="s">
        <v>26</v>
      </c>
      <c r="H189" s="4">
        <v>2324</v>
      </c>
      <c r="I189" s="5">
        <v>177</v>
      </c>
    </row>
    <row r="190" spans="5:9" x14ac:dyDescent="0.25">
      <c r="E190" t="s">
        <v>3</v>
      </c>
      <c r="F190" t="s">
        <v>39</v>
      </c>
      <c r="G190" t="s">
        <v>26</v>
      </c>
      <c r="H190" s="4">
        <v>4956</v>
      </c>
      <c r="I190" s="5">
        <v>171</v>
      </c>
    </row>
    <row r="191" spans="5:9" x14ac:dyDescent="0.25">
      <c r="E191" t="s">
        <v>10</v>
      </c>
      <c r="F191" t="s">
        <v>34</v>
      </c>
      <c r="G191" t="s">
        <v>19</v>
      </c>
      <c r="H191" s="4">
        <v>5355</v>
      </c>
      <c r="I191" s="5">
        <v>204</v>
      </c>
    </row>
    <row r="192" spans="5:9" x14ac:dyDescent="0.25">
      <c r="E192" t="s">
        <v>3</v>
      </c>
      <c r="F192" t="s">
        <v>34</v>
      </c>
      <c r="G192" t="s">
        <v>14</v>
      </c>
      <c r="H192" s="4">
        <v>7259</v>
      </c>
      <c r="I192" s="5">
        <v>276</v>
      </c>
    </row>
    <row r="193" spans="5:9" x14ac:dyDescent="0.25">
      <c r="E193" t="s">
        <v>8</v>
      </c>
      <c r="F193" t="s">
        <v>37</v>
      </c>
      <c r="G193" t="s">
        <v>26</v>
      </c>
      <c r="H193" s="4">
        <v>6279</v>
      </c>
      <c r="I193" s="5">
        <v>45</v>
      </c>
    </row>
    <row r="194" spans="5:9" x14ac:dyDescent="0.25">
      <c r="E194" t="s">
        <v>40</v>
      </c>
      <c r="F194" t="s">
        <v>38</v>
      </c>
      <c r="G194" t="s">
        <v>29</v>
      </c>
      <c r="H194" s="4">
        <v>2541</v>
      </c>
      <c r="I194" s="5">
        <v>45</v>
      </c>
    </row>
    <row r="195" spans="5:9" x14ac:dyDescent="0.25">
      <c r="E195" t="s">
        <v>6</v>
      </c>
      <c r="F195" t="s">
        <v>35</v>
      </c>
      <c r="G195" t="s">
        <v>27</v>
      </c>
      <c r="H195" s="4">
        <v>3864</v>
      </c>
      <c r="I195" s="5">
        <v>177</v>
      </c>
    </row>
    <row r="196" spans="5:9" x14ac:dyDescent="0.25">
      <c r="E196" t="s">
        <v>5</v>
      </c>
      <c r="F196" t="s">
        <v>36</v>
      </c>
      <c r="G196" t="s">
        <v>13</v>
      </c>
      <c r="H196" s="4">
        <v>6146</v>
      </c>
      <c r="I196" s="5">
        <v>63</v>
      </c>
    </row>
    <row r="197" spans="5:9" x14ac:dyDescent="0.25">
      <c r="E197" t="s">
        <v>9</v>
      </c>
      <c r="F197" t="s">
        <v>39</v>
      </c>
      <c r="G197" t="s">
        <v>18</v>
      </c>
      <c r="H197" s="4">
        <v>2639</v>
      </c>
      <c r="I197" s="5">
        <v>204</v>
      </c>
    </row>
    <row r="198" spans="5:9" x14ac:dyDescent="0.25">
      <c r="E198" t="s">
        <v>8</v>
      </c>
      <c r="F198" t="s">
        <v>37</v>
      </c>
      <c r="G198" t="s">
        <v>22</v>
      </c>
      <c r="H198" s="4">
        <v>1890</v>
      </c>
      <c r="I198" s="5">
        <v>195</v>
      </c>
    </row>
    <row r="199" spans="5:9" x14ac:dyDescent="0.25">
      <c r="E199" t="s">
        <v>7</v>
      </c>
      <c r="F199" t="s">
        <v>34</v>
      </c>
      <c r="G199" t="s">
        <v>14</v>
      </c>
      <c r="H199" s="4">
        <v>1932</v>
      </c>
      <c r="I199" s="5">
        <v>369</v>
      </c>
    </row>
    <row r="200" spans="5:9" x14ac:dyDescent="0.25">
      <c r="E200" t="s">
        <v>3</v>
      </c>
      <c r="F200" t="s">
        <v>34</v>
      </c>
      <c r="G200" t="s">
        <v>25</v>
      </c>
      <c r="H200" s="4">
        <v>6300</v>
      </c>
      <c r="I200" s="5">
        <v>42</v>
      </c>
    </row>
    <row r="201" spans="5:9" x14ac:dyDescent="0.25">
      <c r="E201" t="s">
        <v>6</v>
      </c>
      <c r="F201" t="s">
        <v>37</v>
      </c>
      <c r="G201" t="s">
        <v>30</v>
      </c>
      <c r="H201" s="4">
        <v>560</v>
      </c>
      <c r="I201" s="5">
        <v>81</v>
      </c>
    </row>
    <row r="202" spans="5:9" x14ac:dyDescent="0.25">
      <c r="E202" t="s">
        <v>9</v>
      </c>
      <c r="F202" t="s">
        <v>37</v>
      </c>
      <c r="G202" t="s">
        <v>26</v>
      </c>
      <c r="H202" s="4">
        <v>2856</v>
      </c>
      <c r="I202" s="5">
        <v>246</v>
      </c>
    </row>
    <row r="203" spans="5:9" x14ac:dyDescent="0.25">
      <c r="E203" t="s">
        <v>9</v>
      </c>
      <c r="F203" t="s">
        <v>34</v>
      </c>
      <c r="G203" t="s">
        <v>17</v>
      </c>
      <c r="H203" s="4">
        <v>707</v>
      </c>
      <c r="I203" s="5">
        <v>174</v>
      </c>
    </row>
    <row r="204" spans="5:9" x14ac:dyDescent="0.25">
      <c r="E204" t="s">
        <v>8</v>
      </c>
      <c r="F204" t="s">
        <v>35</v>
      </c>
      <c r="G204" t="s">
        <v>30</v>
      </c>
      <c r="H204" s="4">
        <v>3598</v>
      </c>
      <c r="I204" s="5">
        <v>81</v>
      </c>
    </row>
    <row r="205" spans="5:9" x14ac:dyDescent="0.25">
      <c r="E205" t="s">
        <v>40</v>
      </c>
      <c r="F205" t="s">
        <v>35</v>
      </c>
      <c r="G205" t="s">
        <v>22</v>
      </c>
      <c r="H205" s="4">
        <v>6853</v>
      </c>
      <c r="I205" s="5">
        <v>372</v>
      </c>
    </row>
    <row r="206" spans="5:9" x14ac:dyDescent="0.25">
      <c r="E206" t="s">
        <v>40</v>
      </c>
      <c r="F206" t="s">
        <v>35</v>
      </c>
      <c r="G206" t="s">
        <v>16</v>
      </c>
      <c r="H206" s="4">
        <v>4725</v>
      </c>
      <c r="I206" s="5">
        <v>174</v>
      </c>
    </row>
    <row r="207" spans="5:9" x14ac:dyDescent="0.25">
      <c r="E207" t="s">
        <v>41</v>
      </c>
      <c r="F207" t="s">
        <v>36</v>
      </c>
      <c r="G207" t="s">
        <v>32</v>
      </c>
      <c r="H207" s="4">
        <v>10304</v>
      </c>
      <c r="I207" s="5">
        <v>84</v>
      </c>
    </row>
    <row r="208" spans="5:9" x14ac:dyDescent="0.25">
      <c r="E208" t="s">
        <v>41</v>
      </c>
      <c r="F208" t="s">
        <v>34</v>
      </c>
      <c r="G208" t="s">
        <v>16</v>
      </c>
      <c r="H208" s="4">
        <v>1274</v>
      </c>
      <c r="I208" s="5">
        <v>225</v>
      </c>
    </row>
    <row r="209" spans="5:9" x14ac:dyDescent="0.25">
      <c r="E209" t="s">
        <v>5</v>
      </c>
      <c r="F209" t="s">
        <v>36</v>
      </c>
      <c r="G209" t="s">
        <v>30</v>
      </c>
      <c r="H209" s="4">
        <v>1526</v>
      </c>
      <c r="I209" s="5">
        <v>105</v>
      </c>
    </row>
    <row r="210" spans="5:9" x14ac:dyDescent="0.25">
      <c r="E210" t="s">
        <v>40</v>
      </c>
      <c r="F210" t="s">
        <v>39</v>
      </c>
      <c r="G210" t="s">
        <v>28</v>
      </c>
      <c r="H210" s="4">
        <v>3101</v>
      </c>
      <c r="I210" s="5">
        <v>225</v>
      </c>
    </row>
    <row r="211" spans="5:9" x14ac:dyDescent="0.25">
      <c r="E211" t="s">
        <v>2</v>
      </c>
      <c r="F211" t="s">
        <v>37</v>
      </c>
      <c r="G211" t="s">
        <v>14</v>
      </c>
      <c r="H211" s="4">
        <v>1057</v>
      </c>
      <c r="I211" s="5">
        <v>54</v>
      </c>
    </row>
    <row r="212" spans="5:9" x14ac:dyDescent="0.25">
      <c r="E212" t="s">
        <v>7</v>
      </c>
      <c r="F212" t="s">
        <v>37</v>
      </c>
      <c r="G212" t="s">
        <v>26</v>
      </c>
      <c r="H212" s="4">
        <v>5306</v>
      </c>
      <c r="I212" s="5">
        <v>0</v>
      </c>
    </row>
    <row r="213" spans="5:9" x14ac:dyDescent="0.25">
      <c r="E213" t="s">
        <v>5</v>
      </c>
      <c r="F213" t="s">
        <v>39</v>
      </c>
      <c r="G213" t="s">
        <v>24</v>
      </c>
      <c r="H213" s="4">
        <v>4018</v>
      </c>
      <c r="I213" s="5">
        <v>171</v>
      </c>
    </row>
    <row r="214" spans="5:9" x14ac:dyDescent="0.25">
      <c r="E214" t="s">
        <v>9</v>
      </c>
      <c r="F214" t="s">
        <v>34</v>
      </c>
      <c r="G214" t="s">
        <v>16</v>
      </c>
      <c r="H214" s="4">
        <v>938</v>
      </c>
      <c r="I214" s="5">
        <v>189</v>
      </c>
    </row>
    <row r="215" spans="5:9" x14ac:dyDescent="0.25">
      <c r="E215" t="s">
        <v>7</v>
      </c>
      <c r="F215" t="s">
        <v>38</v>
      </c>
      <c r="G215" t="s">
        <v>18</v>
      </c>
      <c r="H215" s="4">
        <v>1778</v>
      </c>
      <c r="I215" s="5">
        <v>270</v>
      </c>
    </row>
    <row r="216" spans="5:9" x14ac:dyDescent="0.25">
      <c r="E216" t="s">
        <v>6</v>
      </c>
      <c r="F216" t="s">
        <v>39</v>
      </c>
      <c r="G216" t="s">
        <v>30</v>
      </c>
      <c r="H216" s="4">
        <v>1638</v>
      </c>
      <c r="I216" s="5">
        <v>63</v>
      </c>
    </row>
    <row r="217" spans="5:9" x14ac:dyDescent="0.25">
      <c r="E217" t="s">
        <v>41</v>
      </c>
      <c r="F217" t="s">
        <v>38</v>
      </c>
      <c r="G217" t="s">
        <v>25</v>
      </c>
      <c r="H217" s="4">
        <v>154</v>
      </c>
      <c r="I217" s="5">
        <v>21</v>
      </c>
    </row>
    <row r="218" spans="5:9" x14ac:dyDescent="0.25">
      <c r="E218" t="s">
        <v>7</v>
      </c>
      <c r="F218" t="s">
        <v>37</v>
      </c>
      <c r="G218" t="s">
        <v>22</v>
      </c>
      <c r="H218" s="4">
        <v>9835</v>
      </c>
      <c r="I218" s="5">
        <v>207</v>
      </c>
    </row>
    <row r="219" spans="5:9" x14ac:dyDescent="0.25">
      <c r="E219" t="s">
        <v>9</v>
      </c>
      <c r="F219" t="s">
        <v>37</v>
      </c>
      <c r="G219" t="s">
        <v>20</v>
      </c>
      <c r="H219" s="4">
        <v>7273</v>
      </c>
      <c r="I219" s="5">
        <v>96</v>
      </c>
    </row>
    <row r="220" spans="5:9" x14ac:dyDescent="0.25">
      <c r="E220" t="s">
        <v>5</v>
      </c>
      <c r="F220" t="s">
        <v>39</v>
      </c>
      <c r="G220" t="s">
        <v>22</v>
      </c>
      <c r="H220" s="4">
        <v>6909</v>
      </c>
      <c r="I220" s="5">
        <v>81</v>
      </c>
    </row>
    <row r="221" spans="5:9" x14ac:dyDescent="0.25">
      <c r="E221" t="s">
        <v>9</v>
      </c>
      <c r="F221" t="s">
        <v>39</v>
      </c>
      <c r="G221" t="s">
        <v>24</v>
      </c>
      <c r="H221" s="4">
        <v>3920</v>
      </c>
      <c r="I221" s="5">
        <v>306</v>
      </c>
    </row>
    <row r="222" spans="5:9" x14ac:dyDescent="0.25">
      <c r="E222" t="s">
        <v>10</v>
      </c>
      <c r="F222" t="s">
        <v>39</v>
      </c>
      <c r="G222" t="s">
        <v>21</v>
      </c>
      <c r="H222" s="4">
        <v>4858</v>
      </c>
      <c r="I222" s="5">
        <v>279</v>
      </c>
    </row>
    <row r="223" spans="5:9" x14ac:dyDescent="0.25">
      <c r="E223" t="s">
        <v>2</v>
      </c>
      <c r="F223" t="s">
        <v>38</v>
      </c>
      <c r="G223" t="s">
        <v>4</v>
      </c>
      <c r="H223" s="4">
        <v>3549</v>
      </c>
      <c r="I223" s="5">
        <v>3</v>
      </c>
    </row>
    <row r="224" spans="5:9" x14ac:dyDescent="0.25">
      <c r="E224" t="s">
        <v>7</v>
      </c>
      <c r="F224" t="s">
        <v>39</v>
      </c>
      <c r="G224" t="s">
        <v>27</v>
      </c>
      <c r="H224" s="4">
        <v>966</v>
      </c>
      <c r="I224" s="5">
        <v>198</v>
      </c>
    </row>
    <row r="225" spans="5:9" x14ac:dyDescent="0.25">
      <c r="E225" t="s">
        <v>5</v>
      </c>
      <c r="F225" t="s">
        <v>39</v>
      </c>
      <c r="G225" t="s">
        <v>18</v>
      </c>
      <c r="H225" s="4">
        <v>385</v>
      </c>
      <c r="I225" s="5">
        <v>249</v>
      </c>
    </row>
    <row r="226" spans="5:9" x14ac:dyDescent="0.25">
      <c r="E226" t="s">
        <v>6</v>
      </c>
      <c r="F226" t="s">
        <v>34</v>
      </c>
      <c r="G226" t="s">
        <v>16</v>
      </c>
      <c r="H226" s="4">
        <v>2219</v>
      </c>
      <c r="I226" s="5">
        <v>75</v>
      </c>
    </row>
    <row r="227" spans="5:9" x14ac:dyDescent="0.25">
      <c r="E227" t="s">
        <v>9</v>
      </c>
      <c r="F227" t="s">
        <v>36</v>
      </c>
      <c r="G227" t="s">
        <v>32</v>
      </c>
      <c r="H227" s="4">
        <v>2954</v>
      </c>
      <c r="I227" s="5">
        <v>189</v>
      </c>
    </row>
    <row r="228" spans="5:9" x14ac:dyDescent="0.25">
      <c r="E228" t="s">
        <v>7</v>
      </c>
      <c r="F228" t="s">
        <v>36</v>
      </c>
      <c r="G228" t="s">
        <v>32</v>
      </c>
      <c r="H228" s="4">
        <v>280</v>
      </c>
      <c r="I228" s="5">
        <v>87</v>
      </c>
    </row>
    <row r="229" spans="5:9" x14ac:dyDescent="0.25">
      <c r="E229" t="s">
        <v>41</v>
      </c>
      <c r="F229" t="s">
        <v>36</v>
      </c>
      <c r="G229" t="s">
        <v>30</v>
      </c>
      <c r="H229" s="4">
        <v>6118</v>
      </c>
      <c r="I229" s="5">
        <v>174</v>
      </c>
    </row>
    <row r="230" spans="5:9" x14ac:dyDescent="0.25">
      <c r="E230" t="s">
        <v>2</v>
      </c>
      <c r="F230" t="s">
        <v>39</v>
      </c>
      <c r="G230" t="s">
        <v>15</v>
      </c>
      <c r="H230" s="4">
        <v>4802</v>
      </c>
      <c r="I230" s="5">
        <v>36</v>
      </c>
    </row>
    <row r="231" spans="5:9" x14ac:dyDescent="0.25">
      <c r="E231" t="s">
        <v>9</v>
      </c>
      <c r="F231" t="s">
        <v>38</v>
      </c>
      <c r="G231" t="s">
        <v>24</v>
      </c>
      <c r="H231" s="4">
        <v>4137</v>
      </c>
      <c r="I231" s="5">
        <v>60</v>
      </c>
    </row>
    <row r="232" spans="5:9" x14ac:dyDescent="0.25">
      <c r="E232" t="s">
        <v>3</v>
      </c>
      <c r="F232" t="s">
        <v>35</v>
      </c>
      <c r="G232" t="s">
        <v>23</v>
      </c>
      <c r="H232" s="4">
        <v>2023</v>
      </c>
      <c r="I232" s="5">
        <v>78</v>
      </c>
    </row>
    <row r="233" spans="5:9" x14ac:dyDescent="0.25">
      <c r="E233" t="s">
        <v>9</v>
      </c>
      <c r="F233" t="s">
        <v>36</v>
      </c>
      <c r="G233" t="s">
        <v>30</v>
      </c>
      <c r="H233" s="4">
        <v>9051</v>
      </c>
      <c r="I233" s="5">
        <v>57</v>
      </c>
    </row>
    <row r="234" spans="5:9" x14ac:dyDescent="0.25">
      <c r="E234" t="s">
        <v>9</v>
      </c>
      <c r="F234" t="s">
        <v>37</v>
      </c>
      <c r="G234" t="s">
        <v>28</v>
      </c>
      <c r="H234" s="4">
        <v>2919</v>
      </c>
      <c r="I234" s="5">
        <v>45</v>
      </c>
    </row>
    <row r="235" spans="5:9" x14ac:dyDescent="0.25">
      <c r="E235" t="s">
        <v>41</v>
      </c>
      <c r="F235" t="s">
        <v>38</v>
      </c>
      <c r="G235" t="s">
        <v>22</v>
      </c>
      <c r="H235" s="4">
        <v>5915</v>
      </c>
      <c r="I235" s="5">
        <v>3</v>
      </c>
    </row>
    <row r="236" spans="5:9" x14ac:dyDescent="0.25">
      <c r="E236" t="s">
        <v>10</v>
      </c>
      <c r="F236" t="s">
        <v>35</v>
      </c>
      <c r="G236" t="s">
        <v>15</v>
      </c>
      <c r="H236" s="4">
        <v>2562</v>
      </c>
      <c r="I236" s="5">
        <v>6</v>
      </c>
    </row>
    <row r="237" spans="5:9" x14ac:dyDescent="0.25">
      <c r="E237" t="s">
        <v>5</v>
      </c>
      <c r="F237" t="s">
        <v>37</v>
      </c>
      <c r="G237" t="s">
        <v>25</v>
      </c>
      <c r="H237" s="4">
        <v>8813</v>
      </c>
      <c r="I237" s="5">
        <v>21</v>
      </c>
    </row>
    <row r="238" spans="5:9" x14ac:dyDescent="0.25">
      <c r="E238" t="s">
        <v>5</v>
      </c>
      <c r="F238" t="s">
        <v>36</v>
      </c>
      <c r="G238" t="s">
        <v>18</v>
      </c>
      <c r="H238" s="4">
        <v>6111</v>
      </c>
      <c r="I238" s="5">
        <v>3</v>
      </c>
    </row>
    <row r="239" spans="5:9" x14ac:dyDescent="0.25">
      <c r="E239" t="s">
        <v>8</v>
      </c>
      <c r="F239" t="s">
        <v>34</v>
      </c>
      <c r="G239" t="s">
        <v>31</v>
      </c>
      <c r="H239" s="4">
        <v>3507</v>
      </c>
      <c r="I239" s="5">
        <v>288</v>
      </c>
    </row>
    <row r="240" spans="5:9" x14ac:dyDescent="0.25">
      <c r="E240" t="s">
        <v>6</v>
      </c>
      <c r="F240" t="s">
        <v>36</v>
      </c>
      <c r="G240" t="s">
        <v>13</v>
      </c>
      <c r="H240" s="4">
        <v>4319</v>
      </c>
      <c r="I240" s="5">
        <v>30</v>
      </c>
    </row>
    <row r="241" spans="5:9" x14ac:dyDescent="0.25">
      <c r="E241" t="s">
        <v>40</v>
      </c>
      <c r="F241" t="s">
        <v>38</v>
      </c>
      <c r="G241" t="s">
        <v>26</v>
      </c>
      <c r="H241" s="4">
        <v>609</v>
      </c>
      <c r="I241" s="5">
        <v>87</v>
      </c>
    </row>
    <row r="242" spans="5:9" x14ac:dyDescent="0.25">
      <c r="E242" t="s">
        <v>40</v>
      </c>
      <c r="F242" t="s">
        <v>39</v>
      </c>
      <c r="G242" t="s">
        <v>27</v>
      </c>
      <c r="H242" s="4">
        <v>6370</v>
      </c>
      <c r="I242" s="5">
        <v>30</v>
      </c>
    </row>
    <row r="243" spans="5:9" x14ac:dyDescent="0.25">
      <c r="E243" t="s">
        <v>5</v>
      </c>
      <c r="F243" t="s">
        <v>38</v>
      </c>
      <c r="G243" t="s">
        <v>19</v>
      </c>
      <c r="H243" s="4">
        <v>5474</v>
      </c>
      <c r="I243" s="5">
        <v>168</v>
      </c>
    </row>
    <row r="244" spans="5:9" x14ac:dyDescent="0.25">
      <c r="E244" t="s">
        <v>40</v>
      </c>
      <c r="F244" t="s">
        <v>36</v>
      </c>
      <c r="G244" t="s">
        <v>27</v>
      </c>
      <c r="H244" s="4">
        <v>3164</v>
      </c>
      <c r="I244" s="5">
        <v>306</v>
      </c>
    </row>
    <row r="245" spans="5:9" x14ac:dyDescent="0.25">
      <c r="E245" t="s">
        <v>6</v>
      </c>
      <c r="F245" t="s">
        <v>35</v>
      </c>
      <c r="G245" t="s">
        <v>4</v>
      </c>
      <c r="H245" s="4">
        <v>1302</v>
      </c>
      <c r="I245" s="5">
        <v>402</v>
      </c>
    </row>
    <row r="246" spans="5:9" x14ac:dyDescent="0.25">
      <c r="E246" t="s">
        <v>3</v>
      </c>
      <c r="F246" t="s">
        <v>37</v>
      </c>
      <c r="G246" t="s">
        <v>28</v>
      </c>
      <c r="H246" s="4">
        <v>7308</v>
      </c>
      <c r="I246" s="5">
        <v>327</v>
      </c>
    </row>
    <row r="247" spans="5:9" x14ac:dyDescent="0.25">
      <c r="E247" t="s">
        <v>40</v>
      </c>
      <c r="F247" t="s">
        <v>37</v>
      </c>
      <c r="G247" t="s">
        <v>27</v>
      </c>
      <c r="H247" s="4">
        <v>6132</v>
      </c>
      <c r="I247" s="5">
        <v>93</v>
      </c>
    </row>
    <row r="248" spans="5:9" x14ac:dyDescent="0.25">
      <c r="E248" t="s">
        <v>10</v>
      </c>
      <c r="F248" t="s">
        <v>35</v>
      </c>
      <c r="G248" t="s">
        <v>14</v>
      </c>
      <c r="H248" s="4">
        <v>3472</v>
      </c>
      <c r="I248" s="5">
        <v>96</v>
      </c>
    </row>
    <row r="249" spans="5:9" x14ac:dyDescent="0.25">
      <c r="E249" t="s">
        <v>8</v>
      </c>
      <c r="F249" t="s">
        <v>39</v>
      </c>
      <c r="G249" t="s">
        <v>18</v>
      </c>
      <c r="H249" s="4">
        <v>9660</v>
      </c>
      <c r="I249" s="5">
        <v>27</v>
      </c>
    </row>
    <row r="250" spans="5:9" x14ac:dyDescent="0.25">
      <c r="E250" t="s">
        <v>9</v>
      </c>
      <c r="F250" t="s">
        <v>38</v>
      </c>
      <c r="G250" t="s">
        <v>26</v>
      </c>
      <c r="H250" s="4">
        <v>2436</v>
      </c>
      <c r="I250" s="5">
        <v>99</v>
      </c>
    </row>
    <row r="251" spans="5:9" x14ac:dyDescent="0.25">
      <c r="E251" t="s">
        <v>9</v>
      </c>
      <c r="F251" t="s">
        <v>38</v>
      </c>
      <c r="G251" t="s">
        <v>33</v>
      </c>
      <c r="H251" s="4">
        <v>9506</v>
      </c>
      <c r="I251" s="5">
        <v>87</v>
      </c>
    </row>
    <row r="252" spans="5:9" x14ac:dyDescent="0.25">
      <c r="E252" t="s">
        <v>10</v>
      </c>
      <c r="F252" t="s">
        <v>37</v>
      </c>
      <c r="G252" t="s">
        <v>21</v>
      </c>
      <c r="H252" s="4">
        <v>245</v>
      </c>
      <c r="I252" s="5">
        <v>288</v>
      </c>
    </row>
    <row r="253" spans="5:9" x14ac:dyDescent="0.25">
      <c r="E253" t="s">
        <v>8</v>
      </c>
      <c r="F253" t="s">
        <v>35</v>
      </c>
      <c r="G253" t="s">
        <v>20</v>
      </c>
      <c r="H253" s="4">
        <v>2702</v>
      </c>
      <c r="I253" s="5">
        <v>363</v>
      </c>
    </row>
    <row r="254" spans="5:9" x14ac:dyDescent="0.25">
      <c r="E254" t="s">
        <v>10</v>
      </c>
      <c r="F254" t="s">
        <v>34</v>
      </c>
      <c r="G254" t="s">
        <v>17</v>
      </c>
      <c r="H254" s="4">
        <v>700</v>
      </c>
      <c r="I254" s="5">
        <v>87</v>
      </c>
    </row>
    <row r="255" spans="5:9" x14ac:dyDescent="0.25">
      <c r="E255" t="s">
        <v>6</v>
      </c>
      <c r="F255" t="s">
        <v>34</v>
      </c>
      <c r="G255" t="s">
        <v>17</v>
      </c>
      <c r="H255" s="4">
        <v>3759</v>
      </c>
      <c r="I255" s="5">
        <v>150</v>
      </c>
    </row>
    <row r="256" spans="5:9" x14ac:dyDescent="0.25">
      <c r="E256" t="s">
        <v>2</v>
      </c>
      <c r="F256" t="s">
        <v>35</v>
      </c>
      <c r="G256" t="s">
        <v>17</v>
      </c>
      <c r="H256" s="4">
        <v>1589</v>
      </c>
      <c r="I256" s="5">
        <v>303</v>
      </c>
    </row>
    <row r="257" spans="5:9" x14ac:dyDescent="0.25">
      <c r="E257" t="s">
        <v>7</v>
      </c>
      <c r="F257" t="s">
        <v>35</v>
      </c>
      <c r="G257" t="s">
        <v>28</v>
      </c>
      <c r="H257" s="4">
        <v>5194</v>
      </c>
      <c r="I257" s="5">
        <v>288</v>
      </c>
    </row>
    <row r="258" spans="5:9" x14ac:dyDescent="0.25">
      <c r="E258" t="s">
        <v>10</v>
      </c>
      <c r="F258" t="s">
        <v>36</v>
      </c>
      <c r="G258" t="s">
        <v>13</v>
      </c>
      <c r="H258" s="4">
        <v>945</v>
      </c>
      <c r="I258" s="5">
        <v>75</v>
      </c>
    </row>
    <row r="259" spans="5:9" x14ac:dyDescent="0.25">
      <c r="E259" t="s">
        <v>40</v>
      </c>
      <c r="F259" t="s">
        <v>38</v>
      </c>
      <c r="G259" t="s">
        <v>31</v>
      </c>
      <c r="H259" s="4">
        <v>1988</v>
      </c>
      <c r="I259" s="5">
        <v>39</v>
      </c>
    </row>
    <row r="260" spans="5:9" x14ac:dyDescent="0.25">
      <c r="E260" t="s">
        <v>6</v>
      </c>
      <c r="F260" t="s">
        <v>34</v>
      </c>
      <c r="G260" t="s">
        <v>32</v>
      </c>
      <c r="H260" s="4">
        <v>6734</v>
      </c>
      <c r="I260" s="5">
        <v>123</v>
      </c>
    </row>
    <row r="261" spans="5:9" x14ac:dyDescent="0.25">
      <c r="E261" t="s">
        <v>40</v>
      </c>
      <c r="F261" t="s">
        <v>36</v>
      </c>
      <c r="G261" t="s">
        <v>4</v>
      </c>
      <c r="H261" s="4">
        <v>217</v>
      </c>
      <c r="I261" s="5">
        <v>36</v>
      </c>
    </row>
    <row r="262" spans="5:9" x14ac:dyDescent="0.25">
      <c r="E262" t="s">
        <v>5</v>
      </c>
      <c r="F262" t="s">
        <v>34</v>
      </c>
      <c r="G262" t="s">
        <v>22</v>
      </c>
      <c r="H262" s="4">
        <v>6279</v>
      </c>
      <c r="I262" s="5">
        <v>237</v>
      </c>
    </row>
    <row r="263" spans="5:9" x14ac:dyDescent="0.25">
      <c r="E263" t="s">
        <v>40</v>
      </c>
      <c r="F263" t="s">
        <v>36</v>
      </c>
      <c r="G263" t="s">
        <v>13</v>
      </c>
      <c r="H263" s="4">
        <v>4424</v>
      </c>
      <c r="I263" s="5">
        <v>201</v>
      </c>
    </row>
    <row r="264" spans="5:9" x14ac:dyDescent="0.25">
      <c r="E264" t="s">
        <v>2</v>
      </c>
      <c r="F264" t="s">
        <v>36</v>
      </c>
      <c r="G264" t="s">
        <v>17</v>
      </c>
      <c r="H264" s="4">
        <v>189</v>
      </c>
      <c r="I264" s="5">
        <v>48</v>
      </c>
    </row>
    <row r="265" spans="5:9" x14ac:dyDescent="0.25">
      <c r="E265" t="s">
        <v>5</v>
      </c>
      <c r="F265" t="s">
        <v>35</v>
      </c>
      <c r="G265" t="s">
        <v>22</v>
      </c>
      <c r="H265" s="4">
        <v>490</v>
      </c>
      <c r="I265" s="5">
        <v>84</v>
      </c>
    </row>
    <row r="266" spans="5:9" x14ac:dyDescent="0.25">
      <c r="E266" t="s">
        <v>8</v>
      </c>
      <c r="F266" t="s">
        <v>37</v>
      </c>
      <c r="G266" t="s">
        <v>21</v>
      </c>
      <c r="H266" s="4">
        <v>434</v>
      </c>
      <c r="I266" s="5">
        <v>87</v>
      </c>
    </row>
    <row r="267" spans="5:9" x14ac:dyDescent="0.25">
      <c r="E267" t="s">
        <v>7</v>
      </c>
      <c r="F267" t="s">
        <v>38</v>
      </c>
      <c r="G267" t="s">
        <v>30</v>
      </c>
      <c r="H267" s="4">
        <v>10129</v>
      </c>
      <c r="I267" s="5">
        <v>312</v>
      </c>
    </row>
    <row r="268" spans="5:9" x14ac:dyDescent="0.25">
      <c r="E268" t="s">
        <v>3</v>
      </c>
      <c r="F268" t="s">
        <v>39</v>
      </c>
      <c r="G268" t="s">
        <v>28</v>
      </c>
      <c r="H268" s="4">
        <v>1652</v>
      </c>
      <c r="I268" s="5">
        <v>102</v>
      </c>
    </row>
    <row r="269" spans="5:9" x14ac:dyDescent="0.25">
      <c r="E269" t="s">
        <v>8</v>
      </c>
      <c r="F269" t="s">
        <v>38</v>
      </c>
      <c r="G269" t="s">
        <v>21</v>
      </c>
      <c r="H269" s="4">
        <v>6433</v>
      </c>
      <c r="I269" s="5">
        <v>78</v>
      </c>
    </row>
    <row r="270" spans="5:9" x14ac:dyDescent="0.25">
      <c r="E270" t="s">
        <v>3</v>
      </c>
      <c r="F270" t="s">
        <v>34</v>
      </c>
      <c r="G270" t="s">
        <v>23</v>
      </c>
      <c r="H270" s="4">
        <v>2212</v>
      </c>
      <c r="I270" s="5">
        <v>117</v>
      </c>
    </row>
    <row r="271" spans="5:9" x14ac:dyDescent="0.25">
      <c r="E271" t="s">
        <v>41</v>
      </c>
      <c r="F271" t="s">
        <v>35</v>
      </c>
      <c r="G271" t="s">
        <v>19</v>
      </c>
      <c r="H271" s="4">
        <v>609</v>
      </c>
      <c r="I271" s="5">
        <v>99</v>
      </c>
    </row>
    <row r="272" spans="5:9" x14ac:dyDescent="0.25">
      <c r="E272" t="s">
        <v>40</v>
      </c>
      <c r="F272" t="s">
        <v>35</v>
      </c>
      <c r="G272" t="s">
        <v>24</v>
      </c>
      <c r="H272" s="4">
        <v>1638</v>
      </c>
      <c r="I272" s="5">
        <v>48</v>
      </c>
    </row>
    <row r="273" spans="5:9" x14ac:dyDescent="0.25">
      <c r="E273" t="s">
        <v>7</v>
      </c>
      <c r="F273" t="s">
        <v>34</v>
      </c>
      <c r="G273" t="s">
        <v>15</v>
      </c>
      <c r="H273" s="4">
        <v>3829</v>
      </c>
      <c r="I273" s="5">
        <v>24</v>
      </c>
    </row>
    <row r="274" spans="5:9" x14ac:dyDescent="0.25">
      <c r="E274" t="s">
        <v>40</v>
      </c>
      <c r="F274" t="s">
        <v>39</v>
      </c>
      <c r="G274" t="s">
        <v>15</v>
      </c>
      <c r="H274" s="4">
        <v>5775</v>
      </c>
      <c r="I274" s="5">
        <v>42</v>
      </c>
    </row>
    <row r="275" spans="5:9" x14ac:dyDescent="0.25">
      <c r="E275" t="s">
        <v>6</v>
      </c>
      <c r="F275" t="s">
        <v>35</v>
      </c>
      <c r="G275" t="s">
        <v>20</v>
      </c>
      <c r="H275" s="4">
        <v>1071</v>
      </c>
      <c r="I275" s="5">
        <v>270</v>
      </c>
    </row>
    <row r="276" spans="5:9" x14ac:dyDescent="0.25">
      <c r="E276" t="s">
        <v>8</v>
      </c>
      <c r="F276" t="s">
        <v>36</v>
      </c>
      <c r="G276" t="s">
        <v>23</v>
      </c>
      <c r="H276" s="4">
        <v>5019</v>
      </c>
      <c r="I276" s="5">
        <v>150</v>
      </c>
    </row>
    <row r="277" spans="5:9" x14ac:dyDescent="0.25">
      <c r="E277" t="s">
        <v>2</v>
      </c>
      <c r="F277" t="s">
        <v>37</v>
      </c>
      <c r="G277" t="s">
        <v>15</v>
      </c>
      <c r="H277" s="4">
        <v>2863</v>
      </c>
      <c r="I277" s="5">
        <v>42</v>
      </c>
    </row>
    <row r="278" spans="5:9" x14ac:dyDescent="0.25">
      <c r="E278" t="s">
        <v>40</v>
      </c>
      <c r="F278" t="s">
        <v>35</v>
      </c>
      <c r="G278" t="s">
        <v>29</v>
      </c>
      <c r="H278" s="4">
        <v>1617</v>
      </c>
      <c r="I278" s="5">
        <v>126</v>
      </c>
    </row>
    <row r="279" spans="5:9" x14ac:dyDescent="0.25">
      <c r="E279" t="s">
        <v>6</v>
      </c>
      <c r="F279" t="s">
        <v>37</v>
      </c>
      <c r="G279" t="s">
        <v>26</v>
      </c>
      <c r="H279" s="4">
        <v>6818</v>
      </c>
      <c r="I279" s="5">
        <v>6</v>
      </c>
    </row>
    <row r="280" spans="5:9" x14ac:dyDescent="0.25">
      <c r="E280" t="s">
        <v>3</v>
      </c>
      <c r="F280" t="s">
        <v>35</v>
      </c>
      <c r="G280" t="s">
        <v>15</v>
      </c>
      <c r="H280" s="4">
        <v>6657</v>
      </c>
      <c r="I280" s="5">
        <v>276</v>
      </c>
    </row>
    <row r="281" spans="5:9" x14ac:dyDescent="0.25">
      <c r="E281" t="s">
        <v>3</v>
      </c>
      <c r="F281" t="s">
        <v>34</v>
      </c>
      <c r="G281" t="s">
        <v>17</v>
      </c>
      <c r="H281" s="4">
        <v>2919</v>
      </c>
      <c r="I281" s="5">
        <v>93</v>
      </c>
    </row>
    <row r="282" spans="5:9" x14ac:dyDescent="0.25">
      <c r="E282" t="s">
        <v>2</v>
      </c>
      <c r="F282" t="s">
        <v>36</v>
      </c>
      <c r="G282" t="s">
        <v>31</v>
      </c>
      <c r="H282" s="4">
        <v>3094</v>
      </c>
      <c r="I282" s="5">
        <v>246</v>
      </c>
    </row>
    <row r="283" spans="5:9" x14ac:dyDescent="0.25">
      <c r="E283" t="s">
        <v>6</v>
      </c>
      <c r="F283" t="s">
        <v>39</v>
      </c>
      <c r="G283" t="s">
        <v>24</v>
      </c>
      <c r="H283" s="4">
        <v>2989</v>
      </c>
      <c r="I283" s="5">
        <v>3</v>
      </c>
    </row>
    <row r="284" spans="5:9" x14ac:dyDescent="0.25">
      <c r="E284" t="s">
        <v>8</v>
      </c>
      <c r="F284" t="s">
        <v>38</v>
      </c>
      <c r="G284" t="s">
        <v>27</v>
      </c>
      <c r="H284" s="4">
        <v>2268</v>
      </c>
      <c r="I284" s="5">
        <v>63</v>
      </c>
    </row>
    <row r="285" spans="5:9" x14ac:dyDescent="0.25">
      <c r="E285" t="s">
        <v>5</v>
      </c>
      <c r="F285" t="s">
        <v>35</v>
      </c>
      <c r="G285" t="s">
        <v>31</v>
      </c>
      <c r="H285" s="4">
        <v>4753</v>
      </c>
      <c r="I285" s="5">
        <v>246</v>
      </c>
    </row>
    <row r="286" spans="5:9" x14ac:dyDescent="0.25">
      <c r="E286" t="s">
        <v>2</v>
      </c>
      <c r="F286" t="s">
        <v>34</v>
      </c>
      <c r="G286" t="s">
        <v>19</v>
      </c>
      <c r="H286" s="4">
        <v>7511</v>
      </c>
      <c r="I286" s="5">
        <v>120</v>
      </c>
    </row>
    <row r="287" spans="5:9" x14ac:dyDescent="0.25">
      <c r="E287" t="s">
        <v>2</v>
      </c>
      <c r="F287" t="s">
        <v>38</v>
      </c>
      <c r="G287" t="s">
        <v>31</v>
      </c>
      <c r="H287" s="4">
        <v>4326</v>
      </c>
      <c r="I287" s="5">
        <v>348</v>
      </c>
    </row>
    <row r="288" spans="5:9" x14ac:dyDescent="0.25">
      <c r="E288" t="s">
        <v>41</v>
      </c>
      <c r="F288" t="s">
        <v>34</v>
      </c>
      <c r="G288" t="s">
        <v>23</v>
      </c>
      <c r="H288" s="4">
        <v>4935</v>
      </c>
      <c r="I288" s="5">
        <v>126</v>
      </c>
    </row>
    <row r="289" spans="5:9" x14ac:dyDescent="0.25">
      <c r="E289" t="s">
        <v>6</v>
      </c>
      <c r="F289" t="s">
        <v>35</v>
      </c>
      <c r="G289" t="s">
        <v>30</v>
      </c>
      <c r="H289" s="4">
        <v>4781</v>
      </c>
      <c r="I289" s="5">
        <v>123</v>
      </c>
    </row>
    <row r="290" spans="5:9" x14ac:dyDescent="0.25">
      <c r="E290" t="s">
        <v>5</v>
      </c>
      <c r="F290" t="s">
        <v>38</v>
      </c>
      <c r="G290" t="s">
        <v>25</v>
      </c>
      <c r="H290" s="4">
        <v>7483</v>
      </c>
      <c r="I290" s="5">
        <v>45</v>
      </c>
    </row>
    <row r="291" spans="5:9" x14ac:dyDescent="0.25">
      <c r="E291" t="s">
        <v>10</v>
      </c>
      <c r="F291" t="s">
        <v>38</v>
      </c>
      <c r="G291" t="s">
        <v>4</v>
      </c>
      <c r="H291" s="4">
        <v>6860</v>
      </c>
      <c r="I291" s="5">
        <v>126</v>
      </c>
    </row>
    <row r="292" spans="5:9" x14ac:dyDescent="0.25">
      <c r="E292" t="s">
        <v>40</v>
      </c>
      <c r="F292" t="s">
        <v>37</v>
      </c>
      <c r="G292" t="s">
        <v>29</v>
      </c>
      <c r="H292" s="4">
        <v>9002</v>
      </c>
      <c r="I292" s="5">
        <v>72</v>
      </c>
    </row>
    <row r="293" spans="5:9" x14ac:dyDescent="0.25">
      <c r="E293" t="s">
        <v>6</v>
      </c>
      <c r="F293" t="s">
        <v>36</v>
      </c>
      <c r="G293" t="s">
        <v>29</v>
      </c>
      <c r="H293" s="4">
        <v>1400</v>
      </c>
      <c r="I293" s="5">
        <v>135</v>
      </c>
    </row>
    <row r="294" spans="5:9" x14ac:dyDescent="0.25">
      <c r="E294" t="s">
        <v>10</v>
      </c>
      <c r="F294" t="s">
        <v>34</v>
      </c>
      <c r="G294" t="s">
        <v>22</v>
      </c>
      <c r="H294" s="4">
        <v>4053</v>
      </c>
      <c r="I294" s="5">
        <v>24</v>
      </c>
    </row>
    <row r="295" spans="5:9" x14ac:dyDescent="0.25">
      <c r="E295" t="s">
        <v>7</v>
      </c>
      <c r="F295" t="s">
        <v>36</v>
      </c>
      <c r="G295" t="s">
        <v>31</v>
      </c>
      <c r="H295" s="4">
        <v>2149</v>
      </c>
      <c r="I295" s="5">
        <v>117</v>
      </c>
    </row>
    <row r="296" spans="5:9" x14ac:dyDescent="0.25">
      <c r="E296" t="s">
        <v>3</v>
      </c>
      <c r="F296" t="s">
        <v>39</v>
      </c>
      <c r="G296" t="s">
        <v>29</v>
      </c>
      <c r="H296" s="4">
        <v>3640</v>
      </c>
      <c r="I296" s="5">
        <v>51</v>
      </c>
    </row>
    <row r="297" spans="5:9" x14ac:dyDescent="0.25">
      <c r="E297" t="s">
        <v>2</v>
      </c>
      <c r="F297" t="s">
        <v>39</v>
      </c>
      <c r="G297" t="s">
        <v>23</v>
      </c>
      <c r="H297" s="4">
        <v>630</v>
      </c>
      <c r="I297" s="5">
        <v>36</v>
      </c>
    </row>
    <row r="298" spans="5:9" x14ac:dyDescent="0.25">
      <c r="E298" t="s">
        <v>9</v>
      </c>
      <c r="F298" t="s">
        <v>35</v>
      </c>
      <c r="G298" t="s">
        <v>27</v>
      </c>
      <c r="H298" s="4">
        <v>2429</v>
      </c>
      <c r="I298" s="5">
        <v>144</v>
      </c>
    </row>
    <row r="299" spans="5:9" x14ac:dyDescent="0.25">
      <c r="E299" t="s">
        <v>9</v>
      </c>
      <c r="F299" t="s">
        <v>36</v>
      </c>
      <c r="G299" t="s">
        <v>25</v>
      </c>
      <c r="H299" s="4">
        <v>2142</v>
      </c>
      <c r="I299" s="5">
        <v>114</v>
      </c>
    </row>
    <row r="300" spans="5:9" x14ac:dyDescent="0.25">
      <c r="E300" t="s">
        <v>7</v>
      </c>
      <c r="F300" t="s">
        <v>37</v>
      </c>
      <c r="G300" t="s">
        <v>30</v>
      </c>
      <c r="H300" s="4">
        <v>6454</v>
      </c>
      <c r="I300" s="5">
        <v>54</v>
      </c>
    </row>
    <row r="301" spans="5:9" x14ac:dyDescent="0.25">
      <c r="E301" t="s">
        <v>7</v>
      </c>
      <c r="F301" t="s">
        <v>37</v>
      </c>
      <c r="G301" t="s">
        <v>16</v>
      </c>
      <c r="H301" s="4">
        <v>4487</v>
      </c>
      <c r="I301" s="5">
        <v>333</v>
      </c>
    </row>
    <row r="302" spans="5:9" x14ac:dyDescent="0.25">
      <c r="E302" t="s">
        <v>3</v>
      </c>
      <c r="F302" t="s">
        <v>37</v>
      </c>
      <c r="G302" t="s">
        <v>4</v>
      </c>
      <c r="H302" s="4">
        <v>938</v>
      </c>
      <c r="I302" s="5">
        <v>366</v>
      </c>
    </row>
    <row r="303" spans="5:9" x14ac:dyDescent="0.25">
      <c r="E303" t="s">
        <v>3</v>
      </c>
      <c r="F303" t="s">
        <v>38</v>
      </c>
      <c r="G303" t="s">
        <v>26</v>
      </c>
      <c r="H303" s="4">
        <v>8841</v>
      </c>
      <c r="I303" s="5">
        <v>303</v>
      </c>
    </row>
    <row r="304" spans="5:9" x14ac:dyDescent="0.25">
      <c r="E304" t="s">
        <v>2</v>
      </c>
      <c r="F304" t="s">
        <v>39</v>
      </c>
      <c r="G304" t="s">
        <v>33</v>
      </c>
      <c r="H304" s="4">
        <v>4018</v>
      </c>
      <c r="I304" s="5">
        <v>126</v>
      </c>
    </row>
    <row r="305" spans="5:9" x14ac:dyDescent="0.25">
      <c r="E305" t="s">
        <v>41</v>
      </c>
      <c r="F305" t="s">
        <v>37</v>
      </c>
      <c r="G305" t="s">
        <v>15</v>
      </c>
      <c r="H305" s="4">
        <v>714</v>
      </c>
      <c r="I305" s="5">
        <v>231</v>
      </c>
    </row>
    <row r="306" spans="5:9" x14ac:dyDescent="0.25">
      <c r="E306" t="s">
        <v>9</v>
      </c>
      <c r="F306" t="s">
        <v>38</v>
      </c>
      <c r="G306" t="s">
        <v>25</v>
      </c>
      <c r="H306" s="4">
        <v>3850</v>
      </c>
      <c r="I306" s="5">
        <v>102</v>
      </c>
    </row>
  </sheetData>
  <mergeCells count="2">
    <mergeCell ref="G2:K2"/>
    <mergeCell ref="G3:K3"/>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A8003-3695-4C3A-98AF-62568F1E38B3}">
  <dimension ref="C2:O72"/>
  <sheetViews>
    <sheetView workbookViewId="0">
      <selection activeCell="H2" sqref="H2"/>
    </sheetView>
  </sheetViews>
  <sheetFormatPr defaultRowHeight="15" x14ac:dyDescent="0.25"/>
  <cols>
    <col min="3" max="3" width="19.85546875" bestFit="1" customWidth="1"/>
    <col min="4" max="4" width="14.85546875" bestFit="1" customWidth="1"/>
    <col min="5" max="7" width="9.140625" customWidth="1"/>
    <col min="8" max="8" width="16.42578125" bestFit="1" customWidth="1"/>
    <col min="9" max="9" width="14.85546875" bestFit="1" customWidth="1"/>
    <col min="14" max="14" width="16.28515625" bestFit="1" customWidth="1"/>
    <col min="15" max="15" width="14.85546875" bestFit="1" customWidth="1"/>
  </cols>
  <sheetData>
    <row r="2" spans="3:15" ht="27" x14ac:dyDescent="0.5">
      <c r="H2" s="23" t="s">
        <v>102</v>
      </c>
    </row>
    <row r="4" spans="3:15" x14ac:dyDescent="0.25">
      <c r="C4" t="s">
        <v>77</v>
      </c>
      <c r="H4" t="s">
        <v>75</v>
      </c>
      <c r="N4" t="s">
        <v>76</v>
      </c>
    </row>
    <row r="5" spans="3:15" x14ac:dyDescent="0.25">
      <c r="C5" s="17" t="s">
        <v>67</v>
      </c>
      <c r="D5" t="s">
        <v>69</v>
      </c>
      <c r="H5" s="17" t="s">
        <v>67</v>
      </c>
      <c r="I5" t="s">
        <v>69</v>
      </c>
      <c r="N5" s="17" t="s">
        <v>67</v>
      </c>
      <c r="O5" t="s">
        <v>69</v>
      </c>
    </row>
    <row r="6" spans="3:15" x14ac:dyDescent="0.25">
      <c r="C6" s="18" t="s">
        <v>38</v>
      </c>
      <c r="D6" s="19">
        <v>168679</v>
      </c>
      <c r="H6" s="18" t="s">
        <v>38</v>
      </c>
      <c r="I6" s="19">
        <v>25221</v>
      </c>
      <c r="N6" s="18" t="s">
        <v>38</v>
      </c>
      <c r="O6" s="19">
        <v>6069</v>
      </c>
    </row>
    <row r="7" spans="3:15" x14ac:dyDescent="0.25">
      <c r="C7" s="22" t="s">
        <v>5</v>
      </c>
      <c r="D7" s="19">
        <v>25221</v>
      </c>
      <c r="H7" s="22" t="s">
        <v>5</v>
      </c>
      <c r="I7" s="19">
        <v>25221</v>
      </c>
      <c r="N7" s="22" t="s">
        <v>41</v>
      </c>
      <c r="O7" s="19">
        <v>6069</v>
      </c>
    </row>
    <row r="8" spans="3:15" x14ac:dyDescent="0.25">
      <c r="C8" s="22" t="s">
        <v>9</v>
      </c>
      <c r="D8" s="19">
        <v>24983</v>
      </c>
      <c r="H8" s="18" t="s">
        <v>36</v>
      </c>
      <c r="I8" s="19">
        <v>39620</v>
      </c>
      <c r="N8" s="18" t="s">
        <v>36</v>
      </c>
      <c r="O8" s="19">
        <v>5019</v>
      </c>
    </row>
    <row r="9" spans="3:15" x14ac:dyDescent="0.25">
      <c r="C9" s="22" t="s">
        <v>40</v>
      </c>
      <c r="D9" s="19">
        <v>20097</v>
      </c>
      <c r="H9" s="22" t="s">
        <v>5</v>
      </c>
      <c r="I9" s="19">
        <v>39620</v>
      </c>
      <c r="N9" s="22" t="s">
        <v>8</v>
      </c>
      <c r="O9" s="19">
        <v>5019</v>
      </c>
    </row>
    <row r="10" spans="3:15" x14ac:dyDescent="0.25">
      <c r="C10" s="22" t="s">
        <v>2</v>
      </c>
      <c r="D10" s="19">
        <v>18928</v>
      </c>
      <c r="H10" s="18" t="s">
        <v>34</v>
      </c>
      <c r="I10" s="19">
        <v>41559</v>
      </c>
      <c r="N10" s="18" t="s">
        <v>34</v>
      </c>
      <c r="O10" s="19">
        <v>5516</v>
      </c>
    </row>
    <row r="11" spans="3:15" x14ac:dyDescent="0.25">
      <c r="C11" s="22" t="s">
        <v>7</v>
      </c>
      <c r="D11" s="19">
        <v>18865</v>
      </c>
      <c r="H11" s="22" t="s">
        <v>5</v>
      </c>
      <c r="I11" s="19">
        <v>41559</v>
      </c>
      <c r="N11" s="22" t="s">
        <v>8</v>
      </c>
      <c r="O11" s="19">
        <v>5516</v>
      </c>
    </row>
    <row r="12" spans="3:15" x14ac:dyDescent="0.25">
      <c r="C12" s="22" t="s">
        <v>6</v>
      </c>
      <c r="D12" s="19">
        <v>15820</v>
      </c>
      <c r="H12" s="18" t="s">
        <v>37</v>
      </c>
      <c r="I12" s="19">
        <v>43568</v>
      </c>
      <c r="N12" s="18" t="s">
        <v>37</v>
      </c>
      <c r="O12" s="19">
        <v>7987</v>
      </c>
    </row>
    <row r="13" spans="3:15" x14ac:dyDescent="0.25">
      <c r="C13" s="22" t="s">
        <v>8</v>
      </c>
      <c r="D13" s="19">
        <v>15141</v>
      </c>
      <c r="H13" s="22" t="s">
        <v>7</v>
      </c>
      <c r="I13" s="19">
        <v>43568</v>
      </c>
      <c r="N13" s="22" t="s">
        <v>10</v>
      </c>
      <c r="O13" s="19">
        <v>7987</v>
      </c>
    </row>
    <row r="14" spans="3:15" x14ac:dyDescent="0.25">
      <c r="C14" s="22" t="s">
        <v>10</v>
      </c>
      <c r="D14" s="19">
        <v>14714</v>
      </c>
      <c r="H14" s="18" t="s">
        <v>39</v>
      </c>
      <c r="I14" s="19">
        <v>45752</v>
      </c>
      <c r="N14" s="18" t="s">
        <v>39</v>
      </c>
      <c r="O14" s="19">
        <v>3976</v>
      </c>
    </row>
    <row r="15" spans="3:15" x14ac:dyDescent="0.25">
      <c r="C15" s="22" t="s">
        <v>3</v>
      </c>
      <c r="D15" s="19">
        <v>8841</v>
      </c>
      <c r="H15" s="22" t="s">
        <v>2</v>
      </c>
      <c r="I15" s="19">
        <v>45752</v>
      </c>
      <c r="N15" s="22" t="s">
        <v>41</v>
      </c>
      <c r="O15" s="19">
        <v>3976</v>
      </c>
    </row>
    <row r="16" spans="3:15" x14ac:dyDescent="0.25">
      <c r="C16" s="22" t="s">
        <v>41</v>
      </c>
      <c r="D16" s="19">
        <v>6069</v>
      </c>
      <c r="H16" s="18" t="s">
        <v>35</v>
      </c>
      <c r="I16" s="19">
        <v>38325</v>
      </c>
      <c r="N16" s="18" t="s">
        <v>35</v>
      </c>
      <c r="O16" s="19">
        <v>2142</v>
      </c>
    </row>
    <row r="17" spans="3:15" x14ac:dyDescent="0.25">
      <c r="C17" s="18" t="s">
        <v>36</v>
      </c>
      <c r="D17" s="19">
        <v>237944</v>
      </c>
      <c r="H17" s="22" t="s">
        <v>40</v>
      </c>
      <c r="I17" s="19">
        <v>38325</v>
      </c>
      <c r="N17" s="22" t="s">
        <v>2</v>
      </c>
      <c r="O17" s="19">
        <v>2142</v>
      </c>
    </row>
    <row r="18" spans="3:15" x14ac:dyDescent="0.25">
      <c r="C18" s="22" t="s">
        <v>5</v>
      </c>
      <c r="D18" s="19">
        <v>39620</v>
      </c>
      <c r="H18" s="18" t="s">
        <v>68</v>
      </c>
      <c r="I18" s="19">
        <v>234045</v>
      </c>
      <c r="N18" s="18" t="s">
        <v>68</v>
      </c>
      <c r="O18" s="19">
        <v>30709</v>
      </c>
    </row>
    <row r="19" spans="3:15" x14ac:dyDescent="0.25">
      <c r="C19" s="22" t="s">
        <v>41</v>
      </c>
      <c r="D19" s="19">
        <v>39242</v>
      </c>
    </row>
    <row r="20" spans="3:15" x14ac:dyDescent="0.25">
      <c r="C20" s="22" t="s">
        <v>6</v>
      </c>
      <c r="D20" s="19">
        <v>27377</v>
      </c>
    </row>
    <row r="21" spans="3:15" x14ac:dyDescent="0.25">
      <c r="C21" s="22" t="s">
        <v>9</v>
      </c>
      <c r="D21" s="19">
        <v>25669</v>
      </c>
    </row>
    <row r="22" spans="3:15" x14ac:dyDescent="0.25">
      <c r="C22" s="22" t="s">
        <v>2</v>
      </c>
      <c r="D22" s="19">
        <v>23709</v>
      </c>
    </row>
    <row r="23" spans="3:15" x14ac:dyDescent="0.25">
      <c r="C23" s="22" t="s">
        <v>40</v>
      </c>
      <c r="D23" s="19">
        <v>23016</v>
      </c>
    </row>
    <row r="24" spans="3:15" x14ac:dyDescent="0.25">
      <c r="C24" s="22" t="s">
        <v>7</v>
      </c>
      <c r="D24" s="19">
        <v>21931</v>
      </c>
    </row>
    <row r="25" spans="3:15" x14ac:dyDescent="0.25">
      <c r="C25" s="22" t="s">
        <v>3</v>
      </c>
      <c r="D25" s="19">
        <v>18564</v>
      </c>
    </row>
    <row r="26" spans="3:15" x14ac:dyDescent="0.25">
      <c r="C26" s="22" t="s">
        <v>10</v>
      </c>
      <c r="D26" s="19">
        <v>13797</v>
      </c>
    </row>
    <row r="27" spans="3:15" x14ac:dyDescent="0.25">
      <c r="C27" s="22" t="s">
        <v>8</v>
      </c>
      <c r="D27" s="19">
        <v>5019</v>
      </c>
    </row>
    <row r="28" spans="3:15" x14ac:dyDescent="0.25">
      <c r="C28" s="18" t="s">
        <v>34</v>
      </c>
      <c r="D28" s="19">
        <v>252469</v>
      </c>
    </row>
    <row r="29" spans="3:15" x14ac:dyDescent="0.25">
      <c r="C29" s="22" t="s">
        <v>5</v>
      </c>
      <c r="D29" s="19">
        <v>41559</v>
      </c>
    </row>
    <row r="30" spans="3:15" x14ac:dyDescent="0.25">
      <c r="C30" s="22" t="s">
        <v>9</v>
      </c>
      <c r="D30" s="19">
        <v>39424</v>
      </c>
    </row>
    <row r="31" spans="3:15" x14ac:dyDescent="0.25">
      <c r="C31" s="22" t="s">
        <v>3</v>
      </c>
      <c r="D31" s="19">
        <v>35847</v>
      </c>
    </row>
    <row r="32" spans="3:15" x14ac:dyDescent="0.25">
      <c r="C32" s="22" t="s">
        <v>6</v>
      </c>
      <c r="D32" s="19">
        <v>33670</v>
      </c>
    </row>
    <row r="33" spans="3:4" x14ac:dyDescent="0.25">
      <c r="C33" s="22" t="s">
        <v>7</v>
      </c>
      <c r="D33" s="19">
        <v>31661</v>
      </c>
    </row>
    <row r="34" spans="3:4" x14ac:dyDescent="0.25">
      <c r="C34" s="22" t="s">
        <v>40</v>
      </c>
      <c r="D34" s="19">
        <v>24647</v>
      </c>
    </row>
    <row r="35" spans="3:4" x14ac:dyDescent="0.25">
      <c r="C35" s="22" t="s">
        <v>10</v>
      </c>
      <c r="D35" s="19">
        <v>16527</v>
      </c>
    </row>
    <row r="36" spans="3:4" x14ac:dyDescent="0.25">
      <c r="C36" s="22" t="s">
        <v>41</v>
      </c>
      <c r="D36" s="19">
        <v>15855</v>
      </c>
    </row>
    <row r="37" spans="3:4" x14ac:dyDescent="0.25">
      <c r="C37" s="22" t="s">
        <v>2</v>
      </c>
      <c r="D37" s="19">
        <v>7763</v>
      </c>
    </row>
    <row r="38" spans="3:4" x14ac:dyDescent="0.25">
      <c r="C38" s="22" t="s">
        <v>8</v>
      </c>
      <c r="D38" s="19">
        <v>5516</v>
      </c>
    </row>
    <row r="39" spans="3:4" x14ac:dyDescent="0.25">
      <c r="C39" s="18" t="s">
        <v>37</v>
      </c>
      <c r="D39" s="19">
        <v>218813</v>
      </c>
    </row>
    <row r="40" spans="3:4" x14ac:dyDescent="0.25">
      <c r="C40" s="22" t="s">
        <v>7</v>
      </c>
      <c r="D40" s="19">
        <v>43568</v>
      </c>
    </row>
    <row r="41" spans="3:4" x14ac:dyDescent="0.25">
      <c r="C41" s="22" t="s">
        <v>6</v>
      </c>
      <c r="D41" s="19">
        <v>26985</v>
      </c>
    </row>
    <row r="42" spans="3:4" x14ac:dyDescent="0.25">
      <c r="C42" s="22" t="s">
        <v>2</v>
      </c>
      <c r="D42" s="19">
        <v>25655</v>
      </c>
    </row>
    <row r="43" spans="3:4" x14ac:dyDescent="0.25">
      <c r="C43" s="22" t="s">
        <v>40</v>
      </c>
      <c r="D43" s="19">
        <v>24451</v>
      </c>
    </row>
    <row r="44" spans="3:4" x14ac:dyDescent="0.25">
      <c r="C44" s="22" t="s">
        <v>9</v>
      </c>
      <c r="D44" s="19">
        <v>21434</v>
      </c>
    </row>
    <row r="45" spans="3:4" x14ac:dyDescent="0.25">
      <c r="C45" s="22" t="s">
        <v>8</v>
      </c>
      <c r="D45" s="19">
        <v>20125</v>
      </c>
    </row>
    <row r="46" spans="3:4" x14ac:dyDescent="0.25">
      <c r="C46" s="22" t="s">
        <v>41</v>
      </c>
      <c r="D46" s="19">
        <v>17283</v>
      </c>
    </row>
    <row r="47" spans="3:4" x14ac:dyDescent="0.25">
      <c r="C47" s="22" t="s">
        <v>3</v>
      </c>
      <c r="D47" s="19">
        <v>16821</v>
      </c>
    </row>
    <row r="48" spans="3:4" x14ac:dyDescent="0.25">
      <c r="C48" s="22" t="s">
        <v>5</v>
      </c>
      <c r="D48" s="19">
        <v>14504</v>
      </c>
    </row>
    <row r="49" spans="3:4" x14ac:dyDescent="0.25">
      <c r="C49" s="22" t="s">
        <v>10</v>
      </c>
      <c r="D49" s="19">
        <v>7987</v>
      </c>
    </row>
    <row r="50" spans="3:4" x14ac:dyDescent="0.25">
      <c r="C50" s="18" t="s">
        <v>39</v>
      </c>
      <c r="D50" s="19">
        <v>173530</v>
      </c>
    </row>
    <row r="51" spans="3:4" x14ac:dyDescent="0.25">
      <c r="C51" s="22" t="s">
        <v>2</v>
      </c>
      <c r="D51" s="19">
        <v>45752</v>
      </c>
    </row>
    <row r="52" spans="3:4" x14ac:dyDescent="0.25">
      <c r="C52" s="22" t="s">
        <v>8</v>
      </c>
      <c r="D52" s="19">
        <v>27132</v>
      </c>
    </row>
    <row r="53" spans="3:4" x14ac:dyDescent="0.25">
      <c r="C53" s="22" t="s">
        <v>40</v>
      </c>
      <c r="D53" s="19">
        <v>21063</v>
      </c>
    </row>
    <row r="54" spans="3:4" x14ac:dyDescent="0.25">
      <c r="C54" s="22" t="s">
        <v>10</v>
      </c>
      <c r="D54" s="19">
        <v>17808</v>
      </c>
    </row>
    <row r="55" spans="3:4" x14ac:dyDescent="0.25">
      <c r="C55" s="22" t="s">
        <v>5</v>
      </c>
      <c r="D55" s="19">
        <v>16548</v>
      </c>
    </row>
    <row r="56" spans="3:4" x14ac:dyDescent="0.25">
      <c r="C56" s="22" t="s">
        <v>6</v>
      </c>
      <c r="D56" s="19">
        <v>15827</v>
      </c>
    </row>
    <row r="57" spans="3:4" x14ac:dyDescent="0.25">
      <c r="C57" s="22" t="s">
        <v>3</v>
      </c>
      <c r="D57" s="19">
        <v>10269</v>
      </c>
    </row>
    <row r="58" spans="3:4" x14ac:dyDescent="0.25">
      <c r="C58" s="22" t="s">
        <v>9</v>
      </c>
      <c r="D58" s="19">
        <v>9751</v>
      </c>
    </row>
    <row r="59" spans="3:4" x14ac:dyDescent="0.25">
      <c r="C59" s="22" t="s">
        <v>7</v>
      </c>
      <c r="D59" s="19">
        <v>5404</v>
      </c>
    </row>
    <row r="60" spans="3:4" x14ac:dyDescent="0.25">
      <c r="C60" s="22" t="s">
        <v>41</v>
      </c>
      <c r="D60" s="19">
        <v>3976</v>
      </c>
    </row>
    <row r="61" spans="3:4" x14ac:dyDescent="0.25">
      <c r="C61" s="18" t="s">
        <v>35</v>
      </c>
      <c r="D61" s="19">
        <v>189434</v>
      </c>
    </row>
    <row r="62" spans="3:4" x14ac:dyDescent="0.25">
      <c r="C62" s="22" t="s">
        <v>40</v>
      </c>
      <c r="D62" s="19">
        <v>38325</v>
      </c>
    </row>
    <row r="63" spans="3:4" x14ac:dyDescent="0.25">
      <c r="C63" s="22" t="s">
        <v>7</v>
      </c>
      <c r="D63" s="19">
        <v>28546</v>
      </c>
    </row>
    <row r="64" spans="3:4" x14ac:dyDescent="0.25">
      <c r="C64" s="22" t="s">
        <v>5</v>
      </c>
      <c r="D64" s="19">
        <v>28273</v>
      </c>
    </row>
    <row r="65" spans="3:4" x14ac:dyDescent="0.25">
      <c r="C65" s="22" t="s">
        <v>8</v>
      </c>
      <c r="D65" s="19">
        <v>25151</v>
      </c>
    </row>
    <row r="66" spans="3:4" x14ac:dyDescent="0.25">
      <c r="C66" s="22" t="s">
        <v>3</v>
      </c>
      <c r="D66" s="19">
        <v>16492</v>
      </c>
    </row>
    <row r="67" spans="3:4" x14ac:dyDescent="0.25">
      <c r="C67" s="22" t="s">
        <v>41</v>
      </c>
      <c r="D67" s="19">
        <v>15785</v>
      </c>
    </row>
    <row r="68" spans="3:4" x14ac:dyDescent="0.25">
      <c r="C68" s="22" t="s">
        <v>10</v>
      </c>
      <c r="D68" s="19">
        <v>12383</v>
      </c>
    </row>
    <row r="69" spans="3:4" x14ac:dyDescent="0.25">
      <c r="C69" s="22" t="s">
        <v>9</v>
      </c>
      <c r="D69" s="19">
        <v>11319</v>
      </c>
    </row>
    <row r="70" spans="3:4" x14ac:dyDescent="0.25">
      <c r="C70" s="22" t="s">
        <v>6</v>
      </c>
      <c r="D70" s="19">
        <v>11018</v>
      </c>
    </row>
    <row r="71" spans="3:4" x14ac:dyDescent="0.25">
      <c r="C71" s="22" t="s">
        <v>2</v>
      </c>
      <c r="D71" s="19">
        <v>2142</v>
      </c>
    </row>
    <row r="72" spans="3:4" x14ac:dyDescent="0.25">
      <c r="C72" s="18" t="s">
        <v>68</v>
      </c>
      <c r="D72" s="19">
        <v>1240869</v>
      </c>
    </row>
  </sheetData>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7EFE8-DF1E-489A-B887-1EE27036EFC8}">
  <dimension ref="G2:Y306"/>
  <sheetViews>
    <sheetView topLeftCell="K1" workbookViewId="0">
      <selection activeCell="R3" sqref="R3"/>
    </sheetView>
  </sheetViews>
  <sheetFormatPr defaultRowHeight="15" x14ac:dyDescent="0.25"/>
  <cols>
    <col min="7" max="7" width="16" bestFit="1" customWidth="1"/>
    <col min="8" max="8" width="13" bestFit="1" customWidth="1"/>
    <col min="9" max="9" width="30.85546875" customWidth="1"/>
    <col min="10" max="10" width="16" customWidth="1"/>
    <col min="11" max="11" width="18.140625" customWidth="1"/>
    <col min="12" max="12" width="15.7109375" customWidth="1"/>
    <col min="15" max="15" width="21.85546875" bestFit="1" customWidth="1"/>
    <col min="16" max="16" width="15.85546875" bestFit="1" customWidth="1"/>
    <col min="18" max="18" width="17" customWidth="1"/>
    <col min="19" max="19" width="21.85546875" bestFit="1" customWidth="1"/>
    <col min="20" max="20" width="18.28515625" customWidth="1"/>
    <col min="21" max="21" width="11.28515625" customWidth="1"/>
    <col min="22" max="22" width="11.42578125" customWidth="1"/>
    <col min="23" max="23" width="11.85546875" customWidth="1"/>
    <col min="24" max="24" width="11.28515625" customWidth="1"/>
    <col min="25" max="25" width="11.42578125" customWidth="1"/>
  </cols>
  <sheetData>
    <row r="2" spans="7:25" ht="27" x14ac:dyDescent="0.5">
      <c r="H2" s="30" t="s">
        <v>78</v>
      </c>
      <c r="I2" s="30"/>
      <c r="J2" s="30"/>
      <c r="K2" s="30"/>
      <c r="L2" s="30"/>
    </row>
    <row r="3" spans="7:25" x14ac:dyDescent="0.25">
      <c r="O3" s="31" t="s">
        <v>79</v>
      </c>
      <c r="P3" s="31"/>
    </row>
    <row r="6" spans="7:25" x14ac:dyDescent="0.25">
      <c r="G6" s="6" t="s">
        <v>11</v>
      </c>
      <c r="H6" s="6" t="s">
        <v>12</v>
      </c>
      <c r="I6" s="6" t="s">
        <v>0</v>
      </c>
      <c r="J6" s="10" t="s">
        <v>1</v>
      </c>
      <c r="K6" s="10" t="s">
        <v>48</v>
      </c>
      <c r="L6" s="6" t="s">
        <v>80</v>
      </c>
      <c r="O6" t="s">
        <v>0</v>
      </c>
      <c r="P6" t="s">
        <v>80</v>
      </c>
      <c r="R6" s="6" t="s">
        <v>11</v>
      </c>
      <c r="S6" s="6" t="s">
        <v>12</v>
      </c>
      <c r="T6" s="6" t="s">
        <v>0</v>
      </c>
      <c r="U6" s="10" t="s">
        <v>1</v>
      </c>
      <c r="V6" s="10" t="s">
        <v>48</v>
      </c>
      <c r="W6" s="6" t="s">
        <v>89</v>
      </c>
      <c r="X6" s="6" t="s">
        <v>93</v>
      </c>
      <c r="Y6" s="6" t="s">
        <v>90</v>
      </c>
    </row>
    <row r="7" spans="7:25" x14ac:dyDescent="0.25">
      <c r="G7" t="s">
        <v>40</v>
      </c>
      <c r="H7" t="s">
        <v>37</v>
      </c>
      <c r="I7" t="s">
        <v>30</v>
      </c>
      <c r="J7" s="4">
        <v>1624</v>
      </c>
      <c r="K7" s="5">
        <v>114</v>
      </c>
      <c r="L7" s="24"/>
      <c r="O7" t="s">
        <v>14</v>
      </c>
      <c r="P7" s="25">
        <v>7</v>
      </c>
      <c r="R7" t="s">
        <v>7</v>
      </c>
      <c r="S7" t="s">
        <v>38</v>
      </c>
      <c r="T7" t="s">
        <v>14</v>
      </c>
      <c r="U7" s="4">
        <v>1281</v>
      </c>
      <c r="V7" s="5">
        <v>75</v>
      </c>
      <c r="W7" s="12">
        <v>3.4</v>
      </c>
      <c r="X7">
        <f>data89[[#This Row],[Units]]*data89[[#This Row],[Sales per unit]]</f>
        <v>255</v>
      </c>
      <c r="Y7">
        <f>data89[[#This Row],[Amount]]-data89[[#This Row],[Total sales  ]]</f>
        <v>1026</v>
      </c>
    </row>
    <row r="8" spans="7:25" x14ac:dyDescent="0.25">
      <c r="G8" t="s">
        <v>8</v>
      </c>
      <c r="H8" t="s">
        <v>35</v>
      </c>
      <c r="I8" t="s">
        <v>32</v>
      </c>
      <c r="J8" s="4">
        <v>6706</v>
      </c>
      <c r="K8" s="5">
        <v>459</v>
      </c>
      <c r="L8" s="24"/>
      <c r="O8" t="s">
        <v>30</v>
      </c>
      <c r="P8" s="25">
        <v>8.5</v>
      </c>
      <c r="R8" t="s">
        <v>5</v>
      </c>
      <c r="S8" t="s">
        <v>37</v>
      </c>
      <c r="T8" t="s">
        <v>14</v>
      </c>
      <c r="U8" s="4">
        <v>4991</v>
      </c>
      <c r="V8" s="5">
        <v>12</v>
      </c>
      <c r="W8" s="12">
        <v>3.4</v>
      </c>
      <c r="X8">
        <f>data89[[#This Row],[Units]]*data89[[#This Row],[Sales per unit]]</f>
        <v>40.799999999999997</v>
      </c>
      <c r="Y8">
        <f>data89[[#This Row],[Amount]]-data89[[#This Row],[Total sales  ]]</f>
        <v>4950.2</v>
      </c>
    </row>
    <row r="9" spans="7:25" x14ac:dyDescent="0.25">
      <c r="G9" t="s">
        <v>9</v>
      </c>
      <c r="H9" t="s">
        <v>35</v>
      </c>
      <c r="I9" t="s">
        <v>4</v>
      </c>
      <c r="J9" s="4">
        <v>959</v>
      </c>
      <c r="K9" s="5">
        <v>147</v>
      </c>
      <c r="L9" s="24"/>
      <c r="O9" t="s">
        <v>24</v>
      </c>
      <c r="P9" s="25">
        <v>11.5</v>
      </c>
      <c r="R9" t="s">
        <v>41</v>
      </c>
      <c r="S9" t="s">
        <v>39</v>
      </c>
      <c r="T9" t="s">
        <v>14</v>
      </c>
      <c r="U9" s="4">
        <v>3976</v>
      </c>
      <c r="V9" s="5">
        <v>72</v>
      </c>
      <c r="W9" s="12">
        <v>3.4</v>
      </c>
      <c r="X9">
        <f>data89[[#This Row],[Units]]*data89[[#This Row],[Sales per unit]]</f>
        <v>244.79999999999998</v>
      </c>
      <c r="Y9">
        <f>data89[[#This Row],[Amount]]-data89[[#This Row],[Total sales  ]]</f>
        <v>3731.2</v>
      </c>
    </row>
    <row r="10" spans="7:25" x14ac:dyDescent="0.25">
      <c r="G10" t="s">
        <v>41</v>
      </c>
      <c r="H10" t="s">
        <v>36</v>
      </c>
      <c r="I10" t="s">
        <v>18</v>
      </c>
      <c r="J10" s="4">
        <v>9632</v>
      </c>
      <c r="K10" s="5">
        <v>288</v>
      </c>
      <c r="L10" s="24"/>
      <c r="O10" t="s">
        <v>19</v>
      </c>
      <c r="P10" s="25">
        <v>12</v>
      </c>
      <c r="R10" t="s">
        <v>3</v>
      </c>
      <c r="S10" t="s">
        <v>35</v>
      </c>
      <c r="T10" t="s">
        <v>14</v>
      </c>
      <c r="U10" s="4">
        <v>2415</v>
      </c>
      <c r="V10" s="5">
        <v>255</v>
      </c>
      <c r="W10" s="12">
        <v>3.4</v>
      </c>
      <c r="X10">
        <f>data89[[#This Row],[Units]]*data89[[#This Row],[Sales per unit]]</f>
        <v>867</v>
      </c>
      <c r="Y10">
        <f>data89[[#This Row],[Amount]]-data89[[#This Row],[Total sales  ]]</f>
        <v>1548</v>
      </c>
    </row>
    <row r="11" spans="7:25" x14ac:dyDescent="0.25">
      <c r="G11" t="s">
        <v>6</v>
      </c>
      <c r="H11" t="s">
        <v>39</v>
      </c>
      <c r="I11" t="s">
        <v>25</v>
      </c>
      <c r="J11" s="4">
        <v>2100</v>
      </c>
      <c r="K11" s="5">
        <v>414</v>
      </c>
      <c r="L11" s="24"/>
      <c r="O11" t="s">
        <v>22</v>
      </c>
      <c r="P11" s="25">
        <v>10</v>
      </c>
      <c r="R11" t="s">
        <v>10</v>
      </c>
      <c r="S11" t="s">
        <v>38</v>
      </c>
      <c r="T11" t="s">
        <v>14</v>
      </c>
      <c r="U11" s="4">
        <v>5586</v>
      </c>
      <c r="V11" s="5">
        <v>525</v>
      </c>
      <c r="W11" s="12">
        <v>3.4</v>
      </c>
      <c r="X11">
        <f>data89[[#This Row],[Units]]*data89[[#This Row],[Sales per unit]]</f>
        <v>1785</v>
      </c>
      <c r="Y11">
        <f>data89[[#This Row],[Amount]]-data89[[#This Row],[Total sales  ]]</f>
        <v>3801</v>
      </c>
    </row>
    <row r="12" spans="7:25" x14ac:dyDescent="0.25">
      <c r="G12" t="s">
        <v>40</v>
      </c>
      <c r="H12" t="s">
        <v>35</v>
      </c>
      <c r="I12" t="s">
        <v>33</v>
      </c>
      <c r="J12" s="4">
        <v>8869</v>
      </c>
      <c r="K12" s="5">
        <v>432</v>
      </c>
      <c r="L12" s="24"/>
      <c r="O12" t="s">
        <v>4</v>
      </c>
      <c r="P12" s="25">
        <v>9</v>
      </c>
      <c r="R12" t="s">
        <v>7</v>
      </c>
      <c r="S12" t="s">
        <v>37</v>
      </c>
      <c r="T12" t="s">
        <v>14</v>
      </c>
      <c r="U12" s="4">
        <v>6608</v>
      </c>
      <c r="V12" s="5">
        <v>225</v>
      </c>
      <c r="W12" s="12">
        <v>3.4</v>
      </c>
      <c r="X12">
        <f>data89[[#This Row],[Units]]*data89[[#This Row],[Sales per unit]]</f>
        <v>765</v>
      </c>
      <c r="Y12">
        <f>data89[[#This Row],[Amount]]-data89[[#This Row],[Total sales  ]]</f>
        <v>5843</v>
      </c>
    </row>
    <row r="13" spans="7:25" x14ac:dyDescent="0.25">
      <c r="G13" t="s">
        <v>6</v>
      </c>
      <c r="H13" t="s">
        <v>38</v>
      </c>
      <c r="I13" t="s">
        <v>31</v>
      </c>
      <c r="J13" s="4">
        <v>2681</v>
      </c>
      <c r="K13" s="5">
        <v>54</v>
      </c>
      <c r="L13" s="24"/>
      <c r="O13" t="s">
        <v>26</v>
      </c>
      <c r="P13" s="25">
        <v>8</v>
      </c>
      <c r="R13" t="s">
        <v>7</v>
      </c>
      <c r="S13" t="s">
        <v>35</v>
      </c>
      <c r="T13" t="s">
        <v>14</v>
      </c>
      <c r="U13" s="4">
        <v>4606</v>
      </c>
      <c r="V13" s="5">
        <v>63</v>
      </c>
      <c r="W13" s="12">
        <v>3.4</v>
      </c>
      <c r="X13">
        <f>data89[[#This Row],[Units]]*data89[[#This Row],[Sales per unit]]</f>
        <v>214.2</v>
      </c>
      <c r="Y13">
        <f>data89[[#This Row],[Amount]]-data89[[#This Row],[Total sales  ]]</f>
        <v>4391.8</v>
      </c>
    </row>
    <row r="14" spans="7:25" x14ac:dyDescent="0.25">
      <c r="G14" t="s">
        <v>8</v>
      </c>
      <c r="H14" t="s">
        <v>35</v>
      </c>
      <c r="I14" t="s">
        <v>22</v>
      </c>
      <c r="J14" s="4">
        <v>5012</v>
      </c>
      <c r="K14" s="5">
        <v>210</v>
      </c>
      <c r="L14" s="24"/>
      <c r="O14" t="s">
        <v>28</v>
      </c>
      <c r="P14" s="25">
        <v>5</v>
      </c>
      <c r="R14" t="s">
        <v>3</v>
      </c>
      <c r="S14" t="s">
        <v>34</v>
      </c>
      <c r="T14" t="s">
        <v>14</v>
      </c>
      <c r="U14" s="4">
        <v>7259</v>
      </c>
      <c r="V14" s="5">
        <v>276</v>
      </c>
      <c r="W14" s="12">
        <v>3.4</v>
      </c>
      <c r="X14">
        <f>data89[[#This Row],[Units]]*data89[[#This Row],[Sales per unit]]</f>
        <v>938.4</v>
      </c>
      <c r="Y14">
        <f>data89[[#This Row],[Amount]]-data89[[#This Row],[Total sales  ]]</f>
        <v>6320.6</v>
      </c>
    </row>
    <row r="15" spans="7:25" x14ac:dyDescent="0.25">
      <c r="G15" t="s">
        <v>7</v>
      </c>
      <c r="H15" t="s">
        <v>38</v>
      </c>
      <c r="I15" t="s">
        <v>14</v>
      </c>
      <c r="J15" s="4">
        <v>1281</v>
      </c>
      <c r="K15" s="5">
        <v>75</v>
      </c>
      <c r="L15" s="24"/>
      <c r="O15" t="s">
        <v>32</v>
      </c>
      <c r="P15" s="25">
        <v>3</v>
      </c>
      <c r="R15" t="s">
        <v>7</v>
      </c>
      <c r="S15" t="s">
        <v>34</v>
      </c>
      <c r="T15" t="s">
        <v>14</v>
      </c>
      <c r="U15" s="4">
        <v>1932</v>
      </c>
      <c r="V15" s="5">
        <v>369</v>
      </c>
      <c r="W15" s="12">
        <v>3.4</v>
      </c>
      <c r="X15">
        <f>data89[[#This Row],[Units]]*data89[[#This Row],[Sales per unit]]</f>
        <v>1254.5999999999999</v>
      </c>
      <c r="Y15">
        <f>data89[[#This Row],[Amount]]-data89[[#This Row],[Total sales  ]]</f>
        <v>677.40000000000009</v>
      </c>
    </row>
    <row r="16" spans="7:25" x14ac:dyDescent="0.25">
      <c r="G16" t="s">
        <v>5</v>
      </c>
      <c r="H16" t="s">
        <v>37</v>
      </c>
      <c r="I16" t="s">
        <v>14</v>
      </c>
      <c r="J16" s="4">
        <v>4991</v>
      </c>
      <c r="K16" s="5">
        <v>12</v>
      </c>
      <c r="L16" s="24"/>
      <c r="O16" t="s">
        <v>18</v>
      </c>
      <c r="P16" s="25">
        <v>5.5</v>
      </c>
      <c r="R16" t="s">
        <v>2</v>
      </c>
      <c r="S16" t="s">
        <v>37</v>
      </c>
      <c r="T16" t="s">
        <v>14</v>
      </c>
      <c r="U16" s="4">
        <v>1057</v>
      </c>
      <c r="V16" s="5">
        <v>54</v>
      </c>
      <c r="W16" s="12">
        <v>3.4</v>
      </c>
      <c r="X16">
        <f>data89[[#This Row],[Units]]*data89[[#This Row],[Sales per unit]]</f>
        <v>183.6</v>
      </c>
      <c r="Y16">
        <f>data89[[#This Row],[Amount]]-data89[[#This Row],[Total sales  ]]</f>
        <v>873.4</v>
      </c>
    </row>
    <row r="17" spans="7:25" x14ac:dyDescent="0.25">
      <c r="G17" t="s">
        <v>2</v>
      </c>
      <c r="H17" t="s">
        <v>39</v>
      </c>
      <c r="I17" t="s">
        <v>25</v>
      </c>
      <c r="J17" s="4">
        <v>1785</v>
      </c>
      <c r="K17" s="5">
        <v>462</v>
      </c>
      <c r="L17" s="24"/>
      <c r="O17" t="s">
        <v>17</v>
      </c>
      <c r="P17" s="25">
        <v>11</v>
      </c>
      <c r="R17" t="s">
        <v>10</v>
      </c>
      <c r="S17" t="s">
        <v>35</v>
      </c>
      <c r="T17" t="s">
        <v>14</v>
      </c>
      <c r="U17" s="4">
        <v>3472</v>
      </c>
      <c r="V17" s="5">
        <v>96</v>
      </c>
      <c r="W17" s="12">
        <v>3.4</v>
      </c>
      <c r="X17">
        <f>data89[[#This Row],[Units]]*data89[[#This Row],[Sales per unit]]</f>
        <v>326.39999999999998</v>
      </c>
      <c r="Y17">
        <f>data89[[#This Row],[Amount]]-data89[[#This Row],[Total sales  ]]</f>
        <v>3145.6</v>
      </c>
    </row>
    <row r="18" spans="7:25" x14ac:dyDescent="0.25">
      <c r="G18" t="s">
        <v>3</v>
      </c>
      <c r="H18" t="s">
        <v>37</v>
      </c>
      <c r="I18" t="s">
        <v>17</v>
      </c>
      <c r="J18" s="4">
        <v>3983</v>
      </c>
      <c r="K18" s="5">
        <v>144</v>
      </c>
      <c r="L18" s="24"/>
      <c r="O18" t="s">
        <v>23</v>
      </c>
      <c r="P18" s="25">
        <v>13</v>
      </c>
      <c r="R18" t="s">
        <v>40</v>
      </c>
      <c r="S18" t="s">
        <v>37</v>
      </c>
      <c r="T18" t="s">
        <v>30</v>
      </c>
      <c r="U18" s="4">
        <v>1624</v>
      </c>
      <c r="V18" s="5">
        <v>114</v>
      </c>
      <c r="W18" s="26">
        <v>5.5</v>
      </c>
      <c r="X18">
        <f>data89[[#This Row],[Units]]*data89[[#This Row],[Sales per unit]]</f>
        <v>627</v>
      </c>
      <c r="Y18">
        <f>data89[[#This Row],[Amount]]-data89[[#This Row],[Total sales  ]]</f>
        <v>997</v>
      </c>
    </row>
    <row r="19" spans="7:25" x14ac:dyDescent="0.25">
      <c r="G19" t="s">
        <v>9</v>
      </c>
      <c r="H19" t="s">
        <v>38</v>
      </c>
      <c r="I19" t="s">
        <v>16</v>
      </c>
      <c r="J19" s="4">
        <v>2646</v>
      </c>
      <c r="K19" s="5">
        <v>120</v>
      </c>
      <c r="L19" s="24"/>
      <c r="O19" t="s">
        <v>29</v>
      </c>
      <c r="P19" s="25">
        <v>9.5</v>
      </c>
      <c r="R19" t="s">
        <v>8</v>
      </c>
      <c r="S19" t="s">
        <v>39</v>
      </c>
      <c r="T19" t="s">
        <v>30</v>
      </c>
      <c r="U19" s="4">
        <v>7021</v>
      </c>
      <c r="V19" s="5">
        <v>183</v>
      </c>
      <c r="W19" s="26">
        <v>5.5</v>
      </c>
      <c r="X19">
        <f>data89[[#This Row],[Units]]*data89[[#This Row],[Sales per unit]]</f>
        <v>1006.5</v>
      </c>
      <c r="Y19">
        <f>data89[[#This Row],[Amount]]-data89[[#This Row],[Total sales  ]]</f>
        <v>6014.5</v>
      </c>
    </row>
    <row r="20" spans="7:25" x14ac:dyDescent="0.25">
      <c r="G20" t="s">
        <v>2</v>
      </c>
      <c r="H20" t="s">
        <v>34</v>
      </c>
      <c r="I20" t="s">
        <v>13</v>
      </c>
      <c r="J20" s="4">
        <v>252</v>
      </c>
      <c r="K20" s="5">
        <v>54</v>
      </c>
      <c r="L20" s="24"/>
      <c r="O20" t="s">
        <v>13</v>
      </c>
      <c r="P20" s="25">
        <v>3.5</v>
      </c>
      <c r="R20" t="s">
        <v>7</v>
      </c>
      <c r="S20" t="s">
        <v>35</v>
      </c>
      <c r="T20" t="s">
        <v>30</v>
      </c>
      <c r="U20" s="4">
        <v>6755</v>
      </c>
      <c r="V20" s="5">
        <v>252</v>
      </c>
      <c r="W20" s="26">
        <v>5.5</v>
      </c>
      <c r="X20">
        <f>data89[[#This Row],[Units]]*data89[[#This Row],[Sales per unit]]</f>
        <v>1386</v>
      </c>
      <c r="Y20">
        <f>data89[[#This Row],[Amount]]-data89[[#This Row],[Total sales  ]]</f>
        <v>5369</v>
      </c>
    </row>
    <row r="21" spans="7:25" x14ac:dyDescent="0.25">
      <c r="G21" t="s">
        <v>3</v>
      </c>
      <c r="H21" t="s">
        <v>35</v>
      </c>
      <c r="I21" t="s">
        <v>25</v>
      </c>
      <c r="J21" s="4">
        <v>2464</v>
      </c>
      <c r="K21" s="5">
        <v>234</v>
      </c>
      <c r="L21" s="24"/>
      <c r="O21" t="s">
        <v>16</v>
      </c>
      <c r="P21" s="25">
        <v>6</v>
      </c>
      <c r="R21" t="s">
        <v>41</v>
      </c>
      <c r="S21" t="s">
        <v>37</v>
      </c>
      <c r="T21" t="s">
        <v>30</v>
      </c>
      <c r="U21" s="4">
        <v>1526</v>
      </c>
      <c r="V21" s="5">
        <v>240</v>
      </c>
      <c r="W21" s="26">
        <v>5.5</v>
      </c>
      <c r="X21">
        <f>data89[[#This Row],[Units]]*data89[[#This Row],[Sales per unit]]</f>
        <v>1320</v>
      </c>
      <c r="Y21">
        <f>data89[[#This Row],[Amount]]-data89[[#This Row],[Total sales  ]]</f>
        <v>206</v>
      </c>
    </row>
    <row r="22" spans="7:25" x14ac:dyDescent="0.25">
      <c r="G22" t="s">
        <v>3</v>
      </c>
      <c r="H22" t="s">
        <v>35</v>
      </c>
      <c r="I22" t="s">
        <v>29</v>
      </c>
      <c r="J22" s="4">
        <v>2114</v>
      </c>
      <c r="K22" s="5">
        <v>66</v>
      </c>
      <c r="L22" s="24"/>
      <c r="O22" t="s">
        <v>20</v>
      </c>
      <c r="P22" s="25">
        <v>2.5</v>
      </c>
      <c r="R22" t="s">
        <v>8</v>
      </c>
      <c r="S22" t="s">
        <v>37</v>
      </c>
      <c r="T22" t="s">
        <v>30</v>
      </c>
      <c r="U22" s="4">
        <v>42</v>
      </c>
      <c r="V22" s="5">
        <v>150</v>
      </c>
      <c r="W22" s="26">
        <v>5.5</v>
      </c>
      <c r="X22">
        <f>data89[[#This Row],[Units]]*data89[[#This Row],[Sales per unit]]</f>
        <v>825</v>
      </c>
      <c r="Y22">
        <f>data89[[#This Row],[Amount]]-data89[[#This Row],[Total sales  ]]</f>
        <v>-783</v>
      </c>
    </row>
    <row r="23" spans="7:25" x14ac:dyDescent="0.25">
      <c r="G23" t="s">
        <v>6</v>
      </c>
      <c r="H23" t="s">
        <v>37</v>
      </c>
      <c r="I23" t="s">
        <v>31</v>
      </c>
      <c r="J23" s="4">
        <v>7693</v>
      </c>
      <c r="K23" s="5">
        <v>87</v>
      </c>
      <c r="L23" s="24"/>
      <c r="O23" t="s">
        <v>27</v>
      </c>
      <c r="P23" s="25">
        <v>4</v>
      </c>
      <c r="R23" t="s">
        <v>6</v>
      </c>
      <c r="S23" t="s">
        <v>34</v>
      </c>
      <c r="T23" t="s">
        <v>30</v>
      </c>
      <c r="U23" s="4">
        <v>3402</v>
      </c>
      <c r="V23" s="5">
        <v>366</v>
      </c>
      <c r="W23" s="26">
        <v>5.5</v>
      </c>
      <c r="X23">
        <f>data89[[#This Row],[Units]]*data89[[#This Row],[Sales per unit]]</f>
        <v>2013</v>
      </c>
      <c r="Y23">
        <f>data89[[#This Row],[Amount]]-data89[[#This Row],[Total sales  ]]</f>
        <v>1389</v>
      </c>
    </row>
    <row r="24" spans="7:25" x14ac:dyDescent="0.25">
      <c r="G24" t="s">
        <v>5</v>
      </c>
      <c r="H24" t="s">
        <v>34</v>
      </c>
      <c r="I24" t="s">
        <v>20</v>
      </c>
      <c r="J24" s="4">
        <v>15610</v>
      </c>
      <c r="K24" s="5">
        <v>339</v>
      </c>
      <c r="L24" s="24"/>
      <c r="O24" t="s">
        <v>33</v>
      </c>
      <c r="P24" s="25">
        <v>6.5</v>
      </c>
      <c r="R24" t="s">
        <v>40</v>
      </c>
      <c r="S24" t="s">
        <v>35</v>
      </c>
      <c r="T24" t="s">
        <v>30</v>
      </c>
      <c r="U24" s="4">
        <v>2275</v>
      </c>
      <c r="V24" s="5">
        <v>447</v>
      </c>
      <c r="W24" s="26">
        <v>5.5</v>
      </c>
      <c r="X24">
        <f>data89[[#This Row],[Units]]*data89[[#This Row],[Sales per unit]]</f>
        <v>2458.5</v>
      </c>
      <c r="Y24">
        <f>data89[[#This Row],[Amount]]-data89[[#This Row],[Total sales  ]]</f>
        <v>-183.5</v>
      </c>
    </row>
    <row r="25" spans="7:25" x14ac:dyDescent="0.25">
      <c r="G25" t="s">
        <v>41</v>
      </c>
      <c r="H25" t="s">
        <v>34</v>
      </c>
      <c r="I25" t="s">
        <v>22</v>
      </c>
      <c r="J25" s="4">
        <v>336</v>
      </c>
      <c r="K25" s="5">
        <v>144</v>
      </c>
      <c r="L25" s="24"/>
      <c r="O25" t="s">
        <v>15</v>
      </c>
      <c r="P25" s="25">
        <v>4.5</v>
      </c>
      <c r="R25" t="s">
        <v>6</v>
      </c>
      <c r="S25" t="s">
        <v>37</v>
      </c>
      <c r="T25" t="s">
        <v>30</v>
      </c>
      <c r="U25" s="4">
        <v>560</v>
      </c>
      <c r="V25" s="5">
        <v>81</v>
      </c>
      <c r="W25" s="26">
        <v>5.5</v>
      </c>
      <c r="X25">
        <f>data89[[#This Row],[Units]]*data89[[#This Row],[Sales per unit]]</f>
        <v>445.5</v>
      </c>
      <c r="Y25">
        <f>data89[[#This Row],[Amount]]-data89[[#This Row],[Total sales  ]]</f>
        <v>114.5</v>
      </c>
    </row>
    <row r="26" spans="7:25" x14ac:dyDescent="0.25">
      <c r="G26" t="s">
        <v>2</v>
      </c>
      <c r="H26" t="s">
        <v>39</v>
      </c>
      <c r="I26" t="s">
        <v>20</v>
      </c>
      <c r="J26" s="4">
        <v>9443</v>
      </c>
      <c r="K26" s="5">
        <v>162</v>
      </c>
      <c r="L26" s="24"/>
      <c r="O26" t="s">
        <v>31</v>
      </c>
      <c r="P26" s="25">
        <v>10.5</v>
      </c>
      <c r="R26" t="s">
        <v>8</v>
      </c>
      <c r="S26" t="s">
        <v>35</v>
      </c>
      <c r="T26" t="s">
        <v>30</v>
      </c>
      <c r="U26" s="4">
        <v>3598</v>
      </c>
      <c r="V26" s="5">
        <v>81</v>
      </c>
      <c r="W26" s="26">
        <v>5.5</v>
      </c>
      <c r="X26">
        <f>data89[[#This Row],[Units]]*data89[[#This Row],[Sales per unit]]</f>
        <v>445.5</v>
      </c>
      <c r="Y26">
        <f>data89[[#This Row],[Amount]]-data89[[#This Row],[Total sales  ]]</f>
        <v>3152.5</v>
      </c>
    </row>
    <row r="27" spans="7:25" x14ac:dyDescent="0.25">
      <c r="G27" t="s">
        <v>9</v>
      </c>
      <c r="H27" t="s">
        <v>34</v>
      </c>
      <c r="I27" t="s">
        <v>23</v>
      </c>
      <c r="J27" s="4">
        <v>8155</v>
      </c>
      <c r="K27" s="5">
        <v>90</v>
      </c>
      <c r="L27" s="24"/>
      <c r="O27" t="s">
        <v>21</v>
      </c>
      <c r="P27" s="25">
        <v>12.5</v>
      </c>
      <c r="R27" t="s">
        <v>5</v>
      </c>
      <c r="S27" t="s">
        <v>36</v>
      </c>
      <c r="T27" t="s">
        <v>30</v>
      </c>
      <c r="U27" s="4">
        <v>1526</v>
      </c>
      <c r="V27" s="5">
        <v>105</v>
      </c>
      <c r="W27" s="26">
        <v>5.5</v>
      </c>
      <c r="X27">
        <f>data89[[#This Row],[Units]]*data89[[#This Row],[Sales per unit]]</f>
        <v>577.5</v>
      </c>
      <c r="Y27">
        <f>data89[[#This Row],[Amount]]-data89[[#This Row],[Total sales  ]]</f>
        <v>948.5</v>
      </c>
    </row>
    <row r="28" spans="7:25" x14ac:dyDescent="0.25">
      <c r="G28" t="s">
        <v>8</v>
      </c>
      <c r="H28" t="s">
        <v>38</v>
      </c>
      <c r="I28" t="s">
        <v>23</v>
      </c>
      <c r="J28" s="4">
        <v>1701</v>
      </c>
      <c r="K28" s="5">
        <v>234</v>
      </c>
      <c r="L28" s="24"/>
      <c r="O28" t="s">
        <v>25</v>
      </c>
      <c r="P28" s="25">
        <v>7.5</v>
      </c>
      <c r="R28" t="s">
        <v>6</v>
      </c>
      <c r="S28" t="s">
        <v>39</v>
      </c>
      <c r="T28" t="s">
        <v>30</v>
      </c>
      <c r="U28" s="4">
        <v>1638</v>
      </c>
      <c r="V28" s="5">
        <v>63</v>
      </c>
      <c r="W28" s="26">
        <v>5.5</v>
      </c>
      <c r="X28">
        <f>data89[[#This Row],[Units]]*data89[[#This Row],[Sales per unit]]</f>
        <v>346.5</v>
      </c>
      <c r="Y28">
        <f>data89[[#This Row],[Amount]]-data89[[#This Row],[Total sales  ]]</f>
        <v>1291.5</v>
      </c>
    </row>
    <row r="29" spans="7:25" x14ac:dyDescent="0.25">
      <c r="G29" t="s">
        <v>10</v>
      </c>
      <c r="H29" t="s">
        <v>38</v>
      </c>
      <c r="I29" t="s">
        <v>22</v>
      </c>
      <c r="J29" s="4">
        <v>2205</v>
      </c>
      <c r="K29" s="5">
        <v>141</v>
      </c>
      <c r="L29" s="24"/>
      <c r="R29" t="s">
        <v>41</v>
      </c>
      <c r="S29" t="s">
        <v>36</v>
      </c>
      <c r="T29" t="s">
        <v>30</v>
      </c>
      <c r="U29" s="4">
        <v>6118</v>
      </c>
      <c r="V29" s="5">
        <v>174</v>
      </c>
      <c r="W29" s="26">
        <v>5.5</v>
      </c>
      <c r="X29">
        <f>data89[[#This Row],[Units]]*data89[[#This Row],[Sales per unit]]</f>
        <v>957</v>
      </c>
      <c r="Y29">
        <f>data89[[#This Row],[Amount]]-data89[[#This Row],[Total sales  ]]</f>
        <v>5161</v>
      </c>
    </row>
    <row r="30" spans="7:25" x14ac:dyDescent="0.25">
      <c r="G30" t="s">
        <v>8</v>
      </c>
      <c r="H30" t="s">
        <v>37</v>
      </c>
      <c r="I30" t="s">
        <v>19</v>
      </c>
      <c r="J30" s="4">
        <v>1771</v>
      </c>
      <c r="K30" s="5">
        <v>204</v>
      </c>
      <c r="L30" s="24"/>
      <c r="R30" t="s">
        <v>9</v>
      </c>
      <c r="S30" t="s">
        <v>36</v>
      </c>
      <c r="T30" t="s">
        <v>30</v>
      </c>
      <c r="U30" s="4">
        <v>9051</v>
      </c>
      <c r="V30" s="5">
        <v>57</v>
      </c>
      <c r="W30" s="26">
        <v>5.5</v>
      </c>
      <c r="X30">
        <f>data89[[#This Row],[Units]]*data89[[#This Row],[Sales per unit]]</f>
        <v>313.5</v>
      </c>
      <c r="Y30">
        <f>data89[[#This Row],[Amount]]-data89[[#This Row],[Total sales  ]]</f>
        <v>8737.5</v>
      </c>
    </row>
    <row r="31" spans="7:25" x14ac:dyDescent="0.25">
      <c r="G31" t="s">
        <v>41</v>
      </c>
      <c r="H31" t="s">
        <v>35</v>
      </c>
      <c r="I31" t="s">
        <v>15</v>
      </c>
      <c r="J31" s="4">
        <v>2114</v>
      </c>
      <c r="K31" s="5">
        <v>186</v>
      </c>
      <c r="L31" s="24"/>
      <c r="R31" t="s">
        <v>7</v>
      </c>
      <c r="S31" t="s">
        <v>38</v>
      </c>
      <c r="T31" t="s">
        <v>30</v>
      </c>
      <c r="U31" s="4">
        <v>10129</v>
      </c>
      <c r="V31" s="5">
        <v>312</v>
      </c>
      <c r="W31" s="26">
        <v>5.5</v>
      </c>
      <c r="X31">
        <f>data89[[#This Row],[Units]]*data89[[#This Row],[Sales per unit]]</f>
        <v>1716</v>
      </c>
      <c r="Y31">
        <f>data89[[#This Row],[Amount]]-data89[[#This Row],[Total sales  ]]</f>
        <v>8413</v>
      </c>
    </row>
    <row r="32" spans="7:25" x14ac:dyDescent="0.25">
      <c r="G32" t="s">
        <v>41</v>
      </c>
      <c r="H32" t="s">
        <v>36</v>
      </c>
      <c r="I32" t="s">
        <v>13</v>
      </c>
      <c r="J32" s="4">
        <v>10311</v>
      </c>
      <c r="K32" s="5">
        <v>231</v>
      </c>
      <c r="L32" s="24"/>
      <c r="R32" t="s">
        <v>6</v>
      </c>
      <c r="S32" t="s">
        <v>35</v>
      </c>
      <c r="T32" t="s">
        <v>30</v>
      </c>
      <c r="U32" s="4">
        <v>4781</v>
      </c>
      <c r="V32" s="5">
        <v>123</v>
      </c>
      <c r="W32" s="26">
        <v>5.5</v>
      </c>
      <c r="X32">
        <f>data89[[#This Row],[Units]]*data89[[#This Row],[Sales per unit]]</f>
        <v>676.5</v>
      </c>
      <c r="Y32">
        <f>data89[[#This Row],[Amount]]-data89[[#This Row],[Total sales  ]]</f>
        <v>4104.5</v>
      </c>
    </row>
    <row r="33" spans="7:25" x14ac:dyDescent="0.25">
      <c r="G33" t="s">
        <v>3</v>
      </c>
      <c r="H33" t="s">
        <v>39</v>
      </c>
      <c r="I33" t="s">
        <v>16</v>
      </c>
      <c r="J33" s="4">
        <v>21</v>
      </c>
      <c r="K33" s="5">
        <v>168</v>
      </c>
      <c r="L33" s="24"/>
      <c r="R33" t="s">
        <v>7</v>
      </c>
      <c r="S33" t="s">
        <v>37</v>
      </c>
      <c r="T33" t="s">
        <v>30</v>
      </c>
      <c r="U33" s="4">
        <v>6454</v>
      </c>
      <c r="V33" s="5">
        <v>54</v>
      </c>
      <c r="W33" s="26">
        <v>5.5</v>
      </c>
      <c r="X33">
        <f>data89[[#This Row],[Units]]*data89[[#This Row],[Sales per unit]]</f>
        <v>297</v>
      </c>
      <c r="Y33">
        <f>data89[[#This Row],[Amount]]-data89[[#This Row],[Total sales  ]]</f>
        <v>6157</v>
      </c>
    </row>
    <row r="34" spans="7:25" x14ac:dyDescent="0.25">
      <c r="G34" t="s">
        <v>10</v>
      </c>
      <c r="H34" t="s">
        <v>35</v>
      </c>
      <c r="I34" t="s">
        <v>20</v>
      </c>
      <c r="J34" s="4">
        <v>1974</v>
      </c>
      <c r="K34" s="5">
        <v>195</v>
      </c>
      <c r="L34" s="24"/>
      <c r="R34" t="s">
        <v>41</v>
      </c>
      <c r="S34" t="s">
        <v>37</v>
      </c>
      <c r="T34" t="s">
        <v>24</v>
      </c>
      <c r="U34" s="4">
        <v>6398</v>
      </c>
      <c r="V34" s="5">
        <v>102</v>
      </c>
      <c r="W34" s="12">
        <v>9.5</v>
      </c>
      <c r="X34">
        <f>data89[[#This Row],[Units]]*data89[[#This Row],[Sales per unit]]</f>
        <v>969</v>
      </c>
      <c r="Y34">
        <f>data89[[#This Row],[Amount]]-data89[[#This Row],[Total sales  ]]</f>
        <v>5429</v>
      </c>
    </row>
    <row r="35" spans="7:25" x14ac:dyDescent="0.25">
      <c r="G35" t="s">
        <v>5</v>
      </c>
      <c r="H35" t="s">
        <v>36</v>
      </c>
      <c r="I35" t="s">
        <v>23</v>
      </c>
      <c r="J35" s="4">
        <v>6314</v>
      </c>
      <c r="K35" s="5">
        <v>15</v>
      </c>
      <c r="L35" s="24"/>
      <c r="R35" t="s">
        <v>7</v>
      </c>
      <c r="S35" t="s">
        <v>35</v>
      </c>
      <c r="T35" t="s">
        <v>24</v>
      </c>
      <c r="U35" s="4">
        <v>2793</v>
      </c>
      <c r="V35" s="5">
        <v>114</v>
      </c>
      <c r="W35" s="12">
        <v>9.5</v>
      </c>
      <c r="X35">
        <f>data89[[#This Row],[Units]]*data89[[#This Row],[Sales per unit]]</f>
        <v>1083</v>
      </c>
      <c r="Y35">
        <f>data89[[#This Row],[Amount]]-data89[[#This Row],[Total sales  ]]</f>
        <v>1710</v>
      </c>
    </row>
    <row r="36" spans="7:25" x14ac:dyDescent="0.25">
      <c r="G36" t="s">
        <v>10</v>
      </c>
      <c r="H36" t="s">
        <v>37</v>
      </c>
      <c r="I36" t="s">
        <v>23</v>
      </c>
      <c r="J36" s="4">
        <v>4683</v>
      </c>
      <c r="K36" s="5">
        <v>30</v>
      </c>
      <c r="L36" s="24"/>
      <c r="R36" t="s">
        <v>7</v>
      </c>
      <c r="S36" t="s">
        <v>34</v>
      </c>
      <c r="T36" t="s">
        <v>24</v>
      </c>
      <c r="U36" s="4">
        <v>8862</v>
      </c>
      <c r="V36" s="5">
        <v>189</v>
      </c>
      <c r="W36" s="12">
        <v>9.5</v>
      </c>
      <c r="X36">
        <f>data89[[#This Row],[Units]]*data89[[#This Row],[Sales per unit]]</f>
        <v>1795.5</v>
      </c>
      <c r="Y36">
        <f>data89[[#This Row],[Amount]]-data89[[#This Row],[Total sales  ]]</f>
        <v>7066.5</v>
      </c>
    </row>
    <row r="37" spans="7:25" x14ac:dyDescent="0.25">
      <c r="G37" t="s">
        <v>41</v>
      </c>
      <c r="H37" t="s">
        <v>37</v>
      </c>
      <c r="I37" t="s">
        <v>24</v>
      </c>
      <c r="J37" s="4">
        <v>6398</v>
      </c>
      <c r="K37" s="5">
        <v>102</v>
      </c>
      <c r="L37" s="24"/>
      <c r="R37" t="s">
        <v>40</v>
      </c>
      <c r="S37" t="s">
        <v>38</v>
      </c>
      <c r="T37" t="s">
        <v>24</v>
      </c>
      <c r="U37" s="4">
        <v>623</v>
      </c>
      <c r="V37" s="5">
        <v>51</v>
      </c>
      <c r="W37" s="12">
        <v>9.5</v>
      </c>
      <c r="X37">
        <f>data89[[#This Row],[Units]]*data89[[#This Row],[Sales per unit]]</f>
        <v>484.5</v>
      </c>
      <c r="Y37">
        <f>data89[[#This Row],[Amount]]-data89[[#This Row],[Total sales  ]]</f>
        <v>138.5</v>
      </c>
    </row>
    <row r="38" spans="7:25" x14ac:dyDescent="0.25">
      <c r="G38" t="s">
        <v>2</v>
      </c>
      <c r="H38" t="s">
        <v>35</v>
      </c>
      <c r="I38" t="s">
        <v>19</v>
      </c>
      <c r="J38" s="4">
        <v>553</v>
      </c>
      <c r="K38" s="5">
        <v>15</v>
      </c>
      <c r="L38" s="24"/>
      <c r="R38" t="s">
        <v>5</v>
      </c>
      <c r="S38" t="s">
        <v>39</v>
      </c>
      <c r="T38" t="s">
        <v>24</v>
      </c>
      <c r="U38" s="4">
        <v>4018</v>
      </c>
      <c r="V38" s="5">
        <v>171</v>
      </c>
      <c r="W38" s="12">
        <v>9.5</v>
      </c>
      <c r="X38">
        <f>data89[[#This Row],[Units]]*data89[[#This Row],[Sales per unit]]</f>
        <v>1624.5</v>
      </c>
      <c r="Y38">
        <f>data89[[#This Row],[Amount]]-data89[[#This Row],[Total sales  ]]</f>
        <v>2393.5</v>
      </c>
    </row>
    <row r="39" spans="7:25" x14ac:dyDescent="0.25">
      <c r="G39" t="s">
        <v>8</v>
      </c>
      <c r="H39" t="s">
        <v>39</v>
      </c>
      <c r="I39" t="s">
        <v>30</v>
      </c>
      <c r="J39" s="4">
        <v>7021</v>
      </c>
      <c r="K39" s="5">
        <v>183</v>
      </c>
      <c r="L39" s="24"/>
      <c r="R39" t="s">
        <v>9</v>
      </c>
      <c r="S39" t="s">
        <v>39</v>
      </c>
      <c r="T39" t="s">
        <v>24</v>
      </c>
      <c r="U39" s="4">
        <v>3920</v>
      </c>
      <c r="V39" s="5">
        <v>306</v>
      </c>
      <c r="W39" s="12">
        <v>9.5</v>
      </c>
      <c r="X39">
        <f>data89[[#This Row],[Units]]*data89[[#This Row],[Sales per unit]]</f>
        <v>2907</v>
      </c>
      <c r="Y39">
        <f>data89[[#This Row],[Amount]]-data89[[#This Row],[Total sales  ]]</f>
        <v>1013</v>
      </c>
    </row>
    <row r="40" spans="7:25" x14ac:dyDescent="0.25">
      <c r="G40" t="s">
        <v>40</v>
      </c>
      <c r="H40" t="s">
        <v>39</v>
      </c>
      <c r="I40" t="s">
        <v>22</v>
      </c>
      <c r="J40" s="4">
        <v>5817</v>
      </c>
      <c r="K40" s="5">
        <v>12</v>
      </c>
      <c r="L40" s="24"/>
      <c r="R40" t="s">
        <v>9</v>
      </c>
      <c r="S40" t="s">
        <v>38</v>
      </c>
      <c r="T40" t="s">
        <v>24</v>
      </c>
      <c r="U40" s="4">
        <v>4137</v>
      </c>
      <c r="V40" s="5">
        <v>60</v>
      </c>
      <c r="W40" s="12">
        <v>9.5</v>
      </c>
      <c r="X40">
        <f>data89[[#This Row],[Units]]*data89[[#This Row],[Sales per unit]]</f>
        <v>570</v>
      </c>
      <c r="Y40">
        <f>data89[[#This Row],[Amount]]-data89[[#This Row],[Total sales  ]]</f>
        <v>3567</v>
      </c>
    </row>
    <row r="41" spans="7:25" x14ac:dyDescent="0.25">
      <c r="G41" t="s">
        <v>41</v>
      </c>
      <c r="H41" t="s">
        <v>39</v>
      </c>
      <c r="I41" t="s">
        <v>14</v>
      </c>
      <c r="J41" s="4">
        <v>3976</v>
      </c>
      <c r="K41" s="5">
        <v>72</v>
      </c>
      <c r="L41" s="24"/>
      <c r="R41" t="s">
        <v>40</v>
      </c>
      <c r="S41" t="s">
        <v>35</v>
      </c>
      <c r="T41" t="s">
        <v>24</v>
      </c>
      <c r="U41" s="4">
        <v>1638</v>
      </c>
      <c r="V41" s="5">
        <v>48</v>
      </c>
      <c r="W41" s="12">
        <v>9.5</v>
      </c>
      <c r="X41">
        <f>data89[[#This Row],[Units]]*data89[[#This Row],[Sales per unit]]</f>
        <v>456</v>
      </c>
      <c r="Y41">
        <f>data89[[#This Row],[Amount]]-data89[[#This Row],[Total sales  ]]</f>
        <v>1182</v>
      </c>
    </row>
    <row r="42" spans="7:25" x14ac:dyDescent="0.25">
      <c r="G42" t="s">
        <v>6</v>
      </c>
      <c r="H42" t="s">
        <v>38</v>
      </c>
      <c r="I42" t="s">
        <v>27</v>
      </c>
      <c r="J42" s="4">
        <v>1134</v>
      </c>
      <c r="K42" s="5">
        <v>282</v>
      </c>
      <c r="L42" s="24"/>
      <c r="R42" t="s">
        <v>6</v>
      </c>
      <c r="S42" t="s">
        <v>39</v>
      </c>
      <c r="T42" t="s">
        <v>24</v>
      </c>
      <c r="U42" s="4">
        <v>2989</v>
      </c>
      <c r="V42" s="5">
        <v>3</v>
      </c>
      <c r="W42" s="12">
        <v>9.5</v>
      </c>
      <c r="X42">
        <f>data89[[#This Row],[Units]]*data89[[#This Row],[Sales per unit]]</f>
        <v>28.5</v>
      </c>
      <c r="Y42">
        <f>data89[[#This Row],[Amount]]-data89[[#This Row],[Total sales  ]]</f>
        <v>2960.5</v>
      </c>
    </row>
    <row r="43" spans="7:25" x14ac:dyDescent="0.25">
      <c r="G43" t="s">
        <v>2</v>
      </c>
      <c r="H43" t="s">
        <v>39</v>
      </c>
      <c r="I43" t="s">
        <v>28</v>
      </c>
      <c r="J43" s="4">
        <v>6027</v>
      </c>
      <c r="K43" s="5">
        <v>144</v>
      </c>
      <c r="L43" s="24"/>
      <c r="R43" t="s">
        <v>8</v>
      </c>
      <c r="S43" t="s">
        <v>37</v>
      </c>
      <c r="T43" t="s">
        <v>19</v>
      </c>
      <c r="U43" s="4">
        <v>1771</v>
      </c>
      <c r="V43" s="5">
        <v>204</v>
      </c>
      <c r="W43" s="12">
        <v>10.5</v>
      </c>
      <c r="X43">
        <f>data89[[#This Row],[Units]]*data89[[#This Row],[Sales per unit]]</f>
        <v>2142</v>
      </c>
      <c r="Y43">
        <f>data89[[#This Row],[Amount]]-data89[[#This Row],[Total sales  ]]</f>
        <v>-371</v>
      </c>
    </row>
    <row r="44" spans="7:25" x14ac:dyDescent="0.25">
      <c r="G44" t="s">
        <v>6</v>
      </c>
      <c r="H44" t="s">
        <v>37</v>
      </c>
      <c r="I44" t="s">
        <v>16</v>
      </c>
      <c r="J44" s="4">
        <v>1904</v>
      </c>
      <c r="K44" s="5">
        <v>405</v>
      </c>
      <c r="L44" s="24"/>
      <c r="R44" t="s">
        <v>2</v>
      </c>
      <c r="S44" t="s">
        <v>35</v>
      </c>
      <c r="T44" t="s">
        <v>19</v>
      </c>
      <c r="U44" s="4">
        <v>553</v>
      </c>
      <c r="V44" s="5">
        <v>15</v>
      </c>
      <c r="W44" s="12">
        <v>10.5</v>
      </c>
      <c r="X44">
        <f>data89[[#This Row],[Units]]*data89[[#This Row],[Sales per unit]]</f>
        <v>157.5</v>
      </c>
      <c r="Y44">
        <f>data89[[#This Row],[Amount]]-data89[[#This Row],[Total sales  ]]</f>
        <v>395.5</v>
      </c>
    </row>
    <row r="45" spans="7:25" x14ac:dyDescent="0.25">
      <c r="G45" t="s">
        <v>7</v>
      </c>
      <c r="H45" t="s">
        <v>34</v>
      </c>
      <c r="I45" t="s">
        <v>32</v>
      </c>
      <c r="J45" s="4">
        <v>3262</v>
      </c>
      <c r="K45" s="5">
        <v>75</v>
      </c>
      <c r="L45" s="24"/>
      <c r="R45" t="s">
        <v>2</v>
      </c>
      <c r="S45" t="s">
        <v>37</v>
      </c>
      <c r="T45" t="s">
        <v>19</v>
      </c>
      <c r="U45" s="4">
        <v>238</v>
      </c>
      <c r="V45" s="5">
        <v>18</v>
      </c>
      <c r="W45" s="12">
        <v>10.5</v>
      </c>
      <c r="X45">
        <f>data89[[#This Row],[Units]]*data89[[#This Row],[Sales per unit]]</f>
        <v>189</v>
      </c>
      <c r="Y45">
        <f>data89[[#This Row],[Amount]]-data89[[#This Row],[Total sales  ]]</f>
        <v>49</v>
      </c>
    </row>
    <row r="46" spans="7:25" x14ac:dyDescent="0.25">
      <c r="G46" t="s">
        <v>40</v>
      </c>
      <c r="H46" t="s">
        <v>34</v>
      </c>
      <c r="I46" t="s">
        <v>27</v>
      </c>
      <c r="J46" s="4">
        <v>2289</v>
      </c>
      <c r="K46" s="5">
        <v>135</v>
      </c>
      <c r="L46" s="24"/>
      <c r="R46" t="s">
        <v>40</v>
      </c>
      <c r="S46" t="s">
        <v>34</v>
      </c>
      <c r="T46" t="s">
        <v>19</v>
      </c>
      <c r="U46" s="4">
        <v>4018</v>
      </c>
      <c r="V46" s="5">
        <v>162</v>
      </c>
      <c r="W46" s="12">
        <v>10.5</v>
      </c>
      <c r="X46">
        <f>data89[[#This Row],[Units]]*data89[[#This Row],[Sales per unit]]</f>
        <v>1701</v>
      </c>
      <c r="Y46">
        <f>data89[[#This Row],[Amount]]-data89[[#This Row],[Total sales  ]]</f>
        <v>2317</v>
      </c>
    </row>
    <row r="47" spans="7:25" x14ac:dyDescent="0.25">
      <c r="G47" t="s">
        <v>5</v>
      </c>
      <c r="H47" t="s">
        <v>34</v>
      </c>
      <c r="I47" t="s">
        <v>27</v>
      </c>
      <c r="J47" s="4">
        <v>6986</v>
      </c>
      <c r="K47" s="5">
        <v>21</v>
      </c>
      <c r="L47" s="24"/>
      <c r="R47" t="s">
        <v>5</v>
      </c>
      <c r="S47" t="s">
        <v>34</v>
      </c>
      <c r="T47" t="s">
        <v>19</v>
      </c>
      <c r="U47" s="4">
        <v>861</v>
      </c>
      <c r="V47" s="5">
        <v>195</v>
      </c>
      <c r="W47" s="12">
        <v>10.5</v>
      </c>
      <c r="X47">
        <f>data89[[#This Row],[Units]]*data89[[#This Row],[Sales per unit]]</f>
        <v>2047.5</v>
      </c>
      <c r="Y47">
        <f>data89[[#This Row],[Amount]]-data89[[#This Row],[Total sales  ]]</f>
        <v>-1186.5</v>
      </c>
    </row>
    <row r="48" spans="7:25" x14ac:dyDescent="0.25">
      <c r="G48" t="s">
        <v>2</v>
      </c>
      <c r="H48" t="s">
        <v>38</v>
      </c>
      <c r="I48" t="s">
        <v>23</v>
      </c>
      <c r="J48" s="4">
        <v>4417</v>
      </c>
      <c r="K48" s="5">
        <v>153</v>
      </c>
      <c r="L48" s="24"/>
      <c r="R48" t="s">
        <v>40</v>
      </c>
      <c r="S48" t="s">
        <v>37</v>
      </c>
      <c r="T48" t="s">
        <v>19</v>
      </c>
      <c r="U48" s="4">
        <v>7693</v>
      </c>
      <c r="V48" s="5">
        <v>21</v>
      </c>
      <c r="W48" s="12">
        <v>10.5</v>
      </c>
      <c r="X48">
        <f>data89[[#This Row],[Units]]*data89[[#This Row],[Sales per unit]]</f>
        <v>220.5</v>
      </c>
      <c r="Y48">
        <f>data89[[#This Row],[Amount]]-data89[[#This Row],[Total sales  ]]</f>
        <v>7472.5</v>
      </c>
    </row>
    <row r="49" spans="7:25" x14ac:dyDescent="0.25">
      <c r="G49" t="s">
        <v>6</v>
      </c>
      <c r="H49" t="s">
        <v>34</v>
      </c>
      <c r="I49" t="s">
        <v>15</v>
      </c>
      <c r="J49" s="4">
        <v>1442</v>
      </c>
      <c r="K49" s="5">
        <v>15</v>
      </c>
      <c r="L49" s="24"/>
      <c r="R49" t="s">
        <v>3</v>
      </c>
      <c r="S49" t="s">
        <v>36</v>
      </c>
      <c r="T49" t="s">
        <v>19</v>
      </c>
      <c r="U49" s="4">
        <v>1281</v>
      </c>
      <c r="V49" s="5">
        <v>18</v>
      </c>
      <c r="W49" s="12">
        <v>10.5</v>
      </c>
      <c r="X49">
        <f>data89[[#This Row],[Units]]*data89[[#This Row],[Sales per unit]]</f>
        <v>189</v>
      </c>
      <c r="Y49">
        <f>data89[[#This Row],[Amount]]-data89[[#This Row],[Total sales  ]]</f>
        <v>1092</v>
      </c>
    </row>
    <row r="50" spans="7:25" x14ac:dyDescent="0.25">
      <c r="G50" t="s">
        <v>3</v>
      </c>
      <c r="H50" t="s">
        <v>35</v>
      </c>
      <c r="I50" t="s">
        <v>14</v>
      </c>
      <c r="J50" s="4">
        <v>2415</v>
      </c>
      <c r="K50" s="5">
        <v>255</v>
      </c>
      <c r="L50" s="24"/>
      <c r="R50" t="s">
        <v>7</v>
      </c>
      <c r="S50" t="s">
        <v>36</v>
      </c>
      <c r="T50" t="s">
        <v>19</v>
      </c>
      <c r="U50" s="4">
        <v>2870</v>
      </c>
      <c r="V50" s="5">
        <v>300</v>
      </c>
      <c r="W50" s="12">
        <v>10.5</v>
      </c>
      <c r="X50">
        <f>data89[[#This Row],[Units]]*data89[[#This Row],[Sales per unit]]</f>
        <v>3150</v>
      </c>
      <c r="Y50">
        <f>data89[[#This Row],[Amount]]-data89[[#This Row],[Total sales  ]]</f>
        <v>-280</v>
      </c>
    </row>
    <row r="51" spans="7:25" x14ac:dyDescent="0.25">
      <c r="G51" t="s">
        <v>2</v>
      </c>
      <c r="H51" t="s">
        <v>37</v>
      </c>
      <c r="I51" t="s">
        <v>19</v>
      </c>
      <c r="J51" s="4">
        <v>238</v>
      </c>
      <c r="K51" s="5">
        <v>18</v>
      </c>
      <c r="L51" s="24"/>
      <c r="R51" t="s">
        <v>41</v>
      </c>
      <c r="S51" t="s">
        <v>36</v>
      </c>
      <c r="T51" t="s">
        <v>19</v>
      </c>
      <c r="U51" s="4">
        <v>1925</v>
      </c>
      <c r="V51" s="5">
        <v>192</v>
      </c>
      <c r="W51" s="12">
        <v>10.5</v>
      </c>
      <c r="X51">
        <f>data89[[#This Row],[Units]]*data89[[#This Row],[Sales per unit]]</f>
        <v>2016</v>
      </c>
      <c r="Y51">
        <f>data89[[#This Row],[Amount]]-data89[[#This Row],[Total sales  ]]</f>
        <v>-91</v>
      </c>
    </row>
    <row r="52" spans="7:25" x14ac:dyDescent="0.25">
      <c r="G52" t="s">
        <v>6</v>
      </c>
      <c r="H52" t="s">
        <v>37</v>
      </c>
      <c r="I52" t="s">
        <v>23</v>
      </c>
      <c r="J52" s="4">
        <v>4949</v>
      </c>
      <c r="K52" s="5">
        <v>189</v>
      </c>
      <c r="L52" s="24"/>
      <c r="R52" t="s">
        <v>7</v>
      </c>
      <c r="S52" t="s">
        <v>35</v>
      </c>
      <c r="T52" t="s">
        <v>19</v>
      </c>
      <c r="U52" s="4">
        <v>4585</v>
      </c>
      <c r="V52" s="5">
        <v>240</v>
      </c>
      <c r="W52" s="12">
        <v>10.5</v>
      </c>
      <c r="X52">
        <f>data89[[#This Row],[Units]]*data89[[#This Row],[Sales per unit]]</f>
        <v>2520</v>
      </c>
      <c r="Y52">
        <f>data89[[#This Row],[Amount]]-data89[[#This Row],[Total sales  ]]</f>
        <v>2065</v>
      </c>
    </row>
    <row r="53" spans="7:25" x14ac:dyDescent="0.25">
      <c r="G53" t="s">
        <v>5</v>
      </c>
      <c r="H53" t="s">
        <v>38</v>
      </c>
      <c r="I53" t="s">
        <v>32</v>
      </c>
      <c r="J53" s="4">
        <v>5075</v>
      </c>
      <c r="K53" s="5">
        <v>21</v>
      </c>
      <c r="L53" s="24"/>
      <c r="R53" t="s">
        <v>10</v>
      </c>
      <c r="S53" t="s">
        <v>34</v>
      </c>
      <c r="T53" t="s">
        <v>19</v>
      </c>
      <c r="U53" s="4">
        <v>5355</v>
      </c>
      <c r="V53" s="5">
        <v>204</v>
      </c>
      <c r="W53" s="12">
        <v>10.5</v>
      </c>
      <c r="X53">
        <f>data89[[#This Row],[Units]]*data89[[#This Row],[Sales per unit]]</f>
        <v>2142</v>
      </c>
      <c r="Y53">
        <f>data89[[#This Row],[Amount]]-data89[[#This Row],[Total sales  ]]</f>
        <v>3213</v>
      </c>
    </row>
    <row r="54" spans="7:25" x14ac:dyDescent="0.25">
      <c r="G54" t="s">
        <v>3</v>
      </c>
      <c r="H54" t="s">
        <v>36</v>
      </c>
      <c r="I54" t="s">
        <v>16</v>
      </c>
      <c r="J54" s="4">
        <v>9198</v>
      </c>
      <c r="K54" s="5">
        <v>36</v>
      </c>
      <c r="L54" s="24"/>
      <c r="R54" t="s">
        <v>5</v>
      </c>
      <c r="S54" t="s">
        <v>38</v>
      </c>
      <c r="T54" t="s">
        <v>19</v>
      </c>
      <c r="U54" s="4">
        <v>5474</v>
      </c>
      <c r="V54" s="5">
        <v>168</v>
      </c>
      <c r="W54" s="12">
        <v>10.5</v>
      </c>
      <c r="X54">
        <f>data89[[#This Row],[Units]]*data89[[#This Row],[Sales per unit]]</f>
        <v>1764</v>
      </c>
      <c r="Y54">
        <f>data89[[#This Row],[Amount]]-data89[[#This Row],[Total sales  ]]</f>
        <v>3710</v>
      </c>
    </row>
    <row r="55" spans="7:25" x14ac:dyDescent="0.25">
      <c r="G55" t="s">
        <v>6</v>
      </c>
      <c r="H55" t="s">
        <v>34</v>
      </c>
      <c r="I55" t="s">
        <v>29</v>
      </c>
      <c r="J55" s="4">
        <v>3339</v>
      </c>
      <c r="K55" s="5">
        <v>75</v>
      </c>
      <c r="L55" s="24"/>
      <c r="R55" t="s">
        <v>41</v>
      </c>
      <c r="S55" t="s">
        <v>35</v>
      </c>
      <c r="T55" t="s">
        <v>19</v>
      </c>
      <c r="U55" s="4">
        <v>609</v>
      </c>
      <c r="V55" s="5">
        <v>99</v>
      </c>
      <c r="W55" s="12">
        <v>10.5</v>
      </c>
      <c r="X55">
        <f>data89[[#This Row],[Units]]*data89[[#This Row],[Sales per unit]]</f>
        <v>1039.5</v>
      </c>
      <c r="Y55">
        <f>data89[[#This Row],[Amount]]-data89[[#This Row],[Total sales  ]]</f>
        <v>-430.5</v>
      </c>
    </row>
    <row r="56" spans="7:25" x14ac:dyDescent="0.25">
      <c r="G56" t="s">
        <v>40</v>
      </c>
      <c r="H56" t="s">
        <v>34</v>
      </c>
      <c r="I56" t="s">
        <v>17</v>
      </c>
      <c r="J56" s="4">
        <v>5019</v>
      </c>
      <c r="K56" s="5">
        <v>156</v>
      </c>
      <c r="L56" s="24"/>
      <c r="R56" t="s">
        <v>2</v>
      </c>
      <c r="S56" t="s">
        <v>34</v>
      </c>
      <c r="T56" t="s">
        <v>19</v>
      </c>
      <c r="U56" s="4">
        <v>7511</v>
      </c>
      <c r="V56" s="5">
        <v>120</v>
      </c>
      <c r="W56" s="12">
        <v>10.5</v>
      </c>
      <c r="X56">
        <f>data89[[#This Row],[Units]]*data89[[#This Row],[Sales per unit]]</f>
        <v>1260</v>
      </c>
      <c r="Y56">
        <f>data89[[#This Row],[Amount]]-data89[[#This Row],[Total sales  ]]</f>
        <v>6251</v>
      </c>
    </row>
    <row r="57" spans="7:25" x14ac:dyDescent="0.25">
      <c r="G57" t="s">
        <v>5</v>
      </c>
      <c r="H57" t="s">
        <v>36</v>
      </c>
      <c r="I57" t="s">
        <v>16</v>
      </c>
      <c r="J57" s="4">
        <v>16184</v>
      </c>
      <c r="K57" s="5">
        <v>39</v>
      </c>
      <c r="L57" s="24"/>
      <c r="R57" t="s">
        <v>8</v>
      </c>
      <c r="S57" t="s">
        <v>35</v>
      </c>
      <c r="T57" t="s">
        <v>22</v>
      </c>
      <c r="U57" s="4">
        <v>5012</v>
      </c>
      <c r="V57" s="5">
        <v>210</v>
      </c>
      <c r="W57" s="12">
        <v>6.5</v>
      </c>
      <c r="X57">
        <f>data89[[#This Row],[Units]]*data89[[#This Row],[Sales per unit]]</f>
        <v>1365</v>
      </c>
      <c r="Y57">
        <f>data89[[#This Row],[Amount]]-data89[[#This Row],[Total sales  ]]</f>
        <v>3647</v>
      </c>
    </row>
    <row r="58" spans="7:25" x14ac:dyDescent="0.25">
      <c r="G58" t="s">
        <v>6</v>
      </c>
      <c r="H58" t="s">
        <v>36</v>
      </c>
      <c r="I58" t="s">
        <v>21</v>
      </c>
      <c r="J58" s="4">
        <v>497</v>
      </c>
      <c r="K58" s="5">
        <v>63</v>
      </c>
      <c r="L58" s="24"/>
      <c r="R58" t="s">
        <v>41</v>
      </c>
      <c r="S58" t="s">
        <v>34</v>
      </c>
      <c r="T58" t="s">
        <v>22</v>
      </c>
      <c r="U58" s="4">
        <v>336</v>
      </c>
      <c r="V58" s="5">
        <v>144</v>
      </c>
      <c r="W58" s="12">
        <v>6.5</v>
      </c>
      <c r="X58">
        <f>data89[[#This Row],[Units]]*data89[[#This Row],[Sales per unit]]</f>
        <v>936</v>
      </c>
      <c r="Y58">
        <f>data89[[#This Row],[Amount]]-data89[[#This Row],[Total sales  ]]</f>
        <v>-600</v>
      </c>
    </row>
    <row r="59" spans="7:25" x14ac:dyDescent="0.25">
      <c r="G59" t="s">
        <v>2</v>
      </c>
      <c r="H59" t="s">
        <v>36</v>
      </c>
      <c r="I59" t="s">
        <v>29</v>
      </c>
      <c r="J59" s="4">
        <v>8211</v>
      </c>
      <c r="K59" s="5">
        <v>75</v>
      </c>
      <c r="L59" s="24"/>
      <c r="R59" t="s">
        <v>10</v>
      </c>
      <c r="S59" t="s">
        <v>38</v>
      </c>
      <c r="T59" t="s">
        <v>22</v>
      </c>
      <c r="U59" s="4">
        <v>2205</v>
      </c>
      <c r="V59" s="5">
        <v>141</v>
      </c>
      <c r="W59" s="12">
        <v>6.5</v>
      </c>
      <c r="X59">
        <f>data89[[#This Row],[Units]]*data89[[#This Row],[Sales per unit]]</f>
        <v>916.5</v>
      </c>
      <c r="Y59">
        <f>data89[[#This Row],[Amount]]-data89[[#This Row],[Total sales  ]]</f>
        <v>1288.5</v>
      </c>
    </row>
    <row r="60" spans="7:25" x14ac:dyDescent="0.25">
      <c r="G60" t="s">
        <v>2</v>
      </c>
      <c r="H60" t="s">
        <v>38</v>
      </c>
      <c r="I60" t="s">
        <v>28</v>
      </c>
      <c r="J60" s="4">
        <v>6580</v>
      </c>
      <c r="K60" s="5">
        <v>183</v>
      </c>
      <c r="L60" s="24"/>
      <c r="R60" t="s">
        <v>40</v>
      </c>
      <c r="S60" t="s">
        <v>39</v>
      </c>
      <c r="T60" t="s">
        <v>22</v>
      </c>
      <c r="U60" s="4">
        <v>5817</v>
      </c>
      <c r="V60" s="5">
        <v>12</v>
      </c>
      <c r="W60" s="12">
        <v>6.5</v>
      </c>
      <c r="X60">
        <f>data89[[#This Row],[Units]]*data89[[#This Row],[Sales per unit]]</f>
        <v>78</v>
      </c>
      <c r="Y60">
        <f>data89[[#This Row],[Amount]]-data89[[#This Row],[Total sales  ]]</f>
        <v>5739</v>
      </c>
    </row>
    <row r="61" spans="7:25" x14ac:dyDescent="0.25">
      <c r="G61" t="s">
        <v>41</v>
      </c>
      <c r="H61" t="s">
        <v>35</v>
      </c>
      <c r="I61" t="s">
        <v>13</v>
      </c>
      <c r="J61" s="4">
        <v>4760</v>
      </c>
      <c r="K61" s="5">
        <v>69</v>
      </c>
      <c r="L61" s="24"/>
      <c r="R61" t="s">
        <v>8</v>
      </c>
      <c r="S61" t="s">
        <v>38</v>
      </c>
      <c r="T61" t="s">
        <v>22</v>
      </c>
      <c r="U61" s="4">
        <v>168</v>
      </c>
      <c r="V61" s="5">
        <v>84</v>
      </c>
      <c r="W61" s="12">
        <v>6.5</v>
      </c>
      <c r="X61">
        <f>data89[[#This Row],[Units]]*data89[[#This Row],[Sales per unit]]</f>
        <v>546</v>
      </c>
      <c r="Y61">
        <f>data89[[#This Row],[Amount]]-data89[[#This Row],[Total sales  ]]</f>
        <v>-378</v>
      </c>
    </row>
    <row r="62" spans="7:25" x14ac:dyDescent="0.25">
      <c r="G62" t="s">
        <v>40</v>
      </c>
      <c r="H62" t="s">
        <v>36</v>
      </c>
      <c r="I62" t="s">
        <v>25</v>
      </c>
      <c r="J62" s="4">
        <v>5439</v>
      </c>
      <c r="K62" s="5">
        <v>30</v>
      </c>
      <c r="L62" s="24"/>
      <c r="R62" t="s">
        <v>5</v>
      </c>
      <c r="S62" t="s">
        <v>37</v>
      </c>
      <c r="T62" t="s">
        <v>22</v>
      </c>
      <c r="U62" s="4">
        <v>518</v>
      </c>
      <c r="V62" s="5">
        <v>75</v>
      </c>
      <c r="W62" s="12">
        <v>6.5</v>
      </c>
      <c r="X62">
        <f>data89[[#This Row],[Units]]*data89[[#This Row],[Sales per unit]]</f>
        <v>487.5</v>
      </c>
      <c r="Y62">
        <f>data89[[#This Row],[Amount]]-data89[[#This Row],[Total sales  ]]</f>
        <v>30.5</v>
      </c>
    </row>
    <row r="63" spans="7:25" x14ac:dyDescent="0.25">
      <c r="G63" t="s">
        <v>41</v>
      </c>
      <c r="H63" t="s">
        <v>34</v>
      </c>
      <c r="I63" t="s">
        <v>17</v>
      </c>
      <c r="J63" s="4">
        <v>1463</v>
      </c>
      <c r="K63" s="5">
        <v>39</v>
      </c>
      <c r="L63" s="24"/>
      <c r="R63" t="s">
        <v>7</v>
      </c>
      <c r="S63" t="s">
        <v>36</v>
      </c>
      <c r="T63" t="s">
        <v>22</v>
      </c>
      <c r="U63" s="4">
        <v>8435</v>
      </c>
      <c r="V63" s="5">
        <v>42</v>
      </c>
      <c r="W63" s="12">
        <v>6.5</v>
      </c>
      <c r="X63">
        <f>data89[[#This Row],[Units]]*data89[[#This Row],[Sales per unit]]</f>
        <v>273</v>
      </c>
      <c r="Y63">
        <f>data89[[#This Row],[Amount]]-data89[[#This Row],[Total sales  ]]</f>
        <v>8162</v>
      </c>
    </row>
    <row r="64" spans="7:25" x14ac:dyDescent="0.25">
      <c r="G64" t="s">
        <v>3</v>
      </c>
      <c r="H64" t="s">
        <v>34</v>
      </c>
      <c r="I64" t="s">
        <v>32</v>
      </c>
      <c r="J64" s="4">
        <v>7777</v>
      </c>
      <c r="K64" s="5">
        <v>504</v>
      </c>
      <c r="L64" s="24"/>
      <c r="R64" t="s">
        <v>2</v>
      </c>
      <c r="S64" t="s">
        <v>39</v>
      </c>
      <c r="T64" t="s">
        <v>22</v>
      </c>
      <c r="U64" s="4">
        <v>1568</v>
      </c>
      <c r="V64" s="5">
        <v>141</v>
      </c>
      <c r="W64" s="12">
        <v>6.5</v>
      </c>
      <c r="X64">
        <f>data89[[#This Row],[Units]]*data89[[#This Row],[Sales per unit]]</f>
        <v>916.5</v>
      </c>
      <c r="Y64">
        <f>data89[[#This Row],[Amount]]-data89[[#This Row],[Total sales  ]]</f>
        <v>651.5</v>
      </c>
    </row>
    <row r="65" spans="7:25" x14ac:dyDescent="0.25">
      <c r="G65" t="s">
        <v>9</v>
      </c>
      <c r="H65" t="s">
        <v>37</v>
      </c>
      <c r="I65" t="s">
        <v>29</v>
      </c>
      <c r="J65" s="4">
        <v>1085</v>
      </c>
      <c r="K65" s="5">
        <v>273</v>
      </c>
      <c r="L65" s="24"/>
      <c r="R65" t="s">
        <v>8</v>
      </c>
      <c r="S65" t="s">
        <v>37</v>
      </c>
      <c r="T65" t="s">
        <v>22</v>
      </c>
      <c r="U65" s="4">
        <v>1890</v>
      </c>
      <c r="V65" s="5">
        <v>195</v>
      </c>
      <c r="W65" s="12">
        <v>6.5</v>
      </c>
      <c r="X65">
        <f>data89[[#This Row],[Units]]*data89[[#This Row],[Sales per unit]]</f>
        <v>1267.5</v>
      </c>
      <c r="Y65">
        <f>data89[[#This Row],[Amount]]-data89[[#This Row],[Total sales  ]]</f>
        <v>622.5</v>
      </c>
    </row>
    <row r="66" spans="7:25" x14ac:dyDescent="0.25">
      <c r="G66" t="s">
        <v>5</v>
      </c>
      <c r="H66" t="s">
        <v>37</v>
      </c>
      <c r="I66" t="s">
        <v>31</v>
      </c>
      <c r="J66" s="4">
        <v>182</v>
      </c>
      <c r="K66" s="5">
        <v>48</v>
      </c>
      <c r="L66" s="24"/>
      <c r="R66" t="s">
        <v>40</v>
      </c>
      <c r="S66" t="s">
        <v>35</v>
      </c>
      <c r="T66" t="s">
        <v>22</v>
      </c>
      <c r="U66" s="4">
        <v>6853</v>
      </c>
      <c r="V66" s="5">
        <v>372</v>
      </c>
      <c r="W66" s="12">
        <v>6.5</v>
      </c>
      <c r="X66">
        <f>data89[[#This Row],[Units]]*data89[[#This Row],[Sales per unit]]</f>
        <v>2418</v>
      </c>
      <c r="Y66">
        <f>data89[[#This Row],[Amount]]-data89[[#This Row],[Total sales  ]]</f>
        <v>4435</v>
      </c>
    </row>
    <row r="67" spans="7:25" x14ac:dyDescent="0.25">
      <c r="G67" t="s">
        <v>6</v>
      </c>
      <c r="H67" t="s">
        <v>34</v>
      </c>
      <c r="I67" t="s">
        <v>27</v>
      </c>
      <c r="J67" s="4">
        <v>4242</v>
      </c>
      <c r="K67" s="5">
        <v>207</v>
      </c>
      <c r="L67" s="24"/>
      <c r="R67" t="s">
        <v>7</v>
      </c>
      <c r="S67" t="s">
        <v>37</v>
      </c>
      <c r="T67" t="s">
        <v>22</v>
      </c>
      <c r="U67" s="4">
        <v>9835</v>
      </c>
      <c r="V67" s="5">
        <v>207</v>
      </c>
      <c r="W67" s="12">
        <v>6.5</v>
      </c>
      <c r="X67">
        <f>data89[[#This Row],[Units]]*data89[[#This Row],[Sales per unit]]</f>
        <v>1345.5</v>
      </c>
      <c r="Y67">
        <f>data89[[#This Row],[Amount]]-data89[[#This Row],[Total sales  ]]</f>
        <v>8489.5</v>
      </c>
    </row>
    <row r="68" spans="7:25" x14ac:dyDescent="0.25">
      <c r="G68" t="s">
        <v>6</v>
      </c>
      <c r="H68" t="s">
        <v>36</v>
      </c>
      <c r="I68" t="s">
        <v>32</v>
      </c>
      <c r="J68" s="4">
        <v>6118</v>
      </c>
      <c r="K68" s="5">
        <v>9</v>
      </c>
      <c r="L68" s="24"/>
      <c r="R68" t="s">
        <v>5</v>
      </c>
      <c r="S68" t="s">
        <v>39</v>
      </c>
      <c r="T68" t="s">
        <v>22</v>
      </c>
      <c r="U68" s="4">
        <v>6909</v>
      </c>
      <c r="V68" s="5">
        <v>81</v>
      </c>
      <c r="W68" s="12">
        <v>6.5</v>
      </c>
      <c r="X68">
        <f>data89[[#This Row],[Units]]*data89[[#This Row],[Sales per unit]]</f>
        <v>526.5</v>
      </c>
      <c r="Y68">
        <f>data89[[#This Row],[Amount]]-data89[[#This Row],[Total sales  ]]</f>
        <v>6382.5</v>
      </c>
    </row>
    <row r="69" spans="7:25" x14ac:dyDescent="0.25">
      <c r="G69" t="s">
        <v>10</v>
      </c>
      <c r="H69" t="s">
        <v>36</v>
      </c>
      <c r="I69" t="s">
        <v>23</v>
      </c>
      <c r="J69" s="4">
        <v>2317</v>
      </c>
      <c r="K69" s="5">
        <v>261</v>
      </c>
      <c r="L69" s="24"/>
      <c r="R69" t="s">
        <v>41</v>
      </c>
      <c r="S69" t="s">
        <v>38</v>
      </c>
      <c r="T69" t="s">
        <v>22</v>
      </c>
      <c r="U69" s="4">
        <v>5915</v>
      </c>
      <c r="V69" s="5">
        <v>3</v>
      </c>
      <c r="W69" s="12">
        <v>6.5</v>
      </c>
      <c r="X69">
        <f>data89[[#This Row],[Units]]*data89[[#This Row],[Sales per unit]]</f>
        <v>19.5</v>
      </c>
      <c r="Y69">
        <f>data89[[#This Row],[Amount]]-data89[[#This Row],[Total sales  ]]</f>
        <v>5895.5</v>
      </c>
    </row>
    <row r="70" spans="7:25" x14ac:dyDescent="0.25">
      <c r="G70" t="s">
        <v>6</v>
      </c>
      <c r="H70" t="s">
        <v>38</v>
      </c>
      <c r="I70" t="s">
        <v>16</v>
      </c>
      <c r="J70" s="4">
        <v>938</v>
      </c>
      <c r="K70" s="5">
        <v>6</v>
      </c>
      <c r="L70" s="24"/>
      <c r="R70" t="s">
        <v>5</v>
      </c>
      <c r="S70" t="s">
        <v>34</v>
      </c>
      <c r="T70" t="s">
        <v>22</v>
      </c>
      <c r="U70" s="4">
        <v>6279</v>
      </c>
      <c r="V70" s="5">
        <v>237</v>
      </c>
      <c r="W70" s="12">
        <v>6.5</v>
      </c>
      <c r="X70">
        <f>data89[[#This Row],[Units]]*data89[[#This Row],[Sales per unit]]</f>
        <v>1540.5</v>
      </c>
      <c r="Y70">
        <f>data89[[#This Row],[Amount]]-data89[[#This Row],[Total sales  ]]</f>
        <v>4738.5</v>
      </c>
    </row>
    <row r="71" spans="7:25" x14ac:dyDescent="0.25">
      <c r="G71" t="s">
        <v>8</v>
      </c>
      <c r="H71" t="s">
        <v>37</v>
      </c>
      <c r="I71" t="s">
        <v>15</v>
      </c>
      <c r="J71" s="4">
        <v>9709</v>
      </c>
      <c r="K71" s="5">
        <v>30</v>
      </c>
      <c r="L71" s="24"/>
      <c r="R71" t="s">
        <v>5</v>
      </c>
      <c r="S71" t="s">
        <v>35</v>
      </c>
      <c r="T71" t="s">
        <v>22</v>
      </c>
      <c r="U71" s="4">
        <v>490</v>
      </c>
      <c r="V71" s="5">
        <v>84</v>
      </c>
      <c r="W71" s="12">
        <v>6.5</v>
      </c>
      <c r="X71">
        <f>data89[[#This Row],[Units]]*data89[[#This Row],[Sales per unit]]</f>
        <v>546</v>
      </c>
      <c r="Y71">
        <f>data89[[#This Row],[Amount]]-data89[[#This Row],[Total sales  ]]</f>
        <v>-56</v>
      </c>
    </row>
    <row r="72" spans="7:25" x14ac:dyDescent="0.25">
      <c r="G72" t="s">
        <v>7</v>
      </c>
      <c r="H72" t="s">
        <v>34</v>
      </c>
      <c r="I72" t="s">
        <v>20</v>
      </c>
      <c r="J72" s="4">
        <v>2205</v>
      </c>
      <c r="K72" s="5">
        <v>138</v>
      </c>
      <c r="L72" s="24"/>
      <c r="R72" t="s">
        <v>10</v>
      </c>
      <c r="S72" t="s">
        <v>34</v>
      </c>
      <c r="T72" t="s">
        <v>22</v>
      </c>
      <c r="U72" s="4">
        <v>4053</v>
      </c>
      <c r="V72" s="5">
        <v>24</v>
      </c>
      <c r="W72" s="12">
        <v>6.5</v>
      </c>
      <c r="X72">
        <f>data89[[#This Row],[Units]]*data89[[#This Row],[Sales per unit]]</f>
        <v>156</v>
      </c>
      <c r="Y72">
        <f>data89[[#This Row],[Amount]]-data89[[#This Row],[Total sales  ]]</f>
        <v>3897</v>
      </c>
    </row>
    <row r="73" spans="7:25" x14ac:dyDescent="0.25">
      <c r="G73" t="s">
        <v>7</v>
      </c>
      <c r="H73" t="s">
        <v>37</v>
      </c>
      <c r="I73" t="s">
        <v>17</v>
      </c>
      <c r="J73" s="4">
        <v>4487</v>
      </c>
      <c r="K73" s="5">
        <v>111</v>
      </c>
      <c r="L73" s="24"/>
      <c r="R73" t="s">
        <v>9</v>
      </c>
      <c r="S73" t="s">
        <v>35</v>
      </c>
      <c r="T73" t="s">
        <v>4</v>
      </c>
      <c r="U73" s="4">
        <v>959</v>
      </c>
      <c r="V73" s="5">
        <v>147</v>
      </c>
      <c r="W73" s="12">
        <v>4.55</v>
      </c>
      <c r="X73">
        <f>data89[[#This Row],[Units]]*data89[[#This Row],[Sales per unit]]</f>
        <v>668.85</v>
      </c>
      <c r="Y73">
        <f>data89[[#This Row],[Amount]]-data89[[#This Row],[Total sales  ]]</f>
        <v>290.14999999999998</v>
      </c>
    </row>
    <row r="74" spans="7:25" x14ac:dyDescent="0.25">
      <c r="G74" t="s">
        <v>5</v>
      </c>
      <c r="H74" t="s">
        <v>35</v>
      </c>
      <c r="I74" t="s">
        <v>18</v>
      </c>
      <c r="J74" s="4">
        <v>2415</v>
      </c>
      <c r="K74" s="5">
        <v>15</v>
      </c>
      <c r="L74" s="24"/>
      <c r="R74" t="s">
        <v>5</v>
      </c>
      <c r="S74" t="s">
        <v>35</v>
      </c>
      <c r="T74" t="s">
        <v>4</v>
      </c>
      <c r="U74" s="4">
        <v>2744</v>
      </c>
      <c r="V74" s="5">
        <v>9</v>
      </c>
      <c r="W74" s="12">
        <v>4.55</v>
      </c>
      <c r="X74">
        <f>data89[[#This Row],[Units]]*data89[[#This Row],[Sales per unit]]</f>
        <v>40.949999999999996</v>
      </c>
      <c r="Y74">
        <f>data89[[#This Row],[Amount]]-data89[[#This Row],[Total sales  ]]</f>
        <v>2703.05</v>
      </c>
    </row>
    <row r="75" spans="7:25" x14ac:dyDescent="0.25">
      <c r="G75" t="s">
        <v>40</v>
      </c>
      <c r="H75" t="s">
        <v>34</v>
      </c>
      <c r="I75" t="s">
        <v>19</v>
      </c>
      <c r="J75" s="4">
        <v>4018</v>
      </c>
      <c r="K75" s="5">
        <v>162</v>
      </c>
      <c r="L75" s="24"/>
      <c r="R75" t="s">
        <v>6</v>
      </c>
      <c r="S75" t="s">
        <v>34</v>
      </c>
      <c r="T75" t="s">
        <v>4</v>
      </c>
      <c r="U75" s="4">
        <v>525</v>
      </c>
      <c r="V75" s="5">
        <v>48</v>
      </c>
      <c r="W75" s="12">
        <v>4.55</v>
      </c>
      <c r="X75">
        <f>data89[[#This Row],[Units]]*data89[[#This Row],[Sales per unit]]</f>
        <v>218.39999999999998</v>
      </c>
      <c r="Y75">
        <f>data89[[#This Row],[Amount]]-data89[[#This Row],[Total sales  ]]</f>
        <v>306.60000000000002</v>
      </c>
    </row>
    <row r="76" spans="7:25" x14ac:dyDescent="0.25">
      <c r="G76" t="s">
        <v>5</v>
      </c>
      <c r="H76" t="s">
        <v>34</v>
      </c>
      <c r="I76" t="s">
        <v>19</v>
      </c>
      <c r="J76" s="4">
        <v>861</v>
      </c>
      <c r="K76" s="5">
        <v>195</v>
      </c>
      <c r="L76" s="24"/>
      <c r="R76" t="s">
        <v>40</v>
      </c>
      <c r="S76" t="s">
        <v>38</v>
      </c>
      <c r="T76" t="s">
        <v>4</v>
      </c>
      <c r="U76" s="4">
        <v>6125</v>
      </c>
      <c r="V76" s="5">
        <v>102</v>
      </c>
      <c r="W76" s="12">
        <v>4.55</v>
      </c>
      <c r="X76">
        <f>data89[[#This Row],[Units]]*data89[[#This Row],[Sales per unit]]</f>
        <v>464.09999999999997</v>
      </c>
      <c r="Y76">
        <f>data89[[#This Row],[Amount]]-data89[[#This Row],[Total sales  ]]</f>
        <v>5660.9</v>
      </c>
    </row>
    <row r="77" spans="7:25" x14ac:dyDescent="0.25">
      <c r="G77" t="s">
        <v>10</v>
      </c>
      <c r="H77" t="s">
        <v>38</v>
      </c>
      <c r="I77" t="s">
        <v>14</v>
      </c>
      <c r="J77" s="4">
        <v>5586</v>
      </c>
      <c r="K77" s="5">
        <v>525</v>
      </c>
      <c r="L77" s="24"/>
      <c r="R77" t="s">
        <v>9</v>
      </c>
      <c r="S77" t="s">
        <v>37</v>
      </c>
      <c r="T77" t="s">
        <v>4</v>
      </c>
      <c r="U77" s="4">
        <v>259</v>
      </c>
      <c r="V77" s="5">
        <v>207</v>
      </c>
      <c r="W77" s="12">
        <v>4.55</v>
      </c>
      <c r="X77">
        <f>data89[[#This Row],[Units]]*data89[[#This Row],[Sales per unit]]</f>
        <v>941.84999999999991</v>
      </c>
      <c r="Y77">
        <f>data89[[#This Row],[Amount]]-data89[[#This Row],[Total sales  ]]</f>
        <v>-682.84999999999991</v>
      </c>
    </row>
    <row r="78" spans="7:25" x14ac:dyDescent="0.25">
      <c r="G78" t="s">
        <v>7</v>
      </c>
      <c r="H78" t="s">
        <v>34</v>
      </c>
      <c r="I78" t="s">
        <v>33</v>
      </c>
      <c r="J78" s="4">
        <v>2226</v>
      </c>
      <c r="K78" s="5">
        <v>48</v>
      </c>
      <c r="L78" s="24"/>
      <c r="R78" t="s">
        <v>6</v>
      </c>
      <c r="S78" t="s">
        <v>36</v>
      </c>
      <c r="T78" t="s">
        <v>4</v>
      </c>
      <c r="U78" s="4">
        <v>10073</v>
      </c>
      <c r="V78" s="5">
        <v>120</v>
      </c>
      <c r="W78" s="12">
        <v>4.55</v>
      </c>
      <c r="X78">
        <f>data89[[#This Row],[Units]]*data89[[#This Row],[Sales per unit]]</f>
        <v>546</v>
      </c>
      <c r="Y78">
        <f>data89[[#This Row],[Amount]]-data89[[#This Row],[Total sales  ]]</f>
        <v>9527</v>
      </c>
    </row>
    <row r="79" spans="7:25" x14ac:dyDescent="0.25">
      <c r="G79" t="s">
        <v>9</v>
      </c>
      <c r="H79" t="s">
        <v>34</v>
      </c>
      <c r="I79" t="s">
        <v>28</v>
      </c>
      <c r="J79" s="4">
        <v>14329</v>
      </c>
      <c r="K79" s="5">
        <v>150</v>
      </c>
      <c r="L79" s="24"/>
      <c r="R79" t="s">
        <v>2</v>
      </c>
      <c r="S79" t="s">
        <v>38</v>
      </c>
      <c r="T79" t="s">
        <v>4</v>
      </c>
      <c r="U79" s="4">
        <v>3549</v>
      </c>
      <c r="V79" s="5">
        <v>3</v>
      </c>
      <c r="W79" s="12">
        <v>4.55</v>
      </c>
      <c r="X79">
        <f>data89[[#This Row],[Units]]*data89[[#This Row],[Sales per unit]]</f>
        <v>13.649999999999999</v>
      </c>
      <c r="Y79">
        <f>data89[[#This Row],[Amount]]-data89[[#This Row],[Total sales  ]]</f>
        <v>3535.35</v>
      </c>
    </row>
    <row r="80" spans="7:25" x14ac:dyDescent="0.25">
      <c r="G80" t="s">
        <v>9</v>
      </c>
      <c r="H80" t="s">
        <v>34</v>
      </c>
      <c r="I80" t="s">
        <v>20</v>
      </c>
      <c r="J80" s="4">
        <v>8463</v>
      </c>
      <c r="K80" s="5">
        <v>492</v>
      </c>
      <c r="L80" s="24"/>
      <c r="R80" t="s">
        <v>6</v>
      </c>
      <c r="S80" t="s">
        <v>35</v>
      </c>
      <c r="T80" t="s">
        <v>4</v>
      </c>
      <c r="U80" s="4">
        <v>1302</v>
      </c>
      <c r="V80" s="5">
        <v>402</v>
      </c>
      <c r="W80" s="12">
        <v>4.55</v>
      </c>
      <c r="X80">
        <f>data89[[#This Row],[Units]]*data89[[#This Row],[Sales per unit]]</f>
        <v>1829.1</v>
      </c>
      <c r="Y80">
        <f>data89[[#This Row],[Amount]]-data89[[#This Row],[Total sales  ]]</f>
        <v>-527.09999999999991</v>
      </c>
    </row>
    <row r="81" spans="7:25" x14ac:dyDescent="0.25">
      <c r="G81" t="s">
        <v>5</v>
      </c>
      <c r="H81" t="s">
        <v>34</v>
      </c>
      <c r="I81" t="s">
        <v>29</v>
      </c>
      <c r="J81" s="4">
        <v>2891</v>
      </c>
      <c r="K81" s="5">
        <v>102</v>
      </c>
      <c r="L81" s="24"/>
      <c r="R81" t="s">
        <v>40</v>
      </c>
      <c r="S81" t="s">
        <v>36</v>
      </c>
      <c r="T81" t="s">
        <v>4</v>
      </c>
      <c r="U81" s="4">
        <v>217</v>
      </c>
      <c r="V81" s="5">
        <v>36</v>
      </c>
      <c r="W81" s="12">
        <v>4.55</v>
      </c>
      <c r="X81">
        <f>data89[[#This Row],[Units]]*data89[[#This Row],[Sales per unit]]</f>
        <v>163.79999999999998</v>
      </c>
      <c r="Y81">
        <f>data89[[#This Row],[Amount]]-data89[[#This Row],[Total sales  ]]</f>
        <v>53.200000000000017</v>
      </c>
    </row>
    <row r="82" spans="7:25" x14ac:dyDescent="0.25">
      <c r="G82" t="s">
        <v>3</v>
      </c>
      <c r="H82" t="s">
        <v>36</v>
      </c>
      <c r="I82" t="s">
        <v>23</v>
      </c>
      <c r="J82" s="4">
        <v>3773</v>
      </c>
      <c r="K82" s="5">
        <v>165</v>
      </c>
      <c r="L82" s="24"/>
      <c r="R82" t="s">
        <v>10</v>
      </c>
      <c r="S82" t="s">
        <v>38</v>
      </c>
      <c r="T82" t="s">
        <v>4</v>
      </c>
      <c r="U82" s="4">
        <v>6860</v>
      </c>
      <c r="V82" s="5">
        <v>126</v>
      </c>
      <c r="W82" s="12">
        <v>4.55</v>
      </c>
      <c r="X82">
        <f>data89[[#This Row],[Units]]*data89[[#This Row],[Sales per unit]]</f>
        <v>573.29999999999995</v>
      </c>
      <c r="Y82">
        <f>data89[[#This Row],[Amount]]-data89[[#This Row],[Total sales  ]]</f>
        <v>6286.7</v>
      </c>
    </row>
    <row r="83" spans="7:25" x14ac:dyDescent="0.25">
      <c r="G83" t="s">
        <v>41</v>
      </c>
      <c r="H83" t="s">
        <v>36</v>
      </c>
      <c r="I83" t="s">
        <v>28</v>
      </c>
      <c r="J83" s="4">
        <v>854</v>
      </c>
      <c r="K83" s="5">
        <v>309</v>
      </c>
      <c r="L83" s="24"/>
      <c r="R83" t="s">
        <v>3</v>
      </c>
      <c r="S83" t="s">
        <v>37</v>
      </c>
      <c r="T83" t="s">
        <v>4</v>
      </c>
      <c r="U83" s="4">
        <v>938</v>
      </c>
      <c r="V83" s="5">
        <v>366</v>
      </c>
      <c r="W83" s="12">
        <v>4.55</v>
      </c>
      <c r="X83">
        <f>data89[[#This Row],[Units]]*data89[[#This Row],[Sales per unit]]</f>
        <v>1665.3</v>
      </c>
      <c r="Y83">
        <f>data89[[#This Row],[Amount]]-data89[[#This Row],[Total sales  ]]</f>
        <v>-727.3</v>
      </c>
    </row>
    <row r="84" spans="7:25" x14ac:dyDescent="0.25">
      <c r="G84" t="s">
        <v>6</v>
      </c>
      <c r="H84" t="s">
        <v>36</v>
      </c>
      <c r="I84" t="s">
        <v>17</v>
      </c>
      <c r="J84" s="4">
        <v>4970</v>
      </c>
      <c r="K84" s="5">
        <v>156</v>
      </c>
      <c r="L84" s="24"/>
      <c r="R84" t="s">
        <v>9</v>
      </c>
      <c r="S84" t="s">
        <v>35</v>
      </c>
      <c r="T84" t="s">
        <v>26</v>
      </c>
      <c r="U84" s="4">
        <v>98</v>
      </c>
      <c r="V84" s="5">
        <v>159</v>
      </c>
      <c r="W84" s="12">
        <v>8.85</v>
      </c>
      <c r="X84">
        <f>data89[[#This Row],[Units]]*data89[[#This Row],[Sales per unit]]</f>
        <v>1407.1499999999999</v>
      </c>
      <c r="Y84">
        <f>data89[[#This Row],[Amount]]-data89[[#This Row],[Total sales  ]]</f>
        <v>-1309.1499999999999</v>
      </c>
    </row>
    <row r="85" spans="7:25" x14ac:dyDescent="0.25">
      <c r="G85" t="s">
        <v>9</v>
      </c>
      <c r="H85" t="s">
        <v>35</v>
      </c>
      <c r="I85" t="s">
        <v>26</v>
      </c>
      <c r="J85" s="4">
        <v>98</v>
      </c>
      <c r="K85" s="5">
        <v>159</v>
      </c>
      <c r="L85" s="24"/>
      <c r="R85" t="s">
        <v>3</v>
      </c>
      <c r="S85" t="s">
        <v>34</v>
      </c>
      <c r="T85" t="s">
        <v>26</v>
      </c>
      <c r="U85" s="4">
        <v>3108</v>
      </c>
      <c r="V85" s="5">
        <v>54</v>
      </c>
      <c r="W85" s="12">
        <v>8.85</v>
      </c>
      <c r="X85">
        <f>data89[[#This Row],[Units]]*data89[[#This Row],[Sales per unit]]</f>
        <v>477.9</v>
      </c>
      <c r="Y85">
        <f>data89[[#This Row],[Amount]]-data89[[#This Row],[Total sales  ]]</f>
        <v>2630.1</v>
      </c>
    </row>
    <row r="86" spans="7:25" x14ac:dyDescent="0.25">
      <c r="G86" t="s">
        <v>5</v>
      </c>
      <c r="H86" t="s">
        <v>35</v>
      </c>
      <c r="I86" t="s">
        <v>15</v>
      </c>
      <c r="J86" s="4">
        <v>13391</v>
      </c>
      <c r="K86" s="5">
        <v>201</v>
      </c>
      <c r="L86" s="24"/>
      <c r="R86" t="s">
        <v>40</v>
      </c>
      <c r="S86" t="s">
        <v>34</v>
      </c>
      <c r="T86" t="s">
        <v>26</v>
      </c>
      <c r="U86" s="4">
        <v>6748</v>
      </c>
      <c r="V86" s="5">
        <v>48</v>
      </c>
      <c r="W86" s="12">
        <v>8.85</v>
      </c>
      <c r="X86">
        <f>data89[[#This Row],[Units]]*data89[[#This Row],[Sales per unit]]</f>
        <v>424.79999999999995</v>
      </c>
      <c r="Y86">
        <f>data89[[#This Row],[Amount]]-data89[[#This Row],[Total sales  ]]</f>
        <v>6323.2</v>
      </c>
    </row>
    <row r="87" spans="7:25" x14ac:dyDescent="0.25">
      <c r="G87" t="s">
        <v>8</v>
      </c>
      <c r="H87" t="s">
        <v>39</v>
      </c>
      <c r="I87" t="s">
        <v>31</v>
      </c>
      <c r="J87" s="4">
        <v>8890</v>
      </c>
      <c r="K87" s="5">
        <v>210</v>
      </c>
      <c r="L87" s="24"/>
      <c r="R87" t="s">
        <v>5</v>
      </c>
      <c r="S87" t="s">
        <v>39</v>
      </c>
      <c r="T87" t="s">
        <v>26</v>
      </c>
      <c r="U87" s="4">
        <v>5236</v>
      </c>
      <c r="V87" s="5">
        <v>51</v>
      </c>
      <c r="W87" s="12">
        <v>8.85</v>
      </c>
      <c r="X87">
        <f>data89[[#This Row],[Units]]*data89[[#This Row],[Sales per unit]]</f>
        <v>451.34999999999997</v>
      </c>
      <c r="Y87">
        <f>data89[[#This Row],[Amount]]-data89[[#This Row],[Total sales  ]]</f>
        <v>4784.6499999999996</v>
      </c>
    </row>
    <row r="88" spans="7:25" x14ac:dyDescent="0.25">
      <c r="G88" t="s">
        <v>2</v>
      </c>
      <c r="H88" t="s">
        <v>38</v>
      </c>
      <c r="I88" t="s">
        <v>13</v>
      </c>
      <c r="J88" s="4">
        <v>56</v>
      </c>
      <c r="K88" s="5">
        <v>51</v>
      </c>
      <c r="L88" s="24"/>
      <c r="R88" t="s">
        <v>6</v>
      </c>
      <c r="S88" t="s">
        <v>34</v>
      </c>
      <c r="T88" t="s">
        <v>26</v>
      </c>
      <c r="U88" s="4">
        <v>8008</v>
      </c>
      <c r="V88" s="5">
        <v>456</v>
      </c>
      <c r="W88" s="12">
        <v>8.85</v>
      </c>
      <c r="X88">
        <f>data89[[#This Row],[Units]]*data89[[#This Row],[Sales per unit]]</f>
        <v>4035.6</v>
      </c>
      <c r="Y88">
        <f>data89[[#This Row],[Amount]]-data89[[#This Row],[Total sales  ]]</f>
        <v>3972.4</v>
      </c>
    </row>
    <row r="89" spans="7:25" x14ac:dyDescent="0.25">
      <c r="G89" t="s">
        <v>3</v>
      </c>
      <c r="H89" t="s">
        <v>36</v>
      </c>
      <c r="I89" t="s">
        <v>25</v>
      </c>
      <c r="J89" s="4">
        <v>3339</v>
      </c>
      <c r="K89" s="5">
        <v>39</v>
      </c>
      <c r="L89" s="24"/>
      <c r="R89" t="s">
        <v>41</v>
      </c>
      <c r="S89" t="s">
        <v>36</v>
      </c>
      <c r="T89" t="s">
        <v>26</v>
      </c>
      <c r="U89" s="4">
        <v>98</v>
      </c>
      <c r="V89" s="5">
        <v>204</v>
      </c>
      <c r="W89" s="12">
        <v>8.85</v>
      </c>
      <c r="X89">
        <f>data89[[#This Row],[Units]]*data89[[#This Row],[Sales per unit]]</f>
        <v>1805.3999999999999</v>
      </c>
      <c r="Y89">
        <f>data89[[#This Row],[Amount]]-data89[[#This Row],[Total sales  ]]</f>
        <v>-1707.3999999999999</v>
      </c>
    </row>
    <row r="90" spans="7:25" x14ac:dyDescent="0.25">
      <c r="G90" t="s">
        <v>10</v>
      </c>
      <c r="H90" t="s">
        <v>35</v>
      </c>
      <c r="I90" t="s">
        <v>18</v>
      </c>
      <c r="J90" s="4">
        <v>3808</v>
      </c>
      <c r="K90" s="5">
        <v>279</v>
      </c>
      <c r="L90" s="24"/>
      <c r="R90" t="s">
        <v>10</v>
      </c>
      <c r="S90" t="s">
        <v>34</v>
      </c>
      <c r="T90" t="s">
        <v>26</v>
      </c>
      <c r="U90" s="4">
        <v>4991</v>
      </c>
      <c r="V90" s="5">
        <v>9</v>
      </c>
      <c r="W90" s="12">
        <v>8.85</v>
      </c>
      <c r="X90">
        <f>data89[[#This Row],[Units]]*data89[[#This Row],[Sales per unit]]</f>
        <v>79.649999999999991</v>
      </c>
      <c r="Y90">
        <f>data89[[#This Row],[Amount]]-data89[[#This Row],[Total sales  ]]</f>
        <v>4911.3500000000004</v>
      </c>
    </row>
    <row r="91" spans="7:25" x14ac:dyDescent="0.25">
      <c r="G91" t="s">
        <v>10</v>
      </c>
      <c r="H91" t="s">
        <v>38</v>
      </c>
      <c r="I91" t="s">
        <v>13</v>
      </c>
      <c r="J91" s="4">
        <v>63</v>
      </c>
      <c r="K91" s="5">
        <v>123</v>
      </c>
      <c r="L91" s="24"/>
      <c r="R91" t="s">
        <v>8</v>
      </c>
      <c r="S91" t="s">
        <v>39</v>
      </c>
      <c r="T91" t="s">
        <v>26</v>
      </c>
      <c r="U91" s="4">
        <v>1561</v>
      </c>
      <c r="V91" s="5">
        <v>27</v>
      </c>
      <c r="W91" s="12">
        <v>8.85</v>
      </c>
      <c r="X91">
        <f>data89[[#This Row],[Units]]*data89[[#This Row],[Sales per unit]]</f>
        <v>238.95</v>
      </c>
      <c r="Y91">
        <f>data89[[#This Row],[Amount]]-data89[[#This Row],[Total sales  ]]</f>
        <v>1322.05</v>
      </c>
    </row>
    <row r="92" spans="7:25" x14ac:dyDescent="0.25">
      <c r="G92" t="s">
        <v>2</v>
      </c>
      <c r="H92" t="s">
        <v>39</v>
      </c>
      <c r="I92" t="s">
        <v>27</v>
      </c>
      <c r="J92" s="4">
        <v>7812</v>
      </c>
      <c r="K92" s="5">
        <v>81</v>
      </c>
      <c r="L92" s="24"/>
      <c r="R92" t="s">
        <v>41</v>
      </c>
      <c r="S92" t="s">
        <v>37</v>
      </c>
      <c r="T92" t="s">
        <v>26</v>
      </c>
      <c r="U92" s="4">
        <v>2324</v>
      </c>
      <c r="V92" s="5">
        <v>177</v>
      </c>
      <c r="W92" s="12">
        <v>8.85</v>
      </c>
      <c r="X92">
        <f>data89[[#This Row],[Units]]*data89[[#This Row],[Sales per unit]]</f>
        <v>1566.45</v>
      </c>
      <c r="Y92">
        <f>data89[[#This Row],[Amount]]-data89[[#This Row],[Total sales  ]]</f>
        <v>757.55</v>
      </c>
    </row>
    <row r="93" spans="7:25" x14ac:dyDescent="0.25">
      <c r="G93" t="s">
        <v>40</v>
      </c>
      <c r="H93" t="s">
        <v>37</v>
      </c>
      <c r="I93" t="s">
        <v>19</v>
      </c>
      <c r="J93" s="4">
        <v>7693</v>
      </c>
      <c r="K93" s="5">
        <v>21</v>
      </c>
      <c r="L93" s="24"/>
      <c r="R93" t="s">
        <v>3</v>
      </c>
      <c r="S93" t="s">
        <v>39</v>
      </c>
      <c r="T93" t="s">
        <v>26</v>
      </c>
      <c r="U93" s="4">
        <v>4956</v>
      </c>
      <c r="V93" s="5">
        <v>171</v>
      </c>
      <c r="W93" s="12">
        <v>8.85</v>
      </c>
      <c r="X93">
        <f>data89[[#This Row],[Units]]*data89[[#This Row],[Sales per unit]]</f>
        <v>1513.35</v>
      </c>
      <c r="Y93">
        <f>data89[[#This Row],[Amount]]-data89[[#This Row],[Total sales  ]]</f>
        <v>3442.65</v>
      </c>
    </row>
    <row r="94" spans="7:25" x14ac:dyDescent="0.25">
      <c r="G94" t="s">
        <v>3</v>
      </c>
      <c r="H94" t="s">
        <v>36</v>
      </c>
      <c r="I94" t="s">
        <v>28</v>
      </c>
      <c r="J94" s="4">
        <v>973</v>
      </c>
      <c r="K94" s="5">
        <v>162</v>
      </c>
      <c r="L94" s="24"/>
      <c r="R94" t="s">
        <v>8</v>
      </c>
      <c r="S94" t="s">
        <v>37</v>
      </c>
      <c r="T94" t="s">
        <v>26</v>
      </c>
      <c r="U94" s="4">
        <v>6279</v>
      </c>
      <c r="V94" s="5">
        <v>45</v>
      </c>
      <c r="W94" s="12">
        <v>8.85</v>
      </c>
      <c r="X94">
        <f>data89[[#This Row],[Units]]*data89[[#This Row],[Sales per unit]]</f>
        <v>398.25</v>
      </c>
      <c r="Y94">
        <f>data89[[#This Row],[Amount]]-data89[[#This Row],[Total sales  ]]</f>
        <v>5880.75</v>
      </c>
    </row>
    <row r="95" spans="7:25" x14ac:dyDescent="0.25">
      <c r="G95" t="s">
        <v>10</v>
      </c>
      <c r="H95" t="s">
        <v>35</v>
      </c>
      <c r="I95" t="s">
        <v>21</v>
      </c>
      <c r="J95" s="4">
        <v>567</v>
      </c>
      <c r="K95" s="5">
        <v>228</v>
      </c>
      <c r="L95" s="24"/>
      <c r="R95" t="s">
        <v>9</v>
      </c>
      <c r="S95" t="s">
        <v>37</v>
      </c>
      <c r="T95" t="s">
        <v>26</v>
      </c>
      <c r="U95" s="4">
        <v>2856</v>
      </c>
      <c r="V95" s="5">
        <v>246</v>
      </c>
      <c r="W95" s="12">
        <v>8.85</v>
      </c>
      <c r="X95">
        <f>data89[[#This Row],[Units]]*data89[[#This Row],[Sales per unit]]</f>
        <v>2177.1</v>
      </c>
      <c r="Y95">
        <f>data89[[#This Row],[Amount]]-data89[[#This Row],[Total sales  ]]</f>
        <v>678.90000000000009</v>
      </c>
    </row>
    <row r="96" spans="7:25" x14ac:dyDescent="0.25">
      <c r="G96" t="s">
        <v>10</v>
      </c>
      <c r="H96" t="s">
        <v>36</v>
      </c>
      <c r="I96" t="s">
        <v>29</v>
      </c>
      <c r="J96" s="4">
        <v>2471</v>
      </c>
      <c r="K96" s="5">
        <v>342</v>
      </c>
      <c r="L96" s="24"/>
      <c r="R96" t="s">
        <v>7</v>
      </c>
      <c r="S96" t="s">
        <v>37</v>
      </c>
      <c r="T96" t="s">
        <v>26</v>
      </c>
      <c r="U96" s="4">
        <v>5306</v>
      </c>
      <c r="V96" s="5">
        <v>0</v>
      </c>
      <c r="W96" s="12">
        <v>8.85</v>
      </c>
      <c r="X96">
        <f>data89[[#This Row],[Units]]*data89[[#This Row],[Sales per unit]]</f>
        <v>0</v>
      </c>
      <c r="Y96">
        <f>data89[[#This Row],[Amount]]-data89[[#This Row],[Total sales  ]]</f>
        <v>5306</v>
      </c>
    </row>
    <row r="97" spans="7:25" x14ac:dyDescent="0.25">
      <c r="G97" t="s">
        <v>5</v>
      </c>
      <c r="H97" t="s">
        <v>38</v>
      </c>
      <c r="I97" t="s">
        <v>13</v>
      </c>
      <c r="J97" s="4">
        <v>7189</v>
      </c>
      <c r="K97" s="5">
        <v>54</v>
      </c>
      <c r="L97" s="24"/>
      <c r="R97" t="s">
        <v>40</v>
      </c>
      <c r="S97" t="s">
        <v>38</v>
      </c>
      <c r="T97" t="s">
        <v>26</v>
      </c>
      <c r="U97" s="4">
        <v>609</v>
      </c>
      <c r="V97" s="5">
        <v>87</v>
      </c>
      <c r="W97" s="12">
        <v>8.85</v>
      </c>
      <c r="X97">
        <f>data89[[#This Row],[Units]]*data89[[#This Row],[Sales per unit]]</f>
        <v>769.94999999999993</v>
      </c>
      <c r="Y97">
        <f>data89[[#This Row],[Amount]]-data89[[#This Row],[Total sales  ]]</f>
        <v>-160.94999999999993</v>
      </c>
    </row>
    <row r="98" spans="7:25" x14ac:dyDescent="0.25">
      <c r="G98" t="s">
        <v>41</v>
      </c>
      <c r="H98" t="s">
        <v>35</v>
      </c>
      <c r="I98" t="s">
        <v>28</v>
      </c>
      <c r="J98" s="4">
        <v>7455</v>
      </c>
      <c r="K98" s="5">
        <v>216</v>
      </c>
      <c r="L98" s="24"/>
      <c r="R98" t="s">
        <v>9</v>
      </c>
      <c r="S98" t="s">
        <v>38</v>
      </c>
      <c r="T98" t="s">
        <v>26</v>
      </c>
      <c r="U98" s="4">
        <v>2436</v>
      </c>
      <c r="V98" s="5">
        <v>99</v>
      </c>
      <c r="W98" s="12">
        <v>8.85</v>
      </c>
      <c r="X98">
        <f>data89[[#This Row],[Units]]*data89[[#This Row],[Sales per unit]]</f>
        <v>876.15</v>
      </c>
      <c r="Y98">
        <f>data89[[#This Row],[Amount]]-data89[[#This Row],[Total sales  ]]</f>
        <v>1559.85</v>
      </c>
    </row>
    <row r="99" spans="7:25" x14ac:dyDescent="0.25">
      <c r="G99" t="s">
        <v>3</v>
      </c>
      <c r="H99" t="s">
        <v>34</v>
      </c>
      <c r="I99" t="s">
        <v>26</v>
      </c>
      <c r="J99" s="4">
        <v>3108</v>
      </c>
      <c r="K99" s="5">
        <v>54</v>
      </c>
      <c r="L99" s="24"/>
      <c r="R99" t="s">
        <v>6</v>
      </c>
      <c r="S99" t="s">
        <v>37</v>
      </c>
      <c r="T99" t="s">
        <v>26</v>
      </c>
      <c r="U99" s="4">
        <v>6818</v>
      </c>
      <c r="V99" s="5">
        <v>6</v>
      </c>
      <c r="W99" s="12">
        <v>8.85</v>
      </c>
      <c r="X99">
        <f>data89[[#This Row],[Units]]*data89[[#This Row],[Sales per unit]]</f>
        <v>53.099999999999994</v>
      </c>
      <c r="Y99">
        <f>data89[[#This Row],[Amount]]-data89[[#This Row],[Total sales  ]]</f>
        <v>6764.9</v>
      </c>
    </row>
    <row r="100" spans="7:25" x14ac:dyDescent="0.25">
      <c r="G100" t="s">
        <v>6</v>
      </c>
      <c r="H100" t="s">
        <v>38</v>
      </c>
      <c r="I100" t="s">
        <v>25</v>
      </c>
      <c r="J100" s="4">
        <v>469</v>
      </c>
      <c r="K100" s="5">
        <v>75</v>
      </c>
      <c r="L100" s="24"/>
      <c r="R100" t="s">
        <v>3</v>
      </c>
      <c r="S100" t="s">
        <v>38</v>
      </c>
      <c r="T100" t="s">
        <v>26</v>
      </c>
      <c r="U100" s="4">
        <v>8841</v>
      </c>
      <c r="V100" s="5">
        <v>303</v>
      </c>
      <c r="W100" s="12">
        <v>8.85</v>
      </c>
      <c r="X100">
        <f>data89[[#This Row],[Units]]*data89[[#This Row],[Sales per unit]]</f>
        <v>2681.5499999999997</v>
      </c>
      <c r="Y100">
        <f>data89[[#This Row],[Amount]]-data89[[#This Row],[Total sales  ]]</f>
        <v>6159.4500000000007</v>
      </c>
    </row>
    <row r="101" spans="7:25" x14ac:dyDescent="0.25">
      <c r="G101" t="s">
        <v>9</v>
      </c>
      <c r="H101" t="s">
        <v>37</v>
      </c>
      <c r="I101" t="s">
        <v>23</v>
      </c>
      <c r="J101" s="4">
        <v>2737</v>
      </c>
      <c r="K101" s="5">
        <v>93</v>
      </c>
      <c r="L101" s="24"/>
      <c r="R101" t="s">
        <v>2</v>
      </c>
      <c r="S101" t="s">
        <v>39</v>
      </c>
      <c r="T101" t="s">
        <v>28</v>
      </c>
      <c r="U101" s="4">
        <v>6027</v>
      </c>
      <c r="V101" s="5">
        <v>144</v>
      </c>
      <c r="W101" s="12">
        <v>10</v>
      </c>
      <c r="X101">
        <f>data89[[#This Row],[Units]]*data89[[#This Row],[Sales per unit]]</f>
        <v>1440</v>
      </c>
      <c r="Y101">
        <f>data89[[#This Row],[Amount]]-data89[[#This Row],[Total sales  ]]</f>
        <v>4587</v>
      </c>
    </row>
    <row r="102" spans="7:25" x14ac:dyDescent="0.25">
      <c r="G102" t="s">
        <v>9</v>
      </c>
      <c r="H102" t="s">
        <v>37</v>
      </c>
      <c r="I102" t="s">
        <v>25</v>
      </c>
      <c r="J102" s="4">
        <v>4305</v>
      </c>
      <c r="K102" s="5">
        <v>156</v>
      </c>
      <c r="L102" s="24"/>
      <c r="R102" t="s">
        <v>2</v>
      </c>
      <c r="S102" t="s">
        <v>38</v>
      </c>
      <c r="T102" t="s">
        <v>28</v>
      </c>
      <c r="U102" s="4">
        <v>6580</v>
      </c>
      <c r="V102" s="5">
        <v>183</v>
      </c>
      <c r="W102" s="12">
        <v>10</v>
      </c>
      <c r="X102">
        <f>data89[[#This Row],[Units]]*data89[[#This Row],[Sales per unit]]</f>
        <v>1830</v>
      </c>
      <c r="Y102">
        <f>data89[[#This Row],[Amount]]-data89[[#This Row],[Total sales  ]]</f>
        <v>4750</v>
      </c>
    </row>
    <row r="103" spans="7:25" x14ac:dyDescent="0.25">
      <c r="G103" t="s">
        <v>9</v>
      </c>
      <c r="H103" t="s">
        <v>38</v>
      </c>
      <c r="I103" t="s">
        <v>17</v>
      </c>
      <c r="J103" s="4">
        <v>2408</v>
      </c>
      <c r="K103" s="5">
        <v>9</v>
      </c>
      <c r="L103" s="24"/>
      <c r="R103" t="s">
        <v>9</v>
      </c>
      <c r="S103" t="s">
        <v>34</v>
      </c>
      <c r="T103" t="s">
        <v>28</v>
      </c>
      <c r="U103" s="4">
        <v>14329</v>
      </c>
      <c r="V103" s="5">
        <v>150</v>
      </c>
      <c r="W103" s="12">
        <v>10</v>
      </c>
      <c r="X103">
        <f>data89[[#This Row],[Units]]*data89[[#This Row],[Sales per unit]]</f>
        <v>1500</v>
      </c>
      <c r="Y103">
        <f>data89[[#This Row],[Amount]]-data89[[#This Row],[Total sales  ]]</f>
        <v>12829</v>
      </c>
    </row>
    <row r="104" spans="7:25" x14ac:dyDescent="0.25">
      <c r="G104" t="s">
        <v>3</v>
      </c>
      <c r="H104" t="s">
        <v>36</v>
      </c>
      <c r="I104" t="s">
        <v>19</v>
      </c>
      <c r="J104" s="4">
        <v>1281</v>
      </c>
      <c r="K104" s="5">
        <v>18</v>
      </c>
      <c r="L104" s="24"/>
      <c r="R104" t="s">
        <v>41</v>
      </c>
      <c r="S104" t="s">
        <v>36</v>
      </c>
      <c r="T104" t="s">
        <v>28</v>
      </c>
      <c r="U104" s="4">
        <v>854</v>
      </c>
      <c r="V104" s="5">
        <v>309</v>
      </c>
      <c r="W104" s="12">
        <v>10</v>
      </c>
      <c r="X104">
        <f>data89[[#This Row],[Units]]*data89[[#This Row],[Sales per unit]]</f>
        <v>3090</v>
      </c>
      <c r="Y104">
        <f>data89[[#This Row],[Amount]]-data89[[#This Row],[Total sales  ]]</f>
        <v>-2236</v>
      </c>
    </row>
    <row r="105" spans="7:25" x14ac:dyDescent="0.25">
      <c r="G105" t="s">
        <v>40</v>
      </c>
      <c r="H105" t="s">
        <v>35</v>
      </c>
      <c r="I105" t="s">
        <v>32</v>
      </c>
      <c r="J105" s="4">
        <v>12348</v>
      </c>
      <c r="K105" s="5">
        <v>234</v>
      </c>
      <c r="L105" s="24"/>
      <c r="R105" t="s">
        <v>3</v>
      </c>
      <c r="S105" t="s">
        <v>36</v>
      </c>
      <c r="T105" t="s">
        <v>28</v>
      </c>
      <c r="U105" s="4">
        <v>973</v>
      </c>
      <c r="V105" s="5">
        <v>162</v>
      </c>
      <c r="W105" s="12">
        <v>10</v>
      </c>
      <c r="X105">
        <f>data89[[#This Row],[Units]]*data89[[#This Row],[Sales per unit]]</f>
        <v>1620</v>
      </c>
      <c r="Y105">
        <f>data89[[#This Row],[Amount]]-data89[[#This Row],[Total sales  ]]</f>
        <v>-647</v>
      </c>
    </row>
    <row r="106" spans="7:25" x14ac:dyDescent="0.25">
      <c r="G106" t="s">
        <v>3</v>
      </c>
      <c r="H106" t="s">
        <v>34</v>
      </c>
      <c r="I106" t="s">
        <v>28</v>
      </c>
      <c r="J106" s="4">
        <v>3689</v>
      </c>
      <c r="K106" s="5">
        <v>312</v>
      </c>
      <c r="L106" s="24"/>
      <c r="R106" t="s">
        <v>41</v>
      </c>
      <c r="S106" t="s">
        <v>35</v>
      </c>
      <c r="T106" t="s">
        <v>28</v>
      </c>
      <c r="U106" s="4">
        <v>7455</v>
      </c>
      <c r="V106" s="5">
        <v>216</v>
      </c>
      <c r="W106" s="12">
        <v>10</v>
      </c>
      <c r="X106">
        <f>data89[[#This Row],[Units]]*data89[[#This Row],[Sales per unit]]</f>
        <v>2160</v>
      </c>
      <c r="Y106">
        <f>data89[[#This Row],[Amount]]-data89[[#This Row],[Total sales  ]]</f>
        <v>5295</v>
      </c>
    </row>
    <row r="107" spans="7:25" x14ac:dyDescent="0.25">
      <c r="G107" t="s">
        <v>7</v>
      </c>
      <c r="H107" t="s">
        <v>36</v>
      </c>
      <c r="I107" t="s">
        <v>19</v>
      </c>
      <c r="J107" s="4">
        <v>2870</v>
      </c>
      <c r="K107" s="5">
        <v>300</v>
      </c>
      <c r="L107" s="24"/>
      <c r="R107" t="s">
        <v>3</v>
      </c>
      <c r="S107" t="s">
        <v>34</v>
      </c>
      <c r="T107" t="s">
        <v>28</v>
      </c>
      <c r="U107" s="4">
        <v>3689</v>
      </c>
      <c r="V107" s="5">
        <v>312</v>
      </c>
      <c r="W107" s="12">
        <v>10</v>
      </c>
      <c r="X107">
        <f>data89[[#This Row],[Units]]*data89[[#This Row],[Sales per unit]]</f>
        <v>3120</v>
      </c>
      <c r="Y107">
        <f>data89[[#This Row],[Amount]]-data89[[#This Row],[Total sales  ]]</f>
        <v>569</v>
      </c>
    </row>
    <row r="108" spans="7:25" x14ac:dyDescent="0.25">
      <c r="G108" t="s">
        <v>2</v>
      </c>
      <c r="H108" t="s">
        <v>36</v>
      </c>
      <c r="I108" t="s">
        <v>27</v>
      </c>
      <c r="J108" s="4">
        <v>798</v>
      </c>
      <c r="K108" s="5">
        <v>519</v>
      </c>
      <c r="L108" s="24"/>
      <c r="R108" t="s">
        <v>7</v>
      </c>
      <c r="S108" t="s">
        <v>38</v>
      </c>
      <c r="T108" t="s">
        <v>28</v>
      </c>
      <c r="U108" s="4">
        <v>5677</v>
      </c>
      <c r="V108" s="5">
        <v>258</v>
      </c>
      <c r="W108" s="12">
        <v>10</v>
      </c>
      <c r="X108">
        <f>data89[[#This Row],[Units]]*data89[[#This Row],[Sales per unit]]</f>
        <v>2580</v>
      </c>
      <c r="Y108">
        <f>data89[[#This Row],[Amount]]-data89[[#This Row],[Total sales  ]]</f>
        <v>3097</v>
      </c>
    </row>
    <row r="109" spans="7:25" x14ac:dyDescent="0.25">
      <c r="G109" t="s">
        <v>41</v>
      </c>
      <c r="H109" t="s">
        <v>37</v>
      </c>
      <c r="I109" t="s">
        <v>21</v>
      </c>
      <c r="J109" s="4">
        <v>2933</v>
      </c>
      <c r="K109" s="5">
        <v>9</v>
      </c>
      <c r="L109" s="24"/>
      <c r="R109" t="s">
        <v>6</v>
      </c>
      <c r="S109" t="s">
        <v>37</v>
      </c>
      <c r="T109" t="s">
        <v>28</v>
      </c>
      <c r="U109" s="4">
        <v>3556</v>
      </c>
      <c r="V109" s="5">
        <v>459</v>
      </c>
      <c r="W109" s="12">
        <v>10</v>
      </c>
      <c r="X109">
        <f>data89[[#This Row],[Units]]*data89[[#This Row],[Sales per unit]]</f>
        <v>4590</v>
      </c>
      <c r="Y109">
        <f>data89[[#This Row],[Amount]]-data89[[#This Row],[Total sales  ]]</f>
        <v>-1034</v>
      </c>
    </row>
    <row r="110" spans="7:25" x14ac:dyDescent="0.25">
      <c r="G110" t="s">
        <v>5</v>
      </c>
      <c r="H110" t="s">
        <v>35</v>
      </c>
      <c r="I110" t="s">
        <v>4</v>
      </c>
      <c r="J110" s="4">
        <v>2744</v>
      </c>
      <c r="K110" s="5">
        <v>9</v>
      </c>
      <c r="L110" s="24"/>
      <c r="R110" t="s">
        <v>10</v>
      </c>
      <c r="S110" t="s">
        <v>37</v>
      </c>
      <c r="T110" t="s">
        <v>28</v>
      </c>
      <c r="U110" s="4">
        <v>3059</v>
      </c>
      <c r="V110" s="5">
        <v>27</v>
      </c>
      <c r="W110" s="12">
        <v>10</v>
      </c>
      <c r="X110">
        <f>data89[[#This Row],[Units]]*data89[[#This Row],[Sales per unit]]</f>
        <v>270</v>
      </c>
      <c r="Y110">
        <f>data89[[#This Row],[Amount]]-data89[[#This Row],[Total sales  ]]</f>
        <v>2789</v>
      </c>
    </row>
    <row r="111" spans="7:25" x14ac:dyDescent="0.25">
      <c r="G111" t="s">
        <v>40</v>
      </c>
      <c r="H111" t="s">
        <v>36</v>
      </c>
      <c r="I111" t="s">
        <v>33</v>
      </c>
      <c r="J111" s="4">
        <v>9772</v>
      </c>
      <c r="K111" s="5">
        <v>90</v>
      </c>
      <c r="L111" s="24"/>
      <c r="R111" t="s">
        <v>40</v>
      </c>
      <c r="S111" t="s">
        <v>39</v>
      </c>
      <c r="T111" t="s">
        <v>28</v>
      </c>
      <c r="U111" s="4">
        <v>3101</v>
      </c>
      <c r="V111" s="5">
        <v>225</v>
      </c>
      <c r="W111" s="12">
        <v>10</v>
      </c>
      <c r="X111">
        <f>data89[[#This Row],[Units]]*data89[[#This Row],[Sales per unit]]</f>
        <v>2250</v>
      </c>
      <c r="Y111">
        <f>data89[[#This Row],[Amount]]-data89[[#This Row],[Total sales  ]]</f>
        <v>851</v>
      </c>
    </row>
    <row r="112" spans="7:25" x14ac:dyDescent="0.25">
      <c r="G112" t="s">
        <v>7</v>
      </c>
      <c r="H112" t="s">
        <v>34</v>
      </c>
      <c r="I112" t="s">
        <v>25</v>
      </c>
      <c r="J112" s="4">
        <v>1568</v>
      </c>
      <c r="K112" s="5">
        <v>96</v>
      </c>
      <c r="L112" s="24"/>
      <c r="R112" t="s">
        <v>9</v>
      </c>
      <c r="S112" t="s">
        <v>37</v>
      </c>
      <c r="T112" t="s">
        <v>28</v>
      </c>
      <c r="U112" s="4">
        <v>2919</v>
      </c>
      <c r="V112" s="5">
        <v>45</v>
      </c>
      <c r="W112" s="12">
        <v>10</v>
      </c>
      <c r="X112">
        <f>data89[[#This Row],[Units]]*data89[[#This Row],[Sales per unit]]</f>
        <v>450</v>
      </c>
      <c r="Y112">
        <f>data89[[#This Row],[Amount]]-data89[[#This Row],[Total sales  ]]</f>
        <v>2469</v>
      </c>
    </row>
    <row r="113" spans="7:25" x14ac:dyDescent="0.25">
      <c r="G113" t="s">
        <v>2</v>
      </c>
      <c r="H113" t="s">
        <v>36</v>
      </c>
      <c r="I113" t="s">
        <v>16</v>
      </c>
      <c r="J113" s="4">
        <v>11417</v>
      </c>
      <c r="K113" s="5">
        <v>21</v>
      </c>
      <c r="L113" s="24"/>
      <c r="R113" t="s">
        <v>3</v>
      </c>
      <c r="S113" t="s">
        <v>37</v>
      </c>
      <c r="T113" t="s">
        <v>28</v>
      </c>
      <c r="U113" s="4">
        <v>7308</v>
      </c>
      <c r="V113" s="5">
        <v>327</v>
      </c>
      <c r="W113" s="12">
        <v>10</v>
      </c>
      <c r="X113">
        <f>data89[[#This Row],[Units]]*data89[[#This Row],[Sales per unit]]</f>
        <v>3270</v>
      </c>
      <c r="Y113">
        <f>data89[[#This Row],[Amount]]-data89[[#This Row],[Total sales  ]]</f>
        <v>4038</v>
      </c>
    </row>
    <row r="114" spans="7:25" x14ac:dyDescent="0.25">
      <c r="G114" t="s">
        <v>40</v>
      </c>
      <c r="H114" t="s">
        <v>34</v>
      </c>
      <c r="I114" t="s">
        <v>26</v>
      </c>
      <c r="J114" s="4">
        <v>6748</v>
      </c>
      <c r="K114" s="5">
        <v>48</v>
      </c>
      <c r="L114" s="24"/>
      <c r="R114" t="s">
        <v>7</v>
      </c>
      <c r="S114" t="s">
        <v>35</v>
      </c>
      <c r="T114" t="s">
        <v>28</v>
      </c>
      <c r="U114" s="4">
        <v>5194</v>
      </c>
      <c r="V114" s="5">
        <v>288</v>
      </c>
      <c r="W114" s="12">
        <v>10</v>
      </c>
      <c r="X114">
        <f>data89[[#This Row],[Units]]*data89[[#This Row],[Sales per unit]]</f>
        <v>2880</v>
      </c>
      <c r="Y114">
        <f>data89[[#This Row],[Amount]]-data89[[#This Row],[Total sales  ]]</f>
        <v>2314</v>
      </c>
    </row>
    <row r="115" spans="7:25" x14ac:dyDescent="0.25">
      <c r="G115" t="s">
        <v>10</v>
      </c>
      <c r="H115" t="s">
        <v>36</v>
      </c>
      <c r="I115" t="s">
        <v>27</v>
      </c>
      <c r="J115" s="4">
        <v>1407</v>
      </c>
      <c r="K115" s="5">
        <v>72</v>
      </c>
      <c r="L115" s="24"/>
      <c r="R115" t="s">
        <v>3</v>
      </c>
      <c r="S115" t="s">
        <v>39</v>
      </c>
      <c r="T115" t="s">
        <v>28</v>
      </c>
      <c r="U115" s="4">
        <v>1652</v>
      </c>
      <c r="V115" s="5">
        <v>102</v>
      </c>
      <c r="W115" s="12">
        <v>10</v>
      </c>
      <c r="X115">
        <f>data89[[#This Row],[Units]]*data89[[#This Row],[Sales per unit]]</f>
        <v>1020</v>
      </c>
      <c r="Y115">
        <f>data89[[#This Row],[Amount]]-data89[[#This Row],[Total sales  ]]</f>
        <v>632</v>
      </c>
    </row>
    <row r="116" spans="7:25" x14ac:dyDescent="0.25">
      <c r="G116" t="s">
        <v>8</v>
      </c>
      <c r="H116" t="s">
        <v>35</v>
      </c>
      <c r="I116" t="s">
        <v>29</v>
      </c>
      <c r="J116" s="4">
        <v>2023</v>
      </c>
      <c r="K116" s="5">
        <v>168</v>
      </c>
      <c r="L116" s="24"/>
      <c r="R116" t="s">
        <v>8</v>
      </c>
      <c r="S116" t="s">
        <v>35</v>
      </c>
      <c r="T116" t="s">
        <v>32</v>
      </c>
      <c r="U116" s="4">
        <v>6706</v>
      </c>
      <c r="V116" s="5">
        <v>459</v>
      </c>
      <c r="W116" s="12">
        <v>6</v>
      </c>
      <c r="X116">
        <f>data89[[#This Row],[Units]]*data89[[#This Row],[Sales per unit]]</f>
        <v>2754</v>
      </c>
      <c r="Y116">
        <f>data89[[#This Row],[Amount]]-data89[[#This Row],[Total sales  ]]</f>
        <v>3952</v>
      </c>
    </row>
    <row r="117" spans="7:25" x14ac:dyDescent="0.25">
      <c r="G117" t="s">
        <v>5</v>
      </c>
      <c r="H117" t="s">
        <v>39</v>
      </c>
      <c r="I117" t="s">
        <v>26</v>
      </c>
      <c r="J117" s="4">
        <v>5236</v>
      </c>
      <c r="K117" s="5">
        <v>51</v>
      </c>
      <c r="L117" s="24"/>
      <c r="R117" t="s">
        <v>7</v>
      </c>
      <c r="S117" t="s">
        <v>34</v>
      </c>
      <c r="T117" t="s">
        <v>32</v>
      </c>
      <c r="U117" s="4">
        <v>3262</v>
      </c>
      <c r="V117" s="5">
        <v>75</v>
      </c>
      <c r="W117" s="12">
        <v>6</v>
      </c>
      <c r="X117">
        <f>data89[[#This Row],[Units]]*data89[[#This Row],[Sales per unit]]</f>
        <v>450</v>
      </c>
      <c r="Y117">
        <f>data89[[#This Row],[Amount]]-data89[[#This Row],[Total sales  ]]</f>
        <v>2812</v>
      </c>
    </row>
    <row r="118" spans="7:25" x14ac:dyDescent="0.25">
      <c r="G118" t="s">
        <v>41</v>
      </c>
      <c r="H118" t="s">
        <v>36</v>
      </c>
      <c r="I118" t="s">
        <v>19</v>
      </c>
      <c r="J118" s="4">
        <v>1925</v>
      </c>
      <c r="K118" s="5">
        <v>192</v>
      </c>
      <c r="L118" s="24"/>
      <c r="R118" t="s">
        <v>5</v>
      </c>
      <c r="S118" t="s">
        <v>38</v>
      </c>
      <c r="T118" t="s">
        <v>32</v>
      </c>
      <c r="U118" s="4">
        <v>5075</v>
      </c>
      <c r="V118" s="5">
        <v>21</v>
      </c>
      <c r="W118" s="12">
        <v>6</v>
      </c>
      <c r="X118">
        <f>data89[[#This Row],[Units]]*data89[[#This Row],[Sales per unit]]</f>
        <v>126</v>
      </c>
      <c r="Y118">
        <f>data89[[#This Row],[Amount]]-data89[[#This Row],[Total sales  ]]</f>
        <v>4949</v>
      </c>
    </row>
    <row r="119" spans="7:25" x14ac:dyDescent="0.25">
      <c r="G119" t="s">
        <v>7</v>
      </c>
      <c r="H119" t="s">
        <v>37</v>
      </c>
      <c r="I119" t="s">
        <v>14</v>
      </c>
      <c r="J119" s="4">
        <v>6608</v>
      </c>
      <c r="K119" s="5">
        <v>225</v>
      </c>
      <c r="L119" s="24"/>
      <c r="R119" t="s">
        <v>3</v>
      </c>
      <c r="S119" t="s">
        <v>34</v>
      </c>
      <c r="T119" t="s">
        <v>32</v>
      </c>
      <c r="U119" s="4">
        <v>7777</v>
      </c>
      <c r="V119" s="5">
        <v>504</v>
      </c>
      <c r="W119" s="12">
        <v>6</v>
      </c>
      <c r="X119">
        <f>data89[[#This Row],[Units]]*data89[[#This Row],[Sales per unit]]</f>
        <v>3024</v>
      </c>
      <c r="Y119">
        <f>data89[[#This Row],[Amount]]-data89[[#This Row],[Total sales  ]]</f>
        <v>4753</v>
      </c>
    </row>
    <row r="120" spans="7:25" x14ac:dyDescent="0.25">
      <c r="G120" t="s">
        <v>6</v>
      </c>
      <c r="H120" t="s">
        <v>34</v>
      </c>
      <c r="I120" t="s">
        <v>26</v>
      </c>
      <c r="J120" s="4">
        <v>8008</v>
      </c>
      <c r="K120" s="5">
        <v>456</v>
      </c>
      <c r="L120" s="24"/>
      <c r="R120" t="s">
        <v>6</v>
      </c>
      <c r="S120" t="s">
        <v>36</v>
      </c>
      <c r="T120" t="s">
        <v>32</v>
      </c>
      <c r="U120" s="4">
        <v>6118</v>
      </c>
      <c r="V120" s="5">
        <v>9</v>
      </c>
      <c r="W120" s="12">
        <v>6</v>
      </c>
      <c r="X120">
        <f>data89[[#This Row],[Units]]*data89[[#This Row],[Sales per unit]]</f>
        <v>54</v>
      </c>
      <c r="Y120">
        <f>data89[[#This Row],[Amount]]-data89[[#This Row],[Total sales  ]]</f>
        <v>6064</v>
      </c>
    </row>
    <row r="121" spans="7:25" x14ac:dyDescent="0.25">
      <c r="G121" t="s">
        <v>10</v>
      </c>
      <c r="H121" t="s">
        <v>34</v>
      </c>
      <c r="I121" t="s">
        <v>25</v>
      </c>
      <c r="J121" s="4">
        <v>1428</v>
      </c>
      <c r="K121" s="5">
        <v>93</v>
      </c>
      <c r="L121" s="24"/>
      <c r="R121" t="s">
        <v>40</v>
      </c>
      <c r="S121" t="s">
        <v>35</v>
      </c>
      <c r="T121" t="s">
        <v>32</v>
      </c>
      <c r="U121" s="4">
        <v>12348</v>
      </c>
      <c r="V121" s="5">
        <v>234</v>
      </c>
      <c r="W121" s="12">
        <v>6</v>
      </c>
      <c r="X121">
        <f>data89[[#This Row],[Units]]*data89[[#This Row],[Sales per unit]]</f>
        <v>1404</v>
      </c>
      <c r="Y121">
        <f>data89[[#This Row],[Amount]]-data89[[#This Row],[Total sales  ]]</f>
        <v>10944</v>
      </c>
    </row>
    <row r="122" spans="7:25" x14ac:dyDescent="0.25">
      <c r="G122" t="s">
        <v>6</v>
      </c>
      <c r="H122" t="s">
        <v>34</v>
      </c>
      <c r="I122" t="s">
        <v>4</v>
      </c>
      <c r="J122" s="4">
        <v>525</v>
      </c>
      <c r="K122" s="5">
        <v>48</v>
      </c>
      <c r="L122" s="24"/>
      <c r="R122" t="s">
        <v>10</v>
      </c>
      <c r="S122" t="s">
        <v>36</v>
      </c>
      <c r="T122" t="s">
        <v>32</v>
      </c>
      <c r="U122" s="4">
        <v>6657</v>
      </c>
      <c r="V122" s="5">
        <v>303</v>
      </c>
      <c r="W122" s="12">
        <v>6</v>
      </c>
      <c r="X122">
        <f>data89[[#This Row],[Units]]*data89[[#This Row],[Sales per unit]]</f>
        <v>1818</v>
      </c>
      <c r="Y122">
        <f>data89[[#This Row],[Amount]]-data89[[#This Row],[Total sales  ]]</f>
        <v>4839</v>
      </c>
    </row>
    <row r="123" spans="7:25" x14ac:dyDescent="0.25">
      <c r="G123" t="s">
        <v>6</v>
      </c>
      <c r="H123" t="s">
        <v>37</v>
      </c>
      <c r="I123" t="s">
        <v>18</v>
      </c>
      <c r="J123" s="4">
        <v>1505</v>
      </c>
      <c r="K123" s="5">
        <v>102</v>
      </c>
      <c r="L123" s="24"/>
      <c r="R123" t="s">
        <v>8</v>
      </c>
      <c r="S123" t="s">
        <v>38</v>
      </c>
      <c r="T123" t="s">
        <v>32</v>
      </c>
      <c r="U123" s="4">
        <v>3752</v>
      </c>
      <c r="V123" s="5">
        <v>213</v>
      </c>
      <c r="W123" s="12">
        <v>6</v>
      </c>
      <c r="X123">
        <f>data89[[#This Row],[Units]]*data89[[#This Row],[Sales per unit]]</f>
        <v>1278</v>
      </c>
      <c r="Y123">
        <f>data89[[#This Row],[Amount]]-data89[[#This Row],[Total sales  ]]</f>
        <v>2474</v>
      </c>
    </row>
    <row r="124" spans="7:25" x14ac:dyDescent="0.25">
      <c r="G124" t="s">
        <v>7</v>
      </c>
      <c r="H124" t="s">
        <v>35</v>
      </c>
      <c r="I124" t="s">
        <v>30</v>
      </c>
      <c r="J124" s="4">
        <v>6755</v>
      </c>
      <c r="K124" s="5">
        <v>252</v>
      </c>
      <c r="L124" s="24"/>
      <c r="R124" t="s">
        <v>41</v>
      </c>
      <c r="S124" t="s">
        <v>36</v>
      </c>
      <c r="T124" t="s">
        <v>32</v>
      </c>
      <c r="U124" s="4">
        <v>10304</v>
      </c>
      <c r="V124" s="5">
        <v>84</v>
      </c>
      <c r="W124" s="12">
        <v>6</v>
      </c>
      <c r="X124">
        <f>data89[[#This Row],[Units]]*data89[[#This Row],[Sales per unit]]</f>
        <v>504</v>
      </c>
      <c r="Y124">
        <f>data89[[#This Row],[Amount]]-data89[[#This Row],[Total sales  ]]</f>
        <v>9800</v>
      </c>
    </row>
    <row r="125" spans="7:25" x14ac:dyDescent="0.25">
      <c r="G125" t="s">
        <v>2</v>
      </c>
      <c r="H125" t="s">
        <v>37</v>
      </c>
      <c r="I125" t="s">
        <v>18</v>
      </c>
      <c r="J125" s="4">
        <v>11571</v>
      </c>
      <c r="K125" s="5">
        <v>138</v>
      </c>
      <c r="L125" s="24"/>
      <c r="R125" t="s">
        <v>9</v>
      </c>
      <c r="S125" t="s">
        <v>36</v>
      </c>
      <c r="T125" t="s">
        <v>32</v>
      </c>
      <c r="U125" s="4">
        <v>2954</v>
      </c>
      <c r="V125" s="5">
        <v>189</v>
      </c>
      <c r="W125" s="12">
        <v>6</v>
      </c>
      <c r="X125">
        <f>data89[[#This Row],[Units]]*data89[[#This Row],[Sales per unit]]</f>
        <v>1134</v>
      </c>
      <c r="Y125">
        <f>data89[[#This Row],[Amount]]-data89[[#This Row],[Total sales  ]]</f>
        <v>1820</v>
      </c>
    </row>
    <row r="126" spans="7:25" x14ac:dyDescent="0.25">
      <c r="G126" t="s">
        <v>40</v>
      </c>
      <c r="H126" t="s">
        <v>38</v>
      </c>
      <c r="I126" t="s">
        <v>25</v>
      </c>
      <c r="J126" s="4">
        <v>2541</v>
      </c>
      <c r="K126" s="5">
        <v>90</v>
      </c>
      <c r="L126" s="24"/>
      <c r="R126" t="s">
        <v>7</v>
      </c>
      <c r="S126" t="s">
        <v>36</v>
      </c>
      <c r="T126" t="s">
        <v>32</v>
      </c>
      <c r="U126" s="4">
        <v>280</v>
      </c>
      <c r="V126" s="5">
        <v>87</v>
      </c>
      <c r="W126" s="12">
        <v>6</v>
      </c>
      <c r="X126">
        <f>data89[[#This Row],[Units]]*data89[[#This Row],[Sales per unit]]</f>
        <v>522</v>
      </c>
      <c r="Y126">
        <f>data89[[#This Row],[Amount]]-data89[[#This Row],[Total sales  ]]</f>
        <v>-242</v>
      </c>
    </row>
    <row r="127" spans="7:25" x14ac:dyDescent="0.25">
      <c r="G127" t="s">
        <v>41</v>
      </c>
      <c r="H127" t="s">
        <v>37</v>
      </c>
      <c r="I127" t="s">
        <v>30</v>
      </c>
      <c r="J127" s="4">
        <v>1526</v>
      </c>
      <c r="K127" s="5">
        <v>240</v>
      </c>
      <c r="L127" s="24"/>
      <c r="R127" t="s">
        <v>6</v>
      </c>
      <c r="S127" t="s">
        <v>34</v>
      </c>
      <c r="T127" t="s">
        <v>32</v>
      </c>
      <c r="U127" s="4">
        <v>6734</v>
      </c>
      <c r="V127" s="5">
        <v>123</v>
      </c>
      <c r="W127" s="12">
        <v>6</v>
      </c>
      <c r="X127">
        <f>data89[[#This Row],[Units]]*data89[[#This Row],[Sales per unit]]</f>
        <v>738</v>
      </c>
      <c r="Y127">
        <f>data89[[#This Row],[Amount]]-data89[[#This Row],[Total sales  ]]</f>
        <v>5996</v>
      </c>
    </row>
    <row r="128" spans="7:25" x14ac:dyDescent="0.25">
      <c r="G128" t="s">
        <v>40</v>
      </c>
      <c r="H128" t="s">
        <v>38</v>
      </c>
      <c r="I128" t="s">
        <v>4</v>
      </c>
      <c r="J128" s="4">
        <v>6125</v>
      </c>
      <c r="K128" s="5">
        <v>102</v>
      </c>
      <c r="L128" s="24"/>
      <c r="R128" t="s">
        <v>41</v>
      </c>
      <c r="S128" t="s">
        <v>36</v>
      </c>
      <c r="T128" t="s">
        <v>18</v>
      </c>
      <c r="U128" s="4">
        <v>9632</v>
      </c>
      <c r="V128" s="5">
        <v>288</v>
      </c>
      <c r="W128" s="12">
        <v>9.9499999999999993</v>
      </c>
      <c r="X128">
        <f>data89[[#This Row],[Units]]*data89[[#This Row],[Sales per unit]]</f>
        <v>2865.6</v>
      </c>
      <c r="Y128">
        <f>data89[[#This Row],[Amount]]-data89[[#This Row],[Total sales  ]]</f>
        <v>6766.4</v>
      </c>
    </row>
    <row r="129" spans="7:25" x14ac:dyDescent="0.25">
      <c r="G129" t="s">
        <v>41</v>
      </c>
      <c r="H129" t="s">
        <v>35</v>
      </c>
      <c r="I129" t="s">
        <v>27</v>
      </c>
      <c r="J129" s="4">
        <v>847</v>
      </c>
      <c r="K129" s="5">
        <v>129</v>
      </c>
      <c r="L129" s="24"/>
      <c r="R129" t="s">
        <v>5</v>
      </c>
      <c r="S129" t="s">
        <v>35</v>
      </c>
      <c r="T129" t="s">
        <v>18</v>
      </c>
      <c r="U129" s="4">
        <v>2415</v>
      </c>
      <c r="V129" s="5">
        <v>15</v>
      </c>
      <c r="W129" s="12">
        <v>9.9499999999999993</v>
      </c>
      <c r="X129">
        <f>data89[[#This Row],[Units]]*data89[[#This Row],[Sales per unit]]</f>
        <v>149.25</v>
      </c>
      <c r="Y129">
        <f>data89[[#This Row],[Amount]]-data89[[#This Row],[Total sales  ]]</f>
        <v>2265.75</v>
      </c>
    </row>
    <row r="130" spans="7:25" x14ac:dyDescent="0.25">
      <c r="G130" t="s">
        <v>8</v>
      </c>
      <c r="H130" t="s">
        <v>35</v>
      </c>
      <c r="I130" t="s">
        <v>27</v>
      </c>
      <c r="J130" s="4">
        <v>4753</v>
      </c>
      <c r="K130" s="5">
        <v>300</v>
      </c>
      <c r="L130" s="24"/>
      <c r="R130" t="s">
        <v>10</v>
      </c>
      <c r="S130" t="s">
        <v>35</v>
      </c>
      <c r="T130" t="s">
        <v>18</v>
      </c>
      <c r="U130" s="4">
        <v>3808</v>
      </c>
      <c r="V130" s="5">
        <v>279</v>
      </c>
      <c r="W130" s="12">
        <v>9.9499999999999993</v>
      </c>
      <c r="X130">
        <f>data89[[#This Row],[Units]]*data89[[#This Row],[Sales per unit]]</f>
        <v>2776.0499999999997</v>
      </c>
      <c r="Y130">
        <f>data89[[#This Row],[Amount]]-data89[[#This Row],[Total sales  ]]</f>
        <v>1031.9500000000003</v>
      </c>
    </row>
    <row r="131" spans="7:25" x14ac:dyDescent="0.25">
      <c r="G131" t="s">
        <v>6</v>
      </c>
      <c r="H131" t="s">
        <v>38</v>
      </c>
      <c r="I131" t="s">
        <v>33</v>
      </c>
      <c r="J131" s="4">
        <v>959</v>
      </c>
      <c r="K131" s="5">
        <v>135</v>
      </c>
      <c r="L131" s="24"/>
      <c r="R131" t="s">
        <v>6</v>
      </c>
      <c r="S131" t="s">
        <v>37</v>
      </c>
      <c r="T131" t="s">
        <v>18</v>
      </c>
      <c r="U131" s="4">
        <v>1505</v>
      </c>
      <c r="V131" s="5">
        <v>102</v>
      </c>
      <c r="W131" s="12">
        <v>9.9499999999999993</v>
      </c>
      <c r="X131">
        <f>data89[[#This Row],[Units]]*data89[[#This Row],[Sales per unit]]</f>
        <v>1014.9</v>
      </c>
      <c r="Y131">
        <f>data89[[#This Row],[Amount]]-data89[[#This Row],[Total sales  ]]</f>
        <v>490.1</v>
      </c>
    </row>
    <row r="132" spans="7:25" x14ac:dyDescent="0.25">
      <c r="G132" t="s">
        <v>7</v>
      </c>
      <c r="H132" t="s">
        <v>35</v>
      </c>
      <c r="I132" t="s">
        <v>24</v>
      </c>
      <c r="J132" s="4">
        <v>2793</v>
      </c>
      <c r="K132" s="5">
        <v>114</v>
      </c>
      <c r="L132" s="24"/>
      <c r="R132" t="s">
        <v>2</v>
      </c>
      <c r="S132" t="s">
        <v>37</v>
      </c>
      <c r="T132" t="s">
        <v>18</v>
      </c>
      <c r="U132" s="4">
        <v>11571</v>
      </c>
      <c r="V132" s="5">
        <v>138</v>
      </c>
      <c r="W132" s="12">
        <v>9.9499999999999993</v>
      </c>
      <c r="X132">
        <f>data89[[#This Row],[Units]]*data89[[#This Row],[Sales per unit]]</f>
        <v>1373.1</v>
      </c>
      <c r="Y132">
        <f>data89[[#This Row],[Amount]]-data89[[#This Row],[Total sales  ]]</f>
        <v>10197.9</v>
      </c>
    </row>
    <row r="133" spans="7:25" x14ac:dyDescent="0.25">
      <c r="G133" t="s">
        <v>7</v>
      </c>
      <c r="H133" t="s">
        <v>35</v>
      </c>
      <c r="I133" t="s">
        <v>14</v>
      </c>
      <c r="J133" s="4">
        <v>4606</v>
      </c>
      <c r="K133" s="5">
        <v>63</v>
      </c>
      <c r="L133" s="24"/>
      <c r="R133" t="s">
        <v>7</v>
      </c>
      <c r="S133" t="s">
        <v>36</v>
      </c>
      <c r="T133" t="s">
        <v>18</v>
      </c>
      <c r="U133" s="4">
        <v>2646</v>
      </c>
      <c r="V133" s="5">
        <v>177</v>
      </c>
      <c r="W133" s="12">
        <v>9.9499999999999993</v>
      </c>
      <c r="X133">
        <f>data89[[#This Row],[Units]]*data89[[#This Row],[Sales per unit]]</f>
        <v>1761.1499999999999</v>
      </c>
      <c r="Y133">
        <f>data89[[#This Row],[Amount]]-data89[[#This Row],[Total sales  ]]</f>
        <v>884.85000000000014</v>
      </c>
    </row>
    <row r="134" spans="7:25" x14ac:dyDescent="0.25">
      <c r="G134" t="s">
        <v>7</v>
      </c>
      <c r="H134" t="s">
        <v>36</v>
      </c>
      <c r="I134" t="s">
        <v>29</v>
      </c>
      <c r="J134" s="4">
        <v>5551</v>
      </c>
      <c r="K134" s="5">
        <v>252</v>
      </c>
      <c r="L134" s="24"/>
      <c r="R134" t="s">
        <v>9</v>
      </c>
      <c r="S134" t="s">
        <v>39</v>
      </c>
      <c r="T134" t="s">
        <v>18</v>
      </c>
      <c r="U134" s="4">
        <v>2639</v>
      </c>
      <c r="V134" s="5">
        <v>204</v>
      </c>
      <c r="W134" s="12">
        <v>9.9499999999999993</v>
      </c>
      <c r="X134">
        <f>data89[[#This Row],[Units]]*data89[[#This Row],[Sales per unit]]</f>
        <v>2029.8</v>
      </c>
      <c r="Y134">
        <f>data89[[#This Row],[Amount]]-data89[[#This Row],[Total sales  ]]</f>
        <v>609.20000000000005</v>
      </c>
    </row>
    <row r="135" spans="7:25" x14ac:dyDescent="0.25">
      <c r="G135" t="s">
        <v>10</v>
      </c>
      <c r="H135" t="s">
        <v>36</v>
      </c>
      <c r="I135" t="s">
        <v>32</v>
      </c>
      <c r="J135" s="4">
        <v>6657</v>
      </c>
      <c r="K135" s="5">
        <v>303</v>
      </c>
      <c r="L135" s="24"/>
      <c r="R135" t="s">
        <v>7</v>
      </c>
      <c r="S135" t="s">
        <v>38</v>
      </c>
      <c r="T135" t="s">
        <v>18</v>
      </c>
      <c r="U135" s="4">
        <v>1778</v>
      </c>
      <c r="V135" s="5">
        <v>270</v>
      </c>
      <c r="W135" s="12">
        <v>9.9499999999999993</v>
      </c>
      <c r="X135">
        <f>data89[[#This Row],[Units]]*data89[[#This Row],[Sales per unit]]</f>
        <v>2686.5</v>
      </c>
      <c r="Y135">
        <f>data89[[#This Row],[Amount]]-data89[[#This Row],[Total sales  ]]</f>
        <v>-908.5</v>
      </c>
    </row>
    <row r="136" spans="7:25" x14ac:dyDescent="0.25">
      <c r="G136" t="s">
        <v>7</v>
      </c>
      <c r="H136" t="s">
        <v>39</v>
      </c>
      <c r="I136" t="s">
        <v>17</v>
      </c>
      <c r="J136" s="4">
        <v>4438</v>
      </c>
      <c r="K136" s="5">
        <v>246</v>
      </c>
      <c r="L136" s="24"/>
      <c r="R136" t="s">
        <v>5</v>
      </c>
      <c r="S136" t="s">
        <v>39</v>
      </c>
      <c r="T136" t="s">
        <v>18</v>
      </c>
      <c r="U136" s="4">
        <v>385</v>
      </c>
      <c r="V136" s="5">
        <v>249</v>
      </c>
      <c r="W136" s="12">
        <v>9.9499999999999993</v>
      </c>
      <c r="X136">
        <f>data89[[#This Row],[Units]]*data89[[#This Row],[Sales per unit]]</f>
        <v>2477.5499999999997</v>
      </c>
      <c r="Y136">
        <f>data89[[#This Row],[Amount]]-data89[[#This Row],[Total sales  ]]</f>
        <v>-2092.5499999999997</v>
      </c>
    </row>
    <row r="137" spans="7:25" x14ac:dyDescent="0.25">
      <c r="G137" t="s">
        <v>8</v>
      </c>
      <c r="H137" t="s">
        <v>38</v>
      </c>
      <c r="I137" t="s">
        <v>22</v>
      </c>
      <c r="J137" s="4">
        <v>168</v>
      </c>
      <c r="K137" s="5">
        <v>84</v>
      </c>
      <c r="L137" s="24"/>
      <c r="R137" t="s">
        <v>5</v>
      </c>
      <c r="S137" t="s">
        <v>36</v>
      </c>
      <c r="T137" t="s">
        <v>18</v>
      </c>
      <c r="U137" s="4">
        <v>6111</v>
      </c>
      <c r="V137" s="5">
        <v>3</v>
      </c>
      <c r="W137" s="12">
        <v>9.9499999999999993</v>
      </c>
      <c r="X137">
        <f>data89[[#This Row],[Units]]*data89[[#This Row],[Sales per unit]]</f>
        <v>29.849999999999998</v>
      </c>
      <c r="Y137">
        <f>data89[[#This Row],[Amount]]-data89[[#This Row],[Total sales  ]]</f>
        <v>6081.15</v>
      </c>
    </row>
    <row r="138" spans="7:25" x14ac:dyDescent="0.25">
      <c r="G138" t="s">
        <v>7</v>
      </c>
      <c r="H138" t="s">
        <v>34</v>
      </c>
      <c r="I138" t="s">
        <v>17</v>
      </c>
      <c r="J138" s="4">
        <v>7777</v>
      </c>
      <c r="K138" s="5">
        <v>39</v>
      </c>
      <c r="L138" s="24"/>
      <c r="R138" t="s">
        <v>8</v>
      </c>
      <c r="S138" t="s">
        <v>39</v>
      </c>
      <c r="T138" t="s">
        <v>18</v>
      </c>
      <c r="U138" s="4">
        <v>9660</v>
      </c>
      <c r="V138" s="5">
        <v>27</v>
      </c>
      <c r="W138" s="12">
        <v>9.9499999999999993</v>
      </c>
      <c r="X138">
        <f>data89[[#This Row],[Units]]*data89[[#This Row],[Sales per unit]]</f>
        <v>268.64999999999998</v>
      </c>
      <c r="Y138">
        <f>data89[[#This Row],[Amount]]-data89[[#This Row],[Total sales  ]]</f>
        <v>9391.35</v>
      </c>
    </row>
    <row r="139" spans="7:25" x14ac:dyDescent="0.25">
      <c r="G139" t="s">
        <v>5</v>
      </c>
      <c r="H139" t="s">
        <v>36</v>
      </c>
      <c r="I139" t="s">
        <v>17</v>
      </c>
      <c r="J139" s="4">
        <v>3339</v>
      </c>
      <c r="K139" s="5">
        <v>348</v>
      </c>
      <c r="L139" s="24"/>
      <c r="R139" t="s">
        <v>3</v>
      </c>
      <c r="S139" t="s">
        <v>37</v>
      </c>
      <c r="T139" t="s">
        <v>17</v>
      </c>
      <c r="U139" s="4">
        <v>3983</v>
      </c>
      <c r="V139" s="5">
        <v>144</v>
      </c>
      <c r="W139" s="12">
        <v>5.75</v>
      </c>
      <c r="X139">
        <f>data89[[#This Row],[Units]]*data89[[#This Row],[Sales per unit]]</f>
        <v>828</v>
      </c>
      <c r="Y139">
        <f>data89[[#This Row],[Amount]]-data89[[#This Row],[Total sales  ]]</f>
        <v>3155</v>
      </c>
    </row>
    <row r="140" spans="7:25" x14ac:dyDescent="0.25">
      <c r="G140" t="s">
        <v>7</v>
      </c>
      <c r="H140" t="s">
        <v>37</v>
      </c>
      <c r="I140" t="s">
        <v>33</v>
      </c>
      <c r="J140" s="4">
        <v>6391</v>
      </c>
      <c r="K140" s="5">
        <v>48</v>
      </c>
      <c r="L140" s="24"/>
      <c r="R140" t="s">
        <v>40</v>
      </c>
      <c r="S140" t="s">
        <v>34</v>
      </c>
      <c r="T140" t="s">
        <v>17</v>
      </c>
      <c r="U140" s="4">
        <v>5019</v>
      </c>
      <c r="V140" s="5">
        <v>156</v>
      </c>
      <c r="W140" s="12">
        <v>5.75</v>
      </c>
      <c r="X140">
        <f>data89[[#This Row],[Units]]*data89[[#This Row],[Sales per unit]]</f>
        <v>897</v>
      </c>
      <c r="Y140">
        <f>data89[[#This Row],[Amount]]-data89[[#This Row],[Total sales  ]]</f>
        <v>4122</v>
      </c>
    </row>
    <row r="141" spans="7:25" x14ac:dyDescent="0.25">
      <c r="G141" t="s">
        <v>5</v>
      </c>
      <c r="H141" t="s">
        <v>37</v>
      </c>
      <c r="I141" t="s">
        <v>22</v>
      </c>
      <c r="J141" s="4">
        <v>518</v>
      </c>
      <c r="K141" s="5">
        <v>75</v>
      </c>
      <c r="L141" s="24"/>
      <c r="R141" t="s">
        <v>41</v>
      </c>
      <c r="S141" t="s">
        <v>34</v>
      </c>
      <c r="T141" t="s">
        <v>17</v>
      </c>
      <c r="U141" s="4">
        <v>1463</v>
      </c>
      <c r="V141" s="5">
        <v>39</v>
      </c>
      <c r="W141" s="12">
        <v>5.75</v>
      </c>
      <c r="X141">
        <f>data89[[#This Row],[Units]]*data89[[#This Row],[Sales per unit]]</f>
        <v>224.25</v>
      </c>
      <c r="Y141">
        <f>data89[[#This Row],[Amount]]-data89[[#This Row],[Total sales  ]]</f>
        <v>1238.75</v>
      </c>
    </row>
    <row r="142" spans="7:25" x14ac:dyDescent="0.25">
      <c r="G142" t="s">
        <v>7</v>
      </c>
      <c r="H142" t="s">
        <v>38</v>
      </c>
      <c r="I142" t="s">
        <v>28</v>
      </c>
      <c r="J142" s="4">
        <v>5677</v>
      </c>
      <c r="K142" s="5">
        <v>258</v>
      </c>
      <c r="L142" s="24"/>
      <c r="R142" t="s">
        <v>7</v>
      </c>
      <c r="S142" t="s">
        <v>37</v>
      </c>
      <c r="T142" t="s">
        <v>17</v>
      </c>
      <c r="U142" s="4">
        <v>4487</v>
      </c>
      <c r="V142" s="5">
        <v>111</v>
      </c>
      <c r="W142" s="12">
        <v>5.75</v>
      </c>
      <c r="X142">
        <f>data89[[#This Row],[Units]]*data89[[#This Row],[Sales per unit]]</f>
        <v>638.25</v>
      </c>
      <c r="Y142">
        <f>data89[[#This Row],[Amount]]-data89[[#This Row],[Total sales  ]]</f>
        <v>3848.75</v>
      </c>
    </row>
    <row r="143" spans="7:25" x14ac:dyDescent="0.25">
      <c r="G143" t="s">
        <v>6</v>
      </c>
      <c r="H143" t="s">
        <v>39</v>
      </c>
      <c r="I143" t="s">
        <v>17</v>
      </c>
      <c r="J143" s="4">
        <v>6048</v>
      </c>
      <c r="K143" s="5">
        <v>27</v>
      </c>
      <c r="L143" s="24"/>
      <c r="R143" t="s">
        <v>6</v>
      </c>
      <c r="S143" t="s">
        <v>36</v>
      </c>
      <c r="T143" t="s">
        <v>17</v>
      </c>
      <c r="U143" s="4">
        <v>4970</v>
      </c>
      <c r="V143" s="5">
        <v>156</v>
      </c>
      <c r="W143" s="12">
        <v>5.75</v>
      </c>
      <c r="X143">
        <f>data89[[#This Row],[Units]]*data89[[#This Row],[Sales per unit]]</f>
        <v>897</v>
      </c>
      <c r="Y143">
        <f>data89[[#This Row],[Amount]]-data89[[#This Row],[Total sales  ]]</f>
        <v>4073</v>
      </c>
    </row>
    <row r="144" spans="7:25" x14ac:dyDescent="0.25">
      <c r="G144" t="s">
        <v>8</v>
      </c>
      <c r="H144" t="s">
        <v>38</v>
      </c>
      <c r="I144" t="s">
        <v>32</v>
      </c>
      <c r="J144" s="4">
        <v>3752</v>
      </c>
      <c r="K144" s="5">
        <v>213</v>
      </c>
      <c r="L144" s="24"/>
      <c r="R144" t="s">
        <v>9</v>
      </c>
      <c r="S144" t="s">
        <v>38</v>
      </c>
      <c r="T144" t="s">
        <v>17</v>
      </c>
      <c r="U144" s="4">
        <v>2408</v>
      </c>
      <c r="V144" s="5">
        <v>9</v>
      </c>
      <c r="W144" s="12">
        <v>5.75</v>
      </c>
      <c r="X144">
        <f>data89[[#This Row],[Units]]*data89[[#This Row],[Sales per unit]]</f>
        <v>51.75</v>
      </c>
      <c r="Y144">
        <f>data89[[#This Row],[Amount]]-data89[[#This Row],[Total sales  ]]</f>
        <v>2356.25</v>
      </c>
    </row>
    <row r="145" spans="7:25" x14ac:dyDescent="0.25">
      <c r="G145" t="s">
        <v>5</v>
      </c>
      <c r="H145" t="s">
        <v>35</v>
      </c>
      <c r="I145" t="s">
        <v>29</v>
      </c>
      <c r="J145" s="4">
        <v>4480</v>
      </c>
      <c r="K145" s="5">
        <v>357</v>
      </c>
      <c r="L145" s="24"/>
      <c r="R145" t="s">
        <v>7</v>
      </c>
      <c r="S145" t="s">
        <v>39</v>
      </c>
      <c r="T145" t="s">
        <v>17</v>
      </c>
      <c r="U145" s="4">
        <v>4438</v>
      </c>
      <c r="V145" s="5">
        <v>246</v>
      </c>
      <c r="W145" s="12">
        <v>5.75</v>
      </c>
      <c r="X145">
        <f>data89[[#This Row],[Units]]*data89[[#This Row],[Sales per unit]]</f>
        <v>1414.5</v>
      </c>
      <c r="Y145">
        <f>data89[[#This Row],[Amount]]-data89[[#This Row],[Total sales  ]]</f>
        <v>3023.5</v>
      </c>
    </row>
    <row r="146" spans="7:25" x14ac:dyDescent="0.25">
      <c r="G146" t="s">
        <v>9</v>
      </c>
      <c r="H146" t="s">
        <v>37</v>
      </c>
      <c r="I146" t="s">
        <v>4</v>
      </c>
      <c r="J146" s="4">
        <v>259</v>
      </c>
      <c r="K146" s="5">
        <v>207</v>
      </c>
      <c r="L146" s="24"/>
      <c r="R146" t="s">
        <v>7</v>
      </c>
      <c r="S146" t="s">
        <v>34</v>
      </c>
      <c r="T146" t="s">
        <v>17</v>
      </c>
      <c r="U146" s="4">
        <v>7777</v>
      </c>
      <c r="V146" s="5">
        <v>39</v>
      </c>
      <c r="W146" s="12">
        <v>5.75</v>
      </c>
      <c r="X146">
        <f>data89[[#This Row],[Units]]*data89[[#This Row],[Sales per unit]]</f>
        <v>224.25</v>
      </c>
      <c r="Y146">
        <f>data89[[#This Row],[Amount]]-data89[[#This Row],[Total sales  ]]</f>
        <v>7552.75</v>
      </c>
    </row>
    <row r="147" spans="7:25" x14ac:dyDescent="0.25">
      <c r="G147" t="s">
        <v>8</v>
      </c>
      <c r="H147" t="s">
        <v>37</v>
      </c>
      <c r="I147" t="s">
        <v>30</v>
      </c>
      <c r="J147" s="4">
        <v>42</v>
      </c>
      <c r="K147" s="5">
        <v>150</v>
      </c>
      <c r="L147" s="24"/>
      <c r="R147" t="s">
        <v>5</v>
      </c>
      <c r="S147" t="s">
        <v>36</v>
      </c>
      <c r="T147" t="s">
        <v>17</v>
      </c>
      <c r="U147" s="4">
        <v>3339</v>
      </c>
      <c r="V147" s="5">
        <v>348</v>
      </c>
      <c r="W147" s="12">
        <v>5.75</v>
      </c>
      <c r="X147">
        <f>data89[[#This Row],[Units]]*data89[[#This Row],[Sales per unit]]</f>
        <v>2001</v>
      </c>
      <c r="Y147">
        <f>data89[[#This Row],[Amount]]-data89[[#This Row],[Total sales  ]]</f>
        <v>1338</v>
      </c>
    </row>
    <row r="148" spans="7:25" x14ac:dyDescent="0.25">
      <c r="G148" t="s">
        <v>41</v>
      </c>
      <c r="H148" t="s">
        <v>36</v>
      </c>
      <c r="I148" t="s">
        <v>26</v>
      </c>
      <c r="J148" s="4">
        <v>98</v>
      </c>
      <c r="K148" s="5">
        <v>204</v>
      </c>
      <c r="L148" s="24"/>
      <c r="R148" t="s">
        <v>6</v>
      </c>
      <c r="S148" t="s">
        <v>39</v>
      </c>
      <c r="T148" t="s">
        <v>17</v>
      </c>
      <c r="U148" s="4">
        <v>6048</v>
      </c>
      <c r="V148" s="5">
        <v>27</v>
      </c>
      <c r="W148" s="12">
        <v>5.75</v>
      </c>
      <c r="X148">
        <f>data89[[#This Row],[Units]]*data89[[#This Row],[Sales per unit]]</f>
        <v>155.25</v>
      </c>
      <c r="Y148">
        <f>data89[[#This Row],[Amount]]-data89[[#This Row],[Total sales  ]]</f>
        <v>5892.75</v>
      </c>
    </row>
    <row r="149" spans="7:25" x14ac:dyDescent="0.25">
      <c r="G149" t="s">
        <v>7</v>
      </c>
      <c r="H149" t="s">
        <v>35</v>
      </c>
      <c r="I149" t="s">
        <v>27</v>
      </c>
      <c r="J149" s="4">
        <v>2478</v>
      </c>
      <c r="K149" s="5">
        <v>21</v>
      </c>
      <c r="L149" s="24"/>
      <c r="R149" t="s">
        <v>2</v>
      </c>
      <c r="S149" t="s">
        <v>37</v>
      </c>
      <c r="T149" t="s">
        <v>17</v>
      </c>
      <c r="U149" s="4">
        <v>9926</v>
      </c>
      <c r="V149" s="5">
        <v>201</v>
      </c>
      <c r="W149" s="12">
        <v>5.75</v>
      </c>
      <c r="X149">
        <f>data89[[#This Row],[Units]]*data89[[#This Row],[Sales per unit]]</f>
        <v>1155.75</v>
      </c>
      <c r="Y149">
        <f>data89[[#This Row],[Amount]]-data89[[#This Row],[Total sales  ]]</f>
        <v>8770.25</v>
      </c>
    </row>
    <row r="150" spans="7:25" x14ac:dyDescent="0.25">
      <c r="G150" t="s">
        <v>41</v>
      </c>
      <c r="H150" t="s">
        <v>34</v>
      </c>
      <c r="I150" t="s">
        <v>33</v>
      </c>
      <c r="J150" s="4">
        <v>7847</v>
      </c>
      <c r="K150" s="5">
        <v>174</v>
      </c>
      <c r="L150" s="24"/>
      <c r="R150" t="s">
        <v>9</v>
      </c>
      <c r="S150" t="s">
        <v>34</v>
      </c>
      <c r="T150" t="s">
        <v>17</v>
      </c>
      <c r="U150" s="4">
        <v>707</v>
      </c>
      <c r="V150" s="5">
        <v>174</v>
      </c>
      <c r="W150" s="12">
        <v>5.75</v>
      </c>
      <c r="X150">
        <f>data89[[#This Row],[Units]]*data89[[#This Row],[Sales per unit]]</f>
        <v>1000.5</v>
      </c>
      <c r="Y150">
        <f>data89[[#This Row],[Amount]]-data89[[#This Row],[Total sales  ]]</f>
        <v>-293.5</v>
      </c>
    </row>
    <row r="151" spans="7:25" x14ac:dyDescent="0.25">
      <c r="G151" t="s">
        <v>2</v>
      </c>
      <c r="H151" t="s">
        <v>37</v>
      </c>
      <c r="I151" t="s">
        <v>17</v>
      </c>
      <c r="J151" s="4">
        <v>9926</v>
      </c>
      <c r="K151" s="5">
        <v>201</v>
      </c>
      <c r="L151" s="24"/>
      <c r="R151" t="s">
        <v>10</v>
      </c>
      <c r="S151" t="s">
        <v>34</v>
      </c>
      <c r="T151" t="s">
        <v>17</v>
      </c>
      <c r="U151" s="4">
        <v>700</v>
      </c>
      <c r="V151" s="5">
        <v>87</v>
      </c>
      <c r="W151" s="12">
        <v>5.75</v>
      </c>
      <c r="X151">
        <f>data89[[#This Row],[Units]]*data89[[#This Row],[Sales per unit]]</f>
        <v>500.25</v>
      </c>
      <c r="Y151">
        <f>data89[[#This Row],[Amount]]-data89[[#This Row],[Total sales  ]]</f>
        <v>199.75</v>
      </c>
    </row>
    <row r="152" spans="7:25" x14ac:dyDescent="0.25">
      <c r="G152" t="s">
        <v>8</v>
      </c>
      <c r="H152" t="s">
        <v>38</v>
      </c>
      <c r="I152" t="s">
        <v>13</v>
      </c>
      <c r="J152" s="4">
        <v>819</v>
      </c>
      <c r="K152" s="5">
        <v>510</v>
      </c>
      <c r="L152" s="24"/>
      <c r="R152" t="s">
        <v>6</v>
      </c>
      <c r="S152" t="s">
        <v>34</v>
      </c>
      <c r="T152" t="s">
        <v>17</v>
      </c>
      <c r="U152" s="4">
        <v>3759</v>
      </c>
      <c r="V152" s="5">
        <v>150</v>
      </c>
      <c r="W152" s="12">
        <v>5.75</v>
      </c>
      <c r="X152">
        <f>data89[[#This Row],[Units]]*data89[[#This Row],[Sales per unit]]</f>
        <v>862.5</v>
      </c>
      <c r="Y152">
        <f>data89[[#This Row],[Amount]]-data89[[#This Row],[Total sales  ]]</f>
        <v>2896.5</v>
      </c>
    </row>
    <row r="153" spans="7:25" x14ac:dyDescent="0.25">
      <c r="G153" t="s">
        <v>6</v>
      </c>
      <c r="H153" t="s">
        <v>39</v>
      </c>
      <c r="I153" t="s">
        <v>29</v>
      </c>
      <c r="J153" s="4">
        <v>3052</v>
      </c>
      <c r="K153" s="5">
        <v>378</v>
      </c>
      <c r="L153" s="24"/>
      <c r="R153" t="s">
        <v>2</v>
      </c>
      <c r="S153" t="s">
        <v>35</v>
      </c>
      <c r="T153" t="s">
        <v>17</v>
      </c>
      <c r="U153" s="4">
        <v>1589</v>
      </c>
      <c r="V153" s="5">
        <v>303</v>
      </c>
      <c r="W153" s="12">
        <v>5.75</v>
      </c>
      <c r="X153">
        <f>data89[[#This Row],[Units]]*data89[[#This Row],[Sales per unit]]</f>
        <v>1742.25</v>
      </c>
      <c r="Y153">
        <f>data89[[#This Row],[Amount]]-data89[[#This Row],[Total sales  ]]</f>
        <v>-153.25</v>
      </c>
    </row>
    <row r="154" spans="7:25" x14ac:dyDescent="0.25">
      <c r="G154" t="s">
        <v>9</v>
      </c>
      <c r="H154" t="s">
        <v>34</v>
      </c>
      <c r="I154" t="s">
        <v>21</v>
      </c>
      <c r="J154" s="4">
        <v>6832</v>
      </c>
      <c r="K154" s="5">
        <v>27</v>
      </c>
      <c r="L154" s="24"/>
      <c r="R154" t="s">
        <v>2</v>
      </c>
      <c r="S154" t="s">
        <v>36</v>
      </c>
      <c r="T154" t="s">
        <v>17</v>
      </c>
      <c r="U154" s="4">
        <v>189</v>
      </c>
      <c r="V154" s="5">
        <v>48</v>
      </c>
      <c r="W154" s="12">
        <v>5.75</v>
      </c>
      <c r="X154">
        <f>data89[[#This Row],[Units]]*data89[[#This Row],[Sales per unit]]</f>
        <v>276</v>
      </c>
      <c r="Y154">
        <f>data89[[#This Row],[Amount]]-data89[[#This Row],[Total sales  ]]</f>
        <v>-87</v>
      </c>
    </row>
    <row r="155" spans="7:25" x14ac:dyDescent="0.25">
      <c r="G155" t="s">
        <v>2</v>
      </c>
      <c r="H155" t="s">
        <v>39</v>
      </c>
      <c r="I155" t="s">
        <v>16</v>
      </c>
      <c r="J155" s="4">
        <v>2016</v>
      </c>
      <c r="K155" s="5">
        <v>117</v>
      </c>
      <c r="L155" s="24"/>
      <c r="R155" t="s">
        <v>3</v>
      </c>
      <c r="S155" t="s">
        <v>34</v>
      </c>
      <c r="T155" t="s">
        <v>17</v>
      </c>
      <c r="U155" s="4">
        <v>2919</v>
      </c>
      <c r="V155" s="5">
        <v>93</v>
      </c>
      <c r="W155" s="12">
        <v>5.75</v>
      </c>
      <c r="X155">
        <f>data89[[#This Row],[Units]]*data89[[#This Row],[Sales per unit]]</f>
        <v>534.75</v>
      </c>
      <c r="Y155">
        <f>data89[[#This Row],[Amount]]-data89[[#This Row],[Total sales  ]]</f>
        <v>2384.25</v>
      </c>
    </row>
    <row r="156" spans="7:25" x14ac:dyDescent="0.25">
      <c r="G156" t="s">
        <v>6</v>
      </c>
      <c r="H156" t="s">
        <v>38</v>
      </c>
      <c r="I156" t="s">
        <v>21</v>
      </c>
      <c r="J156" s="4">
        <v>7322</v>
      </c>
      <c r="K156" s="5">
        <v>36</v>
      </c>
      <c r="L156" s="24"/>
      <c r="R156" t="s">
        <v>9</v>
      </c>
      <c r="S156" t="s">
        <v>34</v>
      </c>
      <c r="T156" t="s">
        <v>23</v>
      </c>
      <c r="U156" s="4">
        <v>8155</v>
      </c>
      <c r="V156" s="5">
        <v>90</v>
      </c>
      <c r="W156" s="12">
        <v>5.75</v>
      </c>
      <c r="X156">
        <f>data89[[#This Row],[Units]]*data89[[#This Row],[Sales per unit]]</f>
        <v>517.5</v>
      </c>
      <c r="Y156">
        <f>data89[[#This Row],[Amount]]-data89[[#This Row],[Total sales  ]]</f>
        <v>7637.5</v>
      </c>
    </row>
    <row r="157" spans="7:25" x14ac:dyDescent="0.25">
      <c r="G157" t="s">
        <v>8</v>
      </c>
      <c r="H157" t="s">
        <v>35</v>
      </c>
      <c r="I157" t="s">
        <v>33</v>
      </c>
      <c r="J157" s="4">
        <v>357</v>
      </c>
      <c r="K157" s="5">
        <v>126</v>
      </c>
      <c r="L157" s="24"/>
      <c r="R157" t="s">
        <v>8</v>
      </c>
      <c r="S157" t="s">
        <v>38</v>
      </c>
      <c r="T157" t="s">
        <v>23</v>
      </c>
      <c r="U157" s="4">
        <v>1701</v>
      </c>
      <c r="V157" s="5">
        <v>234</v>
      </c>
      <c r="W157" s="12">
        <v>5.75</v>
      </c>
      <c r="X157">
        <f>data89[[#This Row],[Units]]*data89[[#This Row],[Sales per unit]]</f>
        <v>1345.5</v>
      </c>
      <c r="Y157">
        <f>data89[[#This Row],[Amount]]-data89[[#This Row],[Total sales  ]]</f>
        <v>355.5</v>
      </c>
    </row>
    <row r="158" spans="7:25" x14ac:dyDescent="0.25">
      <c r="G158" t="s">
        <v>9</v>
      </c>
      <c r="H158" t="s">
        <v>39</v>
      </c>
      <c r="I158" t="s">
        <v>25</v>
      </c>
      <c r="J158" s="4">
        <v>3192</v>
      </c>
      <c r="K158" s="5">
        <v>72</v>
      </c>
      <c r="L158" s="24"/>
      <c r="R158" t="s">
        <v>5</v>
      </c>
      <c r="S158" t="s">
        <v>36</v>
      </c>
      <c r="T158" t="s">
        <v>23</v>
      </c>
      <c r="U158" s="4">
        <v>6314</v>
      </c>
      <c r="V158" s="5">
        <v>15</v>
      </c>
      <c r="W158" s="12">
        <v>5.75</v>
      </c>
      <c r="X158">
        <f>data89[[#This Row],[Units]]*data89[[#This Row],[Sales per unit]]</f>
        <v>86.25</v>
      </c>
      <c r="Y158">
        <f>data89[[#This Row],[Amount]]-data89[[#This Row],[Total sales  ]]</f>
        <v>6227.75</v>
      </c>
    </row>
    <row r="159" spans="7:25" x14ac:dyDescent="0.25">
      <c r="G159" t="s">
        <v>7</v>
      </c>
      <c r="H159" t="s">
        <v>36</v>
      </c>
      <c r="I159" t="s">
        <v>22</v>
      </c>
      <c r="J159" s="4">
        <v>8435</v>
      </c>
      <c r="K159" s="5">
        <v>42</v>
      </c>
      <c r="L159" s="24"/>
      <c r="R159" t="s">
        <v>10</v>
      </c>
      <c r="S159" t="s">
        <v>37</v>
      </c>
      <c r="T159" t="s">
        <v>23</v>
      </c>
      <c r="U159" s="4">
        <v>4683</v>
      </c>
      <c r="V159" s="5">
        <v>30</v>
      </c>
      <c r="W159" s="12">
        <v>5.75</v>
      </c>
      <c r="X159">
        <f>data89[[#This Row],[Units]]*data89[[#This Row],[Sales per unit]]</f>
        <v>172.5</v>
      </c>
      <c r="Y159">
        <f>data89[[#This Row],[Amount]]-data89[[#This Row],[Total sales  ]]</f>
        <v>4510.5</v>
      </c>
    </row>
    <row r="160" spans="7:25" x14ac:dyDescent="0.25">
      <c r="G160" t="s">
        <v>40</v>
      </c>
      <c r="H160" t="s">
        <v>39</v>
      </c>
      <c r="I160" t="s">
        <v>29</v>
      </c>
      <c r="J160" s="4">
        <v>0</v>
      </c>
      <c r="K160" s="5">
        <v>135</v>
      </c>
      <c r="L160" s="24"/>
      <c r="R160" t="s">
        <v>2</v>
      </c>
      <c r="S160" t="s">
        <v>38</v>
      </c>
      <c r="T160" t="s">
        <v>23</v>
      </c>
      <c r="U160" s="4">
        <v>4417</v>
      </c>
      <c r="V160" s="5">
        <v>153</v>
      </c>
      <c r="W160" s="12">
        <v>5.75</v>
      </c>
      <c r="X160">
        <f>data89[[#This Row],[Units]]*data89[[#This Row],[Sales per unit]]</f>
        <v>879.75</v>
      </c>
      <c r="Y160">
        <f>data89[[#This Row],[Amount]]-data89[[#This Row],[Total sales  ]]</f>
        <v>3537.25</v>
      </c>
    </row>
    <row r="161" spans="7:25" x14ac:dyDescent="0.25">
      <c r="G161" t="s">
        <v>7</v>
      </c>
      <c r="H161" t="s">
        <v>34</v>
      </c>
      <c r="I161" t="s">
        <v>24</v>
      </c>
      <c r="J161" s="4">
        <v>8862</v>
      </c>
      <c r="K161" s="5">
        <v>189</v>
      </c>
      <c r="L161" s="24"/>
      <c r="R161" t="s">
        <v>6</v>
      </c>
      <c r="S161" t="s">
        <v>37</v>
      </c>
      <c r="T161" t="s">
        <v>23</v>
      </c>
      <c r="U161" s="4">
        <v>4949</v>
      </c>
      <c r="V161" s="5">
        <v>189</v>
      </c>
      <c r="W161" s="12">
        <v>5.75</v>
      </c>
      <c r="X161">
        <f>data89[[#This Row],[Units]]*data89[[#This Row],[Sales per unit]]</f>
        <v>1086.75</v>
      </c>
      <c r="Y161">
        <f>data89[[#This Row],[Amount]]-data89[[#This Row],[Total sales  ]]</f>
        <v>3862.25</v>
      </c>
    </row>
    <row r="162" spans="7:25" x14ac:dyDescent="0.25">
      <c r="G162" t="s">
        <v>6</v>
      </c>
      <c r="H162" t="s">
        <v>37</v>
      </c>
      <c r="I162" t="s">
        <v>28</v>
      </c>
      <c r="J162" s="4">
        <v>3556</v>
      </c>
      <c r="K162" s="5">
        <v>459</v>
      </c>
      <c r="L162" s="24"/>
      <c r="R162" t="s">
        <v>10</v>
      </c>
      <c r="S162" t="s">
        <v>36</v>
      </c>
      <c r="T162" t="s">
        <v>23</v>
      </c>
      <c r="U162" s="4">
        <v>2317</v>
      </c>
      <c r="V162" s="5">
        <v>261</v>
      </c>
      <c r="W162" s="12">
        <v>5.75</v>
      </c>
      <c r="X162">
        <f>data89[[#This Row],[Units]]*data89[[#This Row],[Sales per unit]]</f>
        <v>1500.75</v>
      </c>
      <c r="Y162">
        <f>data89[[#This Row],[Amount]]-data89[[#This Row],[Total sales  ]]</f>
        <v>816.25</v>
      </c>
    </row>
    <row r="163" spans="7:25" x14ac:dyDescent="0.25">
      <c r="G163" t="s">
        <v>5</v>
      </c>
      <c r="H163" t="s">
        <v>34</v>
      </c>
      <c r="I163" t="s">
        <v>15</v>
      </c>
      <c r="J163" s="4">
        <v>7280</v>
      </c>
      <c r="K163" s="5">
        <v>201</v>
      </c>
      <c r="L163" s="24"/>
      <c r="R163" t="s">
        <v>3</v>
      </c>
      <c r="S163" t="s">
        <v>36</v>
      </c>
      <c r="T163" t="s">
        <v>23</v>
      </c>
      <c r="U163" s="4">
        <v>3773</v>
      </c>
      <c r="V163" s="5">
        <v>165</v>
      </c>
      <c r="W163" s="12">
        <v>5.75</v>
      </c>
      <c r="X163">
        <f>data89[[#This Row],[Units]]*data89[[#This Row],[Sales per unit]]</f>
        <v>948.75</v>
      </c>
      <c r="Y163">
        <f>data89[[#This Row],[Amount]]-data89[[#This Row],[Total sales  ]]</f>
        <v>2824.25</v>
      </c>
    </row>
    <row r="164" spans="7:25" x14ac:dyDescent="0.25">
      <c r="G164" t="s">
        <v>6</v>
      </c>
      <c r="H164" t="s">
        <v>34</v>
      </c>
      <c r="I164" t="s">
        <v>30</v>
      </c>
      <c r="J164" s="4">
        <v>3402</v>
      </c>
      <c r="K164" s="5">
        <v>366</v>
      </c>
      <c r="L164" s="24"/>
      <c r="R164" t="s">
        <v>9</v>
      </c>
      <c r="S164" t="s">
        <v>37</v>
      </c>
      <c r="T164" t="s">
        <v>23</v>
      </c>
      <c r="U164" s="4">
        <v>2737</v>
      </c>
      <c r="V164" s="5">
        <v>93</v>
      </c>
      <c r="W164" s="12">
        <v>5.75</v>
      </c>
      <c r="X164">
        <f>data89[[#This Row],[Units]]*data89[[#This Row],[Sales per unit]]</f>
        <v>534.75</v>
      </c>
      <c r="Y164">
        <f>data89[[#This Row],[Amount]]-data89[[#This Row],[Total sales  ]]</f>
        <v>2202.25</v>
      </c>
    </row>
    <row r="165" spans="7:25" x14ac:dyDescent="0.25">
      <c r="G165" t="s">
        <v>3</v>
      </c>
      <c r="H165" t="s">
        <v>37</v>
      </c>
      <c r="I165" t="s">
        <v>29</v>
      </c>
      <c r="J165" s="4">
        <v>4592</v>
      </c>
      <c r="K165" s="5">
        <v>324</v>
      </c>
      <c r="L165" s="24"/>
      <c r="R165" t="s">
        <v>40</v>
      </c>
      <c r="S165" t="s">
        <v>34</v>
      </c>
      <c r="T165" t="s">
        <v>23</v>
      </c>
      <c r="U165" s="4">
        <v>2779</v>
      </c>
      <c r="V165" s="5">
        <v>75</v>
      </c>
      <c r="W165" s="12">
        <v>5.75</v>
      </c>
      <c r="X165">
        <f>data89[[#This Row],[Units]]*data89[[#This Row],[Sales per unit]]</f>
        <v>431.25</v>
      </c>
      <c r="Y165">
        <f>data89[[#This Row],[Amount]]-data89[[#This Row],[Total sales  ]]</f>
        <v>2347.75</v>
      </c>
    </row>
    <row r="166" spans="7:25" x14ac:dyDescent="0.25">
      <c r="G166" t="s">
        <v>9</v>
      </c>
      <c r="H166" t="s">
        <v>35</v>
      </c>
      <c r="I166" t="s">
        <v>15</v>
      </c>
      <c r="J166" s="4">
        <v>7833</v>
      </c>
      <c r="K166" s="5">
        <v>243</v>
      </c>
      <c r="L166" s="24"/>
      <c r="R166" t="s">
        <v>3</v>
      </c>
      <c r="S166" t="s">
        <v>35</v>
      </c>
      <c r="T166" t="s">
        <v>23</v>
      </c>
      <c r="U166" s="4">
        <v>2023</v>
      </c>
      <c r="V166" s="5">
        <v>78</v>
      </c>
      <c r="W166" s="12">
        <v>5.75</v>
      </c>
      <c r="X166">
        <f>data89[[#This Row],[Units]]*data89[[#This Row],[Sales per unit]]</f>
        <v>448.5</v>
      </c>
      <c r="Y166">
        <f>data89[[#This Row],[Amount]]-data89[[#This Row],[Total sales  ]]</f>
        <v>1574.5</v>
      </c>
    </row>
    <row r="167" spans="7:25" x14ac:dyDescent="0.25">
      <c r="G167" t="s">
        <v>2</v>
      </c>
      <c r="H167" t="s">
        <v>39</v>
      </c>
      <c r="I167" t="s">
        <v>21</v>
      </c>
      <c r="J167" s="4">
        <v>7651</v>
      </c>
      <c r="K167" s="5">
        <v>213</v>
      </c>
      <c r="L167" s="24"/>
      <c r="R167" t="s">
        <v>3</v>
      </c>
      <c r="S167" t="s">
        <v>34</v>
      </c>
      <c r="T167" t="s">
        <v>23</v>
      </c>
      <c r="U167" s="4">
        <v>2212</v>
      </c>
      <c r="V167" s="5">
        <v>117</v>
      </c>
      <c r="W167" s="12">
        <v>5.75</v>
      </c>
      <c r="X167">
        <f>data89[[#This Row],[Units]]*data89[[#This Row],[Sales per unit]]</f>
        <v>672.75</v>
      </c>
      <c r="Y167">
        <f>data89[[#This Row],[Amount]]-data89[[#This Row],[Total sales  ]]</f>
        <v>1539.25</v>
      </c>
    </row>
    <row r="168" spans="7:25" x14ac:dyDescent="0.25">
      <c r="G168" t="s">
        <v>40</v>
      </c>
      <c r="H168" t="s">
        <v>35</v>
      </c>
      <c r="I168" t="s">
        <v>30</v>
      </c>
      <c r="J168" s="4">
        <v>2275</v>
      </c>
      <c r="K168" s="5">
        <v>447</v>
      </c>
      <c r="L168" s="24"/>
      <c r="R168" t="s">
        <v>8</v>
      </c>
      <c r="S168" t="s">
        <v>36</v>
      </c>
      <c r="T168" t="s">
        <v>23</v>
      </c>
      <c r="U168" s="4">
        <v>5019</v>
      </c>
      <c r="V168" s="5">
        <v>150</v>
      </c>
      <c r="W168" s="12">
        <v>5.75</v>
      </c>
      <c r="X168">
        <f>data89[[#This Row],[Units]]*data89[[#This Row],[Sales per unit]]</f>
        <v>862.5</v>
      </c>
      <c r="Y168">
        <f>data89[[#This Row],[Amount]]-data89[[#This Row],[Total sales  ]]</f>
        <v>4156.5</v>
      </c>
    </row>
    <row r="169" spans="7:25" x14ac:dyDescent="0.25">
      <c r="G169" t="s">
        <v>40</v>
      </c>
      <c r="H169" t="s">
        <v>38</v>
      </c>
      <c r="I169" t="s">
        <v>13</v>
      </c>
      <c r="J169" s="4">
        <v>5670</v>
      </c>
      <c r="K169" s="5">
        <v>297</v>
      </c>
      <c r="L169" s="24"/>
      <c r="R169" t="s">
        <v>41</v>
      </c>
      <c r="S169" t="s">
        <v>34</v>
      </c>
      <c r="T169" t="s">
        <v>23</v>
      </c>
      <c r="U169" s="4">
        <v>4935</v>
      </c>
      <c r="V169" s="5">
        <v>126</v>
      </c>
      <c r="W169" s="12">
        <v>5.75</v>
      </c>
      <c r="X169">
        <f>data89[[#This Row],[Units]]*data89[[#This Row],[Sales per unit]]</f>
        <v>724.5</v>
      </c>
      <c r="Y169">
        <f>data89[[#This Row],[Amount]]-data89[[#This Row],[Total sales  ]]</f>
        <v>4210.5</v>
      </c>
    </row>
    <row r="170" spans="7:25" x14ac:dyDescent="0.25">
      <c r="G170" t="s">
        <v>7</v>
      </c>
      <c r="H170" t="s">
        <v>35</v>
      </c>
      <c r="I170" t="s">
        <v>16</v>
      </c>
      <c r="J170" s="4">
        <v>2135</v>
      </c>
      <c r="K170" s="5">
        <v>27</v>
      </c>
      <c r="L170" s="24"/>
      <c r="R170" t="s">
        <v>2</v>
      </c>
      <c r="S170" t="s">
        <v>39</v>
      </c>
      <c r="T170" t="s">
        <v>23</v>
      </c>
      <c r="U170" s="4">
        <v>630</v>
      </c>
      <c r="V170" s="5">
        <v>36</v>
      </c>
      <c r="W170" s="12">
        <v>5.75</v>
      </c>
      <c r="X170">
        <f>data89[[#This Row],[Units]]*data89[[#This Row],[Sales per unit]]</f>
        <v>207</v>
      </c>
      <c r="Y170">
        <f>data89[[#This Row],[Amount]]-data89[[#This Row],[Total sales  ]]</f>
        <v>423</v>
      </c>
    </row>
    <row r="171" spans="7:25" x14ac:dyDescent="0.25">
      <c r="G171" t="s">
        <v>40</v>
      </c>
      <c r="H171" t="s">
        <v>34</v>
      </c>
      <c r="I171" t="s">
        <v>23</v>
      </c>
      <c r="J171" s="4">
        <v>2779</v>
      </c>
      <c r="K171" s="5">
        <v>75</v>
      </c>
      <c r="L171" s="24"/>
      <c r="R171" t="s">
        <v>3</v>
      </c>
      <c r="S171" t="s">
        <v>35</v>
      </c>
      <c r="T171" t="s">
        <v>29</v>
      </c>
      <c r="U171" s="4">
        <v>2114</v>
      </c>
      <c r="V171" s="5">
        <v>66</v>
      </c>
      <c r="W171" s="12">
        <v>5.75</v>
      </c>
      <c r="X171">
        <f>data89[[#This Row],[Units]]*data89[[#This Row],[Sales per unit]]</f>
        <v>379.5</v>
      </c>
      <c r="Y171">
        <f>data89[[#This Row],[Amount]]-data89[[#This Row],[Total sales  ]]</f>
        <v>1734.5</v>
      </c>
    </row>
    <row r="172" spans="7:25" x14ac:dyDescent="0.25">
      <c r="G172" t="s">
        <v>10</v>
      </c>
      <c r="H172" t="s">
        <v>39</v>
      </c>
      <c r="I172" t="s">
        <v>33</v>
      </c>
      <c r="J172" s="4">
        <v>12950</v>
      </c>
      <c r="K172" s="5">
        <v>30</v>
      </c>
      <c r="L172" s="24"/>
      <c r="R172" t="s">
        <v>6</v>
      </c>
      <c r="S172" t="s">
        <v>34</v>
      </c>
      <c r="T172" t="s">
        <v>29</v>
      </c>
      <c r="U172" s="4">
        <v>3339</v>
      </c>
      <c r="V172" s="5">
        <v>75</v>
      </c>
      <c r="W172" s="12">
        <v>5.75</v>
      </c>
      <c r="X172">
        <f>data89[[#This Row],[Units]]*data89[[#This Row],[Sales per unit]]</f>
        <v>431.25</v>
      </c>
      <c r="Y172">
        <f>data89[[#This Row],[Amount]]-data89[[#This Row],[Total sales  ]]</f>
        <v>2907.75</v>
      </c>
    </row>
    <row r="173" spans="7:25" x14ac:dyDescent="0.25">
      <c r="G173" t="s">
        <v>7</v>
      </c>
      <c r="H173" t="s">
        <v>36</v>
      </c>
      <c r="I173" t="s">
        <v>18</v>
      </c>
      <c r="J173" s="4">
        <v>2646</v>
      </c>
      <c r="K173" s="5">
        <v>177</v>
      </c>
      <c r="L173" s="24"/>
      <c r="R173" t="s">
        <v>2</v>
      </c>
      <c r="S173" t="s">
        <v>36</v>
      </c>
      <c r="T173" t="s">
        <v>29</v>
      </c>
      <c r="U173" s="4">
        <v>8211</v>
      </c>
      <c r="V173" s="5">
        <v>75</v>
      </c>
      <c r="W173" s="12">
        <v>5.75</v>
      </c>
      <c r="X173">
        <f>data89[[#This Row],[Units]]*data89[[#This Row],[Sales per unit]]</f>
        <v>431.25</v>
      </c>
      <c r="Y173">
        <f>data89[[#This Row],[Amount]]-data89[[#This Row],[Total sales  ]]</f>
        <v>7779.75</v>
      </c>
    </row>
    <row r="174" spans="7:25" x14ac:dyDescent="0.25">
      <c r="G174" t="s">
        <v>40</v>
      </c>
      <c r="H174" t="s">
        <v>34</v>
      </c>
      <c r="I174" t="s">
        <v>33</v>
      </c>
      <c r="J174" s="4">
        <v>3794</v>
      </c>
      <c r="K174" s="5">
        <v>159</v>
      </c>
      <c r="L174" s="24"/>
      <c r="R174" t="s">
        <v>9</v>
      </c>
      <c r="S174" t="s">
        <v>37</v>
      </c>
      <c r="T174" t="s">
        <v>29</v>
      </c>
      <c r="U174" s="4">
        <v>1085</v>
      </c>
      <c r="V174" s="5">
        <v>273</v>
      </c>
      <c r="W174" s="12">
        <v>5.75</v>
      </c>
      <c r="X174">
        <f>data89[[#This Row],[Units]]*data89[[#This Row],[Sales per unit]]</f>
        <v>1569.75</v>
      </c>
      <c r="Y174">
        <f>data89[[#This Row],[Amount]]-data89[[#This Row],[Total sales  ]]</f>
        <v>-484.75</v>
      </c>
    </row>
    <row r="175" spans="7:25" x14ac:dyDescent="0.25">
      <c r="G175" t="s">
        <v>3</v>
      </c>
      <c r="H175" t="s">
        <v>35</v>
      </c>
      <c r="I175" t="s">
        <v>33</v>
      </c>
      <c r="J175" s="4">
        <v>819</v>
      </c>
      <c r="K175" s="5">
        <v>306</v>
      </c>
      <c r="L175" s="24"/>
      <c r="R175" t="s">
        <v>5</v>
      </c>
      <c r="S175" t="s">
        <v>34</v>
      </c>
      <c r="T175" t="s">
        <v>29</v>
      </c>
      <c r="U175" s="4">
        <v>2891</v>
      </c>
      <c r="V175" s="5">
        <v>102</v>
      </c>
      <c r="W175" s="12">
        <v>5.75</v>
      </c>
      <c r="X175">
        <f>data89[[#This Row],[Units]]*data89[[#This Row],[Sales per unit]]</f>
        <v>586.5</v>
      </c>
      <c r="Y175">
        <f>data89[[#This Row],[Amount]]-data89[[#This Row],[Total sales  ]]</f>
        <v>2304.5</v>
      </c>
    </row>
    <row r="176" spans="7:25" x14ac:dyDescent="0.25">
      <c r="G176" t="s">
        <v>3</v>
      </c>
      <c r="H176" t="s">
        <v>34</v>
      </c>
      <c r="I176" t="s">
        <v>20</v>
      </c>
      <c r="J176" s="4">
        <v>2583</v>
      </c>
      <c r="K176" s="5">
        <v>18</v>
      </c>
      <c r="L176" s="24"/>
      <c r="R176" t="s">
        <v>10</v>
      </c>
      <c r="S176" t="s">
        <v>36</v>
      </c>
      <c r="T176" t="s">
        <v>29</v>
      </c>
      <c r="U176" s="4">
        <v>2471</v>
      </c>
      <c r="V176" s="5">
        <v>342</v>
      </c>
      <c r="W176" s="12">
        <v>5.75</v>
      </c>
      <c r="X176">
        <f>data89[[#This Row],[Units]]*data89[[#This Row],[Sales per unit]]</f>
        <v>1966.5</v>
      </c>
      <c r="Y176">
        <f>data89[[#This Row],[Amount]]-data89[[#This Row],[Total sales  ]]</f>
        <v>504.5</v>
      </c>
    </row>
    <row r="177" spans="7:25" x14ac:dyDescent="0.25">
      <c r="G177" t="s">
        <v>7</v>
      </c>
      <c r="H177" t="s">
        <v>35</v>
      </c>
      <c r="I177" t="s">
        <v>19</v>
      </c>
      <c r="J177" s="4">
        <v>4585</v>
      </c>
      <c r="K177" s="5">
        <v>240</v>
      </c>
      <c r="L177" s="24"/>
      <c r="R177" t="s">
        <v>8</v>
      </c>
      <c r="S177" t="s">
        <v>35</v>
      </c>
      <c r="T177" t="s">
        <v>29</v>
      </c>
      <c r="U177" s="4">
        <v>2023</v>
      </c>
      <c r="V177" s="5">
        <v>168</v>
      </c>
      <c r="W177" s="12">
        <v>5.75</v>
      </c>
      <c r="X177">
        <f>data89[[#This Row],[Units]]*data89[[#This Row],[Sales per unit]]</f>
        <v>966</v>
      </c>
      <c r="Y177">
        <f>data89[[#This Row],[Amount]]-data89[[#This Row],[Total sales  ]]</f>
        <v>1057</v>
      </c>
    </row>
    <row r="178" spans="7:25" x14ac:dyDescent="0.25">
      <c r="G178" t="s">
        <v>5</v>
      </c>
      <c r="H178" t="s">
        <v>34</v>
      </c>
      <c r="I178" t="s">
        <v>33</v>
      </c>
      <c r="J178" s="4">
        <v>1652</v>
      </c>
      <c r="K178" s="5">
        <v>93</v>
      </c>
      <c r="L178" s="24"/>
      <c r="R178" t="s">
        <v>7</v>
      </c>
      <c r="S178" t="s">
        <v>36</v>
      </c>
      <c r="T178" t="s">
        <v>29</v>
      </c>
      <c r="U178" s="4">
        <v>5551</v>
      </c>
      <c r="V178" s="5">
        <v>252</v>
      </c>
      <c r="W178" s="12">
        <v>5.75</v>
      </c>
      <c r="X178">
        <f>data89[[#This Row],[Units]]*data89[[#This Row],[Sales per unit]]</f>
        <v>1449</v>
      </c>
      <c r="Y178">
        <f>data89[[#This Row],[Amount]]-data89[[#This Row],[Total sales  ]]</f>
        <v>4102</v>
      </c>
    </row>
    <row r="179" spans="7:25" x14ac:dyDescent="0.25">
      <c r="G179" t="s">
        <v>10</v>
      </c>
      <c r="H179" t="s">
        <v>34</v>
      </c>
      <c r="I179" t="s">
        <v>26</v>
      </c>
      <c r="J179" s="4">
        <v>4991</v>
      </c>
      <c r="K179" s="5">
        <v>9</v>
      </c>
      <c r="L179" s="24"/>
      <c r="R179" t="s">
        <v>5</v>
      </c>
      <c r="S179" t="s">
        <v>35</v>
      </c>
      <c r="T179" t="s">
        <v>29</v>
      </c>
      <c r="U179" s="4">
        <v>4480</v>
      </c>
      <c r="V179" s="5">
        <v>357</v>
      </c>
      <c r="W179" s="12">
        <v>5.75</v>
      </c>
      <c r="X179">
        <f>data89[[#This Row],[Units]]*data89[[#This Row],[Sales per unit]]</f>
        <v>2052.75</v>
      </c>
      <c r="Y179">
        <f>data89[[#This Row],[Amount]]-data89[[#This Row],[Total sales  ]]</f>
        <v>2427.25</v>
      </c>
    </row>
    <row r="180" spans="7:25" x14ac:dyDescent="0.25">
      <c r="G180" t="s">
        <v>8</v>
      </c>
      <c r="H180" t="s">
        <v>34</v>
      </c>
      <c r="I180" t="s">
        <v>16</v>
      </c>
      <c r="J180" s="4">
        <v>2009</v>
      </c>
      <c r="K180" s="5">
        <v>219</v>
      </c>
      <c r="L180" s="24"/>
      <c r="R180" t="s">
        <v>6</v>
      </c>
      <c r="S180" t="s">
        <v>39</v>
      </c>
      <c r="T180" t="s">
        <v>29</v>
      </c>
      <c r="U180" s="4">
        <v>3052</v>
      </c>
      <c r="V180" s="5">
        <v>378</v>
      </c>
      <c r="W180" s="12">
        <v>5.75</v>
      </c>
      <c r="X180">
        <f>data89[[#This Row],[Units]]*data89[[#This Row],[Sales per unit]]</f>
        <v>2173.5</v>
      </c>
      <c r="Y180">
        <f>data89[[#This Row],[Amount]]-data89[[#This Row],[Total sales  ]]</f>
        <v>878.5</v>
      </c>
    </row>
    <row r="181" spans="7:25" x14ac:dyDescent="0.25">
      <c r="G181" t="s">
        <v>2</v>
      </c>
      <c r="H181" t="s">
        <v>39</v>
      </c>
      <c r="I181" t="s">
        <v>22</v>
      </c>
      <c r="J181" s="4">
        <v>1568</v>
      </c>
      <c r="K181" s="5">
        <v>141</v>
      </c>
      <c r="L181" s="24"/>
      <c r="R181" t="s">
        <v>40</v>
      </c>
      <c r="S181" t="s">
        <v>39</v>
      </c>
      <c r="T181" t="s">
        <v>29</v>
      </c>
      <c r="U181" s="4">
        <v>0</v>
      </c>
      <c r="V181" s="5">
        <v>135</v>
      </c>
      <c r="W181" s="12">
        <v>5.75</v>
      </c>
      <c r="X181">
        <f>data89[[#This Row],[Units]]*data89[[#This Row],[Sales per unit]]</f>
        <v>776.25</v>
      </c>
      <c r="Y181">
        <f>data89[[#This Row],[Amount]]-data89[[#This Row],[Total sales  ]]</f>
        <v>-776.25</v>
      </c>
    </row>
    <row r="182" spans="7:25" x14ac:dyDescent="0.25">
      <c r="G182" t="s">
        <v>41</v>
      </c>
      <c r="H182" t="s">
        <v>37</v>
      </c>
      <c r="I182" t="s">
        <v>20</v>
      </c>
      <c r="J182" s="4">
        <v>3388</v>
      </c>
      <c r="K182" s="5">
        <v>123</v>
      </c>
      <c r="L182" s="24"/>
      <c r="R182" t="s">
        <v>3</v>
      </c>
      <c r="S182" t="s">
        <v>37</v>
      </c>
      <c r="T182" t="s">
        <v>29</v>
      </c>
      <c r="U182" s="4">
        <v>4592</v>
      </c>
      <c r="V182" s="5">
        <v>324</v>
      </c>
      <c r="W182" s="12">
        <v>5.75</v>
      </c>
      <c r="X182">
        <f>data89[[#This Row],[Units]]*data89[[#This Row],[Sales per unit]]</f>
        <v>1863</v>
      </c>
      <c r="Y182">
        <f>data89[[#This Row],[Amount]]-data89[[#This Row],[Total sales  ]]</f>
        <v>2729</v>
      </c>
    </row>
    <row r="183" spans="7:25" x14ac:dyDescent="0.25">
      <c r="G183" t="s">
        <v>40</v>
      </c>
      <c r="H183" t="s">
        <v>38</v>
      </c>
      <c r="I183" t="s">
        <v>24</v>
      </c>
      <c r="J183" s="4">
        <v>623</v>
      </c>
      <c r="K183" s="5">
        <v>51</v>
      </c>
      <c r="L183" s="24"/>
      <c r="R183" t="s">
        <v>40</v>
      </c>
      <c r="S183" t="s">
        <v>38</v>
      </c>
      <c r="T183" t="s">
        <v>29</v>
      </c>
      <c r="U183" s="4">
        <v>2541</v>
      </c>
      <c r="V183" s="5">
        <v>45</v>
      </c>
      <c r="W183" s="12">
        <v>5.75</v>
      </c>
      <c r="X183">
        <f>data89[[#This Row],[Units]]*data89[[#This Row],[Sales per unit]]</f>
        <v>258.75</v>
      </c>
      <c r="Y183">
        <f>data89[[#This Row],[Amount]]-data89[[#This Row],[Total sales  ]]</f>
        <v>2282.25</v>
      </c>
    </row>
    <row r="184" spans="7:25" x14ac:dyDescent="0.25">
      <c r="G184" t="s">
        <v>6</v>
      </c>
      <c r="H184" t="s">
        <v>36</v>
      </c>
      <c r="I184" t="s">
        <v>4</v>
      </c>
      <c r="J184" s="4">
        <v>10073</v>
      </c>
      <c r="K184" s="5">
        <v>120</v>
      </c>
      <c r="L184" s="24"/>
      <c r="R184" t="s">
        <v>40</v>
      </c>
      <c r="S184" t="s">
        <v>35</v>
      </c>
      <c r="T184" t="s">
        <v>29</v>
      </c>
      <c r="U184" s="4">
        <v>1617</v>
      </c>
      <c r="V184" s="5">
        <v>126</v>
      </c>
      <c r="W184" s="12">
        <v>5.75</v>
      </c>
      <c r="X184">
        <f>data89[[#This Row],[Units]]*data89[[#This Row],[Sales per unit]]</f>
        <v>724.5</v>
      </c>
      <c r="Y184">
        <f>data89[[#This Row],[Amount]]-data89[[#This Row],[Total sales  ]]</f>
        <v>892.5</v>
      </c>
    </row>
    <row r="185" spans="7:25" x14ac:dyDescent="0.25">
      <c r="G185" t="s">
        <v>8</v>
      </c>
      <c r="H185" t="s">
        <v>39</v>
      </c>
      <c r="I185" t="s">
        <v>26</v>
      </c>
      <c r="J185" s="4">
        <v>1561</v>
      </c>
      <c r="K185" s="5">
        <v>27</v>
      </c>
      <c r="L185" s="24"/>
      <c r="R185" t="s">
        <v>40</v>
      </c>
      <c r="S185" t="s">
        <v>37</v>
      </c>
      <c r="T185" t="s">
        <v>29</v>
      </c>
      <c r="U185" s="4">
        <v>9002</v>
      </c>
      <c r="V185" s="5">
        <v>72</v>
      </c>
      <c r="W185" s="12">
        <v>5.75</v>
      </c>
      <c r="X185">
        <f>data89[[#This Row],[Units]]*data89[[#This Row],[Sales per unit]]</f>
        <v>414</v>
      </c>
      <c r="Y185">
        <f>data89[[#This Row],[Amount]]-data89[[#This Row],[Total sales  ]]</f>
        <v>8588</v>
      </c>
    </row>
    <row r="186" spans="7:25" x14ac:dyDescent="0.25">
      <c r="G186" t="s">
        <v>9</v>
      </c>
      <c r="H186" t="s">
        <v>36</v>
      </c>
      <c r="I186" t="s">
        <v>27</v>
      </c>
      <c r="J186" s="4">
        <v>11522</v>
      </c>
      <c r="K186" s="5">
        <v>204</v>
      </c>
      <c r="L186" s="24"/>
      <c r="R186" t="s">
        <v>6</v>
      </c>
      <c r="S186" t="s">
        <v>36</v>
      </c>
      <c r="T186" t="s">
        <v>29</v>
      </c>
      <c r="U186" s="4">
        <v>1400</v>
      </c>
      <c r="V186" s="5">
        <v>135</v>
      </c>
      <c r="W186" s="12">
        <v>5.75</v>
      </c>
      <c r="X186">
        <f>data89[[#This Row],[Units]]*data89[[#This Row],[Sales per unit]]</f>
        <v>776.25</v>
      </c>
      <c r="Y186">
        <f>data89[[#This Row],[Amount]]-data89[[#This Row],[Total sales  ]]</f>
        <v>623.75</v>
      </c>
    </row>
    <row r="187" spans="7:25" x14ac:dyDescent="0.25">
      <c r="G187" t="s">
        <v>6</v>
      </c>
      <c r="H187" t="s">
        <v>38</v>
      </c>
      <c r="I187" t="s">
        <v>13</v>
      </c>
      <c r="J187" s="4">
        <v>2317</v>
      </c>
      <c r="K187" s="5">
        <v>123</v>
      </c>
      <c r="L187" s="24"/>
      <c r="R187" t="s">
        <v>3</v>
      </c>
      <c r="S187" t="s">
        <v>39</v>
      </c>
      <c r="T187" t="s">
        <v>29</v>
      </c>
      <c r="U187" s="4">
        <v>3640</v>
      </c>
      <c r="V187" s="5">
        <v>51</v>
      </c>
      <c r="W187" s="12">
        <v>5.75</v>
      </c>
      <c r="X187">
        <f>data89[[#This Row],[Units]]*data89[[#This Row],[Sales per unit]]</f>
        <v>293.25</v>
      </c>
      <c r="Y187">
        <f>data89[[#This Row],[Amount]]-data89[[#This Row],[Total sales  ]]</f>
        <v>3346.75</v>
      </c>
    </row>
    <row r="188" spans="7:25" x14ac:dyDescent="0.25">
      <c r="G188" t="s">
        <v>10</v>
      </c>
      <c r="H188" t="s">
        <v>37</v>
      </c>
      <c r="I188" t="s">
        <v>28</v>
      </c>
      <c r="J188" s="4">
        <v>3059</v>
      </c>
      <c r="K188" s="5">
        <v>27</v>
      </c>
      <c r="L188" s="24"/>
      <c r="R188" t="s">
        <v>2</v>
      </c>
      <c r="S188" t="s">
        <v>34</v>
      </c>
      <c r="T188" t="s">
        <v>13</v>
      </c>
      <c r="U188" s="4">
        <v>252</v>
      </c>
      <c r="V188" s="5">
        <v>54</v>
      </c>
      <c r="W188" s="12">
        <v>5.75</v>
      </c>
      <c r="X188">
        <f>data89[[#This Row],[Units]]*data89[[#This Row],[Sales per unit]]</f>
        <v>310.5</v>
      </c>
      <c r="Y188">
        <f>data89[[#This Row],[Amount]]-data89[[#This Row],[Total sales  ]]</f>
        <v>-58.5</v>
      </c>
    </row>
    <row r="189" spans="7:25" x14ac:dyDescent="0.25">
      <c r="G189" t="s">
        <v>41</v>
      </c>
      <c r="H189" t="s">
        <v>37</v>
      </c>
      <c r="I189" t="s">
        <v>26</v>
      </c>
      <c r="J189" s="4">
        <v>2324</v>
      </c>
      <c r="K189" s="5">
        <v>177</v>
      </c>
      <c r="L189" s="24"/>
      <c r="R189" t="s">
        <v>41</v>
      </c>
      <c r="S189" t="s">
        <v>36</v>
      </c>
      <c r="T189" t="s">
        <v>13</v>
      </c>
      <c r="U189" s="4">
        <v>10311</v>
      </c>
      <c r="V189" s="5">
        <v>231</v>
      </c>
      <c r="W189" s="12">
        <v>5.75</v>
      </c>
      <c r="X189">
        <f>data89[[#This Row],[Units]]*data89[[#This Row],[Sales per unit]]</f>
        <v>1328.25</v>
      </c>
      <c r="Y189">
        <f>data89[[#This Row],[Amount]]-data89[[#This Row],[Total sales  ]]</f>
        <v>8982.75</v>
      </c>
    </row>
    <row r="190" spans="7:25" x14ac:dyDescent="0.25">
      <c r="G190" t="s">
        <v>3</v>
      </c>
      <c r="H190" t="s">
        <v>39</v>
      </c>
      <c r="I190" t="s">
        <v>26</v>
      </c>
      <c r="J190" s="4">
        <v>4956</v>
      </c>
      <c r="K190" s="5">
        <v>171</v>
      </c>
      <c r="L190" s="24"/>
      <c r="R190" t="s">
        <v>41</v>
      </c>
      <c r="S190" t="s">
        <v>35</v>
      </c>
      <c r="T190" t="s">
        <v>13</v>
      </c>
      <c r="U190" s="4">
        <v>4760</v>
      </c>
      <c r="V190" s="5">
        <v>69</v>
      </c>
      <c r="W190" s="12">
        <v>5.75</v>
      </c>
      <c r="X190">
        <f>data89[[#This Row],[Units]]*data89[[#This Row],[Sales per unit]]</f>
        <v>396.75</v>
      </c>
      <c r="Y190">
        <f>data89[[#This Row],[Amount]]-data89[[#This Row],[Total sales  ]]</f>
        <v>4363.25</v>
      </c>
    </row>
    <row r="191" spans="7:25" x14ac:dyDescent="0.25">
      <c r="G191" t="s">
        <v>10</v>
      </c>
      <c r="H191" t="s">
        <v>34</v>
      </c>
      <c r="I191" t="s">
        <v>19</v>
      </c>
      <c r="J191" s="4">
        <v>5355</v>
      </c>
      <c r="K191" s="5">
        <v>204</v>
      </c>
      <c r="L191" s="24"/>
      <c r="R191" t="s">
        <v>2</v>
      </c>
      <c r="S191" t="s">
        <v>38</v>
      </c>
      <c r="T191" t="s">
        <v>13</v>
      </c>
      <c r="U191" s="4">
        <v>56</v>
      </c>
      <c r="V191" s="5">
        <v>51</v>
      </c>
      <c r="W191" s="12">
        <v>5.75</v>
      </c>
      <c r="X191">
        <f>data89[[#This Row],[Units]]*data89[[#This Row],[Sales per unit]]</f>
        <v>293.25</v>
      </c>
      <c r="Y191">
        <f>data89[[#This Row],[Amount]]-data89[[#This Row],[Total sales  ]]</f>
        <v>-237.25</v>
      </c>
    </row>
    <row r="192" spans="7:25" x14ac:dyDescent="0.25">
      <c r="G192" t="s">
        <v>3</v>
      </c>
      <c r="H192" t="s">
        <v>34</v>
      </c>
      <c r="I192" t="s">
        <v>14</v>
      </c>
      <c r="J192" s="4">
        <v>7259</v>
      </c>
      <c r="K192" s="5">
        <v>276</v>
      </c>
      <c r="L192" s="24"/>
      <c r="R192" t="s">
        <v>10</v>
      </c>
      <c r="S192" t="s">
        <v>38</v>
      </c>
      <c r="T192" t="s">
        <v>13</v>
      </c>
      <c r="U192" s="4">
        <v>63</v>
      </c>
      <c r="V192" s="5">
        <v>123</v>
      </c>
      <c r="W192" s="12">
        <v>5.75</v>
      </c>
      <c r="X192">
        <f>data89[[#This Row],[Units]]*data89[[#This Row],[Sales per unit]]</f>
        <v>707.25</v>
      </c>
      <c r="Y192">
        <f>data89[[#This Row],[Amount]]-data89[[#This Row],[Total sales  ]]</f>
        <v>-644.25</v>
      </c>
    </row>
    <row r="193" spans="7:25" x14ac:dyDescent="0.25">
      <c r="G193" t="s">
        <v>8</v>
      </c>
      <c r="H193" t="s">
        <v>37</v>
      </c>
      <c r="I193" t="s">
        <v>26</v>
      </c>
      <c r="J193" s="4">
        <v>6279</v>
      </c>
      <c r="K193" s="5">
        <v>45</v>
      </c>
      <c r="L193" s="24"/>
      <c r="R193" t="s">
        <v>5</v>
      </c>
      <c r="S193" t="s">
        <v>38</v>
      </c>
      <c r="T193" t="s">
        <v>13</v>
      </c>
      <c r="U193" s="4">
        <v>7189</v>
      </c>
      <c r="V193" s="5">
        <v>54</v>
      </c>
      <c r="W193" s="12">
        <v>5.75</v>
      </c>
      <c r="X193">
        <f>data89[[#This Row],[Units]]*data89[[#This Row],[Sales per unit]]</f>
        <v>310.5</v>
      </c>
      <c r="Y193">
        <f>data89[[#This Row],[Amount]]-data89[[#This Row],[Total sales  ]]</f>
        <v>6878.5</v>
      </c>
    </row>
    <row r="194" spans="7:25" x14ac:dyDescent="0.25">
      <c r="G194" t="s">
        <v>40</v>
      </c>
      <c r="H194" t="s">
        <v>38</v>
      </c>
      <c r="I194" t="s">
        <v>29</v>
      </c>
      <c r="J194" s="4">
        <v>2541</v>
      </c>
      <c r="K194" s="5">
        <v>45</v>
      </c>
      <c r="L194" s="24"/>
      <c r="R194" t="s">
        <v>8</v>
      </c>
      <c r="S194" t="s">
        <v>38</v>
      </c>
      <c r="T194" t="s">
        <v>13</v>
      </c>
      <c r="U194" s="4">
        <v>819</v>
      </c>
      <c r="V194" s="5">
        <v>510</v>
      </c>
      <c r="W194" s="12">
        <v>5.75</v>
      </c>
      <c r="X194">
        <f>data89[[#This Row],[Units]]*data89[[#This Row],[Sales per unit]]</f>
        <v>2932.5</v>
      </c>
      <c r="Y194">
        <f>data89[[#This Row],[Amount]]-data89[[#This Row],[Total sales  ]]</f>
        <v>-2113.5</v>
      </c>
    </row>
    <row r="195" spans="7:25" x14ac:dyDescent="0.25">
      <c r="G195" t="s">
        <v>6</v>
      </c>
      <c r="H195" t="s">
        <v>35</v>
      </c>
      <c r="I195" t="s">
        <v>27</v>
      </c>
      <c r="J195" s="4">
        <v>3864</v>
      </c>
      <c r="K195" s="5">
        <v>177</v>
      </c>
      <c r="L195" s="24"/>
      <c r="R195" t="s">
        <v>40</v>
      </c>
      <c r="S195" t="s">
        <v>38</v>
      </c>
      <c r="T195" t="s">
        <v>13</v>
      </c>
      <c r="U195" s="4">
        <v>5670</v>
      </c>
      <c r="V195" s="5">
        <v>297</v>
      </c>
      <c r="W195" s="12">
        <v>5.75</v>
      </c>
      <c r="X195">
        <f>data89[[#This Row],[Units]]*data89[[#This Row],[Sales per unit]]</f>
        <v>1707.75</v>
      </c>
      <c r="Y195">
        <f>data89[[#This Row],[Amount]]-data89[[#This Row],[Total sales  ]]</f>
        <v>3962.25</v>
      </c>
    </row>
    <row r="196" spans="7:25" x14ac:dyDescent="0.25">
      <c r="G196" t="s">
        <v>5</v>
      </c>
      <c r="H196" t="s">
        <v>36</v>
      </c>
      <c r="I196" t="s">
        <v>13</v>
      </c>
      <c r="J196" s="4">
        <v>6146</v>
      </c>
      <c r="K196" s="5">
        <v>63</v>
      </c>
      <c r="L196" s="24"/>
      <c r="R196" t="s">
        <v>6</v>
      </c>
      <c r="S196" t="s">
        <v>38</v>
      </c>
      <c r="T196" t="s">
        <v>13</v>
      </c>
      <c r="U196" s="4">
        <v>2317</v>
      </c>
      <c r="V196" s="5">
        <v>123</v>
      </c>
      <c r="W196" s="12">
        <v>5.75</v>
      </c>
      <c r="X196">
        <f>data89[[#This Row],[Units]]*data89[[#This Row],[Sales per unit]]</f>
        <v>707.25</v>
      </c>
      <c r="Y196">
        <f>data89[[#This Row],[Amount]]-data89[[#This Row],[Total sales  ]]</f>
        <v>1609.75</v>
      </c>
    </row>
    <row r="197" spans="7:25" x14ac:dyDescent="0.25">
      <c r="G197" t="s">
        <v>9</v>
      </c>
      <c r="H197" t="s">
        <v>39</v>
      </c>
      <c r="I197" t="s">
        <v>18</v>
      </c>
      <c r="J197" s="4">
        <v>2639</v>
      </c>
      <c r="K197" s="5">
        <v>204</v>
      </c>
      <c r="L197" s="24"/>
      <c r="R197" t="s">
        <v>5</v>
      </c>
      <c r="S197" t="s">
        <v>36</v>
      </c>
      <c r="T197" t="s">
        <v>13</v>
      </c>
      <c r="U197" s="4">
        <v>6146</v>
      </c>
      <c r="V197" s="5">
        <v>63</v>
      </c>
      <c r="W197" s="12">
        <v>5.75</v>
      </c>
      <c r="X197">
        <f>data89[[#This Row],[Units]]*data89[[#This Row],[Sales per unit]]</f>
        <v>362.25</v>
      </c>
      <c r="Y197">
        <f>data89[[#This Row],[Amount]]-data89[[#This Row],[Total sales  ]]</f>
        <v>5783.75</v>
      </c>
    </row>
    <row r="198" spans="7:25" x14ac:dyDescent="0.25">
      <c r="G198" t="s">
        <v>8</v>
      </c>
      <c r="H198" t="s">
        <v>37</v>
      </c>
      <c r="I198" t="s">
        <v>22</v>
      </c>
      <c r="J198" s="4">
        <v>1890</v>
      </c>
      <c r="K198" s="5">
        <v>195</v>
      </c>
      <c r="L198" s="24"/>
      <c r="R198" t="s">
        <v>6</v>
      </c>
      <c r="S198" t="s">
        <v>36</v>
      </c>
      <c r="T198" t="s">
        <v>13</v>
      </c>
      <c r="U198" s="4">
        <v>4319</v>
      </c>
      <c r="V198" s="5">
        <v>30</v>
      </c>
      <c r="W198" s="12">
        <v>5.75</v>
      </c>
      <c r="X198">
        <f>data89[[#This Row],[Units]]*data89[[#This Row],[Sales per unit]]</f>
        <v>172.5</v>
      </c>
      <c r="Y198">
        <f>data89[[#This Row],[Amount]]-data89[[#This Row],[Total sales  ]]</f>
        <v>4146.5</v>
      </c>
    </row>
    <row r="199" spans="7:25" x14ac:dyDescent="0.25">
      <c r="G199" t="s">
        <v>7</v>
      </c>
      <c r="H199" t="s">
        <v>34</v>
      </c>
      <c r="I199" t="s">
        <v>14</v>
      </c>
      <c r="J199" s="4">
        <v>1932</v>
      </c>
      <c r="K199" s="5">
        <v>369</v>
      </c>
      <c r="L199" s="24"/>
      <c r="R199" t="s">
        <v>10</v>
      </c>
      <c r="S199" t="s">
        <v>36</v>
      </c>
      <c r="T199" t="s">
        <v>13</v>
      </c>
      <c r="U199" s="4">
        <v>945</v>
      </c>
      <c r="V199" s="5">
        <v>75</v>
      </c>
      <c r="W199" s="12">
        <v>5.75</v>
      </c>
      <c r="X199">
        <f>data89[[#This Row],[Units]]*data89[[#This Row],[Sales per unit]]</f>
        <v>431.25</v>
      </c>
      <c r="Y199">
        <f>data89[[#This Row],[Amount]]-data89[[#This Row],[Total sales  ]]</f>
        <v>513.75</v>
      </c>
    </row>
    <row r="200" spans="7:25" x14ac:dyDescent="0.25">
      <c r="G200" t="s">
        <v>3</v>
      </c>
      <c r="H200" t="s">
        <v>34</v>
      </c>
      <c r="I200" t="s">
        <v>25</v>
      </c>
      <c r="J200" s="4">
        <v>6300</v>
      </c>
      <c r="K200" s="5">
        <v>42</v>
      </c>
      <c r="L200" s="24"/>
      <c r="R200" t="s">
        <v>40</v>
      </c>
      <c r="S200" t="s">
        <v>36</v>
      </c>
      <c r="T200" t="s">
        <v>13</v>
      </c>
      <c r="U200" s="4">
        <v>4424</v>
      </c>
      <c r="V200" s="5">
        <v>201</v>
      </c>
      <c r="W200" s="12">
        <v>5.75</v>
      </c>
      <c r="X200">
        <f>data89[[#This Row],[Units]]*data89[[#This Row],[Sales per unit]]</f>
        <v>1155.75</v>
      </c>
      <c r="Y200">
        <f>data89[[#This Row],[Amount]]-data89[[#This Row],[Total sales  ]]</f>
        <v>3268.25</v>
      </c>
    </row>
    <row r="201" spans="7:25" x14ac:dyDescent="0.25">
      <c r="G201" t="s">
        <v>6</v>
      </c>
      <c r="H201" t="s">
        <v>37</v>
      </c>
      <c r="I201" t="s">
        <v>30</v>
      </c>
      <c r="J201" s="4">
        <v>560</v>
      </c>
      <c r="K201" s="5">
        <v>81</v>
      </c>
      <c r="L201" s="24"/>
      <c r="R201" t="s">
        <v>9</v>
      </c>
      <c r="S201" t="s">
        <v>38</v>
      </c>
      <c r="T201" t="s">
        <v>16</v>
      </c>
      <c r="U201" s="4">
        <v>2646</v>
      </c>
      <c r="V201" s="5">
        <v>120</v>
      </c>
      <c r="W201" s="12">
        <v>5.75</v>
      </c>
      <c r="X201">
        <f>data89[[#This Row],[Units]]*data89[[#This Row],[Sales per unit]]</f>
        <v>690</v>
      </c>
      <c r="Y201">
        <f>data89[[#This Row],[Amount]]-data89[[#This Row],[Total sales  ]]</f>
        <v>1956</v>
      </c>
    </row>
    <row r="202" spans="7:25" x14ac:dyDescent="0.25">
      <c r="G202" t="s">
        <v>9</v>
      </c>
      <c r="H202" t="s">
        <v>37</v>
      </c>
      <c r="I202" t="s">
        <v>26</v>
      </c>
      <c r="J202" s="4">
        <v>2856</v>
      </c>
      <c r="K202" s="5">
        <v>246</v>
      </c>
      <c r="L202" s="24"/>
      <c r="R202" t="s">
        <v>3</v>
      </c>
      <c r="S202" t="s">
        <v>39</v>
      </c>
      <c r="T202" t="s">
        <v>16</v>
      </c>
      <c r="U202" s="4">
        <v>21</v>
      </c>
      <c r="V202" s="5">
        <v>168</v>
      </c>
      <c r="W202" s="12">
        <v>5.75</v>
      </c>
      <c r="X202">
        <f>data89[[#This Row],[Units]]*data89[[#This Row],[Sales per unit]]</f>
        <v>966</v>
      </c>
      <c r="Y202">
        <f>data89[[#This Row],[Amount]]-data89[[#This Row],[Total sales  ]]</f>
        <v>-945</v>
      </c>
    </row>
    <row r="203" spans="7:25" x14ac:dyDescent="0.25">
      <c r="G203" t="s">
        <v>9</v>
      </c>
      <c r="H203" t="s">
        <v>34</v>
      </c>
      <c r="I203" t="s">
        <v>17</v>
      </c>
      <c r="J203" s="4">
        <v>707</v>
      </c>
      <c r="K203" s="5">
        <v>174</v>
      </c>
      <c r="L203" s="24"/>
      <c r="R203" t="s">
        <v>6</v>
      </c>
      <c r="S203" t="s">
        <v>37</v>
      </c>
      <c r="T203" t="s">
        <v>16</v>
      </c>
      <c r="U203" s="4">
        <v>1904</v>
      </c>
      <c r="V203" s="5">
        <v>405</v>
      </c>
      <c r="W203" s="12">
        <v>5.75</v>
      </c>
      <c r="X203">
        <f>data89[[#This Row],[Units]]*data89[[#This Row],[Sales per unit]]</f>
        <v>2328.75</v>
      </c>
      <c r="Y203">
        <f>data89[[#This Row],[Amount]]-data89[[#This Row],[Total sales  ]]</f>
        <v>-424.75</v>
      </c>
    </row>
    <row r="204" spans="7:25" x14ac:dyDescent="0.25">
      <c r="G204" t="s">
        <v>8</v>
      </c>
      <c r="H204" t="s">
        <v>35</v>
      </c>
      <c r="I204" t="s">
        <v>30</v>
      </c>
      <c r="J204" s="4">
        <v>3598</v>
      </c>
      <c r="K204" s="5">
        <v>81</v>
      </c>
      <c r="L204" s="24"/>
      <c r="R204" t="s">
        <v>3</v>
      </c>
      <c r="S204" t="s">
        <v>36</v>
      </c>
      <c r="T204" t="s">
        <v>16</v>
      </c>
      <c r="U204" s="4">
        <v>9198</v>
      </c>
      <c r="V204" s="5">
        <v>36</v>
      </c>
      <c r="W204" s="12">
        <v>5.75</v>
      </c>
      <c r="X204">
        <f>data89[[#This Row],[Units]]*data89[[#This Row],[Sales per unit]]</f>
        <v>207</v>
      </c>
      <c r="Y204">
        <f>data89[[#This Row],[Amount]]-data89[[#This Row],[Total sales  ]]</f>
        <v>8991</v>
      </c>
    </row>
    <row r="205" spans="7:25" x14ac:dyDescent="0.25">
      <c r="G205" t="s">
        <v>40</v>
      </c>
      <c r="H205" t="s">
        <v>35</v>
      </c>
      <c r="I205" t="s">
        <v>22</v>
      </c>
      <c r="J205" s="4">
        <v>6853</v>
      </c>
      <c r="K205" s="5">
        <v>372</v>
      </c>
      <c r="L205" s="24"/>
      <c r="R205" t="s">
        <v>5</v>
      </c>
      <c r="S205" t="s">
        <v>36</v>
      </c>
      <c r="T205" t="s">
        <v>16</v>
      </c>
      <c r="U205" s="4">
        <v>16184</v>
      </c>
      <c r="V205" s="5">
        <v>39</v>
      </c>
      <c r="W205" s="12">
        <v>5.75</v>
      </c>
      <c r="X205">
        <f>data89[[#This Row],[Units]]*data89[[#This Row],[Sales per unit]]</f>
        <v>224.25</v>
      </c>
      <c r="Y205">
        <f>data89[[#This Row],[Amount]]-data89[[#This Row],[Total sales  ]]</f>
        <v>15959.75</v>
      </c>
    </row>
    <row r="206" spans="7:25" x14ac:dyDescent="0.25">
      <c r="G206" t="s">
        <v>40</v>
      </c>
      <c r="H206" t="s">
        <v>35</v>
      </c>
      <c r="I206" t="s">
        <v>16</v>
      </c>
      <c r="J206" s="4">
        <v>4725</v>
      </c>
      <c r="K206" s="5">
        <v>174</v>
      </c>
      <c r="L206" s="24"/>
      <c r="R206" t="s">
        <v>6</v>
      </c>
      <c r="S206" t="s">
        <v>38</v>
      </c>
      <c r="T206" t="s">
        <v>16</v>
      </c>
      <c r="U206" s="4">
        <v>938</v>
      </c>
      <c r="V206" s="5">
        <v>6</v>
      </c>
      <c r="W206" s="12">
        <v>5.75</v>
      </c>
      <c r="X206">
        <f>data89[[#This Row],[Units]]*data89[[#This Row],[Sales per unit]]</f>
        <v>34.5</v>
      </c>
      <c r="Y206">
        <f>data89[[#This Row],[Amount]]-data89[[#This Row],[Total sales  ]]</f>
        <v>903.5</v>
      </c>
    </row>
    <row r="207" spans="7:25" x14ac:dyDescent="0.25">
      <c r="G207" t="s">
        <v>41</v>
      </c>
      <c r="H207" t="s">
        <v>36</v>
      </c>
      <c r="I207" t="s">
        <v>32</v>
      </c>
      <c r="J207" s="4">
        <v>10304</v>
      </c>
      <c r="K207" s="5">
        <v>84</v>
      </c>
      <c r="L207" s="24"/>
      <c r="R207" t="s">
        <v>2</v>
      </c>
      <c r="S207" t="s">
        <v>36</v>
      </c>
      <c r="T207" t="s">
        <v>16</v>
      </c>
      <c r="U207" s="4">
        <v>11417</v>
      </c>
      <c r="V207" s="5">
        <v>21</v>
      </c>
      <c r="W207" s="12">
        <v>5.75</v>
      </c>
      <c r="X207">
        <f>data89[[#This Row],[Units]]*data89[[#This Row],[Sales per unit]]</f>
        <v>120.75</v>
      </c>
      <c r="Y207">
        <f>data89[[#This Row],[Amount]]-data89[[#This Row],[Total sales  ]]</f>
        <v>11296.25</v>
      </c>
    </row>
    <row r="208" spans="7:25" x14ac:dyDescent="0.25">
      <c r="G208" t="s">
        <v>41</v>
      </c>
      <c r="H208" t="s">
        <v>34</v>
      </c>
      <c r="I208" t="s">
        <v>16</v>
      </c>
      <c r="J208" s="4">
        <v>1274</v>
      </c>
      <c r="K208" s="5">
        <v>225</v>
      </c>
      <c r="L208" s="24"/>
      <c r="R208" t="s">
        <v>2</v>
      </c>
      <c r="S208" t="s">
        <v>39</v>
      </c>
      <c r="T208" t="s">
        <v>16</v>
      </c>
      <c r="U208" s="4">
        <v>2016</v>
      </c>
      <c r="V208" s="5">
        <v>117</v>
      </c>
      <c r="W208" s="12">
        <v>5.75</v>
      </c>
      <c r="X208">
        <f>data89[[#This Row],[Units]]*data89[[#This Row],[Sales per unit]]</f>
        <v>672.75</v>
      </c>
      <c r="Y208">
        <f>data89[[#This Row],[Amount]]-data89[[#This Row],[Total sales  ]]</f>
        <v>1343.25</v>
      </c>
    </row>
    <row r="209" spans="7:25" x14ac:dyDescent="0.25">
      <c r="G209" t="s">
        <v>5</v>
      </c>
      <c r="H209" t="s">
        <v>36</v>
      </c>
      <c r="I209" t="s">
        <v>30</v>
      </c>
      <c r="J209" s="4">
        <v>1526</v>
      </c>
      <c r="K209" s="5">
        <v>105</v>
      </c>
      <c r="L209" s="24"/>
      <c r="R209" t="s">
        <v>7</v>
      </c>
      <c r="S209" t="s">
        <v>35</v>
      </c>
      <c r="T209" t="s">
        <v>16</v>
      </c>
      <c r="U209" s="4">
        <v>2135</v>
      </c>
      <c r="V209" s="5">
        <v>27</v>
      </c>
      <c r="W209" s="12">
        <v>5.75</v>
      </c>
      <c r="X209">
        <f>data89[[#This Row],[Units]]*data89[[#This Row],[Sales per unit]]</f>
        <v>155.25</v>
      </c>
      <c r="Y209">
        <f>data89[[#This Row],[Amount]]-data89[[#This Row],[Total sales  ]]</f>
        <v>1979.75</v>
      </c>
    </row>
    <row r="210" spans="7:25" x14ac:dyDescent="0.25">
      <c r="G210" t="s">
        <v>40</v>
      </c>
      <c r="H210" t="s">
        <v>39</v>
      </c>
      <c r="I210" t="s">
        <v>28</v>
      </c>
      <c r="J210" s="4">
        <v>3101</v>
      </c>
      <c r="K210" s="5">
        <v>225</v>
      </c>
      <c r="L210" s="24"/>
      <c r="R210" t="s">
        <v>8</v>
      </c>
      <c r="S210" t="s">
        <v>34</v>
      </c>
      <c r="T210" t="s">
        <v>16</v>
      </c>
      <c r="U210" s="4">
        <v>2009</v>
      </c>
      <c r="V210" s="5">
        <v>219</v>
      </c>
      <c r="W210" s="12">
        <v>5.75</v>
      </c>
      <c r="X210">
        <f>data89[[#This Row],[Units]]*data89[[#This Row],[Sales per unit]]</f>
        <v>1259.25</v>
      </c>
      <c r="Y210">
        <f>data89[[#This Row],[Amount]]-data89[[#This Row],[Total sales  ]]</f>
        <v>749.75</v>
      </c>
    </row>
    <row r="211" spans="7:25" x14ac:dyDescent="0.25">
      <c r="G211" t="s">
        <v>2</v>
      </c>
      <c r="H211" t="s">
        <v>37</v>
      </c>
      <c r="I211" t="s">
        <v>14</v>
      </c>
      <c r="J211" s="4">
        <v>1057</v>
      </c>
      <c r="K211" s="5">
        <v>54</v>
      </c>
      <c r="L211" s="24"/>
      <c r="R211" t="s">
        <v>40</v>
      </c>
      <c r="S211" t="s">
        <v>35</v>
      </c>
      <c r="T211" t="s">
        <v>16</v>
      </c>
      <c r="U211" s="4">
        <v>4725</v>
      </c>
      <c r="V211" s="5">
        <v>174</v>
      </c>
      <c r="W211" s="12">
        <v>5.75</v>
      </c>
      <c r="X211">
        <f>data89[[#This Row],[Units]]*data89[[#This Row],[Sales per unit]]</f>
        <v>1000.5</v>
      </c>
      <c r="Y211">
        <f>data89[[#This Row],[Amount]]-data89[[#This Row],[Total sales  ]]</f>
        <v>3724.5</v>
      </c>
    </row>
    <row r="212" spans="7:25" x14ac:dyDescent="0.25">
      <c r="G212" t="s">
        <v>7</v>
      </c>
      <c r="H212" t="s">
        <v>37</v>
      </c>
      <c r="I212" t="s">
        <v>26</v>
      </c>
      <c r="J212" s="4">
        <v>5306</v>
      </c>
      <c r="K212" s="5">
        <v>0</v>
      </c>
      <c r="L212" s="24"/>
      <c r="R212" t="s">
        <v>41</v>
      </c>
      <c r="S212" t="s">
        <v>34</v>
      </c>
      <c r="T212" t="s">
        <v>16</v>
      </c>
      <c r="U212" s="4">
        <v>1274</v>
      </c>
      <c r="V212" s="5">
        <v>225</v>
      </c>
      <c r="W212" s="12">
        <v>5.75</v>
      </c>
      <c r="X212">
        <f>data89[[#This Row],[Units]]*data89[[#This Row],[Sales per unit]]</f>
        <v>1293.75</v>
      </c>
      <c r="Y212">
        <f>data89[[#This Row],[Amount]]-data89[[#This Row],[Total sales  ]]</f>
        <v>-19.75</v>
      </c>
    </row>
    <row r="213" spans="7:25" x14ac:dyDescent="0.25">
      <c r="G213" t="s">
        <v>5</v>
      </c>
      <c r="H213" t="s">
        <v>39</v>
      </c>
      <c r="I213" t="s">
        <v>24</v>
      </c>
      <c r="J213" s="4">
        <v>4018</v>
      </c>
      <c r="K213" s="5">
        <v>171</v>
      </c>
      <c r="L213" s="24"/>
      <c r="R213" t="s">
        <v>9</v>
      </c>
      <c r="S213" t="s">
        <v>34</v>
      </c>
      <c r="T213" t="s">
        <v>16</v>
      </c>
      <c r="U213" s="4">
        <v>938</v>
      </c>
      <c r="V213" s="5">
        <v>189</v>
      </c>
      <c r="W213" s="12">
        <v>5.75</v>
      </c>
      <c r="X213">
        <f>data89[[#This Row],[Units]]*data89[[#This Row],[Sales per unit]]</f>
        <v>1086.75</v>
      </c>
      <c r="Y213">
        <f>data89[[#This Row],[Amount]]-data89[[#This Row],[Total sales  ]]</f>
        <v>-148.75</v>
      </c>
    </row>
    <row r="214" spans="7:25" x14ac:dyDescent="0.25">
      <c r="G214" t="s">
        <v>9</v>
      </c>
      <c r="H214" t="s">
        <v>34</v>
      </c>
      <c r="I214" t="s">
        <v>16</v>
      </c>
      <c r="J214" s="4">
        <v>938</v>
      </c>
      <c r="K214" s="5">
        <v>189</v>
      </c>
      <c r="L214" s="24"/>
      <c r="R214" t="s">
        <v>6</v>
      </c>
      <c r="S214" t="s">
        <v>34</v>
      </c>
      <c r="T214" t="s">
        <v>16</v>
      </c>
      <c r="U214" s="4">
        <v>2219</v>
      </c>
      <c r="V214" s="5">
        <v>75</v>
      </c>
      <c r="W214" s="12">
        <v>5.75</v>
      </c>
      <c r="X214">
        <f>data89[[#This Row],[Units]]*data89[[#This Row],[Sales per unit]]</f>
        <v>431.25</v>
      </c>
      <c r="Y214">
        <f>data89[[#This Row],[Amount]]-data89[[#This Row],[Total sales  ]]</f>
        <v>1787.75</v>
      </c>
    </row>
    <row r="215" spans="7:25" x14ac:dyDescent="0.25">
      <c r="G215" t="s">
        <v>7</v>
      </c>
      <c r="H215" t="s">
        <v>38</v>
      </c>
      <c r="I215" t="s">
        <v>18</v>
      </c>
      <c r="J215" s="4">
        <v>1778</v>
      </c>
      <c r="K215" s="5">
        <v>270</v>
      </c>
      <c r="L215" s="24"/>
      <c r="R215" t="s">
        <v>7</v>
      </c>
      <c r="S215" t="s">
        <v>37</v>
      </c>
      <c r="T215" t="s">
        <v>16</v>
      </c>
      <c r="U215" s="4">
        <v>4487</v>
      </c>
      <c r="V215" s="5">
        <v>333</v>
      </c>
      <c r="W215" s="12">
        <v>5.75</v>
      </c>
      <c r="X215">
        <f>data89[[#This Row],[Units]]*data89[[#This Row],[Sales per unit]]</f>
        <v>1914.75</v>
      </c>
      <c r="Y215">
        <f>data89[[#This Row],[Amount]]-data89[[#This Row],[Total sales  ]]</f>
        <v>2572.25</v>
      </c>
    </row>
    <row r="216" spans="7:25" x14ac:dyDescent="0.25">
      <c r="G216" t="s">
        <v>6</v>
      </c>
      <c r="H216" t="s">
        <v>39</v>
      </c>
      <c r="I216" t="s">
        <v>30</v>
      </c>
      <c r="J216" s="4">
        <v>1638</v>
      </c>
      <c r="K216" s="5">
        <v>63</v>
      </c>
      <c r="L216" s="24"/>
      <c r="R216" t="s">
        <v>5</v>
      </c>
      <c r="S216" t="s">
        <v>34</v>
      </c>
      <c r="T216" t="s">
        <v>20</v>
      </c>
      <c r="U216" s="4">
        <v>15610</v>
      </c>
      <c r="V216" s="5">
        <v>339</v>
      </c>
      <c r="W216" s="12">
        <v>5.75</v>
      </c>
      <c r="X216">
        <f>data89[[#This Row],[Units]]*data89[[#This Row],[Sales per unit]]</f>
        <v>1949.25</v>
      </c>
      <c r="Y216">
        <f>data89[[#This Row],[Amount]]-data89[[#This Row],[Total sales  ]]</f>
        <v>13660.75</v>
      </c>
    </row>
    <row r="217" spans="7:25" x14ac:dyDescent="0.25">
      <c r="G217" t="s">
        <v>41</v>
      </c>
      <c r="H217" t="s">
        <v>38</v>
      </c>
      <c r="I217" t="s">
        <v>25</v>
      </c>
      <c r="J217" s="4">
        <v>154</v>
      </c>
      <c r="K217" s="5">
        <v>21</v>
      </c>
      <c r="L217" s="24"/>
      <c r="R217" t="s">
        <v>2</v>
      </c>
      <c r="S217" t="s">
        <v>39</v>
      </c>
      <c r="T217" t="s">
        <v>20</v>
      </c>
      <c r="U217" s="4">
        <v>9443</v>
      </c>
      <c r="V217" s="5">
        <v>162</v>
      </c>
      <c r="W217" s="12">
        <v>5.75</v>
      </c>
      <c r="X217">
        <f>data89[[#This Row],[Units]]*data89[[#This Row],[Sales per unit]]</f>
        <v>931.5</v>
      </c>
      <c r="Y217">
        <f>data89[[#This Row],[Amount]]-data89[[#This Row],[Total sales  ]]</f>
        <v>8511.5</v>
      </c>
    </row>
    <row r="218" spans="7:25" x14ac:dyDescent="0.25">
      <c r="G218" t="s">
        <v>7</v>
      </c>
      <c r="H218" t="s">
        <v>37</v>
      </c>
      <c r="I218" t="s">
        <v>22</v>
      </c>
      <c r="J218" s="4">
        <v>9835</v>
      </c>
      <c r="K218" s="5">
        <v>207</v>
      </c>
      <c r="L218" s="24"/>
      <c r="R218" t="s">
        <v>10</v>
      </c>
      <c r="S218" t="s">
        <v>35</v>
      </c>
      <c r="T218" t="s">
        <v>20</v>
      </c>
      <c r="U218" s="4">
        <v>1974</v>
      </c>
      <c r="V218" s="5">
        <v>195</v>
      </c>
      <c r="W218" s="12">
        <v>5.75</v>
      </c>
      <c r="X218">
        <f>data89[[#This Row],[Units]]*data89[[#This Row],[Sales per unit]]</f>
        <v>1121.25</v>
      </c>
      <c r="Y218">
        <f>data89[[#This Row],[Amount]]-data89[[#This Row],[Total sales  ]]</f>
        <v>852.75</v>
      </c>
    </row>
    <row r="219" spans="7:25" x14ac:dyDescent="0.25">
      <c r="G219" t="s">
        <v>9</v>
      </c>
      <c r="H219" t="s">
        <v>37</v>
      </c>
      <c r="I219" t="s">
        <v>20</v>
      </c>
      <c r="J219" s="4">
        <v>7273</v>
      </c>
      <c r="K219" s="5">
        <v>96</v>
      </c>
      <c r="L219" s="24"/>
      <c r="R219" t="s">
        <v>7</v>
      </c>
      <c r="S219" t="s">
        <v>34</v>
      </c>
      <c r="T219" t="s">
        <v>20</v>
      </c>
      <c r="U219" s="4">
        <v>2205</v>
      </c>
      <c r="V219" s="5">
        <v>138</v>
      </c>
      <c r="W219" s="12">
        <v>5.75</v>
      </c>
      <c r="X219">
        <f>data89[[#This Row],[Units]]*data89[[#This Row],[Sales per unit]]</f>
        <v>793.5</v>
      </c>
      <c r="Y219">
        <f>data89[[#This Row],[Amount]]-data89[[#This Row],[Total sales  ]]</f>
        <v>1411.5</v>
      </c>
    </row>
    <row r="220" spans="7:25" x14ac:dyDescent="0.25">
      <c r="G220" t="s">
        <v>5</v>
      </c>
      <c r="H220" t="s">
        <v>39</v>
      </c>
      <c r="I220" t="s">
        <v>22</v>
      </c>
      <c r="J220" s="4">
        <v>6909</v>
      </c>
      <c r="K220" s="5">
        <v>81</v>
      </c>
      <c r="L220" s="24"/>
      <c r="R220" t="s">
        <v>9</v>
      </c>
      <c r="S220" t="s">
        <v>34</v>
      </c>
      <c r="T220" t="s">
        <v>20</v>
      </c>
      <c r="U220" s="4">
        <v>8463</v>
      </c>
      <c r="V220" s="5">
        <v>492</v>
      </c>
      <c r="W220" s="12">
        <v>5.75</v>
      </c>
      <c r="X220">
        <f>data89[[#This Row],[Units]]*data89[[#This Row],[Sales per unit]]</f>
        <v>2829</v>
      </c>
      <c r="Y220">
        <f>data89[[#This Row],[Amount]]-data89[[#This Row],[Total sales  ]]</f>
        <v>5634</v>
      </c>
    </row>
    <row r="221" spans="7:25" x14ac:dyDescent="0.25">
      <c r="G221" t="s">
        <v>9</v>
      </c>
      <c r="H221" t="s">
        <v>39</v>
      </c>
      <c r="I221" t="s">
        <v>24</v>
      </c>
      <c r="J221" s="4">
        <v>3920</v>
      </c>
      <c r="K221" s="5">
        <v>306</v>
      </c>
      <c r="L221" s="24"/>
      <c r="R221" t="s">
        <v>3</v>
      </c>
      <c r="S221" t="s">
        <v>34</v>
      </c>
      <c r="T221" t="s">
        <v>20</v>
      </c>
      <c r="U221" s="4">
        <v>2583</v>
      </c>
      <c r="V221" s="5">
        <v>18</v>
      </c>
      <c r="W221" s="12">
        <v>5.75</v>
      </c>
      <c r="X221">
        <f>data89[[#This Row],[Units]]*data89[[#This Row],[Sales per unit]]</f>
        <v>103.5</v>
      </c>
      <c r="Y221">
        <f>data89[[#This Row],[Amount]]-data89[[#This Row],[Total sales  ]]</f>
        <v>2479.5</v>
      </c>
    </row>
    <row r="222" spans="7:25" x14ac:dyDescent="0.25">
      <c r="G222" t="s">
        <v>10</v>
      </c>
      <c r="H222" t="s">
        <v>39</v>
      </c>
      <c r="I222" t="s">
        <v>21</v>
      </c>
      <c r="J222" s="4">
        <v>4858</v>
      </c>
      <c r="K222" s="5">
        <v>279</v>
      </c>
      <c r="L222" s="24"/>
      <c r="R222" t="s">
        <v>41</v>
      </c>
      <c r="S222" t="s">
        <v>37</v>
      </c>
      <c r="T222" t="s">
        <v>20</v>
      </c>
      <c r="U222" s="4">
        <v>3388</v>
      </c>
      <c r="V222" s="5">
        <v>123</v>
      </c>
      <c r="W222" s="12">
        <v>5.75</v>
      </c>
      <c r="X222">
        <f>data89[[#This Row],[Units]]*data89[[#This Row],[Sales per unit]]</f>
        <v>707.25</v>
      </c>
      <c r="Y222">
        <f>data89[[#This Row],[Amount]]-data89[[#This Row],[Total sales  ]]</f>
        <v>2680.75</v>
      </c>
    </row>
    <row r="223" spans="7:25" x14ac:dyDescent="0.25">
      <c r="G223" t="s">
        <v>2</v>
      </c>
      <c r="H223" t="s">
        <v>38</v>
      </c>
      <c r="I223" t="s">
        <v>4</v>
      </c>
      <c r="J223" s="4">
        <v>3549</v>
      </c>
      <c r="K223" s="5">
        <v>3</v>
      </c>
      <c r="L223" s="24"/>
      <c r="R223" t="s">
        <v>9</v>
      </c>
      <c r="S223" t="s">
        <v>37</v>
      </c>
      <c r="T223" t="s">
        <v>20</v>
      </c>
      <c r="U223" s="4">
        <v>7273</v>
      </c>
      <c r="V223" s="5">
        <v>96</v>
      </c>
      <c r="W223" s="12">
        <v>5.75</v>
      </c>
      <c r="X223">
        <f>data89[[#This Row],[Units]]*data89[[#This Row],[Sales per unit]]</f>
        <v>552</v>
      </c>
      <c r="Y223">
        <f>data89[[#This Row],[Amount]]-data89[[#This Row],[Total sales  ]]</f>
        <v>6721</v>
      </c>
    </row>
    <row r="224" spans="7:25" x14ac:dyDescent="0.25">
      <c r="G224" t="s">
        <v>7</v>
      </c>
      <c r="H224" t="s">
        <v>39</v>
      </c>
      <c r="I224" t="s">
        <v>27</v>
      </c>
      <c r="J224" s="4">
        <v>966</v>
      </c>
      <c r="K224" s="5">
        <v>198</v>
      </c>
      <c r="L224" s="24"/>
      <c r="R224" t="s">
        <v>8</v>
      </c>
      <c r="S224" t="s">
        <v>35</v>
      </c>
      <c r="T224" t="s">
        <v>20</v>
      </c>
      <c r="U224" s="4">
        <v>2702</v>
      </c>
      <c r="V224" s="5">
        <v>363</v>
      </c>
      <c r="W224" s="12">
        <v>5.75</v>
      </c>
      <c r="X224">
        <f>data89[[#This Row],[Units]]*data89[[#This Row],[Sales per unit]]</f>
        <v>2087.25</v>
      </c>
      <c r="Y224">
        <f>data89[[#This Row],[Amount]]-data89[[#This Row],[Total sales  ]]</f>
        <v>614.75</v>
      </c>
    </row>
    <row r="225" spans="7:25" x14ac:dyDescent="0.25">
      <c r="G225" t="s">
        <v>5</v>
      </c>
      <c r="H225" t="s">
        <v>39</v>
      </c>
      <c r="I225" t="s">
        <v>18</v>
      </c>
      <c r="J225" s="4">
        <v>385</v>
      </c>
      <c r="K225" s="5">
        <v>249</v>
      </c>
      <c r="L225" s="24"/>
      <c r="R225" t="s">
        <v>6</v>
      </c>
      <c r="S225" t="s">
        <v>35</v>
      </c>
      <c r="T225" t="s">
        <v>20</v>
      </c>
      <c r="U225" s="4">
        <v>1071</v>
      </c>
      <c r="V225" s="5">
        <v>270</v>
      </c>
      <c r="W225" s="12">
        <v>5.75</v>
      </c>
      <c r="X225">
        <f>data89[[#This Row],[Units]]*data89[[#This Row],[Sales per unit]]</f>
        <v>1552.5</v>
      </c>
      <c r="Y225">
        <f>data89[[#This Row],[Amount]]-data89[[#This Row],[Total sales  ]]</f>
        <v>-481.5</v>
      </c>
    </row>
    <row r="226" spans="7:25" x14ac:dyDescent="0.25">
      <c r="G226" t="s">
        <v>6</v>
      </c>
      <c r="H226" t="s">
        <v>34</v>
      </c>
      <c r="I226" t="s">
        <v>16</v>
      </c>
      <c r="J226" s="4">
        <v>2219</v>
      </c>
      <c r="K226" s="5">
        <v>75</v>
      </c>
      <c r="L226" s="24"/>
      <c r="R226" t="s">
        <v>6</v>
      </c>
      <c r="S226" t="s">
        <v>38</v>
      </c>
      <c r="T226" t="s">
        <v>27</v>
      </c>
      <c r="U226" s="4">
        <v>1134</v>
      </c>
      <c r="V226" s="5">
        <v>282</v>
      </c>
      <c r="W226" s="12">
        <v>5.75</v>
      </c>
      <c r="X226">
        <f>data89[[#This Row],[Units]]*data89[[#This Row],[Sales per unit]]</f>
        <v>1621.5</v>
      </c>
      <c r="Y226">
        <f>data89[[#This Row],[Amount]]-data89[[#This Row],[Total sales  ]]</f>
        <v>-487.5</v>
      </c>
    </row>
    <row r="227" spans="7:25" x14ac:dyDescent="0.25">
      <c r="G227" t="s">
        <v>9</v>
      </c>
      <c r="H227" t="s">
        <v>36</v>
      </c>
      <c r="I227" t="s">
        <v>32</v>
      </c>
      <c r="J227" s="4">
        <v>2954</v>
      </c>
      <c r="K227" s="5">
        <v>189</v>
      </c>
      <c r="L227" s="24"/>
      <c r="R227" t="s">
        <v>40</v>
      </c>
      <c r="S227" t="s">
        <v>34</v>
      </c>
      <c r="T227" t="s">
        <v>27</v>
      </c>
      <c r="U227" s="4">
        <v>2289</v>
      </c>
      <c r="V227" s="5">
        <v>135</v>
      </c>
      <c r="W227" s="12">
        <v>5.75</v>
      </c>
      <c r="X227">
        <f>data89[[#This Row],[Units]]*data89[[#This Row],[Sales per unit]]</f>
        <v>776.25</v>
      </c>
      <c r="Y227">
        <f>data89[[#This Row],[Amount]]-data89[[#This Row],[Total sales  ]]</f>
        <v>1512.75</v>
      </c>
    </row>
    <row r="228" spans="7:25" x14ac:dyDescent="0.25">
      <c r="G228" t="s">
        <v>7</v>
      </c>
      <c r="H228" t="s">
        <v>36</v>
      </c>
      <c r="I228" t="s">
        <v>32</v>
      </c>
      <c r="J228" s="4">
        <v>280</v>
      </c>
      <c r="K228" s="5">
        <v>87</v>
      </c>
      <c r="L228" s="24"/>
      <c r="R228" t="s">
        <v>5</v>
      </c>
      <c r="S228" t="s">
        <v>34</v>
      </c>
      <c r="T228" t="s">
        <v>27</v>
      </c>
      <c r="U228" s="4">
        <v>6986</v>
      </c>
      <c r="V228" s="5">
        <v>21</v>
      </c>
      <c r="W228" s="12">
        <v>5.75</v>
      </c>
      <c r="X228">
        <f>data89[[#This Row],[Units]]*data89[[#This Row],[Sales per unit]]</f>
        <v>120.75</v>
      </c>
      <c r="Y228">
        <f>data89[[#This Row],[Amount]]-data89[[#This Row],[Total sales  ]]</f>
        <v>6865.25</v>
      </c>
    </row>
    <row r="229" spans="7:25" x14ac:dyDescent="0.25">
      <c r="G229" t="s">
        <v>41</v>
      </c>
      <c r="H229" t="s">
        <v>36</v>
      </c>
      <c r="I229" t="s">
        <v>30</v>
      </c>
      <c r="J229" s="4">
        <v>6118</v>
      </c>
      <c r="K229" s="5">
        <v>174</v>
      </c>
      <c r="L229" s="24"/>
      <c r="R229" t="s">
        <v>6</v>
      </c>
      <c r="S229" t="s">
        <v>34</v>
      </c>
      <c r="T229" t="s">
        <v>27</v>
      </c>
      <c r="U229" s="4">
        <v>4242</v>
      </c>
      <c r="V229" s="5">
        <v>207</v>
      </c>
      <c r="W229" s="12">
        <v>5.75</v>
      </c>
      <c r="X229">
        <f>data89[[#This Row],[Units]]*data89[[#This Row],[Sales per unit]]</f>
        <v>1190.25</v>
      </c>
      <c r="Y229">
        <f>data89[[#This Row],[Amount]]-data89[[#This Row],[Total sales  ]]</f>
        <v>3051.75</v>
      </c>
    </row>
    <row r="230" spans="7:25" x14ac:dyDescent="0.25">
      <c r="G230" t="s">
        <v>2</v>
      </c>
      <c r="H230" t="s">
        <v>39</v>
      </c>
      <c r="I230" t="s">
        <v>15</v>
      </c>
      <c r="J230" s="4">
        <v>4802</v>
      </c>
      <c r="K230" s="5">
        <v>36</v>
      </c>
      <c r="L230" s="24"/>
      <c r="R230" t="s">
        <v>2</v>
      </c>
      <c r="S230" t="s">
        <v>39</v>
      </c>
      <c r="T230" t="s">
        <v>27</v>
      </c>
      <c r="U230" s="4">
        <v>7812</v>
      </c>
      <c r="V230" s="5">
        <v>81</v>
      </c>
      <c r="W230" s="12">
        <v>5.75</v>
      </c>
      <c r="X230">
        <f>data89[[#This Row],[Units]]*data89[[#This Row],[Sales per unit]]</f>
        <v>465.75</v>
      </c>
      <c r="Y230">
        <f>data89[[#This Row],[Amount]]-data89[[#This Row],[Total sales  ]]</f>
        <v>7346.25</v>
      </c>
    </row>
    <row r="231" spans="7:25" x14ac:dyDescent="0.25">
      <c r="G231" t="s">
        <v>9</v>
      </c>
      <c r="H231" t="s">
        <v>38</v>
      </c>
      <c r="I231" t="s">
        <v>24</v>
      </c>
      <c r="J231" s="4">
        <v>4137</v>
      </c>
      <c r="K231" s="5">
        <v>60</v>
      </c>
      <c r="L231" s="24"/>
      <c r="R231" t="s">
        <v>2</v>
      </c>
      <c r="S231" t="s">
        <v>36</v>
      </c>
      <c r="T231" t="s">
        <v>27</v>
      </c>
      <c r="U231" s="4">
        <v>798</v>
      </c>
      <c r="V231" s="5">
        <v>519</v>
      </c>
      <c r="W231" s="12">
        <v>5.75</v>
      </c>
      <c r="X231">
        <f>data89[[#This Row],[Units]]*data89[[#This Row],[Sales per unit]]</f>
        <v>2984.25</v>
      </c>
      <c r="Y231">
        <f>data89[[#This Row],[Amount]]-data89[[#This Row],[Total sales  ]]</f>
        <v>-2186.25</v>
      </c>
    </row>
    <row r="232" spans="7:25" x14ac:dyDescent="0.25">
      <c r="G232" t="s">
        <v>3</v>
      </c>
      <c r="H232" t="s">
        <v>35</v>
      </c>
      <c r="I232" t="s">
        <v>23</v>
      </c>
      <c r="J232" s="4">
        <v>2023</v>
      </c>
      <c r="K232" s="5">
        <v>78</v>
      </c>
      <c r="L232" s="24"/>
      <c r="R232" t="s">
        <v>10</v>
      </c>
      <c r="S232" t="s">
        <v>36</v>
      </c>
      <c r="T232" t="s">
        <v>27</v>
      </c>
      <c r="U232" s="4">
        <v>1407</v>
      </c>
      <c r="V232" s="5">
        <v>72</v>
      </c>
      <c r="W232" s="12">
        <v>5.75</v>
      </c>
      <c r="X232">
        <f>data89[[#This Row],[Units]]*data89[[#This Row],[Sales per unit]]</f>
        <v>414</v>
      </c>
      <c r="Y232">
        <f>data89[[#This Row],[Amount]]-data89[[#This Row],[Total sales  ]]</f>
        <v>993</v>
      </c>
    </row>
    <row r="233" spans="7:25" x14ac:dyDescent="0.25">
      <c r="G233" t="s">
        <v>9</v>
      </c>
      <c r="H233" t="s">
        <v>36</v>
      </c>
      <c r="I233" t="s">
        <v>30</v>
      </c>
      <c r="J233" s="4">
        <v>9051</v>
      </c>
      <c r="K233" s="5">
        <v>57</v>
      </c>
      <c r="L233" s="24"/>
      <c r="R233" t="s">
        <v>41</v>
      </c>
      <c r="S233" t="s">
        <v>35</v>
      </c>
      <c r="T233" t="s">
        <v>27</v>
      </c>
      <c r="U233" s="4">
        <v>847</v>
      </c>
      <c r="V233" s="5">
        <v>129</v>
      </c>
      <c r="W233" s="12">
        <v>5.75</v>
      </c>
      <c r="X233">
        <f>data89[[#This Row],[Units]]*data89[[#This Row],[Sales per unit]]</f>
        <v>741.75</v>
      </c>
      <c r="Y233">
        <f>data89[[#This Row],[Amount]]-data89[[#This Row],[Total sales  ]]</f>
        <v>105.25</v>
      </c>
    </row>
    <row r="234" spans="7:25" x14ac:dyDescent="0.25">
      <c r="G234" t="s">
        <v>9</v>
      </c>
      <c r="H234" t="s">
        <v>37</v>
      </c>
      <c r="I234" t="s">
        <v>28</v>
      </c>
      <c r="J234" s="4">
        <v>2919</v>
      </c>
      <c r="K234" s="5">
        <v>45</v>
      </c>
      <c r="L234" s="24"/>
      <c r="R234" t="s">
        <v>8</v>
      </c>
      <c r="S234" t="s">
        <v>35</v>
      </c>
      <c r="T234" t="s">
        <v>27</v>
      </c>
      <c r="U234" s="4">
        <v>4753</v>
      </c>
      <c r="V234" s="5">
        <v>300</v>
      </c>
      <c r="W234" s="12">
        <v>5.75</v>
      </c>
      <c r="X234">
        <f>data89[[#This Row],[Units]]*data89[[#This Row],[Sales per unit]]</f>
        <v>1725</v>
      </c>
      <c r="Y234">
        <f>data89[[#This Row],[Amount]]-data89[[#This Row],[Total sales  ]]</f>
        <v>3028</v>
      </c>
    </row>
    <row r="235" spans="7:25" x14ac:dyDescent="0.25">
      <c r="G235" t="s">
        <v>41</v>
      </c>
      <c r="H235" t="s">
        <v>38</v>
      </c>
      <c r="I235" t="s">
        <v>22</v>
      </c>
      <c r="J235" s="4">
        <v>5915</v>
      </c>
      <c r="K235" s="5">
        <v>3</v>
      </c>
      <c r="L235" s="24"/>
      <c r="R235" t="s">
        <v>7</v>
      </c>
      <c r="S235" t="s">
        <v>35</v>
      </c>
      <c r="T235" t="s">
        <v>27</v>
      </c>
      <c r="U235" s="4">
        <v>2478</v>
      </c>
      <c r="V235" s="5">
        <v>21</v>
      </c>
      <c r="W235" s="12">
        <v>5.75</v>
      </c>
      <c r="X235">
        <f>data89[[#This Row],[Units]]*data89[[#This Row],[Sales per unit]]</f>
        <v>120.75</v>
      </c>
      <c r="Y235">
        <f>data89[[#This Row],[Amount]]-data89[[#This Row],[Total sales  ]]</f>
        <v>2357.25</v>
      </c>
    </row>
    <row r="236" spans="7:25" x14ac:dyDescent="0.25">
      <c r="G236" t="s">
        <v>10</v>
      </c>
      <c r="H236" t="s">
        <v>35</v>
      </c>
      <c r="I236" t="s">
        <v>15</v>
      </c>
      <c r="J236" s="4">
        <v>2562</v>
      </c>
      <c r="K236" s="5">
        <v>6</v>
      </c>
      <c r="L236" s="24"/>
      <c r="R236" t="s">
        <v>9</v>
      </c>
      <c r="S236" t="s">
        <v>36</v>
      </c>
      <c r="T236" t="s">
        <v>27</v>
      </c>
      <c r="U236" s="4">
        <v>11522</v>
      </c>
      <c r="V236" s="5">
        <v>204</v>
      </c>
      <c r="W236" s="12">
        <v>5.75</v>
      </c>
      <c r="X236">
        <f>data89[[#This Row],[Units]]*data89[[#This Row],[Sales per unit]]</f>
        <v>1173</v>
      </c>
      <c r="Y236">
        <f>data89[[#This Row],[Amount]]-data89[[#This Row],[Total sales  ]]</f>
        <v>10349</v>
      </c>
    </row>
    <row r="237" spans="7:25" x14ac:dyDescent="0.25">
      <c r="G237" t="s">
        <v>5</v>
      </c>
      <c r="H237" t="s">
        <v>37</v>
      </c>
      <c r="I237" t="s">
        <v>25</v>
      </c>
      <c r="J237" s="4">
        <v>8813</v>
      </c>
      <c r="K237" s="5">
        <v>21</v>
      </c>
      <c r="L237" s="24"/>
      <c r="R237" t="s">
        <v>6</v>
      </c>
      <c r="S237" t="s">
        <v>35</v>
      </c>
      <c r="T237" t="s">
        <v>27</v>
      </c>
      <c r="U237" s="4">
        <v>3864</v>
      </c>
      <c r="V237" s="5">
        <v>177</v>
      </c>
      <c r="W237" s="12">
        <v>5.75</v>
      </c>
      <c r="X237">
        <f>data89[[#This Row],[Units]]*data89[[#This Row],[Sales per unit]]</f>
        <v>1017.75</v>
      </c>
      <c r="Y237">
        <f>data89[[#This Row],[Amount]]-data89[[#This Row],[Total sales  ]]</f>
        <v>2846.25</v>
      </c>
    </row>
    <row r="238" spans="7:25" x14ac:dyDescent="0.25">
      <c r="G238" t="s">
        <v>5</v>
      </c>
      <c r="H238" t="s">
        <v>36</v>
      </c>
      <c r="I238" t="s">
        <v>18</v>
      </c>
      <c r="J238" s="4">
        <v>6111</v>
      </c>
      <c r="K238" s="5">
        <v>3</v>
      </c>
      <c r="L238" s="24"/>
      <c r="R238" t="s">
        <v>7</v>
      </c>
      <c r="S238" t="s">
        <v>39</v>
      </c>
      <c r="T238" t="s">
        <v>27</v>
      </c>
      <c r="U238" s="4">
        <v>966</v>
      </c>
      <c r="V238" s="5">
        <v>198</v>
      </c>
      <c r="W238" s="12">
        <v>5.75</v>
      </c>
      <c r="X238">
        <f>data89[[#This Row],[Units]]*data89[[#This Row],[Sales per unit]]</f>
        <v>1138.5</v>
      </c>
      <c r="Y238">
        <f>data89[[#This Row],[Amount]]-data89[[#This Row],[Total sales  ]]</f>
        <v>-172.5</v>
      </c>
    </row>
    <row r="239" spans="7:25" x14ac:dyDescent="0.25">
      <c r="G239" t="s">
        <v>8</v>
      </c>
      <c r="H239" t="s">
        <v>34</v>
      </c>
      <c r="I239" t="s">
        <v>31</v>
      </c>
      <c r="J239" s="4">
        <v>3507</v>
      </c>
      <c r="K239" s="5">
        <v>288</v>
      </c>
      <c r="L239" s="24"/>
      <c r="R239" t="s">
        <v>40</v>
      </c>
      <c r="S239" t="s">
        <v>39</v>
      </c>
      <c r="T239" t="s">
        <v>27</v>
      </c>
      <c r="U239" s="4">
        <v>6370</v>
      </c>
      <c r="V239" s="5">
        <v>30</v>
      </c>
      <c r="W239" s="12">
        <v>5.75</v>
      </c>
      <c r="X239">
        <f>data89[[#This Row],[Units]]*data89[[#This Row],[Sales per unit]]</f>
        <v>172.5</v>
      </c>
      <c r="Y239">
        <f>data89[[#This Row],[Amount]]-data89[[#This Row],[Total sales  ]]</f>
        <v>6197.5</v>
      </c>
    </row>
    <row r="240" spans="7:25" x14ac:dyDescent="0.25">
      <c r="G240" t="s">
        <v>6</v>
      </c>
      <c r="H240" t="s">
        <v>36</v>
      </c>
      <c r="I240" t="s">
        <v>13</v>
      </c>
      <c r="J240" s="4">
        <v>4319</v>
      </c>
      <c r="K240" s="5">
        <v>30</v>
      </c>
      <c r="L240" s="24"/>
      <c r="R240" t="s">
        <v>40</v>
      </c>
      <c r="S240" t="s">
        <v>36</v>
      </c>
      <c r="T240" t="s">
        <v>27</v>
      </c>
      <c r="U240" s="4">
        <v>3164</v>
      </c>
      <c r="V240" s="5">
        <v>306</v>
      </c>
      <c r="W240" s="12">
        <v>5.75</v>
      </c>
      <c r="X240">
        <f>data89[[#This Row],[Units]]*data89[[#This Row],[Sales per unit]]</f>
        <v>1759.5</v>
      </c>
      <c r="Y240">
        <f>data89[[#This Row],[Amount]]-data89[[#This Row],[Total sales  ]]</f>
        <v>1404.5</v>
      </c>
    </row>
    <row r="241" spans="7:25" x14ac:dyDescent="0.25">
      <c r="G241" t="s">
        <v>40</v>
      </c>
      <c r="H241" t="s">
        <v>38</v>
      </c>
      <c r="I241" t="s">
        <v>26</v>
      </c>
      <c r="J241" s="4">
        <v>609</v>
      </c>
      <c r="K241" s="5">
        <v>87</v>
      </c>
      <c r="L241" s="24"/>
      <c r="R241" t="s">
        <v>40</v>
      </c>
      <c r="S241" t="s">
        <v>37</v>
      </c>
      <c r="T241" t="s">
        <v>27</v>
      </c>
      <c r="U241" s="4">
        <v>6132</v>
      </c>
      <c r="V241" s="5">
        <v>93</v>
      </c>
      <c r="W241" s="12">
        <v>5.75</v>
      </c>
      <c r="X241">
        <f>data89[[#This Row],[Units]]*data89[[#This Row],[Sales per unit]]</f>
        <v>534.75</v>
      </c>
      <c r="Y241">
        <f>data89[[#This Row],[Amount]]-data89[[#This Row],[Total sales  ]]</f>
        <v>5597.25</v>
      </c>
    </row>
    <row r="242" spans="7:25" x14ac:dyDescent="0.25">
      <c r="G242" t="s">
        <v>40</v>
      </c>
      <c r="H242" t="s">
        <v>39</v>
      </c>
      <c r="I242" t="s">
        <v>27</v>
      </c>
      <c r="J242" s="4">
        <v>6370</v>
      </c>
      <c r="K242" s="5">
        <v>30</v>
      </c>
      <c r="L242" s="24"/>
      <c r="R242" t="s">
        <v>8</v>
      </c>
      <c r="S242" t="s">
        <v>38</v>
      </c>
      <c r="T242" t="s">
        <v>27</v>
      </c>
      <c r="U242" s="4">
        <v>2268</v>
      </c>
      <c r="V242" s="5">
        <v>63</v>
      </c>
      <c r="W242" s="12">
        <v>5.75</v>
      </c>
      <c r="X242">
        <f>data89[[#This Row],[Units]]*data89[[#This Row],[Sales per unit]]</f>
        <v>362.25</v>
      </c>
      <c r="Y242">
        <f>data89[[#This Row],[Amount]]-data89[[#This Row],[Total sales  ]]</f>
        <v>1905.75</v>
      </c>
    </row>
    <row r="243" spans="7:25" x14ac:dyDescent="0.25">
      <c r="G243" t="s">
        <v>5</v>
      </c>
      <c r="H243" t="s">
        <v>38</v>
      </c>
      <c r="I243" t="s">
        <v>19</v>
      </c>
      <c r="J243" s="4">
        <v>5474</v>
      </c>
      <c r="K243" s="5">
        <v>168</v>
      </c>
      <c r="L243" s="24"/>
      <c r="R243" t="s">
        <v>9</v>
      </c>
      <c r="S243" t="s">
        <v>35</v>
      </c>
      <c r="T243" t="s">
        <v>27</v>
      </c>
      <c r="U243" s="4">
        <v>2429</v>
      </c>
      <c r="V243" s="5">
        <v>144</v>
      </c>
      <c r="W243" s="12">
        <v>5.75</v>
      </c>
      <c r="X243">
        <f>data89[[#This Row],[Units]]*data89[[#This Row],[Sales per unit]]</f>
        <v>828</v>
      </c>
      <c r="Y243">
        <f>data89[[#This Row],[Amount]]-data89[[#This Row],[Total sales  ]]</f>
        <v>1601</v>
      </c>
    </row>
    <row r="244" spans="7:25" x14ac:dyDescent="0.25">
      <c r="G244" t="s">
        <v>40</v>
      </c>
      <c r="H244" t="s">
        <v>36</v>
      </c>
      <c r="I244" t="s">
        <v>27</v>
      </c>
      <c r="J244" s="4">
        <v>3164</v>
      </c>
      <c r="K244" s="5">
        <v>306</v>
      </c>
      <c r="L244" s="24"/>
      <c r="R244" t="s">
        <v>40</v>
      </c>
      <c r="S244" t="s">
        <v>35</v>
      </c>
      <c r="T244" t="s">
        <v>33</v>
      </c>
      <c r="U244" s="4">
        <v>8869</v>
      </c>
      <c r="V244" s="5">
        <v>432</v>
      </c>
      <c r="W244" s="12">
        <v>5.75</v>
      </c>
      <c r="X244">
        <f>data89[[#This Row],[Units]]*data89[[#This Row],[Sales per unit]]</f>
        <v>2484</v>
      </c>
      <c r="Y244">
        <f>data89[[#This Row],[Amount]]-data89[[#This Row],[Total sales  ]]</f>
        <v>6385</v>
      </c>
    </row>
    <row r="245" spans="7:25" x14ac:dyDescent="0.25">
      <c r="G245" t="s">
        <v>6</v>
      </c>
      <c r="H245" t="s">
        <v>35</v>
      </c>
      <c r="I245" t="s">
        <v>4</v>
      </c>
      <c r="J245" s="4">
        <v>1302</v>
      </c>
      <c r="K245" s="5">
        <v>402</v>
      </c>
      <c r="L245" s="24"/>
      <c r="R245" t="s">
        <v>7</v>
      </c>
      <c r="S245" t="s">
        <v>34</v>
      </c>
      <c r="T245" t="s">
        <v>33</v>
      </c>
      <c r="U245" s="4">
        <v>2226</v>
      </c>
      <c r="V245" s="5">
        <v>48</v>
      </c>
      <c r="W245" s="12">
        <v>5.75</v>
      </c>
      <c r="X245">
        <f>data89[[#This Row],[Units]]*data89[[#This Row],[Sales per unit]]</f>
        <v>276</v>
      </c>
      <c r="Y245">
        <f>data89[[#This Row],[Amount]]-data89[[#This Row],[Total sales  ]]</f>
        <v>1950</v>
      </c>
    </row>
    <row r="246" spans="7:25" x14ac:dyDescent="0.25">
      <c r="G246" t="s">
        <v>3</v>
      </c>
      <c r="H246" t="s">
        <v>37</v>
      </c>
      <c r="I246" t="s">
        <v>28</v>
      </c>
      <c r="J246" s="4">
        <v>7308</v>
      </c>
      <c r="K246" s="5">
        <v>327</v>
      </c>
      <c r="L246" s="24"/>
      <c r="R246" t="s">
        <v>40</v>
      </c>
      <c r="S246" t="s">
        <v>36</v>
      </c>
      <c r="T246" t="s">
        <v>33</v>
      </c>
      <c r="U246" s="4">
        <v>9772</v>
      </c>
      <c r="V246" s="5">
        <v>90</v>
      </c>
      <c r="W246" s="12">
        <v>5.75</v>
      </c>
      <c r="X246">
        <f>data89[[#This Row],[Units]]*data89[[#This Row],[Sales per unit]]</f>
        <v>517.5</v>
      </c>
      <c r="Y246">
        <f>data89[[#This Row],[Amount]]-data89[[#This Row],[Total sales  ]]</f>
        <v>9254.5</v>
      </c>
    </row>
    <row r="247" spans="7:25" x14ac:dyDescent="0.25">
      <c r="G247" t="s">
        <v>40</v>
      </c>
      <c r="H247" t="s">
        <v>37</v>
      </c>
      <c r="I247" t="s">
        <v>27</v>
      </c>
      <c r="J247" s="4">
        <v>6132</v>
      </c>
      <c r="K247" s="5">
        <v>93</v>
      </c>
      <c r="L247" s="24"/>
      <c r="R247" t="s">
        <v>6</v>
      </c>
      <c r="S247" t="s">
        <v>38</v>
      </c>
      <c r="T247" t="s">
        <v>33</v>
      </c>
      <c r="U247" s="4">
        <v>959</v>
      </c>
      <c r="V247" s="5">
        <v>135</v>
      </c>
      <c r="W247" s="12">
        <v>5.75</v>
      </c>
      <c r="X247">
        <f>data89[[#This Row],[Units]]*data89[[#This Row],[Sales per unit]]</f>
        <v>776.25</v>
      </c>
      <c r="Y247">
        <f>data89[[#This Row],[Amount]]-data89[[#This Row],[Total sales  ]]</f>
        <v>182.75</v>
      </c>
    </row>
    <row r="248" spans="7:25" x14ac:dyDescent="0.25">
      <c r="G248" t="s">
        <v>10</v>
      </c>
      <c r="H248" t="s">
        <v>35</v>
      </c>
      <c r="I248" t="s">
        <v>14</v>
      </c>
      <c r="J248" s="4">
        <v>3472</v>
      </c>
      <c r="K248" s="5">
        <v>96</v>
      </c>
      <c r="L248" s="24"/>
      <c r="R248" t="s">
        <v>7</v>
      </c>
      <c r="S248" t="s">
        <v>37</v>
      </c>
      <c r="T248" t="s">
        <v>33</v>
      </c>
      <c r="U248" s="4">
        <v>6391</v>
      </c>
      <c r="V248" s="5">
        <v>48</v>
      </c>
      <c r="W248" s="12">
        <v>5.75</v>
      </c>
      <c r="X248">
        <f>data89[[#This Row],[Units]]*data89[[#This Row],[Sales per unit]]</f>
        <v>276</v>
      </c>
      <c r="Y248">
        <f>data89[[#This Row],[Amount]]-data89[[#This Row],[Total sales  ]]</f>
        <v>6115</v>
      </c>
    </row>
    <row r="249" spans="7:25" x14ac:dyDescent="0.25">
      <c r="G249" t="s">
        <v>8</v>
      </c>
      <c r="H249" t="s">
        <v>39</v>
      </c>
      <c r="I249" t="s">
        <v>18</v>
      </c>
      <c r="J249" s="4">
        <v>9660</v>
      </c>
      <c r="K249" s="5">
        <v>27</v>
      </c>
      <c r="L249" s="24"/>
      <c r="R249" t="s">
        <v>41</v>
      </c>
      <c r="S249" t="s">
        <v>34</v>
      </c>
      <c r="T249" t="s">
        <v>33</v>
      </c>
      <c r="U249" s="4">
        <v>7847</v>
      </c>
      <c r="V249" s="5">
        <v>174</v>
      </c>
      <c r="W249" s="12">
        <v>5.75</v>
      </c>
      <c r="X249">
        <f>data89[[#This Row],[Units]]*data89[[#This Row],[Sales per unit]]</f>
        <v>1000.5</v>
      </c>
      <c r="Y249">
        <f>data89[[#This Row],[Amount]]-data89[[#This Row],[Total sales  ]]</f>
        <v>6846.5</v>
      </c>
    </row>
    <row r="250" spans="7:25" x14ac:dyDescent="0.25">
      <c r="G250" t="s">
        <v>9</v>
      </c>
      <c r="H250" t="s">
        <v>38</v>
      </c>
      <c r="I250" t="s">
        <v>26</v>
      </c>
      <c r="J250" s="4">
        <v>2436</v>
      </c>
      <c r="K250" s="5">
        <v>99</v>
      </c>
      <c r="L250" s="24"/>
      <c r="R250" t="s">
        <v>8</v>
      </c>
      <c r="S250" t="s">
        <v>35</v>
      </c>
      <c r="T250" t="s">
        <v>33</v>
      </c>
      <c r="U250" s="4">
        <v>357</v>
      </c>
      <c r="V250" s="5">
        <v>126</v>
      </c>
      <c r="W250" s="12">
        <v>5.75</v>
      </c>
      <c r="X250">
        <f>data89[[#This Row],[Units]]*data89[[#This Row],[Sales per unit]]</f>
        <v>724.5</v>
      </c>
      <c r="Y250">
        <f>data89[[#This Row],[Amount]]-data89[[#This Row],[Total sales  ]]</f>
        <v>-367.5</v>
      </c>
    </row>
    <row r="251" spans="7:25" x14ac:dyDescent="0.25">
      <c r="G251" t="s">
        <v>9</v>
      </c>
      <c r="H251" t="s">
        <v>38</v>
      </c>
      <c r="I251" t="s">
        <v>33</v>
      </c>
      <c r="J251" s="4">
        <v>9506</v>
      </c>
      <c r="K251" s="5">
        <v>87</v>
      </c>
      <c r="L251" s="24"/>
      <c r="R251" t="s">
        <v>10</v>
      </c>
      <c r="S251" t="s">
        <v>39</v>
      </c>
      <c r="T251" t="s">
        <v>33</v>
      </c>
      <c r="U251" s="4">
        <v>12950</v>
      </c>
      <c r="V251" s="5">
        <v>30</v>
      </c>
      <c r="W251" s="12">
        <v>5.75</v>
      </c>
      <c r="X251">
        <f>data89[[#This Row],[Units]]*data89[[#This Row],[Sales per unit]]</f>
        <v>172.5</v>
      </c>
      <c r="Y251">
        <f>data89[[#This Row],[Amount]]-data89[[#This Row],[Total sales  ]]</f>
        <v>12777.5</v>
      </c>
    </row>
    <row r="252" spans="7:25" x14ac:dyDescent="0.25">
      <c r="G252" t="s">
        <v>10</v>
      </c>
      <c r="H252" t="s">
        <v>37</v>
      </c>
      <c r="I252" t="s">
        <v>21</v>
      </c>
      <c r="J252" s="4">
        <v>245</v>
      </c>
      <c r="K252" s="5">
        <v>288</v>
      </c>
      <c r="L252" s="24"/>
      <c r="R252" t="s">
        <v>40</v>
      </c>
      <c r="S252" t="s">
        <v>34</v>
      </c>
      <c r="T252" t="s">
        <v>33</v>
      </c>
      <c r="U252" s="4">
        <v>3794</v>
      </c>
      <c r="V252" s="5">
        <v>159</v>
      </c>
      <c r="W252" s="12">
        <v>5.75</v>
      </c>
      <c r="X252">
        <f>data89[[#This Row],[Units]]*data89[[#This Row],[Sales per unit]]</f>
        <v>914.25</v>
      </c>
      <c r="Y252">
        <f>data89[[#This Row],[Amount]]-data89[[#This Row],[Total sales  ]]</f>
        <v>2879.75</v>
      </c>
    </row>
    <row r="253" spans="7:25" x14ac:dyDescent="0.25">
      <c r="G253" t="s">
        <v>8</v>
      </c>
      <c r="H253" t="s">
        <v>35</v>
      </c>
      <c r="I253" t="s">
        <v>20</v>
      </c>
      <c r="J253" s="4">
        <v>2702</v>
      </c>
      <c r="K253" s="5">
        <v>363</v>
      </c>
      <c r="L253" s="24"/>
      <c r="R253" t="s">
        <v>3</v>
      </c>
      <c r="S253" t="s">
        <v>35</v>
      </c>
      <c r="T253" t="s">
        <v>33</v>
      </c>
      <c r="U253" s="4">
        <v>819</v>
      </c>
      <c r="V253" s="5">
        <v>306</v>
      </c>
      <c r="W253" s="12">
        <v>5.75</v>
      </c>
      <c r="X253">
        <f>data89[[#This Row],[Units]]*data89[[#This Row],[Sales per unit]]</f>
        <v>1759.5</v>
      </c>
      <c r="Y253">
        <f>data89[[#This Row],[Amount]]-data89[[#This Row],[Total sales  ]]</f>
        <v>-940.5</v>
      </c>
    </row>
    <row r="254" spans="7:25" x14ac:dyDescent="0.25">
      <c r="G254" t="s">
        <v>10</v>
      </c>
      <c r="H254" t="s">
        <v>34</v>
      </c>
      <c r="I254" t="s">
        <v>17</v>
      </c>
      <c r="J254" s="4">
        <v>700</v>
      </c>
      <c r="K254" s="5">
        <v>87</v>
      </c>
      <c r="L254" s="24"/>
      <c r="R254" t="s">
        <v>5</v>
      </c>
      <c r="S254" t="s">
        <v>34</v>
      </c>
      <c r="T254" t="s">
        <v>33</v>
      </c>
      <c r="U254" s="4">
        <v>1652</v>
      </c>
      <c r="V254" s="5">
        <v>93</v>
      </c>
      <c r="W254" s="12">
        <v>5.75</v>
      </c>
      <c r="X254">
        <f>data89[[#This Row],[Units]]*data89[[#This Row],[Sales per unit]]</f>
        <v>534.75</v>
      </c>
      <c r="Y254">
        <f>data89[[#This Row],[Amount]]-data89[[#This Row],[Total sales  ]]</f>
        <v>1117.25</v>
      </c>
    </row>
    <row r="255" spans="7:25" x14ac:dyDescent="0.25">
      <c r="G255" t="s">
        <v>6</v>
      </c>
      <c r="H255" t="s">
        <v>34</v>
      </c>
      <c r="I255" t="s">
        <v>17</v>
      </c>
      <c r="J255" s="4">
        <v>3759</v>
      </c>
      <c r="K255" s="5">
        <v>150</v>
      </c>
      <c r="L255" s="24"/>
      <c r="R255" t="s">
        <v>9</v>
      </c>
      <c r="S255" t="s">
        <v>38</v>
      </c>
      <c r="T255" t="s">
        <v>33</v>
      </c>
      <c r="U255" s="4">
        <v>9506</v>
      </c>
      <c r="V255" s="5">
        <v>87</v>
      </c>
      <c r="W255" s="12">
        <v>5.75</v>
      </c>
      <c r="X255">
        <f>data89[[#This Row],[Units]]*data89[[#This Row],[Sales per unit]]</f>
        <v>500.25</v>
      </c>
      <c r="Y255">
        <f>data89[[#This Row],[Amount]]-data89[[#This Row],[Total sales  ]]</f>
        <v>9005.75</v>
      </c>
    </row>
    <row r="256" spans="7:25" x14ac:dyDescent="0.25">
      <c r="G256" t="s">
        <v>2</v>
      </c>
      <c r="H256" t="s">
        <v>35</v>
      </c>
      <c r="I256" t="s">
        <v>17</v>
      </c>
      <c r="J256" s="4">
        <v>1589</v>
      </c>
      <c r="K256" s="5">
        <v>303</v>
      </c>
      <c r="L256" s="24"/>
      <c r="R256" t="s">
        <v>2</v>
      </c>
      <c r="S256" t="s">
        <v>39</v>
      </c>
      <c r="T256" t="s">
        <v>33</v>
      </c>
      <c r="U256" s="4">
        <v>4018</v>
      </c>
      <c r="V256" s="5">
        <v>126</v>
      </c>
      <c r="W256" s="12">
        <v>5.75</v>
      </c>
      <c r="X256">
        <f>data89[[#This Row],[Units]]*data89[[#This Row],[Sales per unit]]</f>
        <v>724.5</v>
      </c>
      <c r="Y256">
        <f>data89[[#This Row],[Amount]]-data89[[#This Row],[Total sales  ]]</f>
        <v>3293.5</v>
      </c>
    </row>
    <row r="257" spans="7:25" x14ac:dyDescent="0.25">
      <c r="G257" t="s">
        <v>7</v>
      </c>
      <c r="H257" t="s">
        <v>35</v>
      </c>
      <c r="I257" t="s">
        <v>28</v>
      </c>
      <c r="J257" s="4">
        <v>5194</v>
      </c>
      <c r="K257" s="5">
        <v>288</v>
      </c>
      <c r="L257" s="24"/>
      <c r="R257" t="s">
        <v>41</v>
      </c>
      <c r="S257" t="s">
        <v>35</v>
      </c>
      <c r="T257" t="s">
        <v>15</v>
      </c>
      <c r="U257" s="4">
        <v>2114</v>
      </c>
      <c r="V257" s="5">
        <v>186</v>
      </c>
      <c r="W257" s="12">
        <v>5.75</v>
      </c>
      <c r="X257">
        <f>data89[[#This Row],[Units]]*data89[[#This Row],[Sales per unit]]</f>
        <v>1069.5</v>
      </c>
      <c r="Y257">
        <f>data89[[#This Row],[Amount]]-data89[[#This Row],[Total sales  ]]</f>
        <v>1044.5</v>
      </c>
    </row>
    <row r="258" spans="7:25" x14ac:dyDescent="0.25">
      <c r="G258" t="s">
        <v>10</v>
      </c>
      <c r="H258" t="s">
        <v>36</v>
      </c>
      <c r="I258" t="s">
        <v>13</v>
      </c>
      <c r="J258" s="4">
        <v>945</v>
      </c>
      <c r="K258" s="5">
        <v>75</v>
      </c>
      <c r="L258" s="24"/>
      <c r="R258" t="s">
        <v>6</v>
      </c>
      <c r="S258" t="s">
        <v>34</v>
      </c>
      <c r="T258" t="s">
        <v>15</v>
      </c>
      <c r="U258" s="4">
        <v>1442</v>
      </c>
      <c r="V258" s="5">
        <v>15</v>
      </c>
      <c r="W258" s="12">
        <v>5.75</v>
      </c>
      <c r="X258">
        <f>data89[[#This Row],[Units]]*data89[[#This Row],[Sales per unit]]</f>
        <v>86.25</v>
      </c>
      <c r="Y258">
        <f>data89[[#This Row],[Amount]]-data89[[#This Row],[Total sales  ]]</f>
        <v>1355.75</v>
      </c>
    </row>
    <row r="259" spans="7:25" x14ac:dyDescent="0.25">
      <c r="G259" t="s">
        <v>40</v>
      </c>
      <c r="H259" t="s">
        <v>38</v>
      </c>
      <c r="I259" t="s">
        <v>31</v>
      </c>
      <c r="J259" s="4">
        <v>1988</v>
      </c>
      <c r="K259" s="5">
        <v>39</v>
      </c>
      <c r="L259" s="24"/>
      <c r="R259" t="s">
        <v>8</v>
      </c>
      <c r="S259" t="s">
        <v>37</v>
      </c>
      <c r="T259" t="s">
        <v>15</v>
      </c>
      <c r="U259" s="4">
        <v>9709</v>
      </c>
      <c r="V259" s="5">
        <v>30</v>
      </c>
      <c r="W259" s="12">
        <v>5.75</v>
      </c>
      <c r="X259">
        <f>data89[[#This Row],[Units]]*data89[[#This Row],[Sales per unit]]</f>
        <v>172.5</v>
      </c>
      <c r="Y259">
        <f>data89[[#This Row],[Amount]]-data89[[#This Row],[Total sales  ]]</f>
        <v>9536.5</v>
      </c>
    </row>
    <row r="260" spans="7:25" x14ac:dyDescent="0.25">
      <c r="G260" t="s">
        <v>6</v>
      </c>
      <c r="H260" t="s">
        <v>34</v>
      </c>
      <c r="I260" t="s">
        <v>32</v>
      </c>
      <c r="J260" s="4">
        <v>6734</v>
      </c>
      <c r="K260" s="5">
        <v>123</v>
      </c>
      <c r="L260" s="24"/>
      <c r="R260" t="s">
        <v>5</v>
      </c>
      <c r="S260" t="s">
        <v>35</v>
      </c>
      <c r="T260" t="s">
        <v>15</v>
      </c>
      <c r="U260" s="4">
        <v>13391</v>
      </c>
      <c r="V260" s="5">
        <v>201</v>
      </c>
      <c r="W260" s="12">
        <v>5.75</v>
      </c>
      <c r="X260">
        <f>data89[[#This Row],[Units]]*data89[[#This Row],[Sales per unit]]</f>
        <v>1155.75</v>
      </c>
      <c r="Y260">
        <f>data89[[#This Row],[Amount]]-data89[[#This Row],[Total sales  ]]</f>
        <v>12235.25</v>
      </c>
    </row>
    <row r="261" spans="7:25" x14ac:dyDescent="0.25">
      <c r="G261" t="s">
        <v>40</v>
      </c>
      <c r="H261" t="s">
        <v>36</v>
      </c>
      <c r="I261" t="s">
        <v>4</v>
      </c>
      <c r="J261" s="4">
        <v>217</v>
      </c>
      <c r="K261" s="5">
        <v>36</v>
      </c>
      <c r="L261" s="24"/>
      <c r="R261" t="s">
        <v>5</v>
      </c>
      <c r="S261" t="s">
        <v>34</v>
      </c>
      <c r="T261" t="s">
        <v>15</v>
      </c>
      <c r="U261" s="4">
        <v>7280</v>
      </c>
      <c r="V261" s="5">
        <v>201</v>
      </c>
      <c r="W261" s="12">
        <v>5.75</v>
      </c>
      <c r="X261">
        <f>data89[[#This Row],[Units]]*data89[[#This Row],[Sales per unit]]</f>
        <v>1155.75</v>
      </c>
      <c r="Y261">
        <f>data89[[#This Row],[Amount]]-data89[[#This Row],[Total sales  ]]</f>
        <v>6124.25</v>
      </c>
    </row>
    <row r="262" spans="7:25" x14ac:dyDescent="0.25">
      <c r="G262" t="s">
        <v>5</v>
      </c>
      <c r="H262" t="s">
        <v>34</v>
      </c>
      <c r="I262" t="s">
        <v>22</v>
      </c>
      <c r="J262" s="4">
        <v>6279</v>
      </c>
      <c r="K262" s="5">
        <v>237</v>
      </c>
      <c r="L262" s="24"/>
      <c r="R262" t="s">
        <v>9</v>
      </c>
      <c r="S262" t="s">
        <v>35</v>
      </c>
      <c r="T262" t="s">
        <v>15</v>
      </c>
      <c r="U262" s="4">
        <v>7833</v>
      </c>
      <c r="V262" s="5">
        <v>243</v>
      </c>
      <c r="W262" s="12">
        <v>5.75</v>
      </c>
      <c r="X262">
        <f>data89[[#This Row],[Units]]*data89[[#This Row],[Sales per unit]]</f>
        <v>1397.25</v>
      </c>
      <c r="Y262">
        <f>data89[[#This Row],[Amount]]-data89[[#This Row],[Total sales  ]]</f>
        <v>6435.75</v>
      </c>
    </row>
    <row r="263" spans="7:25" x14ac:dyDescent="0.25">
      <c r="G263" t="s">
        <v>40</v>
      </c>
      <c r="H263" t="s">
        <v>36</v>
      </c>
      <c r="I263" t="s">
        <v>13</v>
      </c>
      <c r="J263" s="4">
        <v>4424</v>
      </c>
      <c r="K263" s="5">
        <v>201</v>
      </c>
      <c r="L263" s="24"/>
      <c r="R263" t="s">
        <v>2</v>
      </c>
      <c r="S263" t="s">
        <v>39</v>
      </c>
      <c r="T263" t="s">
        <v>15</v>
      </c>
      <c r="U263" s="4">
        <v>4802</v>
      </c>
      <c r="V263" s="5">
        <v>36</v>
      </c>
      <c r="W263" s="12">
        <v>5.75</v>
      </c>
      <c r="X263">
        <f>data89[[#This Row],[Units]]*data89[[#This Row],[Sales per unit]]</f>
        <v>207</v>
      </c>
      <c r="Y263">
        <f>data89[[#This Row],[Amount]]-data89[[#This Row],[Total sales  ]]</f>
        <v>4595</v>
      </c>
    </row>
    <row r="264" spans="7:25" x14ac:dyDescent="0.25">
      <c r="G264" t="s">
        <v>2</v>
      </c>
      <c r="H264" t="s">
        <v>36</v>
      </c>
      <c r="I264" t="s">
        <v>17</v>
      </c>
      <c r="J264" s="4">
        <v>189</v>
      </c>
      <c r="K264" s="5">
        <v>48</v>
      </c>
      <c r="L264" s="24"/>
      <c r="R264" t="s">
        <v>10</v>
      </c>
      <c r="S264" t="s">
        <v>35</v>
      </c>
      <c r="T264" t="s">
        <v>15</v>
      </c>
      <c r="U264" s="4">
        <v>2562</v>
      </c>
      <c r="V264" s="5">
        <v>6</v>
      </c>
      <c r="W264" s="12">
        <v>5.75</v>
      </c>
      <c r="X264">
        <f>data89[[#This Row],[Units]]*data89[[#This Row],[Sales per unit]]</f>
        <v>34.5</v>
      </c>
      <c r="Y264">
        <f>data89[[#This Row],[Amount]]-data89[[#This Row],[Total sales  ]]</f>
        <v>2527.5</v>
      </c>
    </row>
    <row r="265" spans="7:25" x14ac:dyDescent="0.25">
      <c r="G265" t="s">
        <v>5</v>
      </c>
      <c r="H265" t="s">
        <v>35</v>
      </c>
      <c r="I265" t="s">
        <v>22</v>
      </c>
      <c r="J265" s="4">
        <v>490</v>
      </c>
      <c r="K265" s="5">
        <v>84</v>
      </c>
      <c r="L265" s="24"/>
      <c r="R265" t="s">
        <v>7</v>
      </c>
      <c r="S265" t="s">
        <v>34</v>
      </c>
      <c r="T265" t="s">
        <v>15</v>
      </c>
      <c r="U265" s="4">
        <v>3829</v>
      </c>
      <c r="V265" s="5">
        <v>24</v>
      </c>
      <c r="W265" s="12">
        <v>5.75</v>
      </c>
      <c r="X265">
        <f>data89[[#This Row],[Units]]*data89[[#This Row],[Sales per unit]]</f>
        <v>138</v>
      </c>
      <c r="Y265">
        <f>data89[[#This Row],[Amount]]-data89[[#This Row],[Total sales  ]]</f>
        <v>3691</v>
      </c>
    </row>
    <row r="266" spans="7:25" x14ac:dyDescent="0.25">
      <c r="G266" t="s">
        <v>8</v>
      </c>
      <c r="H266" t="s">
        <v>37</v>
      </c>
      <c r="I266" t="s">
        <v>21</v>
      </c>
      <c r="J266" s="4">
        <v>434</v>
      </c>
      <c r="K266" s="5">
        <v>87</v>
      </c>
      <c r="L266" s="24"/>
      <c r="R266" t="s">
        <v>40</v>
      </c>
      <c r="S266" t="s">
        <v>39</v>
      </c>
      <c r="T266" t="s">
        <v>15</v>
      </c>
      <c r="U266" s="4">
        <v>5775</v>
      </c>
      <c r="V266" s="5">
        <v>42</v>
      </c>
      <c r="W266" s="12">
        <v>5.75</v>
      </c>
      <c r="X266">
        <f>data89[[#This Row],[Units]]*data89[[#This Row],[Sales per unit]]</f>
        <v>241.5</v>
      </c>
      <c r="Y266">
        <f>data89[[#This Row],[Amount]]-data89[[#This Row],[Total sales  ]]</f>
        <v>5533.5</v>
      </c>
    </row>
    <row r="267" spans="7:25" x14ac:dyDescent="0.25">
      <c r="G267" t="s">
        <v>7</v>
      </c>
      <c r="H267" t="s">
        <v>38</v>
      </c>
      <c r="I267" t="s">
        <v>30</v>
      </c>
      <c r="J267" s="4">
        <v>10129</v>
      </c>
      <c r="K267" s="5">
        <v>312</v>
      </c>
      <c r="L267" s="24"/>
      <c r="R267" t="s">
        <v>2</v>
      </c>
      <c r="S267" t="s">
        <v>37</v>
      </c>
      <c r="T267" t="s">
        <v>15</v>
      </c>
      <c r="U267" s="4">
        <v>2863</v>
      </c>
      <c r="V267" s="5">
        <v>42</v>
      </c>
      <c r="W267" s="12">
        <v>5.75</v>
      </c>
      <c r="X267">
        <f>data89[[#This Row],[Units]]*data89[[#This Row],[Sales per unit]]</f>
        <v>241.5</v>
      </c>
      <c r="Y267">
        <f>data89[[#This Row],[Amount]]-data89[[#This Row],[Total sales  ]]</f>
        <v>2621.5</v>
      </c>
    </row>
    <row r="268" spans="7:25" x14ac:dyDescent="0.25">
      <c r="G268" t="s">
        <v>3</v>
      </c>
      <c r="H268" t="s">
        <v>39</v>
      </c>
      <c r="I268" t="s">
        <v>28</v>
      </c>
      <c r="J268" s="4">
        <v>1652</v>
      </c>
      <c r="K268" s="5">
        <v>102</v>
      </c>
      <c r="L268" s="24"/>
      <c r="R268" t="s">
        <v>3</v>
      </c>
      <c r="S268" t="s">
        <v>35</v>
      </c>
      <c r="T268" t="s">
        <v>15</v>
      </c>
      <c r="U268" s="4">
        <v>6657</v>
      </c>
      <c r="V268" s="5">
        <v>276</v>
      </c>
      <c r="W268" s="12">
        <v>5.75</v>
      </c>
      <c r="X268">
        <f>data89[[#This Row],[Units]]*data89[[#This Row],[Sales per unit]]</f>
        <v>1587</v>
      </c>
      <c r="Y268">
        <f>data89[[#This Row],[Amount]]-data89[[#This Row],[Total sales  ]]</f>
        <v>5070</v>
      </c>
    </row>
    <row r="269" spans="7:25" x14ac:dyDescent="0.25">
      <c r="G269" t="s">
        <v>8</v>
      </c>
      <c r="H269" t="s">
        <v>38</v>
      </c>
      <c r="I269" t="s">
        <v>21</v>
      </c>
      <c r="J269" s="4">
        <v>6433</v>
      </c>
      <c r="K269" s="5">
        <v>78</v>
      </c>
      <c r="L269" s="24"/>
      <c r="R269" t="s">
        <v>41</v>
      </c>
      <c r="S269" t="s">
        <v>37</v>
      </c>
      <c r="T269" t="s">
        <v>15</v>
      </c>
      <c r="U269" s="4">
        <v>714</v>
      </c>
      <c r="V269" s="5">
        <v>231</v>
      </c>
      <c r="W269" s="12">
        <v>5.75</v>
      </c>
      <c r="X269">
        <f>data89[[#This Row],[Units]]*data89[[#This Row],[Sales per unit]]</f>
        <v>1328.25</v>
      </c>
      <c r="Y269">
        <f>data89[[#This Row],[Amount]]-data89[[#This Row],[Total sales  ]]</f>
        <v>-614.25</v>
      </c>
    </row>
    <row r="270" spans="7:25" x14ac:dyDescent="0.25">
      <c r="G270" t="s">
        <v>3</v>
      </c>
      <c r="H270" t="s">
        <v>34</v>
      </c>
      <c r="I270" t="s">
        <v>23</v>
      </c>
      <c r="J270" s="4">
        <v>2212</v>
      </c>
      <c r="K270" s="5">
        <v>117</v>
      </c>
      <c r="L270" s="24"/>
      <c r="R270" t="s">
        <v>6</v>
      </c>
      <c r="S270" t="s">
        <v>38</v>
      </c>
      <c r="T270" t="s">
        <v>31</v>
      </c>
      <c r="U270" s="4">
        <v>2681</v>
      </c>
      <c r="V270" s="5">
        <v>54</v>
      </c>
      <c r="W270" s="12">
        <v>5.75</v>
      </c>
      <c r="X270">
        <f>data89[[#This Row],[Units]]*data89[[#This Row],[Sales per unit]]</f>
        <v>310.5</v>
      </c>
      <c r="Y270">
        <f>data89[[#This Row],[Amount]]-data89[[#This Row],[Total sales  ]]</f>
        <v>2370.5</v>
      </c>
    </row>
    <row r="271" spans="7:25" x14ac:dyDescent="0.25">
      <c r="G271" t="s">
        <v>41</v>
      </c>
      <c r="H271" t="s">
        <v>35</v>
      </c>
      <c r="I271" t="s">
        <v>19</v>
      </c>
      <c r="J271" s="4">
        <v>609</v>
      </c>
      <c r="K271" s="5">
        <v>99</v>
      </c>
      <c r="L271" s="24"/>
      <c r="R271" t="s">
        <v>6</v>
      </c>
      <c r="S271" t="s">
        <v>37</v>
      </c>
      <c r="T271" t="s">
        <v>31</v>
      </c>
      <c r="U271" s="4">
        <v>7693</v>
      </c>
      <c r="V271" s="5">
        <v>87</v>
      </c>
      <c r="W271" s="12">
        <v>5.75</v>
      </c>
      <c r="X271">
        <f>data89[[#This Row],[Units]]*data89[[#This Row],[Sales per unit]]</f>
        <v>500.25</v>
      </c>
      <c r="Y271">
        <f>data89[[#This Row],[Amount]]-data89[[#This Row],[Total sales  ]]</f>
        <v>7192.75</v>
      </c>
    </row>
    <row r="272" spans="7:25" x14ac:dyDescent="0.25">
      <c r="G272" t="s">
        <v>40</v>
      </c>
      <c r="H272" t="s">
        <v>35</v>
      </c>
      <c r="I272" t="s">
        <v>24</v>
      </c>
      <c r="J272" s="4">
        <v>1638</v>
      </c>
      <c r="K272" s="5">
        <v>48</v>
      </c>
      <c r="L272" s="24"/>
      <c r="R272" t="s">
        <v>5</v>
      </c>
      <c r="S272" t="s">
        <v>37</v>
      </c>
      <c r="T272" t="s">
        <v>31</v>
      </c>
      <c r="U272" s="4">
        <v>182</v>
      </c>
      <c r="V272" s="5">
        <v>48</v>
      </c>
      <c r="W272" s="12">
        <v>5.75</v>
      </c>
      <c r="X272">
        <f>data89[[#This Row],[Units]]*data89[[#This Row],[Sales per unit]]</f>
        <v>276</v>
      </c>
      <c r="Y272">
        <f>data89[[#This Row],[Amount]]-data89[[#This Row],[Total sales  ]]</f>
        <v>-94</v>
      </c>
    </row>
    <row r="273" spans="7:25" x14ac:dyDescent="0.25">
      <c r="G273" t="s">
        <v>7</v>
      </c>
      <c r="H273" t="s">
        <v>34</v>
      </c>
      <c r="I273" t="s">
        <v>15</v>
      </c>
      <c r="J273" s="4">
        <v>3829</v>
      </c>
      <c r="K273" s="5">
        <v>24</v>
      </c>
      <c r="L273" s="24"/>
      <c r="R273" t="s">
        <v>8</v>
      </c>
      <c r="S273" t="s">
        <v>39</v>
      </c>
      <c r="T273" t="s">
        <v>31</v>
      </c>
      <c r="U273" s="4">
        <v>8890</v>
      </c>
      <c r="V273" s="5">
        <v>210</v>
      </c>
      <c r="W273" s="12">
        <v>5.75</v>
      </c>
      <c r="X273">
        <f>data89[[#This Row],[Units]]*data89[[#This Row],[Sales per unit]]</f>
        <v>1207.5</v>
      </c>
      <c r="Y273">
        <f>data89[[#This Row],[Amount]]-data89[[#This Row],[Total sales  ]]</f>
        <v>7682.5</v>
      </c>
    </row>
    <row r="274" spans="7:25" x14ac:dyDescent="0.25">
      <c r="G274" t="s">
        <v>40</v>
      </c>
      <c r="H274" t="s">
        <v>39</v>
      </c>
      <c r="I274" t="s">
        <v>15</v>
      </c>
      <c r="J274" s="4">
        <v>5775</v>
      </c>
      <c r="K274" s="5">
        <v>42</v>
      </c>
      <c r="L274" s="24"/>
      <c r="R274" t="s">
        <v>8</v>
      </c>
      <c r="S274" t="s">
        <v>34</v>
      </c>
      <c r="T274" t="s">
        <v>31</v>
      </c>
      <c r="U274" s="4">
        <v>3507</v>
      </c>
      <c r="V274" s="5">
        <v>288</v>
      </c>
      <c r="W274" s="12">
        <v>5.75</v>
      </c>
      <c r="X274">
        <f>data89[[#This Row],[Units]]*data89[[#This Row],[Sales per unit]]</f>
        <v>1656</v>
      </c>
      <c r="Y274">
        <f>data89[[#This Row],[Amount]]-data89[[#This Row],[Total sales  ]]</f>
        <v>1851</v>
      </c>
    </row>
    <row r="275" spans="7:25" x14ac:dyDescent="0.25">
      <c r="G275" t="s">
        <v>6</v>
      </c>
      <c r="H275" t="s">
        <v>35</v>
      </c>
      <c r="I275" t="s">
        <v>20</v>
      </c>
      <c r="J275" s="4">
        <v>1071</v>
      </c>
      <c r="K275" s="5">
        <v>270</v>
      </c>
      <c r="L275" s="24"/>
      <c r="R275" t="s">
        <v>40</v>
      </c>
      <c r="S275" t="s">
        <v>38</v>
      </c>
      <c r="T275" t="s">
        <v>31</v>
      </c>
      <c r="U275" s="4">
        <v>1988</v>
      </c>
      <c r="V275" s="5">
        <v>39</v>
      </c>
      <c r="W275" s="12">
        <v>5.75</v>
      </c>
      <c r="X275">
        <f>data89[[#This Row],[Units]]*data89[[#This Row],[Sales per unit]]</f>
        <v>224.25</v>
      </c>
      <c r="Y275">
        <f>data89[[#This Row],[Amount]]-data89[[#This Row],[Total sales  ]]</f>
        <v>1763.75</v>
      </c>
    </row>
    <row r="276" spans="7:25" x14ac:dyDescent="0.25">
      <c r="G276" t="s">
        <v>8</v>
      </c>
      <c r="H276" t="s">
        <v>36</v>
      </c>
      <c r="I276" t="s">
        <v>23</v>
      </c>
      <c r="J276" s="4">
        <v>5019</v>
      </c>
      <c r="K276" s="5">
        <v>150</v>
      </c>
      <c r="L276" s="24"/>
      <c r="R276" t="s">
        <v>2</v>
      </c>
      <c r="S276" t="s">
        <v>36</v>
      </c>
      <c r="T276" t="s">
        <v>31</v>
      </c>
      <c r="U276" s="4">
        <v>3094</v>
      </c>
      <c r="V276" s="5">
        <v>246</v>
      </c>
      <c r="W276" s="12">
        <v>5.75</v>
      </c>
      <c r="X276">
        <f>data89[[#This Row],[Units]]*data89[[#This Row],[Sales per unit]]</f>
        <v>1414.5</v>
      </c>
      <c r="Y276">
        <f>data89[[#This Row],[Amount]]-data89[[#This Row],[Total sales  ]]</f>
        <v>1679.5</v>
      </c>
    </row>
    <row r="277" spans="7:25" x14ac:dyDescent="0.25">
      <c r="G277" t="s">
        <v>2</v>
      </c>
      <c r="H277" t="s">
        <v>37</v>
      </c>
      <c r="I277" t="s">
        <v>15</v>
      </c>
      <c r="J277" s="4">
        <v>2863</v>
      </c>
      <c r="K277" s="5">
        <v>42</v>
      </c>
      <c r="L277" s="24"/>
      <c r="R277" t="s">
        <v>5</v>
      </c>
      <c r="S277" t="s">
        <v>35</v>
      </c>
      <c r="T277" t="s">
        <v>31</v>
      </c>
      <c r="U277" s="4">
        <v>4753</v>
      </c>
      <c r="V277" s="5">
        <v>246</v>
      </c>
      <c r="W277" s="12">
        <v>5.75</v>
      </c>
      <c r="X277">
        <f>data89[[#This Row],[Units]]*data89[[#This Row],[Sales per unit]]</f>
        <v>1414.5</v>
      </c>
      <c r="Y277">
        <f>data89[[#This Row],[Amount]]-data89[[#This Row],[Total sales  ]]</f>
        <v>3338.5</v>
      </c>
    </row>
    <row r="278" spans="7:25" x14ac:dyDescent="0.25">
      <c r="G278" t="s">
        <v>40</v>
      </c>
      <c r="H278" t="s">
        <v>35</v>
      </c>
      <c r="I278" t="s">
        <v>29</v>
      </c>
      <c r="J278" s="4">
        <v>1617</v>
      </c>
      <c r="K278" s="5">
        <v>126</v>
      </c>
      <c r="L278" s="24"/>
      <c r="R278" t="s">
        <v>2</v>
      </c>
      <c r="S278" t="s">
        <v>38</v>
      </c>
      <c r="T278" t="s">
        <v>31</v>
      </c>
      <c r="U278" s="4">
        <v>4326</v>
      </c>
      <c r="V278" s="5">
        <v>348</v>
      </c>
      <c r="W278" s="12">
        <v>5.75</v>
      </c>
      <c r="X278">
        <f>data89[[#This Row],[Units]]*data89[[#This Row],[Sales per unit]]</f>
        <v>2001</v>
      </c>
      <c r="Y278">
        <f>data89[[#This Row],[Amount]]-data89[[#This Row],[Total sales  ]]</f>
        <v>2325</v>
      </c>
    </row>
    <row r="279" spans="7:25" x14ac:dyDescent="0.25">
      <c r="G279" t="s">
        <v>6</v>
      </c>
      <c r="H279" t="s">
        <v>37</v>
      </c>
      <c r="I279" t="s">
        <v>26</v>
      </c>
      <c r="J279" s="4">
        <v>6818</v>
      </c>
      <c r="K279" s="5">
        <v>6</v>
      </c>
      <c r="L279" s="24"/>
      <c r="R279" t="s">
        <v>7</v>
      </c>
      <c r="S279" t="s">
        <v>36</v>
      </c>
      <c r="T279" t="s">
        <v>31</v>
      </c>
      <c r="U279" s="4">
        <v>2149</v>
      </c>
      <c r="V279" s="5">
        <v>117</v>
      </c>
      <c r="W279" s="12">
        <v>5.75</v>
      </c>
      <c r="X279">
        <f>data89[[#This Row],[Units]]*data89[[#This Row],[Sales per unit]]</f>
        <v>672.75</v>
      </c>
      <c r="Y279">
        <f>data89[[#This Row],[Amount]]-data89[[#This Row],[Total sales  ]]</f>
        <v>1476.25</v>
      </c>
    </row>
    <row r="280" spans="7:25" x14ac:dyDescent="0.25">
      <c r="G280" t="s">
        <v>3</v>
      </c>
      <c r="H280" t="s">
        <v>35</v>
      </c>
      <c r="I280" t="s">
        <v>15</v>
      </c>
      <c r="J280" s="4">
        <v>6657</v>
      </c>
      <c r="K280" s="5">
        <v>276</v>
      </c>
      <c r="L280" s="24"/>
      <c r="R280" t="s">
        <v>6</v>
      </c>
      <c r="S280" t="s">
        <v>36</v>
      </c>
      <c r="T280" t="s">
        <v>21</v>
      </c>
      <c r="U280" s="4">
        <v>497</v>
      </c>
      <c r="V280" s="5">
        <v>63</v>
      </c>
      <c r="W280" s="12">
        <v>5.75</v>
      </c>
      <c r="X280">
        <f>data89[[#This Row],[Units]]*data89[[#This Row],[Sales per unit]]</f>
        <v>362.25</v>
      </c>
      <c r="Y280">
        <f>data89[[#This Row],[Amount]]-data89[[#This Row],[Total sales  ]]</f>
        <v>134.75</v>
      </c>
    </row>
    <row r="281" spans="7:25" x14ac:dyDescent="0.25">
      <c r="G281" t="s">
        <v>3</v>
      </c>
      <c r="H281" t="s">
        <v>34</v>
      </c>
      <c r="I281" t="s">
        <v>17</v>
      </c>
      <c r="J281" s="4">
        <v>2919</v>
      </c>
      <c r="K281" s="5">
        <v>93</v>
      </c>
      <c r="L281" s="24"/>
      <c r="R281" t="s">
        <v>10</v>
      </c>
      <c r="S281" t="s">
        <v>35</v>
      </c>
      <c r="T281" t="s">
        <v>21</v>
      </c>
      <c r="U281" s="4">
        <v>567</v>
      </c>
      <c r="V281" s="5">
        <v>228</v>
      </c>
      <c r="W281" s="12">
        <v>5.75</v>
      </c>
      <c r="X281">
        <f>data89[[#This Row],[Units]]*data89[[#This Row],[Sales per unit]]</f>
        <v>1311</v>
      </c>
      <c r="Y281">
        <f>data89[[#This Row],[Amount]]-data89[[#This Row],[Total sales  ]]</f>
        <v>-744</v>
      </c>
    </row>
    <row r="282" spans="7:25" x14ac:dyDescent="0.25">
      <c r="G282" t="s">
        <v>2</v>
      </c>
      <c r="H282" t="s">
        <v>36</v>
      </c>
      <c r="I282" t="s">
        <v>31</v>
      </c>
      <c r="J282" s="4">
        <v>3094</v>
      </c>
      <c r="K282" s="5">
        <v>246</v>
      </c>
      <c r="L282" s="24"/>
      <c r="R282" t="s">
        <v>41</v>
      </c>
      <c r="S282" t="s">
        <v>37</v>
      </c>
      <c r="T282" t="s">
        <v>21</v>
      </c>
      <c r="U282" s="4">
        <v>2933</v>
      </c>
      <c r="V282" s="5">
        <v>9</v>
      </c>
      <c r="W282" s="12">
        <v>5.75</v>
      </c>
      <c r="X282">
        <f>data89[[#This Row],[Units]]*data89[[#This Row],[Sales per unit]]</f>
        <v>51.75</v>
      </c>
      <c r="Y282">
        <f>data89[[#This Row],[Amount]]-data89[[#This Row],[Total sales  ]]</f>
        <v>2881.25</v>
      </c>
    </row>
    <row r="283" spans="7:25" x14ac:dyDescent="0.25">
      <c r="G283" t="s">
        <v>6</v>
      </c>
      <c r="H283" t="s">
        <v>39</v>
      </c>
      <c r="I283" t="s">
        <v>24</v>
      </c>
      <c r="J283" s="4">
        <v>2989</v>
      </c>
      <c r="K283" s="5">
        <v>3</v>
      </c>
      <c r="L283" s="24"/>
      <c r="R283" t="s">
        <v>9</v>
      </c>
      <c r="S283" t="s">
        <v>34</v>
      </c>
      <c r="T283" t="s">
        <v>21</v>
      </c>
      <c r="U283" s="4">
        <v>6832</v>
      </c>
      <c r="V283" s="5">
        <v>27</v>
      </c>
      <c r="W283" s="12">
        <v>5.75</v>
      </c>
      <c r="X283">
        <f>data89[[#This Row],[Units]]*data89[[#This Row],[Sales per unit]]</f>
        <v>155.25</v>
      </c>
      <c r="Y283">
        <f>data89[[#This Row],[Amount]]-data89[[#This Row],[Total sales  ]]</f>
        <v>6676.75</v>
      </c>
    </row>
    <row r="284" spans="7:25" x14ac:dyDescent="0.25">
      <c r="G284" t="s">
        <v>8</v>
      </c>
      <c r="H284" t="s">
        <v>38</v>
      </c>
      <c r="I284" t="s">
        <v>27</v>
      </c>
      <c r="J284" s="4">
        <v>2268</v>
      </c>
      <c r="K284" s="5">
        <v>63</v>
      </c>
      <c r="L284" s="24"/>
      <c r="R284" t="s">
        <v>6</v>
      </c>
      <c r="S284" t="s">
        <v>38</v>
      </c>
      <c r="T284" t="s">
        <v>21</v>
      </c>
      <c r="U284" s="4">
        <v>7322</v>
      </c>
      <c r="V284" s="5">
        <v>36</v>
      </c>
      <c r="W284" s="12">
        <v>5.75</v>
      </c>
      <c r="X284">
        <f>data89[[#This Row],[Units]]*data89[[#This Row],[Sales per unit]]</f>
        <v>207</v>
      </c>
      <c r="Y284">
        <f>data89[[#This Row],[Amount]]-data89[[#This Row],[Total sales  ]]</f>
        <v>7115</v>
      </c>
    </row>
    <row r="285" spans="7:25" x14ac:dyDescent="0.25">
      <c r="G285" t="s">
        <v>5</v>
      </c>
      <c r="H285" t="s">
        <v>35</v>
      </c>
      <c r="I285" t="s">
        <v>31</v>
      </c>
      <c r="J285" s="4">
        <v>4753</v>
      </c>
      <c r="K285" s="5">
        <v>246</v>
      </c>
      <c r="L285" s="24"/>
      <c r="R285" t="s">
        <v>2</v>
      </c>
      <c r="S285" t="s">
        <v>39</v>
      </c>
      <c r="T285" t="s">
        <v>21</v>
      </c>
      <c r="U285" s="4">
        <v>7651</v>
      </c>
      <c r="V285" s="5">
        <v>213</v>
      </c>
      <c r="W285" s="12">
        <v>5.75</v>
      </c>
      <c r="X285">
        <f>data89[[#This Row],[Units]]*data89[[#This Row],[Sales per unit]]</f>
        <v>1224.75</v>
      </c>
      <c r="Y285">
        <f>data89[[#This Row],[Amount]]-data89[[#This Row],[Total sales  ]]</f>
        <v>6426.25</v>
      </c>
    </row>
    <row r="286" spans="7:25" x14ac:dyDescent="0.25">
      <c r="G286" t="s">
        <v>2</v>
      </c>
      <c r="H286" t="s">
        <v>34</v>
      </c>
      <c r="I286" t="s">
        <v>19</v>
      </c>
      <c r="J286" s="4">
        <v>7511</v>
      </c>
      <c r="K286" s="5">
        <v>120</v>
      </c>
      <c r="L286" s="24"/>
      <c r="R286" t="s">
        <v>10</v>
      </c>
      <c r="S286" t="s">
        <v>39</v>
      </c>
      <c r="T286" t="s">
        <v>21</v>
      </c>
      <c r="U286" s="4">
        <v>4858</v>
      </c>
      <c r="V286" s="5">
        <v>279</v>
      </c>
      <c r="W286" s="12">
        <v>5.75</v>
      </c>
      <c r="X286">
        <f>data89[[#This Row],[Units]]*data89[[#This Row],[Sales per unit]]</f>
        <v>1604.25</v>
      </c>
      <c r="Y286">
        <f>data89[[#This Row],[Amount]]-data89[[#This Row],[Total sales  ]]</f>
        <v>3253.75</v>
      </c>
    </row>
    <row r="287" spans="7:25" x14ac:dyDescent="0.25">
      <c r="G287" t="s">
        <v>2</v>
      </c>
      <c r="H287" t="s">
        <v>38</v>
      </c>
      <c r="I287" t="s">
        <v>31</v>
      </c>
      <c r="J287" s="4">
        <v>4326</v>
      </c>
      <c r="K287" s="5">
        <v>348</v>
      </c>
      <c r="L287" s="24"/>
      <c r="R287" t="s">
        <v>10</v>
      </c>
      <c r="S287" t="s">
        <v>37</v>
      </c>
      <c r="T287" t="s">
        <v>21</v>
      </c>
      <c r="U287" s="4">
        <v>245</v>
      </c>
      <c r="V287" s="5">
        <v>288</v>
      </c>
      <c r="W287" s="12">
        <v>5.75</v>
      </c>
      <c r="X287">
        <f>data89[[#This Row],[Units]]*data89[[#This Row],[Sales per unit]]</f>
        <v>1656</v>
      </c>
      <c r="Y287">
        <f>data89[[#This Row],[Amount]]-data89[[#This Row],[Total sales  ]]</f>
        <v>-1411</v>
      </c>
    </row>
    <row r="288" spans="7:25" x14ac:dyDescent="0.25">
      <c r="G288" t="s">
        <v>41</v>
      </c>
      <c r="H288" t="s">
        <v>34</v>
      </c>
      <c r="I288" t="s">
        <v>23</v>
      </c>
      <c r="J288" s="4">
        <v>4935</v>
      </c>
      <c r="K288" s="5">
        <v>126</v>
      </c>
      <c r="L288" s="24"/>
      <c r="R288" t="s">
        <v>8</v>
      </c>
      <c r="S288" t="s">
        <v>37</v>
      </c>
      <c r="T288" t="s">
        <v>21</v>
      </c>
      <c r="U288" s="4">
        <v>434</v>
      </c>
      <c r="V288" s="5">
        <v>87</v>
      </c>
      <c r="W288" s="12">
        <v>5.75</v>
      </c>
      <c r="X288">
        <f>data89[[#This Row],[Units]]*data89[[#This Row],[Sales per unit]]</f>
        <v>500.25</v>
      </c>
      <c r="Y288">
        <f>data89[[#This Row],[Amount]]-data89[[#This Row],[Total sales  ]]</f>
        <v>-66.25</v>
      </c>
    </row>
    <row r="289" spans="7:25" x14ac:dyDescent="0.25">
      <c r="G289" t="s">
        <v>6</v>
      </c>
      <c r="H289" t="s">
        <v>35</v>
      </c>
      <c r="I289" t="s">
        <v>30</v>
      </c>
      <c r="J289" s="4">
        <v>4781</v>
      </c>
      <c r="K289" s="5">
        <v>123</v>
      </c>
      <c r="L289" s="24"/>
      <c r="R289" t="s">
        <v>8</v>
      </c>
      <c r="S289" t="s">
        <v>38</v>
      </c>
      <c r="T289" t="s">
        <v>21</v>
      </c>
      <c r="U289" s="4">
        <v>6433</v>
      </c>
      <c r="V289" s="5">
        <v>78</v>
      </c>
      <c r="W289" s="12">
        <v>5.75</v>
      </c>
      <c r="X289">
        <f>data89[[#This Row],[Units]]*data89[[#This Row],[Sales per unit]]</f>
        <v>448.5</v>
      </c>
      <c r="Y289">
        <f>data89[[#This Row],[Amount]]-data89[[#This Row],[Total sales  ]]</f>
        <v>5984.5</v>
      </c>
    </row>
    <row r="290" spans="7:25" x14ac:dyDescent="0.25">
      <c r="G290" t="s">
        <v>5</v>
      </c>
      <c r="H290" t="s">
        <v>38</v>
      </c>
      <c r="I290" t="s">
        <v>25</v>
      </c>
      <c r="J290" s="4">
        <v>7483</v>
      </c>
      <c r="K290" s="5">
        <v>45</v>
      </c>
      <c r="L290" s="24"/>
      <c r="R290" t="s">
        <v>6</v>
      </c>
      <c r="S290" t="s">
        <v>39</v>
      </c>
      <c r="T290" t="s">
        <v>25</v>
      </c>
      <c r="U290" s="4">
        <v>2100</v>
      </c>
      <c r="V290" s="5">
        <v>414</v>
      </c>
      <c r="W290" s="12">
        <v>3.75</v>
      </c>
      <c r="X290">
        <f>data89[[#This Row],[Units]]*data89[[#This Row],[Sales per unit]]</f>
        <v>1552.5</v>
      </c>
      <c r="Y290">
        <f>data89[[#This Row],[Amount]]-data89[[#This Row],[Total sales  ]]</f>
        <v>547.5</v>
      </c>
    </row>
    <row r="291" spans="7:25" x14ac:dyDescent="0.25">
      <c r="G291" t="s">
        <v>10</v>
      </c>
      <c r="H291" t="s">
        <v>38</v>
      </c>
      <c r="I291" t="s">
        <v>4</v>
      </c>
      <c r="J291" s="4">
        <v>6860</v>
      </c>
      <c r="K291" s="5">
        <v>126</v>
      </c>
      <c r="L291" s="24"/>
      <c r="R291" t="s">
        <v>2</v>
      </c>
      <c r="S291" t="s">
        <v>39</v>
      </c>
      <c r="T291" t="s">
        <v>25</v>
      </c>
      <c r="U291" s="4">
        <v>1785</v>
      </c>
      <c r="V291" s="5">
        <v>462</v>
      </c>
      <c r="W291" s="12">
        <v>3.75</v>
      </c>
      <c r="X291">
        <f>data89[[#This Row],[Units]]*data89[[#This Row],[Sales per unit]]</f>
        <v>1732.5</v>
      </c>
      <c r="Y291">
        <f>data89[[#This Row],[Amount]]-data89[[#This Row],[Total sales  ]]</f>
        <v>52.5</v>
      </c>
    </row>
    <row r="292" spans="7:25" x14ac:dyDescent="0.25">
      <c r="G292" t="s">
        <v>40</v>
      </c>
      <c r="H292" t="s">
        <v>37</v>
      </c>
      <c r="I292" t="s">
        <v>29</v>
      </c>
      <c r="J292" s="4">
        <v>9002</v>
      </c>
      <c r="K292" s="5">
        <v>72</v>
      </c>
      <c r="L292" s="24"/>
      <c r="R292" t="s">
        <v>3</v>
      </c>
      <c r="S292" t="s">
        <v>35</v>
      </c>
      <c r="T292" t="s">
        <v>25</v>
      </c>
      <c r="U292" s="4">
        <v>2464</v>
      </c>
      <c r="V292" s="5">
        <v>234</v>
      </c>
      <c r="W292" s="12">
        <v>3.75</v>
      </c>
      <c r="X292">
        <f>data89[[#This Row],[Units]]*data89[[#This Row],[Sales per unit]]</f>
        <v>877.5</v>
      </c>
      <c r="Y292">
        <f>data89[[#This Row],[Amount]]-data89[[#This Row],[Total sales  ]]</f>
        <v>1586.5</v>
      </c>
    </row>
    <row r="293" spans="7:25" x14ac:dyDescent="0.25">
      <c r="G293" t="s">
        <v>6</v>
      </c>
      <c r="H293" t="s">
        <v>36</v>
      </c>
      <c r="I293" t="s">
        <v>29</v>
      </c>
      <c r="J293" s="4">
        <v>1400</v>
      </c>
      <c r="K293" s="5">
        <v>135</v>
      </c>
      <c r="L293" s="24"/>
      <c r="R293" t="s">
        <v>40</v>
      </c>
      <c r="S293" t="s">
        <v>36</v>
      </c>
      <c r="T293" t="s">
        <v>25</v>
      </c>
      <c r="U293" s="4">
        <v>5439</v>
      </c>
      <c r="V293" s="5">
        <v>30</v>
      </c>
      <c r="W293" s="12">
        <v>3.75</v>
      </c>
      <c r="X293">
        <f>data89[[#This Row],[Units]]*data89[[#This Row],[Sales per unit]]</f>
        <v>112.5</v>
      </c>
      <c r="Y293">
        <f>data89[[#This Row],[Amount]]-data89[[#This Row],[Total sales  ]]</f>
        <v>5326.5</v>
      </c>
    </row>
    <row r="294" spans="7:25" x14ac:dyDescent="0.25">
      <c r="G294" t="s">
        <v>10</v>
      </c>
      <c r="H294" t="s">
        <v>34</v>
      </c>
      <c r="I294" t="s">
        <v>22</v>
      </c>
      <c r="J294" s="4">
        <v>4053</v>
      </c>
      <c r="K294" s="5">
        <v>24</v>
      </c>
      <c r="L294" s="24"/>
      <c r="R294" t="s">
        <v>3</v>
      </c>
      <c r="S294" t="s">
        <v>36</v>
      </c>
      <c r="T294" t="s">
        <v>25</v>
      </c>
      <c r="U294" s="4">
        <v>3339</v>
      </c>
      <c r="V294" s="5">
        <v>39</v>
      </c>
      <c r="W294" s="12">
        <v>3.75</v>
      </c>
      <c r="X294">
        <f>data89[[#This Row],[Units]]*data89[[#This Row],[Sales per unit]]</f>
        <v>146.25</v>
      </c>
      <c r="Y294">
        <f>data89[[#This Row],[Amount]]-data89[[#This Row],[Total sales  ]]</f>
        <v>3192.75</v>
      </c>
    </row>
    <row r="295" spans="7:25" x14ac:dyDescent="0.25">
      <c r="G295" t="s">
        <v>7</v>
      </c>
      <c r="H295" t="s">
        <v>36</v>
      </c>
      <c r="I295" t="s">
        <v>31</v>
      </c>
      <c r="J295" s="4">
        <v>2149</v>
      </c>
      <c r="K295" s="5">
        <v>117</v>
      </c>
      <c r="L295" s="24"/>
      <c r="R295" t="s">
        <v>6</v>
      </c>
      <c r="S295" t="s">
        <v>38</v>
      </c>
      <c r="T295" t="s">
        <v>25</v>
      </c>
      <c r="U295" s="4">
        <v>469</v>
      </c>
      <c r="V295" s="5">
        <v>75</v>
      </c>
      <c r="W295" s="12">
        <v>3.75</v>
      </c>
      <c r="X295">
        <f>data89[[#This Row],[Units]]*data89[[#This Row],[Sales per unit]]</f>
        <v>281.25</v>
      </c>
      <c r="Y295">
        <f>data89[[#This Row],[Amount]]-data89[[#This Row],[Total sales  ]]</f>
        <v>187.75</v>
      </c>
    </row>
    <row r="296" spans="7:25" x14ac:dyDescent="0.25">
      <c r="G296" t="s">
        <v>3</v>
      </c>
      <c r="H296" t="s">
        <v>39</v>
      </c>
      <c r="I296" t="s">
        <v>29</v>
      </c>
      <c r="J296" s="4">
        <v>3640</v>
      </c>
      <c r="K296" s="5">
        <v>51</v>
      </c>
      <c r="L296" s="24"/>
      <c r="R296" t="s">
        <v>9</v>
      </c>
      <c r="S296" t="s">
        <v>37</v>
      </c>
      <c r="T296" t="s">
        <v>25</v>
      </c>
      <c r="U296" s="4">
        <v>4305</v>
      </c>
      <c r="V296" s="5">
        <v>156</v>
      </c>
      <c r="W296" s="12">
        <v>3.75</v>
      </c>
      <c r="X296">
        <f>data89[[#This Row],[Units]]*data89[[#This Row],[Sales per unit]]</f>
        <v>585</v>
      </c>
      <c r="Y296">
        <f>data89[[#This Row],[Amount]]-data89[[#This Row],[Total sales  ]]</f>
        <v>3720</v>
      </c>
    </row>
    <row r="297" spans="7:25" x14ac:dyDescent="0.25">
      <c r="G297" t="s">
        <v>2</v>
      </c>
      <c r="H297" t="s">
        <v>39</v>
      </c>
      <c r="I297" t="s">
        <v>23</v>
      </c>
      <c r="J297" s="4">
        <v>630</v>
      </c>
      <c r="K297" s="5">
        <v>36</v>
      </c>
      <c r="L297" s="24"/>
      <c r="R297" t="s">
        <v>7</v>
      </c>
      <c r="S297" t="s">
        <v>34</v>
      </c>
      <c r="T297" t="s">
        <v>25</v>
      </c>
      <c r="U297" s="4">
        <v>1568</v>
      </c>
      <c r="V297" s="5">
        <v>96</v>
      </c>
      <c r="W297" s="12">
        <v>3.75</v>
      </c>
      <c r="X297">
        <f>data89[[#This Row],[Units]]*data89[[#This Row],[Sales per unit]]</f>
        <v>360</v>
      </c>
      <c r="Y297">
        <f>data89[[#This Row],[Amount]]-data89[[#This Row],[Total sales  ]]</f>
        <v>1208</v>
      </c>
    </row>
    <row r="298" spans="7:25" x14ac:dyDescent="0.25">
      <c r="G298" t="s">
        <v>9</v>
      </c>
      <c r="H298" t="s">
        <v>35</v>
      </c>
      <c r="I298" t="s">
        <v>27</v>
      </c>
      <c r="J298" s="4">
        <v>2429</v>
      </c>
      <c r="K298" s="5">
        <v>144</v>
      </c>
      <c r="L298" s="24"/>
      <c r="R298" t="s">
        <v>10</v>
      </c>
      <c r="S298" t="s">
        <v>34</v>
      </c>
      <c r="T298" t="s">
        <v>25</v>
      </c>
      <c r="U298" s="4">
        <v>1428</v>
      </c>
      <c r="V298" s="5">
        <v>93</v>
      </c>
      <c r="W298" s="12">
        <v>3.75</v>
      </c>
      <c r="X298">
        <f>data89[[#This Row],[Units]]*data89[[#This Row],[Sales per unit]]</f>
        <v>348.75</v>
      </c>
      <c r="Y298">
        <f>data89[[#This Row],[Amount]]-data89[[#This Row],[Total sales  ]]</f>
        <v>1079.25</v>
      </c>
    </row>
    <row r="299" spans="7:25" x14ac:dyDescent="0.25">
      <c r="G299" t="s">
        <v>9</v>
      </c>
      <c r="H299" t="s">
        <v>36</v>
      </c>
      <c r="I299" t="s">
        <v>25</v>
      </c>
      <c r="J299" s="4">
        <v>2142</v>
      </c>
      <c r="K299" s="5">
        <v>114</v>
      </c>
      <c r="L299" s="24"/>
      <c r="R299" t="s">
        <v>40</v>
      </c>
      <c r="S299" t="s">
        <v>38</v>
      </c>
      <c r="T299" t="s">
        <v>25</v>
      </c>
      <c r="U299" s="4">
        <v>2541</v>
      </c>
      <c r="V299" s="5">
        <v>90</v>
      </c>
      <c r="W299" s="12">
        <v>3.75</v>
      </c>
      <c r="X299">
        <f>data89[[#This Row],[Units]]*data89[[#This Row],[Sales per unit]]</f>
        <v>337.5</v>
      </c>
      <c r="Y299">
        <f>data89[[#This Row],[Amount]]-data89[[#This Row],[Total sales  ]]</f>
        <v>2203.5</v>
      </c>
    </row>
    <row r="300" spans="7:25" x14ac:dyDescent="0.25">
      <c r="G300" t="s">
        <v>7</v>
      </c>
      <c r="H300" t="s">
        <v>37</v>
      </c>
      <c r="I300" t="s">
        <v>30</v>
      </c>
      <c r="J300" s="4">
        <v>6454</v>
      </c>
      <c r="K300" s="5">
        <v>54</v>
      </c>
      <c r="L300" s="24"/>
      <c r="R300" t="s">
        <v>9</v>
      </c>
      <c r="S300" t="s">
        <v>39</v>
      </c>
      <c r="T300" t="s">
        <v>25</v>
      </c>
      <c r="U300" s="4">
        <v>3192</v>
      </c>
      <c r="V300" s="5">
        <v>72</v>
      </c>
      <c r="W300" s="12">
        <v>3.75</v>
      </c>
      <c r="X300">
        <f>data89[[#This Row],[Units]]*data89[[#This Row],[Sales per unit]]</f>
        <v>270</v>
      </c>
      <c r="Y300">
        <f>data89[[#This Row],[Amount]]-data89[[#This Row],[Total sales  ]]</f>
        <v>2922</v>
      </c>
    </row>
    <row r="301" spans="7:25" x14ac:dyDescent="0.25">
      <c r="G301" t="s">
        <v>7</v>
      </c>
      <c r="H301" t="s">
        <v>37</v>
      </c>
      <c r="I301" t="s">
        <v>16</v>
      </c>
      <c r="J301" s="4">
        <v>4487</v>
      </c>
      <c r="K301" s="5">
        <v>333</v>
      </c>
      <c r="L301" s="24"/>
      <c r="R301" t="s">
        <v>3</v>
      </c>
      <c r="S301" t="s">
        <v>34</v>
      </c>
      <c r="T301" t="s">
        <v>25</v>
      </c>
      <c r="U301" s="4">
        <v>6300</v>
      </c>
      <c r="V301" s="5">
        <v>42</v>
      </c>
      <c r="W301" s="12">
        <v>3.75</v>
      </c>
      <c r="X301">
        <f>data89[[#This Row],[Units]]*data89[[#This Row],[Sales per unit]]</f>
        <v>157.5</v>
      </c>
      <c r="Y301">
        <f>data89[[#This Row],[Amount]]-data89[[#This Row],[Total sales  ]]</f>
        <v>6142.5</v>
      </c>
    </row>
    <row r="302" spans="7:25" x14ac:dyDescent="0.25">
      <c r="G302" t="s">
        <v>3</v>
      </c>
      <c r="H302" t="s">
        <v>37</v>
      </c>
      <c r="I302" t="s">
        <v>4</v>
      </c>
      <c r="J302" s="4">
        <v>938</v>
      </c>
      <c r="K302" s="5">
        <v>366</v>
      </c>
      <c r="L302" s="24"/>
      <c r="R302" t="s">
        <v>41</v>
      </c>
      <c r="S302" t="s">
        <v>38</v>
      </c>
      <c r="T302" t="s">
        <v>25</v>
      </c>
      <c r="U302" s="4">
        <v>154</v>
      </c>
      <c r="V302" s="5">
        <v>21</v>
      </c>
      <c r="W302" s="12">
        <v>3.75</v>
      </c>
      <c r="X302">
        <f>data89[[#This Row],[Units]]*data89[[#This Row],[Sales per unit]]</f>
        <v>78.75</v>
      </c>
      <c r="Y302">
        <f>data89[[#This Row],[Amount]]-data89[[#This Row],[Total sales  ]]</f>
        <v>75.25</v>
      </c>
    </row>
    <row r="303" spans="7:25" x14ac:dyDescent="0.25">
      <c r="G303" t="s">
        <v>3</v>
      </c>
      <c r="H303" t="s">
        <v>38</v>
      </c>
      <c r="I303" t="s">
        <v>26</v>
      </c>
      <c r="J303" s="4">
        <v>8841</v>
      </c>
      <c r="K303" s="5">
        <v>303</v>
      </c>
      <c r="L303" s="24"/>
      <c r="R303" t="s">
        <v>5</v>
      </c>
      <c r="S303" t="s">
        <v>37</v>
      </c>
      <c r="T303" t="s">
        <v>25</v>
      </c>
      <c r="U303" s="4">
        <v>8813</v>
      </c>
      <c r="V303" s="5">
        <v>21</v>
      </c>
      <c r="W303" s="12">
        <v>3.75</v>
      </c>
      <c r="X303">
        <f>data89[[#This Row],[Units]]*data89[[#This Row],[Sales per unit]]</f>
        <v>78.75</v>
      </c>
      <c r="Y303">
        <f>data89[[#This Row],[Amount]]-data89[[#This Row],[Total sales  ]]</f>
        <v>8734.25</v>
      </c>
    </row>
    <row r="304" spans="7:25" x14ac:dyDescent="0.25">
      <c r="G304" t="s">
        <v>2</v>
      </c>
      <c r="H304" t="s">
        <v>39</v>
      </c>
      <c r="I304" t="s">
        <v>33</v>
      </c>
      <c r="J304" s="4">
        <v>4018</v>
      </c>
      <c r="K304" s="5">
        <v>126</v>
      </c>
      <c r="L304" s="24"/>
      <c r="R304" t="s">
        <v>5</v>
      </c>
      <c r="S304" t="s">
        <v>38</v>
      </c>
      <c r="T304" t="s">
        <v>25</v>
      </c>
      <c r="U304" s="4">
        <v>7483</v>
      </c>
      <c r="V304" s="5">
        <v>45</v>
      </c>
      <c r="W304" s="12">
        <v>3.75</v>
      </c>
      <c r="X304">
        <f>data89[[#This Row],[Units]]*data89[[#This Row],[Sales per unit]]</f>
        <v>168.75</v>
      </c>
      <c r="Y304">
        <f>data89[[#This Row],[Amount]]-data89[[#This Row],[Total sales  ]]</f>
        <v>7314.25</v>
      </c>
    </row>
    <row r="305" spans="7:25" x14ac:dyDescent="0.25">
      <c r="G305" t="s">
        <v>41</v>
      </c>
      <c r="H305" t="s">
        <v>37</v>
      </c>
      <c r="I305" t="s">
        <v>15</v>
      </c>
      <c r="J305" s="4">
        <v>714</v>
      </c>
      <c r="K305" s="5">
        <v>231</v>
      </c>
      <c r="L305" s="24"/>
      <c r="R305" t="s">
        <v>9</v>
      </c>
      <c r="S305" t="s">
        <v>36</v>
      </c>
      <c r="T305" t="s">
        <v>25</v>
      </c>
      <c r="U305" s="4">
        <v>2142</v>
      </c>
      <c r="V305" s="5">
        <v>114</v>
      </c>
      <c r="W305" s="12">
        <v>3.75</v>
      </c>
      <c r="X305">
        <f>data89[[#This Row],[Units]]*data89[[#This Row],[Sales per unit]]</f>
        <v>427.5</v>
      </c>
      <c r="Y305">
        <f>data89[[#This Row],[Amount]]-data89[[#This Row],[Total sales  ]]</f>
        <v>1714.5</v>
      </c>
    </row>
    <row r="306" spans="7:25" x14ac:dyDescent="0.25">
      <c r="G306" t="s">
        <v>9</v>
      </c>
      <c r="H306" t="s">
        <v>38</v>
      </c>
      <c r="I306" t="s">
        <v>25</v>
      </c>
      <c r="J306" s="4">
        <v>3850</v>
      </c>
      <c r="K306" s="5">
        <v>102</v>
      </c>
      <c r="L306" s="24"/>
      <c r="R306" t="s">
        <v>9</v>
      </c>
      <c r="S306" t="s">
        <v>38</v>
      </c>
      <c r="T306" t="s">
        <v>25</v>
      </c>
      <c r="U306" s="4">
        <v>3850</v>
      </c>
      <c r="V306" s="5">
        <v>102</v>
      </c>
      <c r="W306" s="12">
        <v>3.75</v>
      </c>
      <c r="X306">
        <f>data89[[#This Row],[Units]]*data89[[#This Row],[Sales per unit]]</f>
        <v>382.5</v>
      </c>
      <c r="Y306">
        <f>data89[[#This Row],[Amount]]-data89[[#This Row],[Total sales  ]]</f>
        <v>3467.5</v>
      </c>
    </row>
  </sheetData>
  <sortState ref="O7:P28">
    <sortCondition ref="O7"/>
  </sortState>
  <mergeCells count="2">
    <mergeCell ref="H2:L2"/>
    <mergeCell ref="O3:P3"/>
  </mergeCells>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QUICK STATISTICS </vt:lpstr>
      <vt:lpstr>EXPLOLATORY DATA ANALYSIS</vt:lpstr>
      <vt:lpstr>SALES ANALYSIS USING FORMULA</vt:lpstr>
      <vt:lpstr>SALES ANALYSIS USING PIVOT TABL</vt:lpstr>
      <vt:lpstr>SALES PER UNIT </vt:lpstr>
      <vt:lpstr>anomaly detection </vt:lpstr>
      <vt:lpstr>BEST IN CATEGORY</vt:lpstr>
      <vt:lpstr>PROFIT ANALYSIS</vt:lpstr>
      <vt:lpstr>Sheet2</vt:lpstr>
      <vt:lpstr>DYNAMIC SALES </vt:lpstr>
      <vt:lpstr>which products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Klaus</cp:lastModifiedBy>
  <dcterms:created xsi:type="dcterms:W3CDTF">2021-03-14T20:21:32Z</dcterms:created>
  <dcterms:modified xsi:type="dcterms:W3CDTF">2022-01-08T07:42:45Z</dcterms:modified>
</cp:coreProperties>
</file>