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41907\Documents\UiPath\Mortgage\Data\Input\"/>
    </mc:Choice>
  </mc:AlternateContent>
  <xr:revisionPtr revIDLastSave="0" documentId="13_ncr:1_{E19A44D1-E2BA-44AA-AA3B-9CF48535FFF2}" xr6:coauthVersionLast="46" xr6:coauthVersionMax="46" xr10:uidLastSave="{00000000-0000-0000-0000-000000000000}"/>
  <bookViews>
    <workbookView xWindow="-120" yWindow="-120" windowWidth="20730" windowHeight="11160" activeTab="1" xr2:uid="{0E2C3130-335F-4445-9A91-3B12E51CF01F}"/>
  </bookViews>
  <sheets>
    <sheet name="Input" sheetId="1" r:id="rId1"/>
    <sheet name="Mortgage 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G2" i="2" s="1"/>
  <c r="C23" i="1"/>
  <c r="G3" i="2"/>
  <c r="G5" i="2" s="1"/>
  <c r="C15" i="1"/>
  <c r="P8" i="2"/>
  <c r="M5" i="2"/>
  <c r="M6" i="2" s="1"/>
  <c r="J4" i="2"/>
  <c r="J3" i="2"/>
  <c r="J5" i="2" s="1"/>
  <c r="C14" i="1"/>
  <c r="Q2" i="2" l="1"/>
  <c r="R2" i="2" s="1"/>
  <c r="C14" i="2"/>
  <c r="AB14" i="2" s="1"/>
  <c r="J6" i="2"/>
  <c r="J7" i="2" s="1"/>
  <c r="J8" i="2" s="1"/>
  <c r="J9" i="2" s="1"/>
  <c r="U14" i="2" l="1"/>
  <c r="Y14" i="2"/>
  <c r="T14" i="2"/>
  <c r="J14" i="2"/>
  <c r="L14" i="2"/>
  <c r="P14" i="2"/>
  <c r="AA14" i="2"/>
  <c r="V14" i="2"/>
  <c r="O14" i="2"/>
  <c r="R14" i="2"/>
  <c r="K14" i="2"/>
  <c r="Q14" i="2"/>
  <c r="E14" i="2"/>
  <c r="S14" i="2"/>
  <c r="Z14" i="2"/>
  <c r="X14" i="2"/>
  <c r="AC14" i="2"/>
  <c r="D14" i="2"/>
  <c r="W14" i="2"/>
  <c r="I14" i="2"/>
  <c r="M14" i="2"/>
  <c r="N14" i="2"/>
  <c r="M9" i="2"/>
  <c r="O9" i="2" s="1"/>
  <c r="C21" i="1"/>
  <c r="F14" i="2" l="1"/>
  <c r="G14" i="2" s="1"/>
  <c r="C15" i="2" s="1"/>
  <c r="O15" i="2" s="1"/>
  <c r="V15" i="2" l="1"/>
  <c r="J15" i="2"/>
  <c r="K15" i="2"/>
  <c r="W15" i="2"/>
  <c r="AC15" i="2"/>
  <c r="U15" i="2"/>
  <c r="T15" i="2"/>
  <c r="Q15" i="2"/>
  <c r="Z15" i="2"/>
  <c r="AB15" i="2"/>
  <c r="M15" i="2"/>
  <c r="I15" i="2"/>
  <c r="D15" i="2"/>
  <c r="F15" i="2" s="1"/>
  <c r="G15" i="2" s="1"/>
  <c r="C16" i="2" s="1"/>
  <c r="P16" i="2" s="1"/>
  <c r="Y15" i="2"/>
  <c r="X15" i="2"/>
  <c r="P15" i="2"/>
  <c r="N15" i="2"/>
  <c r="S15" i="2"/>
  <c r="AA15" i="2"/>
  <c r="E15" i="2"/>
  <c r="R15" i="2"/>
  <c r="L15" i="2"/>
  <c r="I16" i="2" l="1"/>
  <c r="X16" i="2"/>
  <c r="R16" i="2"/>
  <c r="J16" i="2"/>
  <c r="E16" i="2"/>
  <c r="Q16" i="2"/>
  <c r="K16" i="2"/>
  <c r="N16" i="2"/>
  <c r="U16" i="2"/>
  <c r="AB16" i="2"/>
  <c r="T16" i="2"/>
  <c r="V16" i="2"/>
  <c r="AA16" i="2"/>
  <c r="D16" i="2"/>
  <c r="W16" i="2"/>
  <c r="AC16" i="2"/>
  <c r="S16" i="2"/>
  <c r="Y16" i="2"/>
  <c r="O16" i="2"/>
  <c r="Z16" i="2"/>
  <c r="L16" i="2"/>
  <c r="M16" i="2"/>
  <c r="F16" i="2" l="1"/>
  <c r="G16" i="2" s="1"/>
  <c r="C17" i="2" s="1"/>
  <c r="E17" i="2" s="1"/>
  <c r="N17" i="2" l="1"/>
  <c r="X17" i="2"/>
  <c r="AC17" i="2"/>
  <c r="S17" i="2"/>
  <c r="Q17" i="2"/>
  <c r="J17" i="2"/>
  <c r="AB17" i="2"/>
  <c r="W17" i="2"/>
  <c r="Y17" i="2"/>
  <c r="AA17" i="2"/>
  <c r="D17" i="2"/>
  <c r="F17" i="2" s="1"/>
  <c r="G17" i="2" s="1"/>
  <c r="C18" i="2" s="1"/>
  <c r="AA18" i="2" s="1"/>
  <c r="P17" i="2"/>
  <c r="R17" i="2"/>
  <c r="O17" i="2"/>
  <c r="U17" i="2"/>
  <c r="T17" i="2"/>
  <c r="I17" i="2"/>
  <c r="K17" i="2"/>
  <c r="Z17" i="2"/>
  <c r="V17" i="2"/>
  <c r="M17" i="2"/>
  <c r="L17" i="2"/>
  <c r="L18" i="2" l="1"/>
  <c r="O18" i="2"/>
  <c r="N18" i="2"/>
  <c r="T18" i="2"/>
  <c r="X18" i="2"/>
  <c r="P18" i="2"/>
  <c r="U18" i="2"/>
  <c r="Q18" i="2"/>
  <c r="Y18" i="2"/>
  <c r="K18" i="2"/>
  <c r="AC18" i="2"/>
  <c r="J18" i="2"/>
  <c r="AB18" i="2"/>
  <c r="D18" i="2"/>
  <c r="R18" i="2"/>
  <c r="V18" i="2"/>
  <c r="Z18" i="2"/>
  <c r="M18" i="2"/>
  <c r="W18" i="2"/>
  <c r="S18" i="2"/>
  <c r="E18" i="2"/>
  <c r="I18" i="2"/>
  <c r="F18" i="2" l="1"/>
  <c r="G18" i="2" s="1"/>
  <c r="C19" i="2" s="1"/>
  <c r="R19" i="2" s="1"/>
  <c r="T19" i="2" l="1"/>
  <c r="AB19" i="2"/>
  <c r="K19" i="2"/>
  <c r="E19" i="2"/>
  <c r="X19" i="2"/>
  <c r="D19" i="2"/>
  <c r="P19" i="2"/>
  <c r="V19" i="2"/>
  <c r="S19" i="2"/>
  <c r="N19" i="2"/>
  <c r="I19" i="2"/>
  <c r="J19" i="2"/>
  <c r="Z19" i="2"/>
  <c r="O19" i="2"/>
  <c r="AA19" i="2"/>
  <c r="W19" i="2"/>
  <c r="Q19" i="2"/>
  <c r="L19" i="2"/>
  <c r="Y19" i="2"/>
  <c r="AC19" i="2"/>
  <c r="U19" i="2"/>
  <c r="M19" i="2"/>
  <c r="F19" i="2" l="1"/>
  <c r="G19" i="2" s="1"/>
  <c r="C20" i="2" s="1"/>
  <c r="W20" i="2" s="1"/>
  <c r="Q20" i="2" l="1"/>
  <c r="M20" i="2"/>
  <c r="J20" i="2"/>
  <c r="T20" i="2"/>
  <c r="S20" i="2"/>
  <c r="AB20" i="2"/>
  <c r="O20" i="2"/>
  <c r="K20" i="2"/>
  <c r="L20" i="2"/>
  <c r="AC20" i="2"/>
  <c r="Y20" i="2"/>
  <c r="Z20" i="2"/>
  <c r="AA20" i="2"/>
  <c r="N20" i="2"/>
  <c r="V20" i="2"/>
  <c r="R20" i="2"/>
  <c r="X20" i="2"/>
  <c r="E20" i="2"/>
  <c r="P20" i="2"/>
  <c r="D20" i="2"/>
  <c r="I20" i="2"/>
  <c r="U20" i="2"/>
  <c r="F20" i="2"/>
  <c r="G20" i="2" s="1"/>
  <c r="C21" i="2" s="1"/>
  <c r="AC21" i="2" s="1"/>
  <c r="W21" i="2" l="1"/>
  <c r="X21" i="2"/>
  <c r="K21" i="2"/>
  <c r="Y21" i="2"/>
  <c r="AA21" i="2"/>
  <c r="Q21" i="2"/>
  <c r="AB21" i="2"/>
  <c r="D21" i="2"/>
  <c r="S21" i="2"/>
  <c r="E21" i="2"/>
  <c r="I21" i="2"/>
  <c r="O21" i="2"/>
  <c r="Z21" i="2"/>
  <c r="U21" i="2"/>
  <c r="V21" i="2"/>
  <c r="R21" i="2"/>
  <c r="P21" i="2"/>
  <c r="M21" i="2"/>
  <c r="T21" i="2"/>
  <c r="J21" i="2"/>
  <c r="L21" i="2"/>
  <c r="N21" i="2"/>
  <c r="F21" i="2" l="1"/>
  <c r="G21" i="2" s="1"/>
  <c r="C22" i="2" s="1"/>
  <c r="I22" i="2" s="1"/>
  <c r="P22" i="2" l="1"/>
  <c r="U22" i="2"/>
  <c r="W22" i="2"/>
  <c r="AA22" i="2"/>
  <c r="N22" i="2"/>
  <c r="D22" i="2"/>
  <c r="E22" i="2"/>
  <c r="S22" i="2"/>
  <c r="L22" i="2"/>
  <c r="AB22" i="2"/>
  <c r="Z22" i="2"/>
  <c r="V22" i="2"/>
  <c r="Y22" i="2"/>
  <c r="R22" i="2"/>
  <c r="AC22" i="2"/>
  <c r="X22" i="2"/>
  <c r="M22" i="2"/>
  <c r="J22" i="2"/>
  <c r="K22" i="2"/>
  <c r="T22" i="2"/>
  <c r="Q22" i="2"/>
  <c r="O22" i="2"/>
  <c r="F22" i="2" l="1"/>
  <c r="G22" i="2" s="1"/>
  <c r="C23" i="2" s="1"/>
  <c r="I23" i="2" l="1"/>
  <c r="AC23" i="2"/>
  <c r="W23" i="2"/>
  <c r="R23" i="2"/>
  <c r="V23" i="2"/>
  <c r="AA23" i="2"/>
  <c r="J23" i="2"/>
  <c r="P23" i="2"/>
  <c r="Q23" i="2"/>
  <c r="O23" i="2"/>
  <c r="M23" i="2"/>
  <c r="AB23" i="2"/>
  <c r="E23" i="2"/>
  <c r="U23" i="2"/>
  <c r="T23" i="2"/>
  <c r="K23" i="2"/>
  <c r="D23" i="2"/>
  <c r="S23" i="2"/>
  <c r="X23" i="2"/>
  <c r="Y23" i="2"/>
  <c r="Z23" i="2"/>
  <c r="L23" i="2"/>
  <c r="N23" i="2"/>
  <c r="F23" i="2" l="1"/>
  <c r="G23" i="2" s="1"/>
  <c r="C24" i="2" s="1"/>
  <c r="V24" i="2" l="1"/>
  <c r="Y24" i="2"/>
  <c r="U24" i="2"/>
  <c r="AC24" i="2"/>
  <c r="O24" i="2"/>
  <c r="S24" i="2"/>
  <c r="T24" i="2"/>
  <c r="J24" i="2"/>
  <c r="AB24" i="2"/>
  <c r="L24" i="2"/>
  <c r="I24" i="2"/>
  <c r="W24" i="2"/>
  <c r="Q24" i="2"/>
  <c r="N24" i="2"/>
  <c r="X24" i="2"/>
  <c r="K24" i="2"/>
  <c r="R24" i="2"/>
  <c r="AA24" i="2"/>
  <c r="P24" i="2"/>
  <c r="E24" i="2"/>
  <c r="Z24" i="2"/>
  <c r="D24" i="2"/>
  <c r="F24" i="2" s="1"/>
  <c r="G24" i="2" s="1"/>
  <c r="C25" i="2" s="1"/>
  <c r="M25" i="2" s="1"/>
  <c r="M24" i="2"/>
  <c r="N25" i="2" l="1"/>
  <c r="D25" i="2"/>
  <c r="R25" i="2"/>
  <c r="P25" i="2"/>
  <c r="AB25" i="2"/>
  <c r="Y25" i="2"/>
  <c r="W25" i="2"/>
  <c r="J25" i="2"/>
  <c r="AA25" i="2"/>
  <c r="O25" i="2"/>
  <c r="S25" i="2"/>
  <c r="AC25" i="2"/>
  <c r="V25" i="2"/>
  <c r="K25" i="2"/>
  <c r="I25" i="2"/>
  <c r="T25" i="2"/>
  <c r="U25" i="2"/>
  <c r="L25" i="2"/>
  <c r="Z25" i="2"/>
  <c r="Q25" i="2"/>
  <c r="X25" i="2"/>
  <c r="E25" i="2"/>
  <c r="F25" i="2" s="1"/>
  <c r="G25" i="2" s="1"/>
  <c r="C26" i="2" s="1"/>
  <c r="I26" i="2" l="1"/>
  <c r="E26" i="2"/>
  <c r="O26" i="2"/>
  <c r="P26" i="2"/>
  <c r="AC26" i="2"/>
  <c r="D26" i="2"/>
  <c r="S26" i="2"/>
  <c r="J26" i="2"/>
  <c r="X26" i="2"/>
  <c r="AA26" i="2"/>
  <c r="Q26" i="2"/>
  <c r="L26" i="2"/>
  <c r="R26" i="2"/>
  <c r="AB26" i="2"/>
  <c r="T26" i="2"/>
  <c r="N26" i="2"/>
  <c r="M26" i="2"/>
  <c r="W26" i="2"/>
  <c r="Z26" i="2"/>
  <c r="K26" i="2"/>
  <c r="V26" i="2"/>
  <c r="U26" i="2"/>
  <c r="Y26" i="2"/>
  <c r="F26" i="2" l="1"/>
  <c r="G26" i="2" s="1"/>
  <c r="C27" i="2" s="1"/>
  <c r="K27" i="2" l="1"/>
  <c r="M27" i="2"/>
  <c r="P27" i="2"/>
  <c r="Y27" i="2"/>
  <c r="AA27" i="2"/>
  <c r="N27" i="2"/>
  <c r="I27" i="2"/>
  <c r="AC27" i="2"/>
  <c r="R27" i="2"/>
  <c r="U27" i="2"/>
  <c r="X27" i="2"/>
  <c r="J27" i="2"/>
  <c r="W27" i="2"/>
  <c r="AB27" i="2"/>
  <c r="D27" i="2"/>
  <c r="L27" i="2"/>
  <c r="V27" i="2"/>
  <c r="Q27" i="2"/>
  <c r="E27" i="2"/>
  <c r="T27" i="2"/>
  <c r="O27" i="2"/>
  <c r="Z27" i="2"/>
  <c r="S27" i="2"/>
  <c r="F27" i="2" l="1"/>
  <c r="G27" i="2" s="1"/>
  <c r="C28" i="2" s="1"/>
  <c r="U28" i="2" s="1"/>
  <c r="I28" i="2" l="1"/>
  <c r="Y28" i="2"/>
  <c r="V28" i="2"/>
  <c r="AB28" i="2"/>
  <c r="O28" i="2"/>
  <c r="J28" i="2"/>
  <c r="M28" i="2"/>
  <c r="E28" i="2"/>
  <c r="R28" i="2"/>
  <c r="X28" i="2"/>
  <c r="AC28" i="2"/>
  <c r="N28" i="2"/>
  <c r="S28" i="2"/>
  <c r="D28" i="2"/>
  <c r="F28" i="2" s="1"/>
  <c r="G28" i="2" s="1"/>
  <c r="C29" i="2" s="1"/>
  <c r="N29" i="2" s="1"/>
  <c r="L28" i="2"/>
  <c r="AA28" i="2"/>
  <c r="W28" i="2"/>
  <c r="Q28" i="2"/>
  <c r="Z28" i="2"/>
  <c r="T28" i="2"/>
  <c r="P28" i="2"/>
  <c r="K28" i="2"/>
  <c r="S29" i="2"/>
  <c r="E29" i="2"/>
  <c r="Y29" i="2"/>
  <c r="D29" i="2"/>
  <c r="F29" i="2" s="1"/>
  <c r="G29" i="2" s="1"/>
  <c r="C30" i="2" s="1"/>
  <c r="AA30" i="2" s="1"/>
  <c r="L29" i="2" l="1"/>
  <c r="K29" i="2"/>
  <c r="T29" i="2"/>
  <c r="X29" i="2"/>
  <c r="I29" i="2"/>
  <c r="V29" i="2"/>
  <c r="Z29" i="2"/>
  <c r="AA29" i="2"/>
  <c r="AC29" i="2"/>
  <c r="U29" i="2"/>
  <c r="Q29" i="2"/>
  <c r="O29" i="2"/>
  <c r="W29" i="2"/>
  <c r="J29" i="2"/>
  <c r="M29" i="2"/>
  <c r="R29" i="2"/>
  <c r="P29" i="2"/>
  <c r="AB29" i="2"/>
  <c r="E30" i="2"/>
  <c r="V30" i="2"/>
  <c r="K30" i="2"/>
  <c r="Z30" i="2"/>
  <c r="N30" i="2"/>
  <c r="J30" i="2"/>
  <c r="AB30" i="2"/>
  <c r="W30" i="2"/>
  <c r="U30" i="2"/>
  <c r="L30" i="2"/>
  <c r="AC30" i="2"/>
  <c r="D30" i="2"/>
  <c r="R30" i="2"/>
  <c r="Y30" i="2"/>
  <c r="S30" i="2"/>
  <c r="Q30" i="2"/>
  <c r="P30" i="2"/>
  <c r="I30" i="2"/>
  <c r="M30" i="2"/>
  <c r="X30" i="2"/>
  <c r="O30" i="2"/>
  <c r="T30" i="2"/>
  <c r="F30" i="2" l="1"/>
  <c r="G30" i="2" s="1"/>
  <c r="C31" i="2" s="1"/>
  <c r="K31" i="2" s="1"/>
  <c r="Z31" i="2" l="1"/>
  <c r="N31" i="2"/>
  <c r="O31" i="2"/>
  <c r="W31" i="2"/>
  <c r="X31" i="2"/>
  <c r="L31" i="2"/>
  <c r="T31" i="2"/>
  <c r="J31" i="2"/>
  <c r="V31" i="2"/>
  <c r="AA31" i="2"/>
  <c r="S31" i="2"/>
  <c r="AC31" i="2"/>
  <c r="Y31" i="2"/>
  <c r="AB31" i="2"/>
  <c r="D31" i="2"/>
  <c r="E31" i="2"/>
  <c r="P31" i="2"/>
  <c r="M31" i="2"/>
  <c r="Q31" i="2"/>
  <c r="R31" i="2"/>
  <c r="I31" i="2"/>
  <c r="U31" i="2"/>
  <c r="F31" i="2" l="1"/>
  <c r="G31" i="2" s="1"/>
  <c r="C32" i="2" s="1"/>
  <c r="X32" i="2" l="1"/>
  <c r="Z32" i="2"/>
  <c r="D32" i="2"/>
  <c r="AB32" i="2"/>
  <c r="I32" i="2"/>
  <c r="AC32" i="2"/>
  <c r="O32" i="2"/>
  <c r="K32" i="2"/>
  <c r="S32" i="2"/>
  <c r="N32" i="2"/>
  <c r="M32" i="2"/>
  <c r="Q32" i="2"/>
  <c r="U32" i="2"/>
  <c r="J32" i="2"/>
  <c r="P32" i="2"/>
  <c r="L32" i="2"/>
  <c r="R32" i="2"/>
  <c r="W32" i="2"/>
  <c r="AA32" i="2"/>
  <c r="V32" i="2"/>
  <c r="E32" i="2"/>
  <c r="T32" i="2"/>
  <c r="Y32" i="2"/>
  <c r="F32" i="2" l="1"/>
  <c r="G32" i="2" s="1"/>
  <c r="C33" i="2" s="1"/>
  <c r="T33" i="2" l="1"/>
  <c r="V33" i="2"/>
  <c r="W33" i="2"/>
  <c r="L33" i="2"/>
  <c r="I33" i="2"/>
  <c r="O33" i="2"/>
  <c r="Z33" i="2"/>
  <c r="S33" i="2"/>
  <c r="AC33" i="2"/>
  <c r="N33" i="2"/>
  <c r="R33" i="2"/>
  <c r="U33" i="2"/>
  <c r="Y33" i="2"/>
  <c r="E33" i="2"/>
  <c r="M33" i="2"/>
  <c r="K33" i="2"/>
  <c r="Q33" i="2"/>
  <c r="D33" i="2"/>
  <c r="X33" i="2"/>
  <c r="P33" i="2"/>
  <c r="AB33" i="2"/>
  <c r="J33" i="2"/>
  <c r="AA33" i="2"/>
  <c r="F33" i="2" l="1"/>
  <c r="G33" i="2" s="1"/>
  <c r="C34" i="2" s="1"/>
  <c r="AC34" i="2" l="1"/>
  <c r="AA34" i="2"/>
  <c r="L34" i="2"/>
  <c r="S34" i="2"/>
  <c r="N34" i="2"/>
  <c r="X34" i="2"/>
  <c r="I34" i="2"/>
  <c r="Q34" i="2"/>
  <c r="E34" i="2"/>
  <c r="AB34" i="2"/>
  <c r="M34" i="2"/>
  <c r="D34" i="2"/>
  <c r="Z34" i="2"/>
  <c r="T34" i="2"/>
  <c r="Y34" i="2"/>
  <c r="O34" i="2"/>
  <c r="J34" i="2"/>
  <c r="V34" i="2"/>
  <c r="K34" i="2"/>
  <c r="U34" i="2"/>
  <c r="R34" i="2"/>
  <c r="P34" i="2"/>
  <c r="W34" i="2"/>
  <c r="F34" i="2" l="1"/>
  <c r="G34" i="2" s="1"/>
  <c r="C35" i="2" s="1"/>
  <c r="R35" i="2" s="1"/>
  <c r="Q35" i="2" l="1"/>
  <c r="AA35" i="2"/>
  <c r="E35" i="2"/>
  <c r="U35" i="2"/>
  <c r="Y35" i="2"/>
  <c r="P35" i="2"/>
  <c r="J35" i="2"/>
  <c r="D35" i="2"/>
  <c r="F35" i="2" s="1"/>
  <c r="G35" i="2" s="1"/>
  <c r="C36" i="2" s="1"/>
  <c r="L35" i="2"/>
  <c r="M35" i="2"/>
  <c r="Z35" i="2"/>
  <c r="AC35" i="2"/>
  <c r="S35" i="2"/>
  <c r="T35" i="2"/>
  <c r="N35" i="2"/>
  <c r="I35" i="2"/>
  <c r="W35" i="2"/>
  <c r="AB35" i="2"/>
  <c r="O35" i="2"/>
  <c r="K35" i="2"/>
  <c r="X35" i="2"/>
  <c r="V35" i="2"/>
  <c r="Y36" i="2" l="1"/>
  <c r="AB36" i="2"/>
  <c r="Q36" i="2"/>
  <c r="I36" i="2"/>
  <c r="S36" i="2"/>
  <c r="E36" i="2"/>
  <c r="AC36" i="2"/>
  <c r="M36" i="2"/>
  <c r="T36" i="2"/>
  <c r="L36" i="2"/>
  <c r="AA36" i="2"/>
  <c r="D36" i="2"/>
  <c r="V36" i="2"/>
  <c r="Z36" i="2"/>
  <c r="J36" i="2"/>
  <c r="R36" i="2"/>
  <c r="N36" i="2"/>
  <c r="U36" i="2"/>
  <c r="P36" i="2"/>
  <c r="O36" i="2"/>
  <c r="W36" i="2"/>
  <c r="X36" i="2"/>
  <c r="K36" i="2"/>
  <c r="F36" i="2" l="1"/>
  <c r="G36" i="2" s="1"/>
  <c r="C37" i="2" s="1"/>
  <c r="O37" i="2" l="1"/>
  <c r="Y37" i="2"/>
  <c r="E37" i="2"/>
  <c r="AC37" i="2"/>
  <c r="K37" i="2"/>
  <c r="Q37" i="2"/>
  <c r="U37" i="2"/>
  <c r="X37" i="2"/>
  <c r="M37" i="2"/>
  <c r="J37" i="2"/>
  <c r="V37" i="2"/>
  <c r="AA37" i="2"/>
  <c r="N37" i="2"/>
  <c r="AB37" i="2"/>
  <c r="Z37" i="2"/>
  <c r="R37" i="2"/>
  <c r="D37" i="2"/>
  <c r="S37" i="2"/>
  <c r="P37" i="2"/>
  <c r="I37" i="2"/>
  <c r="T37" i="2"/>
  <c r="W37" i="2"/>
  <c r="L37" i="2"/>
  <c r="F37" i="2" l="1"/>
  <c r="G37" i="2" s="1"/>
  <c r="C38" i="2" s="1"/>
  <c r="Z38" i="2" l="1"/>
  <c r="T38" i="2"/>
  <c r="D38" i="2"/>
  <c r="AB38" i="2"/>
  <c r="W38" i="2"/>
  <c r="S38" i="2"/>
  <c r="Y38" i="2"/>
  <c r="V38" i="2"/>
  <c r="AC38" i="2"/>
  <c r="R38" i="2"/>
  <c r="Q38" i="2"/>
  <c r="U38" i="2"/>
  <c r="J38" i="2"/>
  <c r="E38" i="2"/>
  <c r="M38" i="2"/>
  <c r="X38" i="2"/>
  <c r="P38" i="2"/>
  <c r="L38" i="2"/>
  <c r="AA38" i="2"/>
  <c r="O38" i="2"/>
  <c r="I38" i="2"/>
  <c r="K38" i="2"/>
  <c r="N38" i="2"/>
  <c r="F38" i="2" l="1"/>
  <c r="G38" i="2" s="1"/>
  <c r="C39" i="2" s="1"/>
  <c r="S39" i="2" l="1"/>
  <c r="R39" i="2"/>
  <c r="AA39" i="2"/>
  <c r="Q39" i="2"/>
  <c r="X39" i="2"/>
  <c r="Z39" i="2"/>
  <c r="T39" i="2"/>
  <c r="I39" i="2"/>
  <c r="L39" i="2"/>
  <c r="V39" i="2"/>
  <c r="W39" i="2"/>
  <c r="E39" i="2"/>
  <c r="M39" i="2"/>
  <c r="P39" i="2"/>
  <c r="U39" i="2"/>
  <c r="AB39" i="2"/>
  <c r="J39" i="2"/>
  <c r="K39" i="2"/>
  <c r="Y39" i="2"/>
  <c r="N39" i="2"/>
  <c r="AC39" i="2"/>
  <c r="O39" i="2"/>
  <c r="D39" i="2"/>
  <c r="F39" i="2" s="1"/>
  <c r="G39" i="2" s="1"/>
  <c r="C40" i="2" s="1"/>
  <c r="Y40" i="2" l="1"/>
  <c r="I40" i="2"/>
  <c r="O40" i="2"/>
  <c r="R40" i="2"/>
  <c r="J40" i="2"/>
  <c r="D40" i="2"/>
  <c r="P40" i="2"/>
  <c r="AC40" i="2"/>
  <c r="V40" i="2"/>
  <c r="AB40" i="2"/>
  <c r="N40" i="2"/>
  <c r="AA40" i="2"/>
  <c r="W40" i="2"/>
  <c r="E40" i="2"/>
  <c r="X40" i="2"/>
  <c r="Z40" i="2"/>
  <c r="U40" i="2"/>
  <c r="L40" i="2"/>
  <c r="T40" i="2"/>
  <c r="K40" i="2"/>
  <c r="S40" i="2"/>
  <c r="M40" i="2"/>
  <c r="Q40" i="2"/>
  <c r="F40" i="2" l="1"/>
  <c r="G40" i="2" s="1"/>
  <c r="C41" i="2" s="1"/>
  <c r="V41" i="2" s="1"/>
  <c r="W41" i="2" l="1"/>
  <c r="U41" i="2"/>
  <c r="Y41" i="2"/>
  <c r="I41" i="2"/>
  <c r="R41" i="2"/>
  <c r="J41" i="2"/>
  <c r="X41" i="2"/>
  <c r="L41" i="2"/>
  <c r="AC41" i="2"/>
  <c r="D41" i="2"/>
  <c r="O41" i="2"/>
  <c r="K41" i="2"/>
  <c r="T41" i="2"/>
  <c r="AB41" i="2"/>
  <c r="N41" i="2"/>
  <c r="Q41" i="2"/>
  <c r="M41" i="2"/>
  <c r="P41" i="2"/>
  <c r="AA41" i="2"/>
  <c r="Z41" i="2"/>
  <c r="E41" i="2"/>
  <c r="S41" i="2"/>
  <c r="F41" i="2" l="1"/>
  <c r="G41" i="2" s="1"/>
  <c r="C42" i="2" s="1"/>
  <c r="S42" i="2" l="1"/>
  <c r="Z42" i="2"/>
  <c r="D42" i="2"/>
  <c r="J42" i="2"/>
  <c r="N42" i="2"/>
  <c r="AC42" i="2"/>
  <c r="P42" i="2"/>
  <c r="L42" i="2"/>
  <c r="T42" i="2"/>
  <c r="AA42" i="2"/>
  <c r="M42" i="2"/>
  <c r="V42" i="2"/>
  <c r="Y42" i="2"/>
  <c r="AB42" i="2"/>
  <c r="R42" i="2"/>
  <c r="W42" i="2"/>
  <c r="O42" i="2"/>
  <c r="E42" i="2"/>
  <c r="I42" i="2"/>
  <c r="X42" i="2"/>
  <c r="U42" i="2"/>
  <c r="Q42" i="2"/>
  <c r="K42" i="2"/>
  <c r="F42" i="2" l="1"/>
  <c r="G42" i="2" s="1"/>
  <c r="C43" i="2" s="1"/>
  <c r="N43" i="2" l="1"/>
  <c r="O43" i="2"/>
  <c r="M43" i="2"/>
  <c r="S43" i="2"/>
  <c r="Z43" i="2"/>
  <c r="AB43" i="2"/>
  <c r="E43" i="2"/>
  <c r="R43" i="2"/>
  <c r="Y43" i="2"/>
  <c r="AA43" i="2"/>
  <c r="Q43" i="2"/>
  <c r="D43" i="2"/>
  <c r="L43" i="2"/>
  <c r="W43" i="2"/>
  <c r="K43" i="2"/>
  <c r="X43" i="2"/>
  <c r="P43" i="2"/>
  <c r="AC43" i="2"/>
  <c r="J43" i="2"/>
  <c r="I43" i="2"/>
  <c r="U43" i="2"/>
  <c r="T43" i="2"/>
  <c r="V43" i="2"/>
  <c r="F43" i="2" l="1"/>
  <c r="G43" i="2" s="1"/>
  <c r="C44" i="2" s="1"/>
  <c r="W44" i="2" l="1"/>
  <c r="D44" i="2"/>
  <c r="Y44" i="2"/>
  <c r="X44" i="2"/>
  <c r="J44" i="2"/>
  <c r="O44" i="2"/>
  <c r="Z44" i="2"/>
  <c r="Q44" i="2"/>
  <c r="L44" i="2"/>
  <c r="I44" i="2"/>
  <c r="M44" i="2"/>
  <c r="U44" i="2"/>
  <c r="AC44" i="2"/>
  <c r="R44" i="2"/>
  <c r="AA44" i="2"/>
  <c r="AB44" i="2"/>
  <c r="S44" i="2"/>
  <c r="T44" i="2"/>
  <c r="N44" i="2"/>
  <c r="P44" i="2"/>
  <c r="V44" i="2"/>
  <c r="K44" i="2"/>
  <c r="E44" i="2"/>
  <c r="F44" i="2" l="1"/>
  <c r="G44" i="2" s="1"/>
  <c r="C45" i="2" s="1"/>
  <c r="Q45" i="2" l="1"/>
  <c r="M45" i="2"/>
  <c r="P45" i="2"/>
  <c r="T45" i="2"/>
  <c r="K45" i="2"/>
  <c r="V45" i="2"/>
  <c r="I45" i="2"/>
  <c r="N45" i="2"/>
  <c r="E45" i="2"/>
  <c r="AB45" i="2"/>
  <c r="U45" i="2"/>
  <c r="R45" i="2"/>
  <c r="S45" i="2"/>
  <c r="W45" i="2"/>
  <c r="Y45" i="2"/>
  <c r="O45" i="2"/>
  <c r="L45" i="2"/>
  <c r="D45" i="2"/>
  <c r="Z45" i="2"/>
  <c r="AA45" i="2"/>
  <c r="J45" i="2"/>
  <c r="X45" i="2"/>
  <c r="AC45" i="2"/>
  <c r="F45" i="2" l="1"/>
  <c r="G45" i="2" s="1"/>
  <c r="C46" i="2" s="1"/>
  <c r="K46" i="2" l="1"/>
  <c r="E46" i="2"/>
  <c r="R46" i="2"/>
  <c r="V46" i="2"/>
  <c r="M46" i="2"/>
  <c r="O46" i="2"/>
  <c r="T46" i="2"/>
  <c r="L46" i="2"/>
  <c r="Z46" i="2"/>
  <c r="D46" i="2"/>
  <c r="AB46" i="2"/>
  <c r="S46" i="2"/>
  <c r="W46" i="2"/>
  <c r="Q46" i="2"/>
  <c r="AA46" i="2"/>
  <c r="I46" i="2"/>
  <c r="N46" i="2"/>
  <c r="Y46" i="2"/>
  <c r="J46" i="2"/>
  <c r="X46" i="2"/>
  <c r="AC46" i="2"/>
  <c r="P46" i="2"/>
  <c r="U46" i="2"/>
  <c r="F46" i="2" l="1"/>
  <c r="G46" i="2" s="1"/>
  <c r="C47" i="2" s="1"/>
  <c r="Z47" i="2" s="1"/>
  <c r="V47" i="2" l="1"/>
  <c r="E47" i="2"/>
  <c r="N47" i="2"/>
  <c r="Q47" i="2"/>
  <c r="Y47" i="2"/>
  <c r="U47" i="2"/>
  <c r="L47" i="2"/>
  <c r="T47" i="2"/>
  <c r="AA47" i="2"/>
  <c r="P47" i="2"/>
  <c r="AB47" i="2"/>
  <c r="AC47" i="2"/>
  <c r="S47" i="2"/>
  <c r="K47" i="2"/>
  <c r="R47" i="2"/>
  <c r="W47" i="2"/>
  <c r="I47" i="2"/>
  <c r="X47" i="2"/>
  <c r="D47" i="2"/>
  <c r="J47" i="2"/>
  <c r="O47" i="2"/>
  <c r="M47" i="2"/>
  <c r="F47" i="2" l="1"/>
  <c r="G47" i="2" s="1"/>
  <c r="C48" i="2" s="1"/>
  <c r="U48" i="2" s="1"/>
  <c r="Q48" i="2"/>
  <c r="T48" i="2"/>
  <c r="K48" i="2"/>
  <c r="V48" i="2"/>
  <c r="I48" i="2" l="1"/>
  <c r="AB48" i="2"/>
  <c r="J48" i="2"/>
  <c r="L48" i="2"/>
  <c r="AC48" i="2"/>
  <c r="P48" i="2"/>
  <c r="O48" i="2"/>
  <c r="R48" i="2"/>
  <c r="AA48" i="2"/>
  <c r="D48" i="2"/>
  <c r="Z48" i="2"/>
  <c r="X48" i="2"/>
  <c r="M48" i="2"/>
  <c r="Y48" i="2"/>
  <c r="E48" i="2"/>
  <c r="S48" i="2"/>
  <c r="N48" i="2"/>
  <c r="W48" i="2"/>
  <c r="F48" i="2" l="1"/>
  <c r="G48" i="2" s="1"/>
  <c r="C49" i="2" s="1"/>
  <c r="X49" i="2" l="1"/>
  <c r="AB49" i="2"/>
  <c r="P49" i="2"/>
  <c r="Z49" i="2"/>
  <c r="D49" i="2"/>
  <c r="F49" i="2" s="1"/>
  <c r="G49" i="2" s="1"/>
  <c r="C50" i="2" s="1"/>
  <c r="Q49" i="2"/>
  <c r="S49" i="2"/>
  <c r="R49" i="2"/>
  <c r="Y49" i="2"/>
  <c r="L49" i="2"/>
  <c r="K49" i="2"/>
  <c r="J49" i="2"/>
  <c r="E49" i="2"/>
  <c r="I49" i="2"/>
  <c r="AC49" i="2"/>
  <c r="U49" i="2"/>
  <c r="W49" i="2"/>
  <c r="O49" i="2"/>
  <c r="V49" i="2"/>
  <c r="M49" i="2"/>
  <c r="N49" i="2"/>
  <c r="T49" i="2"/>
  <c r="AA49" i="2"/>
  <c r="V50" i="2" l="1"/>
  <c r="M50" i="2"/>
  <c r="J50" i="2"/>
  <c r="T50" i="2"/>
  <c r="L50" i="2"/>
  <c r="Z50" i="2"/>
  <c r="S50" i="2"/>
  <c r="O50" i="2"/>
  <c r="E50" i="2"/>
  <c r="R50" i="2"/>
  <c r="X50" i="2"/>
  <c r="N50" i="2"/>
  <c r="P50" i="2"/>
  <c r="Q50" i="2"/>
  <c r="Y50" i="2"/>
  <c r="AC50" i="2"/>
  <c r="K50" i="2"/>
  <c r="I50" i="2"/>
  <c r="AA50" i="2"/>
  <c r="U50" i="2"/>
  <c r="D50" i="2"/>
  <c r="F50" i="2" s="1"/>
  <c r="G50" i="2" s="1"/>
  <c r="C51" i="2" s="1"/>
  <c r="W50" i="2"/>
  <c r="AB50" i="2"/>
  <c r="AB51" i="2" l="1"/>
  <c r="Z51" i="2"/>
  <c r="S51" i="2"/>
  <c r="AC51" i="2"/>
  <c r="Q51" i="2"/>
  <c r="K51" i="2"/>
  <c r="O51" i="2"/>
  <c r="AA51" i="2"/>
  <c r="E51" i="2"/>
  <c r="M51" i="2"/>
  <c r="V51" i="2"/>
  <c r="N51" i="2"/>
  <c r="Y51" i="2"/>
  <c r="X51" i="2"/>
  <c r="U51" i="2"/>
  <c r="D51" i="2"/>
  <c r="F51" i="2" s="1"/>
  <c r="G51" i="2" s="1"/>
  <c r="C52" i="2" s="1"/>
  <c r="L52" i="2" s="1"/>
  <c r="T51" i="2"/>
  <c r="P51" i="2"/>
  <c r="I51" i="2"/>
  <c r="W51" i="2"/>
  <c r="L51" i="2"/>
  <c r="R51" i="2"/>
  <c r="J51" i="2"/>
  <c r="M52" i="2" l="1"/>
  <c r="K52" i="2"/>
  <c r="N52" i="2"/>
  <c r="D52" i="2"/>
  <c r="I52" i="2"/>
  <c r="O52" i="2"/>
  <c r="E52" i="2"/>
  <c r="J52" i="2"/>
  <c r="F52" i="2" l="1"/>
  <c r="G52" i="2" s="1"/>
  <c r="C53" i="2" s="1"/>
  <c r="M53" i="2" s="1"/>
  <c r="N53" i="2"/>
  <c r="O53" i="2"/>
  <c r="L53" i="2"/>
  <c r="D53" i="2"/>
  <c r="E53" i="2"/>
  <c r="K53" i="2"/>
  <c r="J53" i="2"/>
  <c r="I53" i="2" l="1"/>
  <c r="F53" i="2"/>
  <c r="G53" i="2" s="1"/>
  <c r="C54" i="2" s="1"/>
  <c r="K54" i="2" l="1"/>
  <c r="D54" i="2"/>
  <c r="E54" i="2"/>
  <c r="J54" i="2"/>
  <c r="N54" i="2"/>
  <c r="O54" i="2"/>
  <c r="I54" i="2"/>
  <c r="L54" i="2"/>
  <c r="M54" i="2"/>
  <c r="F54" i="2" l="1"/>
  <c r="G54" i="2" s="1"/>
  <c r="C55" i="2" s="1"/>
  <c r="K55" i="2" l="1"/>
  <c r="I55" i="2"/>
  <c r="D55" i="2"/>
  <c r="M55" i="2"/>
  <c r="L55" i="2"/>
  <c r="N55" i="2"/>
  <c r="J55" i="2"/>
  <c r="E55" i="2"/>
  <c r="O55" i="2"/>
  <c r="F55" i="2" l="1"/>
  <c r="G55" i="2" s="1"/>
  <c r="C56" i="2" s="1"/>
  <c r="J56" i="2" l="1"/>
  <c r="N56" i="2"/>
  <c r="O56" i="2"/>
  <c r="I56" i="2"/>
  <c r="L56" i="2"/>
  <c r="K56" i="2"/>
  <c r="D56" i="2"/>
  <c r="M56" i="2"/>
  <c r="E56" i="2"/>
  <c r="F56" i="2" l="1"/>
  <c r="G56" i="2" s="1"/>
  <c r="C57" i="2" s="1"/>
  <c r="M57" i="2" s="1"/>
  <c r="I57" i="2" l="1"/>
  <c r="K57" i="2"/>
  <c r="O57" i="2"/>
  <c r="J57" i="2"/>
  <c r="N57" i="2"/>
  <c r="L57" i="2"/>
  <c r="E57" i="2"/>
  <c r="D57" i="2"/>
  <c r="F57" i="2" l="1"/>
  <c r="G57" i="2" s="1"/>
  <c r="C58" i="2" s="1"/>
  <c r="L58" i="2" s="1"/>
  <c r="D58" i="2"/>
  <c r="M58" i="2"/>
  <c r="K58" i="2"/>
  <c r="J58" i="2"/>
  <c r="O58" i="2"/>
  <c r="N58" i="2"/>
  <c r="E58" i="2"/>
  <c r="I58" i="2"/>
  <c r="F58" i="2" l="1"/>
  <c r="G58" i="2" s="1"/>
  <c r="C59" i="2" s="1"/>
  <c r="L59" i="2" l="1"/>
  <c r="I59" i="2"/>
  <c r="E59" i="2"/>
  <c r="N59" i="2"/>
  <c r="D59" i="2"/>
  <c r="F59" i="2" s="1"/>
  <c r="G59" i="2" s="1"/>
  <c r="C60" i="2" s="1"/>
  <c r="K59" i="2"/>
  <c r="O59" i="2"/>
  <c r="J59" i="2"/>
  <c r="M59" i="2"/>
  <c r="D60" i="2" l="1"/>
  <c r="K60" i="2"/>
  <c r="N60" i="2"/>
  <c r="E60" i="2"/>
  <c r="F60" i="2" s="1"/>
  <c r="G60" i="2" s="1"/>
  <c r="C61" i="2" s="1"/>
  <c r="I60" i="2"/>
  <c r="M60" i="2"/>
  <c r="L60" i="2"/>
  <c r="O60" i="2"/>
  <c r="J60" i="2"/>
  <c r="M61" i="2" l="1"/>
  <c r="I61" i="2"/>
  <c r="L61" i="2"/>
  <c r="O61" i="2"/>
  <c r="E61" i="2"/>
  <c r="K61" i="2"/>
  <c r="J61" i="2"/>
  <c r="N61" i="2"/>
  <c r="D61" i="2"/>
  <c r="F61" i="2" l="1"/>
  <c r="G61" i="2" s="1"/>
  <c r="C62" i="2" s="1"/>
  <c r="L62" i="2" l="1"/>
  <c r="I62" i="2"/>
  <c r="M62" i="2"/>
  <c r="O62" i="2"/>
  <c r="K62" i="2"/>
  <c r="J62" i="2"/>
  <c r="N62" i="2"/>
  <c r="D62" i="2"/>
  <c r="F62" i="2" s="1"/>
  <c r="G62" i="2" s="1"/>
  <c r="C63" i="2" s="1"/>
  <c r="D63" i="2" s="1"/>
  <c r="E62" i="2"/>
  <c r="E63" i="2" l="1"/>
  <c r="L63" i="2"/>
  <c r="M63" i="2"/>
  <c r="K63" i="2"/>
  <c r="I63" i="2"/>
  <c r="N63" i="2"/>
  <c r="J63" i="2"/>
  <c r="O63" i="2"/>
  <c r="F63" i="2"/>
  <c r="G63" i="2" s="1"/>
  <c r="C64" i="2" s="1"/>
  <c r="M64" i="2" s="1"/>
  <c r="N64" i="2"/>
  <c r="O64" i="2"/>
  <c r="J64" i="2" l="1"/>
  <c r="L64" i="2"/>
  <c r="D64" i="2"/>
  <c r="E64" i="2"/>
  <c r="K64" i="2"/>
  <c r="I64" i="2"/>
  <c r="F64" i="2" l="1"/>
  <c r="G64" i="2" s="1"/>
  <c r="C65" i="2" s="1"/>
  <c r="K65" i="2" s="1"/>
  <c r="D65" i="2"/>
  <c r="M65" i="2" l="1"/>
  <c r="O65" i="2"/>
  <c r="J65" i="2"/>
  <c r="E65" i="2"/>
  <c r="F65" i="2" s="1"/>
  <c r="G65" i="2" s="1"/>
  <c r="C66" i="2" s="1"/>
  <c r="N65" i="2"/>
  <c r="I65" i="2"/>
  <c r="L65" i="2"/>
  <c r="D66" i="2" l="1"/>
  <c r="E66" i="2"/>
  <c r="L66" i="2"/>
  <c r="N66" i="2"/>
  <c r="I66" i="2"/>
  <c r="O66" i="2"/>
  <c r="M66" i="2"/>
  <c r="K66" i="2"/>
  <c r="J66" i="2"/>
  <c r="F66" i="2" l="1"/>
  <c r="G66" i="2" s="1"/>
  <c r="C67" i="2" s="1"/>
  <c r="K67" i="2" l="1"/>
  <c r="E67" i="2"/>
  <c r="I67" i="2"/>
  <c r="L67" i="2"/>
  <c r="D67" i="2"/>
  <c r="F67" i="2" s="1"/>
  <c r="G67" i="2" s="1"/>
  <c r="C68" i="2" s="1"/>
  <c r="J67" i="2"/>
  <c r="N67" i="2"/>
  <c r="O67" i="2"/>
  <c r="M67" i="2"/>
  <c r="D68" i="2" l="1"/>
  <c r="O68" i="2"/>
  <c r="K68" i="2"/>
  <c r="E68" i="2"/>
  <c r="N68" i="2"/>
  <c r="L68" i="2"/>
  <c r="I68" i="2"/>
  <c r="M68" i="2"/>
  <c r="J68" i="2"/>
  <c r="F68" i="2" l="1"/>
  <c r="G68" i="2" s="1"/>
  <c r="C69" i="2" s="1"/>
  <c r="K69" i="2" l="1"/>
  <c r="M69" i="2"/>
  <c r="D69" i="2"/>
  <c r="F69" i="2" s="1"/>
  <c r="G69" i="2" s="1"/>
  <c r="C70" i="2" s="1"/>
  <c r="L69" i="2"/>
  <c r="J69" i="2"/>
  <c r="O69" i="2"/>
  <c r="I69" i="2"/>
  <c r="N69" i="2"/>
  <c r="E69" i="2"/>
  <c r="E70" i="2" l="1"/>
  <c r="J70" i="2"/>
  <c r="O70" i="2"/>
  <c r="N70" i="2"/>
  <c r="M70" i="2"/>
  <c r="D70" i="2"/>
  <c r="F70" i="2" s="1"/>
  <c r="G70" i="2" s="1"/>
  <c r="C71" i="2" s="1"/>
  <c r="K71" i="2" s="1"/>
  <c r="L70" i="2"/>
  <c r="I70" i="2"/>
  <c r="K70" i="2"/>
  <c r="D71" i="2" l="1"/>
  <c r="E71" i="2"/>
  <c r="N71" i="2"/>
  <c r="I71" i="2"/>
  <c r="M71" i="2"/>
  <c r="J71" i="2"/>
  <c r="L71" i="2"/>
  <c r="O71" i="2"/>
  <c r="F71" i="2" l="1"/>
  <c r="G71" i="2" s="1"/>
  <c r="C72" i="2" s="1"/>
  <c r="M72" i="2" l="1"/>
  <c r="I72" i="2"/>
  <c r="E72" i="2"/>
  <c r="J72" i="2"/>
  <c r="O72" i="2"/>
  <c r="D72" i="2"/>
  <c r="F72" i="2" s="1"/>
  <c r="G72" i="2" s="1"/>
  <c r="C73" i="2" s="1"/>
  <c r="K72" i="2"/>
  <c r="L72" i="2"/>
  <c r="N72" i="2"/>
  <c r="D73" i="2" l="1"/>
  <c r="J73" i="2"/>
  <c r="I73" i="2"/>
  <c r="N73" i="2"/>
  <c r="E73" i="2"/>
  <c r="M73" i="2"/>
  <c r="K73" i="2"/>
  <c r="L73" i="2"/>
  <c r="O73" i="2"/>
  <c r="F73" i="2" l="1"/>
  <c r="G73" i="2" s="1"/>
  <c r="C74" i="2" s="1"/>
  <c r="E74" i="2" l="1"/>
  <c r="L74" i="2"/>
  <c r="M74" i="2"/>
  <c r="D74" i="2"/>
  <c r="F74" i="2" s="1"/>
  <c r="G74" i="2" s="1"/>
  <c r="C75" i="2" s="1"/>
  <c r="J74" i="2"/>
  <c r="K74" i="2"/>
  <c r="I74" i="2"/>
  <c r="N74" i="2"/>
  <c r="O74" i="2"/>
  <c r="K75" i="2" l="1"/>
  <c r="M75" i="2"/>
  <c r="N75" i="2"/>
  <c r="D75" i="2"/>
  <c r="F75" i="2" s="1"/>
  <c r="G75" i="2" s="1"/>
  <c r="C76" i="2" s="1"/>
  <c r="L75" i="2"/>
  <c r="J75" i="2"/>
  <c r="I75" i="2"/>
  <c r="O75" i="2"/>
  <c r="E75" i="2"/>
  <c r="N76" i="2" l="1"/>
  <c r="L76" i="2"/>
  <c r="K76" i="2"/>
  <c r="D76" i="2"/>
  <c r="J76" i="2"/>
  <c r="M76" i="2"/>
  <c r="E76" i="2"/>
  <c r="I76" i="2"/>
  <c r="O76" i="2"/>
  <c r="F76" i="2" l="1"/>
  <c r="G76" i="2" s="1"/>
  <c r="C77" i="2" s="1"/>
  <c r="E77" i="2" l="1"/>
  <c r="O77" i="2"/>
  <c r="J77" i="2"/>
  <c r="N77" i="2"/>
  <c r="I77" i="2"/>
  <c r="D77" i="2"/>
  <c r="F77" i="2" s="1"/>
  <c r="G77" i="2" s="1"/>
  <c r="C78" i="2" s="1"/>
  <c r="N78" i="2" s="1"/>
  <c r="K77" i="2"/>
  <c r="L77" i="2"/>
  <c r="M77" i="2"/>
  <c r="J78" i="2" l="1"/>
  <c r="I78" i="2"/>
  <c r="E78" i="2"/>
  <c r="O78" i="2"/>
  <c r="L78" i="2"/>
  <c r="K78" i="2"/>
  <c r="D78" i="2"/>
  <c r="F78" i="2" s="1"/>
  <c r="G78" i="2" s="1"/>
  <c r="C79" i="2" s="1"/>
  <c r="M78" i="2"/>
  <c r="O79" i="2" l="1"/>
  <c r="D79" i="2"/>
  <c r="N79" i="2"/>
  <c r="J79" i="2"/>
  <c r="E79" i="2"/>
  <c r="K79" i="2"/>
  <c r="L79" i="2"/>
  <c r="I79" i="2"/>
  <c r="M79" i="2"/>
  <c r="F79" i="2" l="1"/>
  <c r="G79" i="2" s="1"/>
  <c r="C80" i="2" s="1"/>
  <c r="M80" i="2" l="1"/>
  <c r="K80" i="2"/>
  <c r="D80" i="2"/>
  <c r="E80" i="2"/>
  <c r="L80" i="2"/>
  <c r="J80" i="2"/>
  <c r="I80" i="2"/>
  <c r="O80" i="2"/>
  <c r="N80" i="2"/>
  <c r="F80" i="2" l="1"/>
  <c r="G80" i="2" s="1"/>
  <c r="C81" i="2" s="1"/>
  <c r="I81" i="2" l="1"/>
  <c r="O81" i="2"/>
  <c r="L81" i="2"/>
  <c r="N81" i="2"/>
  <c r="E81" i="2"/>
  <c r="D81" i="2"/>
  <c r="M81" i="2"/>
  <c r="K81" i="2"/>
  <c r="J81" i="2"/>
  <c r="F81" i="2" l="1"/>
  <c r="G81" i="2" s="1"/>
  <c r="C82" i="2" s="1"/>
  <c r="K82" i="2"/>
  <c r="L82" i="2"/>
  <c r="J82" i="2"/>
  <c r="I82" i="2"/>
  <c r="O82" i="2"/>
  <c r="N82" i="2"/>
  <c r="E82" i="2"/>
  <c r="M82" i="2"/>
  <c r="D82" i="2"/>
  <c r="F82" i="2" l="1"/>
  <c r="G82" i="2" s="1"/>
  <c r="C83" i="2" s="1"/>
  <c r="O83" i="2" l="1"/>
  <c r="N83" i="2"/>
  <c r="E83" i="2"/>
  <c r="M83" i="2"/>
  <c r="D83" i="2"/>
  <c r="F83" i="2" s="1"/>
  <c r="G83" i="2" s="1"/>
  <c r="C84" i="2" s="1"/>
  <c r="L83" i="2"/>
  <c r="J83" i="2"/>
  <c r="K83" i="2"/>
  <c r="I83" i="2"/>
  <c r="L84" i="2" l="1"/>
  <c r="K84" i="2"/>
  <c r="O84" i="2"/>
  <c r="E84" i="2"/>
  <c r="M84" i="2"/>
  <c r="D84" i="2"/>
  <c r="J84" i="2"/>
  <c r="I84" i="2"/>
  <c r="N84" i="2"/>
  <c r="F84" i="2" l="1"/>
  <c r="G84" i="2" s="1"/>
  <c r="C85" i="2" s="1"/>
  <c r="L85" i="2"/>
  <c r="O85" i="2"/>
  <c r="I85" i="2"/>
  <c r="N85" i="2"/>
  <c r="E85" i="2"/>
  <c r="M85" i="2"/>
  <c r="D85" i="2"/>
  <c r="J85" i="2"/>
  <c r="K85" i="2"/>
  <c r="F85" i="2" l="1"/>
  <c r="G85" i="2" s="1"/>
  <c r="C86" i="2" s="1"/>
  <c r="L86" i="2" s="1"/>
  <c r="K86" i="2"/>
  <c r="D86" i="2"/>
  <c r="J86" i="2"/>
  <c r="I86" i="2"/>
  <c r="O86" i="2"/>
  <c r="M86" i="2"/>
  <c r="N86" i="2"/>
  <c r="E86" i="2" l="1"/>
  <c r="F86" i="2" s="1"/>
  <c r="G86" i="2" s="1"/>
  <c r="C87" i="2" s="1"/>
  <c r="D87" i="2" l="1"/>
  <c r="L87" i="2"/>
  <c r="J87" i="2"/>
  <c r="I87" i="2"/>
  <c r="E87" i="2"/>
  <c r="K87" i="2"/>
  <c r="O87" i="2"/>
  <c r="N87" i="2"/>
  <c r="M87" i="2"/>
  <c r="F87" i="2" l="1"/>
  <c r="G87" i="2" s="1"/>
  <c r="C88" i="2" s="1"/>
  <c r="E88" i="2" l="1"/>
  <c r="D88" i="2"/>
  <c r="F88" i="2" s="1"/>
  <c r="G88" i="2" s="1"/>
  <c r="C89" i="2" s="1"/>
  <c r="I89" i="2" s="1"/>
  <c r="L88" i="2"/>
  <c r="K88" i="2"/>
  <c r="J88" i="2"/>
  <c r="O88" i="2"/>
  <c r="I88" i="2"/>
  <c r="N88" i="2"/>
  <c r="M88" i="2"/>
  <c r="J89" i="2"/>
  <c r="D89" i="2"/>
  <c r="M89" i="2"/>
  <c r="E89" i="2"/>
  <c r="L89" i="2"/>
  <c r="N89" i="2" l="1"/>
  <c r="K89" i="2"/>
  <c r="O89" i="2"/>
  <c r="F89" i="2"/>
  <c r="G89" i="2" s="1"/>
  <c r="C90" i="2" s="1"/>
  <c r="M90" i="2" l="1"/>
  <c r="E90" i="2"/>
  <c r="K90" i="2"/>
  <c r="O90" i="2"/>
  <c r="N90" i="2"/>
  <c r="L90" i="2"/>
  <c r="I90" i="2"/>
  <c r="J90" i="2"/>
  <c r="D90" i="2"/>
  <c r="F90" i="2" l="1"/>
  <c r="G90" i="2" s="1"/>
  <c r="C91" i="2" s="1"/>
  <c r="M91" i="2" l="1"/>
  <c r="O91" i="2"/>
  <c r="D91" i="2"/>
  <c r="I91" i="2"/>
  <c r="N91" i="2"/>
  <c r="L91" i="2"/>
  <c r="E91" i="2"/>
  <c r="K91" i="2"/>
  <c r="J91" i="2"/>
  <c r="F91" i="2" l="1"/>
  <c r="G91" i="2" s="1"/>
  <c r="C92" i="2" s="1"/>
  <c r="E92" i="2"/>
  <c r="K92" i="2"/>
  <c r="N92" i="2"/>
  <c r="L92" i="2"/>
  <c r="J92" i="2"/>
  <c r="D92" i="2"/>
  <c r="F92" i="2" s="1"/>
  <c r="G92" i="2" s="1"/>
  <c r="C93" i="2" s="1"/>
  <c r="J93" i="2" s="1"/>
  <c r="M92" i="2"/>
  <c r="I92" i="2"/>
  <c r="O92" i="2"/>
  <c r="M93" i="2" l="1"/>
  <c r="E93" i="2"/>
  <c r="I93" i="2"/>
  <c r="D93" i="2"/>
  <c r="F93" i="2" s="1"/>
  <c r="G93" i="2" s="1"/>
  <c r="C94" i="2" s="1"/>
  <c r="D94" i="2" s="1"/>
  <c r="L93" i="2"/>
  <c r="N93" i="2"/>
  <c r="O93" i="2"/>
  <c r="K93" i="2"/>
  <c r="J94" i="2" l="1"/>
  <c r="O94" i="2"/>
  <c r="L94" i="2"/>
  <c r="K94" i="2"/>
  <c r="I94" i="2"/>
  <c r="M94" i="2"/>
  <c r="E94" i="2"/>
  <c r="F94" i="2" s="1"/>
  <c r="G94" i="2" s="1"/>
  <c r="C95" i="2" s="1"/>
  <c r="N94" i="2"/>
  <c r="L95" i="2" l="1"/>
  <c r="I95" i="2"/>
  <c r="N95" i="2"/>
  <c r="E95" i="2"/>
  <c r="O95" i="2"/>
  <c r="M95" i="2"/>
  <c r="K95" i="2"/>
  <c r="D95" i="2"/>
  <c r="F95" i="2" s="1"/>
  <c r="G95" i="2" s="1"/>
  <c r="C96" i="2" s="1"/>
  <c r="J95" i="2"/>
  <c r="L96" i="2" l="1"/>
  <c r="J96" i="2"/>
  <c r="O96" i="2"/>
  <c r="E96" i="2"/>
  <c r="K96" i="2"/>
  <c r="D96" i="2"/>
  <c r="F96" i="2" s="1"/>
  <c r="G96" i="2" s="1"/>
  <c r="C97" i="2" s="1"/>
  <c r="I96" i="2"/>
  <c r="N96" i="2"/>
  <c r="M96" i="2"/>
  <c r="L97" i="2" l="1"/>
  <c r="O97" i="2"/>
  <c r="N97" i="2"/>
  <c r="E97" i="2"/>
  <c r="M97" i="2"/>
  <c r="D97" i="2"/>
  <c r="F97" i="2" s="1"/>
  <c r="G97" i="2" s="1"/>
  <c r="C98" i="2" s="1"/>
  <c r="K97" i="2"/>
  <c r="J97" i="2"/>
  <c r="I97" i="2"/>
  <c r="L98" i="2" l="1"/>
  <c r="K98" i="2"/>
  <c r="J98" i="2"/>
  <c r="I98" i="2"/>
  <c r="M98" i="2"/>
  <c r="D98" i="2"/>
  <c r="O98" i="2"/>
  <c r="N98" i="2"/>
  <c r="E98" i="2"/>
  <c r="F98" i="2" l="1"/>
  <c r="G98" i="2" s="1"/>
  <c r="C99" i="2" s="1"/>
  <c r="I99" i="2" s="1"/>
  <c r="J99" i="2" l="1"/>
  <c r="O99" i="2"/>
  <c r="K99" i="2"/>
  <c r="D99" i="2"/>
  <c r="M99" i="2"/>
  <c r="E99" i="2"/>
  <c r="L99" i="2"/>
  <c r="N99" i="2"/>
  <c r="F99" i="2" l="1"/>
  <c r="G99" i="2" s="1"/>
  <c r="C100" i="2" s="1"/>
  <c r="O100" i="2" s="1"/>
  <c r="K100" i="2" l="1"/>
  <c r="N100" i="2"/>
  <c r="J100" i="2"/>
  <c r="M100" i="2"/>
  <c r="E100" i="2"/>
  <c r="D100" i="2"/>
  <c r="F100" i="2" s="1"/>
  <c r="G100" i="2" s="1"/>
  <c r="C101" i="2" s="1"/>
  <c r="I100" i="2"/>
  <c r="L100" i="2"/>
  <c r="L101" i="2" l="1"/>
  <c r="K101" i="2"/>
  <c r="E101" i="2"/>
  <c r="N101" i="2"/>
  <c r="J101" i="2"/>
  <c r="I101" i="2"/>
  <c r="O101" i="2"/>
  <c r="M101" i="2"/>
  <c r="D101" i="2"/>
  <c r="F101" i="2" l="1"/>
  <c r="G101" i="2" s="1"/>
  <c r="C102" i="2" s="1"/>
  <c r="J102" i="2" l="1"/>
  <c r="N102" i="2"/>
  <c r="M102" i="2"/>
  <c r="L102" i="2"/>
  <c r="D102" i="2"/>
  <c r="I102" i="2"/>
  <c r="E102" i="2"/>
  <c r="K102" i="2"/>
  <c r="O102" i="2"/>
  <c r="F102" i="2" l="1"/>
  <c r="G102" i="2" s="1"/>
  <c r="C103" i="2" s="1"/>
  <c r="N103" i="2" s="1"/>
  <c r="D103" i="2"/>
  <c r="O103" i="2"/>
  <c r="K103" i="2"/>
  <c r="J103" i="2"/>
  <c r="M103" i="2"/>
  <c r="E103" i="2"/>
  <c r="I103" i="2"/>
  <c r="L103" i="2"/>
  <c r="F103" i="2" l="1"/>
  <c r="G103" i="2" s="1"/>
  <c r="C104" i="2" s="1"/>
  <c r="K104" i="2" s="1"/>
  <c r="I104" i="2"/>
  <c r="N104" i="2"/>
  <c r="J104" i="2"/>
  <c r="O104" i="2"/>
  <c r="E104" i="2"/>
  <c r="M104" i="2"/>
  <c r="L104" i="2"/>
  <c r="D104" i="2"/>
  <c r="F104" i="2" l="1"/>
  <c r="G104" i="2" s="1"/>
  <c r="C105" i="2" s="1"/>
  <c r="N105" i="2" s="1"/>
  <c r="L105" i="2" l="1"/>
  <c r="K105" i="2"/>
  <c r="O105" i="2"/>
  <c r="J105" i="2"/>
  <c r="D105" i="2"/>
  <c r="F105" i="2" s="1"/>
  <c r="G105" i="2" s="1"/>
  <c r="C106" i="2" s="1"/>
  <c r="E105" i="2"/>
  <c r="M105" i="2"/>
  <c r="I105" i="2"/>
  <c r="K106" i="2" l="1"/>
  <c r="J106" i="2"/>
  <c r="M106" i="2"/>
  <c r="D106" i="2"/>
  <c r="F106" i="2" s="1"/>
  <c r="G106" i="2" s="1"/>
  <c r="C107" i="2" s="1"/>
  <c r="I106" i="2"/>
  <c r="O106" i="2"/>
  <c r="N106" i="2"/>
  <c r="L106" i="2"/>
  <c r="E106" i="2"/>
  <c r="K107" i="2" l="1"/>
  <c r="I107" i="2"/>
  <c r="M107" i="2"/>
  <c r="D107" i="2"/>
  <c r="O107" i="2"/>
  <c r="L107" i="2"/>
  <c r="J107" i="2"/>
  <c r="E107" i="2"/>
  <c r="N107" i="2"/>
  <c r="F107" i="2" l="1"/>
  <c r="G107" i="2" s="1"/>
  <c r="C108" i="2" s="1"/>
  <c r="J108" i="2" s="1"/>
  <c r="N108" i="2" l="1"/>
  <c r="L108" i="2"/>
  <c r="I108" i="2"/>
  <c r="D108" i="2"/>
  <c r="O108" i="2"/>
  <c r="E108" i="2"/>
  <c r="F108" i="2" s="1"/>
  <c r="G108" i="2" s="1"/>
  <c r="C109" i="2" s="1"/>
  <c r="L109" i="2" s="1"/>
  <c r="M108" i="2"/>
  <c r="K108" i="2"/>
  <c r="O109" i="2" l="1"/>
  <c r="N109" i="2"/>
  <c r="I109" i="2"/>
  <c r="J109" i="2"/>
  <c r="K109" i="2"/>
  <c r="D109" i="2"/>
  <c r="M109" i="2"/>
  <c r="E109" i="2"/>
  <c r="F109" i="2" s="1"/>
  <c r="G109" i="2" s="1"/>
  <c r="C110" i="2" s="1"/>
  <c r="O110" i="2" l="1"/>
  <c r="N110" i="2"/>
  <c r="L110" i="2"/>
  <c r="K110" i="2"/>
  <c r="E110" i="2"/>
  <c r="M110" i="2"/>
  <c r="J110" i="2"/>
  <c r="D110" i="2"/>
  <c r="I110" i="2"/>
  <c r="F110" i="2" l="1"/>
  <c r="G110" i="2" s="1"/>
  <c r="C111" i="2" s="1"/>
  <c r="L111" i="2" s="1"/>
  <c r="K111" i="2"/>
  <c r="J111" i="2"/>
  <c r="O111" i="2"/>
  <c r="E111" i="2"/>
  <c r="I111" i="2"/>
  <c r="M111" i="2"/>
  <c r="D111" i="2"/>
  <c r="N111" i="2"/>
  <c r="F111" i="2" l="1"/>
  <c r="G111" i="2" s="1"/>
  <c r="C112" i="2" s="1"/>
  <c r="K112" i="2" s="1"/>
  <c r="N112" i="2" l="1"/>
  <c r="L112" i="2"/>
  <c r="D112" i="2"/>
  <c r="I112" i="2"/>
  <c r="M112" i="2"/>
  <c r="O112" i="2"/>
  <c r="E112" i="2"/>
  <c r="J112" i="2"/>
  <c r="F112" i="2" l="1"/>
  <c r="G112" i="2" s="1"/>
  <c r="C113" i="2" s="1"/>
  <c r="J113" i="2" s="1"/>
  <c r="K113" i="2"/>
  <c r="O113" i="2"/>
  <c r="E113" i="2"/>
  <c r="N113" i="2"/>
  <c r="D113" i="2"/>
  <c r="F113" i="2" s="1"/>
  <c r="G113" i="2" s="1"/>
  <c r="C114" i="2" s="1"/>
  <c r="J114" i="2" s="1"/>
  <c r="M113" i="2"/>
  <c r="I113" i="2"/>
  <c r="L113" i="2"/>
  <c r="K114" i="2" l="1"/>
  <c r="E114" i="2"/>
  <c r="O114" i="2"/>
  <c r="I114" i="2"/>
  <c r="L114" i="2"/>
  <c r="M114" i="2"/>
  <c r="N114" i="2"/>
  <c r="D114" i="2"/>
  <c r="F114" i="2" s="1"/>
  <c r="G114" i="2" s="1"/>
  <c r="C115" i="2" s="1"/>
  <c r="L115" i="2" s="1"/>
  <c r="E115" i="2" l="1"/>
  <c r="D115" i="2"/>
  <c r="F115" i="2" s="1"/>
  <c r="G115" i="2" s="1"/>
  <c r="C116" i="2" s="1"/>
  <c r="M116" i="2" s="1"/>
  <c r="I115" i="2"/>
  <c r="M115" i="2"/>
  <c r="O115" i="2"/>
  <c r="J115" i="2"/>
  <c r="N115" i="2"/>
  <c r="K115" i="2"/>
  <c r="J116" i="2" l="1"/>
  <c r="O116" i="2"/>
  <c r="N116" i="2"/>
  <c r="K116" i="2"/>
  <c r="L116" i="2"/>
  <c r="E116" i="2"/>
  <c r="D116" i="2"/>
  <c r="I116" i="2"/>
  <c r="F116" i="2" l="1"/>
  <c r="G116" i="2" s="1"/>
  <c r="C117" i="2" s="1"/>
  <c r="I117" i="2" s="1"/>
  <c r="E117" i="2" l="1"/>
  <c r="K117" i="2"/>
  <c r="M117" i="2"/>
  <c r="J117" i="2"/>
  <c r="L117" i="2"/>
  <c r="N117" i="2"/>
  <c r="D117" i="2"/>
  <c r="O117" i="2"/>
  <c r="F117" i="2" l="1"/>
  <c r="G117" i="2" s="1"/>
  <c r="C118" i="2" s="1"/>
  <c r="M118" i="2"/>
  <c r="D118" i="2"/>
  <c r="K118" i="2"/>
  <c r="I118" i="2"/>
  <c r="E118" i="2"/>
  <c r="O118" i="2"/>
  <c r="N118" i="2"/>
  <c r="L118" i="2"/>
  <c r="J118" i="2"/>
  <c r="F118" i="2" l="1"/>
  <c r="G118" i="2" s="1"/>
  <c r="C119" i="2" s="1"/>
  <c r="J119" i="2" l="1"/>
  <c r="I119" i="2"/>
  <c r="N119" i="2"/>
  <c r="D119" i="2"/>
  <c r="K119" i="2"/>
  <c r="E119" i="2"/>
  <c r="O119" i="2"/>
  <c r="M119" i="2"/>
  <c r="L119" i="2"/>
  <c r="F119" i="2" l="1"/>
  <c r="G119" i="2" s="1"/>
  <c r="C120" i="2" s="1"/>
  <c r="N120" i="2" l="1"/>
  <c r="E120" i="2"/>
  <c r="M120" i="2"/>
  <c r="K120" i="2"/>
  <c r="L120" i="2"/>
  <c r="J120" i="2"/>
  <c r="I120" i="2"/>
  <c r="D120" i="2"/>
  <c r="F120" i="2" s="1"/>
  <c r="G120" i="2" s="1"/>
  <c r="C121" i="2" s="1"/>
  <c r="O120" i="2"/>
  <c r="J121" i="2" l="1"/>
  <c r="O121" i="2"/>
  <c r="M121" i="2"/>
  <c r="K121" i="2"/>
  <c r="N121" i="2"/>
  <c r="L121" i="2"/>
  <c r="E121" i="2"/>
  <c r="I121" i="2"/>
  <c r="D121" i="2"/>
  <c r="F121" i="2" l="1"/>
  <c r="G121" i="2" s="1"/>
  <c r="C122" i="2" s="1"/>
  <c r="N122" i="2" l="1"/>
  <c r="E122" i="2"/>
  <c r="M122" i="2"/>
  <c r="D122" i="2"/>
  <c r="K122" i="2"/>
  <c r="O122" i="2"/>
  <c r="J122" i="2"/>
  <c r="L122" i="2"/>
  <c r="I122" i="2"/>
  <c r="F122" i="2" l="1"/>
  <c r="G122" i="2" s="1"/>
  <c r="C123" i="2" s="1"/>
  <c r="J123" i="2"/>
  <c r="I123" i="2"/>
  <c r="O123" i="2"/>
  <c r="N123" i="2"/>
  <c r="L123" i="2"/>
  <c r="M123" i="2"/>
  <c r="K123" i="2"/>
  <c r="E123" i="2"/>
  <c r="D123" i="2"/>
  <c r="F123" i="2" l="1"/>
  <c r="G123" i="2" s="1"/>
  <c r="C124" i="2" s="1"/>
  <c r="N124" i="2" s="1"/>
  <c r="O124" i="2" l="1"/>
  <c r="J124" i="2"/>
  <c r="K124" i="2"/>
  <c r="I124" i="2"/>
  <c r="L124" i="2"/>
  <c r="D124" i="2"/>
  <c r="M124" i="2"/>
  <c r="E124" i="2"/>
  <c r="F124" i="2" l="1"/>
  <c r="G124" i="2" s="1"/>
  <c r="C125" i="2" s="1"/>
  <c r="J125" i="2" s="1"/>
  <c r="I125" i="2"/>
  <c r="O125" i="2"/>
  <c r="M125" i="2"/>
  <c r="K125" i="2"/>
  <c r="E125" i="2"/>
  <c r="D125" i="2"/>
  <c r="N125" i="2"/>
  <c r="L125" i="2"/>
  <c r="F125" i="2" l="1"/>
  <c r="G125" i="2" s="1"/>
  <c r="C126" i="2" s="1"/>
  <c r="N126" i="2" s="1"/>
  <c r="J126" i="2" l="1"/>
  <c r="O126" i="2"/>
  <c r="K126" i="2"/>
  <c r="D126" i="2"/>
  <c r="L126" i="2"/>
  <c r="M126" i="2"/>
  <c r="E126" i="2"/>
  <c r="F126" i="2" s="1"/>
  <c r="G126" i="2" s="1"/>
  <c r="C127" i="2" s="1"/>
  <c r="I126" i="2"/>
  <c r="E127" i="2" l="1"/>
  <c r="M127" i="2"/>
  <c r="K127" i="2"/>
  <c r="O127" i="2"/>
  <c r="D127" i="2"/>
  <c r="N127" i="2"/>
  <c r="J127" i="2"/>
  <c r="I127" i="2"/>
  <c r="L127" i="2"/>
  <c r="F127" i="2" l="1"/>
  <c r="G127" i="2" s="1"/>
  <c r="C128" i="2" s="1"/>
  <c r="N128" i="2" s="1"/>
  <c r="J128" i="2" l="1"/>
  <c r="D128" i="2"/>
  <c r="L128" i="2"/>
  <c r="O128" i="2"/>
  <c r="K128" i="2"/>
  <c r="M128" i="2"/>
  <c r="E128" i="2"/>
  <c r="I128" i="2"/>
  <c r="F128" i="2" l="1"/>
  <c r="G128" i="2" s="1"/>
  <c r="C129" i="2" s="1"/>
  <c r="K129" i="2" l="1"/>
  <c r="I129" i="2"/>
  <c r="E129" i="2"/>
  <c r="M129" i="2"/>
  <c r="O129" i="2"/>
  <c r="N129" i="2"/>
  <c r="D129" i="2"/>
  <c r="F129" i="2" s="1"/>
  <c r="G129" i="2" s="1"/>
  <c r="C130" i="2" s="1"/>
  <c r="L129" i="2"/>
  <c r="J129" i="2"/>
  <c r="J130" i="2" l="1"/>
  <c r="D130" i="2"/>
  <c r="N130" i="2"/>
  <c r="I130" i="2"/>
  <c r="O130" i="2"/>
  <c r="E130" i="2"/>
  <c r="M130" i="2"/>
  <c r="K130" i="2"/>
  <c r="L130" i="2"/>
  <c r="F130" i="2" l="1"/>
  <c r="G130" i="2" s="1"/>
  <c r="C131" i="2" s="1"/>
  <c r="L131" i="2" l="1"/>
  <c r="J131" i="2"/>
  <c r="D131" i="2"/>
  <c r="K131" i="2"/>
  <c r="I131" i="2"/>
  <c r="O131" i="2"/>
  <c r="N131" i="2"/>
  <c r="E131" i="2"/>
  <c r="M131" i="2"/>
  <c r="F131" i="2" l="1"/>
  <c r="G131" i="2" s="1"/>
  <c r="C132" i="2" s="1"/>
  <c r="N132" i="2" l="1"/>
  <c r="J132" i="2"/>
  <c r="E132" i="2"/>
  <c r="D132" i="2"/>
  <c r="F132" i="2" s="1"/>
  <c r="G132" i="2" s="1"/>
  <c r="C133" i="2" s="1"/>
  <c r="O132" i="2"/>
  <c r="K132" i="2"/>
  <c r="I132" i="2"/>
  <c r="L132" i="2"/>
  <c r="M132" i="2"/>
  <c r="N133" i="2" l="1"/>
  <c r="O133" i="2"/>
  <c r="K133" i="2"/>
  <c r="D133" i="2"/>
  <c r="E133" i="2"/>
  <c r="L133" i="2"/>
  <c r="J133" i="2"/>
  <c r="M133" i="2"/>
  <c r="I133" i="2"/>
  <c r="F133" i="2" l="1"/>
  <c r="G133" i="2" s="1"/>
  <c r="C134" i="2" s="1"/>
  <c r="D134" i="2" l="1"/>
  <c r="K134" i="2"/>
  <c r="I134" i="2"/>
  <c r="J134" i="2"/>
  <c r="O134" i="2"/>
  <c r="L134" i="2"/>
  <c r="E134" i="2"/>
  <c r="M134" i="2"/>
  <c r="N134" i="2"/>
  <c r="F134" i="2" l="1"/>
  <c r="G134" i="2" s="1"/>
  <c r="C135" i="2" s="1"/>
  <c r="N135" i="2" l="1"/>
  <c r="M135" i="2"/>
  <c r="I135" i="2"/>
  <c r="O135" i="2"/>
  <c r="D135" i="2"/>
  <c r="J135" i="2"/>
  <c r="L135" i="2"/>
  <c r="E135" i="2"/>
  <c r="K135" i="2"/>
  <c r="F135" i="2" l="1"/>
  <c r="G135" i="2" s="1"/>
  <c r="C136" i="2" s="1"/>
  <c r="J136" i="2" l="1"/>
  <c r="N136" i="2"/>
  <c r="O136" i="2"/>
  <c r="L136" i="2"/>
  <c r="E136" i="2"/>
  <c r="K136" i="2"/>
  <c r="I136" i="2"/>
  <c r="M136" i="2"/>
  <c r="D136" i="2"/>
  <c r="F136" i="2" l="1"/>
  <c r="G136" i="2" s="1"/>
  <c r="C137" i="2" s="1"/>
  <c r="J137" i="2" l="1"/>
  <c r="D137" i="2"/>
  <c r="N137" i="2"/>
  <c r="I137" i="2"/>
  <c r="O137" i="2"/>
  <c r="K137" i="2"/>
  <c r="E137" i="2"/>
  <c r="M137" i="2"/>
  <c r="L137" i="2"/>
  <c r="F137" i="2" l="1"/>
  <c r="G137" i="2" s="1"/>
  <c r="C138" i="2" s="1"/>
  <c r="I138" i="2" l="1"/>
  <c r="L138" i="2"/>
  <c r="E138" i="2"/>
  <c r="M138" i="2"/>
  <c r="K138" i="2"/>
  <c r="O138" i="2"/>
  <c r="J138" i="2"/>
  <c r="N138" i="2"/>
  <c r="D138" i="2"/>
  <c r="F138" i="2" l="1"/>
  <c r="G138" i="2" s="1"/>
  <c r="C139" i="2" s="1"/>
  <c r="E139" i="2" l="1"/>
  <c r="J139" i="2"/>
  <c r="D139" i="2"/>
  <c r="F139" i="2" s="1"/>
  <c r="G139" i="2" s="1"/>
  <c r="C140" i="2" s="1"/>
  <c r="I139" i="2"/>
  <c r="L139" i="2"/>
  <c r="O139" i="2"/>
  <c r="K139" i="2"/>
  <c r="M139" i="2"/>
  <c r="N139" i="2"/>
  <c r="N140" i="2" l="1"/>
  <c r="E140" i="2"/>
  <c r="I140" i="2"/>
  <c r="O140" i="2"/>
  <c r="J140" i="2"/>
  <c r="K140" i="2"/>
  <c r="D140" i="2"/>
  <c r="F140" i="2" s="1"/>
  <c r="G140" i="2" s="1"/>
  <c r="C141" i="2" s="1"/>
  <c r="M140" i="2"/>
  <c r="L140" i="2"/>
  <c r="J141" i="2" l="1"/>
  <c r="D141" i="2"/>
  <c r="I141" i="2"/>
  <c r="M141" i="2"/>
  <c r="L141" i="2"/>
  <c r="K141" i="2"/>
  <c r="N141" i="2"/>
  <c r="E141" i="2"/>
  <c r="F141" i="2" s="1"/>
  <c r="G141" i="2" s="1"/>
  <c r="C142" i="2" s="1"/>
  <c r="O141" i="2"/>
  <c r="N142" i="2" l="1"/>
  <c r="M142" i="2"/>
  <c r="I142" i="2"/>
  <c r="D142" i="2"/>
  <c r="E142" i="2"/>
  <c r="F142" i="2" s="1"/>
  <c r="G142" i="2" s="1"/>
  <c r="C143" i="2" s="1"/>
  <c r="L142" i="2"/>
  <c r="K142" i="2"/>
  <c r="J142" i="2"/>
  <c r="O142" i="2"/>
  <c r="L143" i="2" l="1"/>
  <c r="J143" i="2"/>
  <c r="I143" i="2"/>
  <c r="D143" i="2"/>
  <c r="E143" i="2"/>
  <c r="N143" i="2"/>
  <c r="M143" i="2"/>
  <c r="O143" i="2"/>
  <c r="K143" i="2"/>
  <c r="F143" i="2" l="1"/>
  <c r="G143" i="2" s="1"/>
  <c r="C144" i="2" s="1"/>
  <c r="N144" i="2" l="1"/>
  <c r="M144" i="2"/>
  <c r="J144" i="2"/>
  <c r="K144" i="2"/>
  <c r="E144" i="2"/>
  <c r="O144" i="2"/>
  <c r="I144" i="2"/>
  <c r="L144" i="2"/>
  <c r="D144" i="2"/>
  <c r="F144" i="2" l="1"/>
  <c r="G144" i="2" s="1"/>
  <c r="C145" i="2" s="1"/>
  <c r="I145" i="2" l="1"/>
  <c r="D145" i="2"/>
  <c r="K145" i="2"/>
  <c r="E145" i="2"/>
  <c r="O145" i="2"/>
  <c r="L145" i="2"/>
  <c r="J145" i="2"/>
  <c r="N145" i="2"/>
  <c r="M145" i="2"/>
  <c r="F145" i="2" l="1"/>
  <c r="G145" i="2" s="1"/>
  <c r="C146" i="2" s="1"/>
  <c r="N146" i="2" l="1"/>
  <c r="K146" i="2"/>
  <c r="D146" i="2"/>
  <c r="L146" i="2"/>
  <c r="E146" i="2"/>
  <c r="F146" i="2" s="1"/>
  <c r="G146" i="2" s="1"/>
  <c r="C147" i="2" s="1"/>
  <c r="O146" i="2"/>
  <c r="M146" i="2"/>
  <c r="I146" i="2"/>
  <c r="J146" i="2"/>
  <c r="N147" i="2" l="1"/>
  <c r="K147" i="2"/>
  <c r="I147" i="2"/>
  <c r="L147" i="2"/>
  <c r="D147" i="2"/>
  <c r="O147" i="2"/>
  <c r="J147" i="2"/>
  <c r="E147" i="2"/>
  <c r="M147" i="2"/>
  <c r="F147" i="2" l="1"/>
  <c r="G147" i="2" s="1"/>
  <c r="C148" i="2" s="1"/>
  <c r="E148" i="2" l="1"/>
  <c r="M148" i="2"/>
  <c r="N148" i="2"/>
  <c r="J148" i="2"/>
  <c r="I148" i="2"/>
  <c r="D148" i="2"/>
  <c r="L148" i="2"/>
  <c r="K148" i="2"/>
  <c r="O148" i="2"/>
  <c r="F148" i="2" l="1"/>
  <c r="G148" i="2" s="1"/>
  <c r="C149" i="2" s="1"/>
  <c r="N149" i="2" s="1"/>
  <c r="L149" i="2" l="1"/>
  <c r="J149" i="2"/>
  <c r="M149" i="2"/>
  <c r="I149" i="2"/>
  <c r="E149" i="2"/>
  <c r="D149" i="2"/>
  <c r="F149" i="2" s="1"/>
  <c r="G149" i="2" s="1"/>
  <c r="C150" i="2" s="1"/>
  <c r="O149" i="2"/>
  <c r="K149" i="2"/>
  <c r="N150" i="2" l="1"/>
  <c r="K150" i="2"/>
  <c r="O150" i="2"/>
  <c r="D150" i="2"/>
  <c r="E150" i="2"/>
  <c r="M150" i="2"/>
  <c r="L150" i="2"/>
  <c r="I150" i="2"/>
  <c r="J150" i="2"/>
  <c r="F150" i="2" l="1"/>
  <c r="G150" i="2" s="1"/>
  <c r="C151" i="2" s="1"/>
  <c r="D151" i="2" l="1"/>
  <c r="L151" i="2"/>
  <c r="I151" i="2"/>
  <c r="O151" i="2"/>
  <c r="M151" i="2"/>
  <c r="K151" i="2"/>
  <c r="J151" i="2"/>
  <c r="E151" i="2"/>
  <c r="N151" i="2"/>
  <c r="F151" i="2" l="1"/>
  <c r="G151" i="2" s="1"/>
  <c r="C152" i="2" s="1"/>
  <c r="I152" i="2" l="1"/>
  <c r="N152" i="2"/>
  <c r="O152" i="2"/>
  <c r="J152" i="2"/>
  <c r="L152" i="2"/>
  <c r="E152" i="2"/>
  <c r="D152" i="2"/>
  <c r="F152" i="2" s="1"/>
  <c r="G152" i="2" s="1"/>
  <c r="C153" i="2" s="1"/>
  <c r="K152" i="2"/>
  <c r="M152" i="2"/>
  <c r="M153" i="2" l="1"/>
  <c r="E153" i="2"/>
  <c r="D153" i="2"/>
  <c r="F153" i="2" s="1"/>
  <c r="G153" i="2" s="1"/>
  <c r="C154" i="2" s="1"/>
  <c r="K153" i="2"/>
  <c r="L153" i="2"/>
  <c r="N153" i="2"/>
  <c r="J153" i="2"/>
  <c r="I153" i="2"/>
  <c r="O153" i="2"/>
  <c r="E154" i="2" l="1"/>
  <c r="L154" i="2"/>
  <c r="K154" i="2"/>
  <c r="N154" i="2"/>
  <c r="J154" i="2"/>
  <c r="I154" i="2"/>
  <c r="D154" i="2"/>
  <c r="F154" i="2" s="1"/>
  <c r="G154" i="2" s="1"/>
  <c r="C155" i="2" s="1"/>
  <c r="M154" i="2"/>
  <c r="O154" i="2"/>
  <c r="O155" i="2" l="1"/>
  <c r="M155" i="2"/>
  <c r="J155" i="2"/>
  <c r="N155" i="2"/>
  <c r="K155" i="2"/>
  <c r="L155" i="2"/>
  <c r="I155" i="2"/>
  <c r="E155" i="2"/>
  <c r="D155" i="2"/>
  <c r="F155" i="2" l="1"/>
  <c r="G155" i="2" s="1"/>
  <c r="C156" i="2" s="1"/>
  <c r="O156" i="2" l="1"/>
  <c r="M156" i="2"/>
  <c r="L156" i="2"/>
  <c r="I156" i="2"/>
  <c r="D156" i="2"/>
  <c r="F156" i="2" s="1"/>
  <c r="G156" i="2" s="1"/>
  <c r="C157" i="2" s="1"/>
  <c r="K156" i="2"/>
  <c r="J156" i="2"/>
  <c r="N156" i="2"/>
  <c r="E156" i="2"/>
  <c r="M157" i="2" l="1"/>
  <c r="L157" i="2"/>
  <c r="I157" i="2"/>
  <c r="K157" i="2"/>
  <c r="E157" i="2"/>
  <c r="O157" i="2"/>
  <c r="J157" i="2"/>
  <c r="D157" i="2"/>
  <c r="F157" i="2" s="1"/>
  <c r="G157" i="2" s="1"/>
  <c r="C158" i="2" s="1"/>
  <c r="N157" i="2"/>
  <c r="I158" i="2" l="1"/>
  <c r="O158" i="2"/>
  <c r="L158" i="2"/>
  <c r="K158" i="2"/>
  <c r="N158" i="2"/>
  <c r="E158" i="2"/>
  <c r="D158" i="2"/>
  <c r="F158" i="2" s="1"/>
  <c r="G158" i="2" s="1"/>
  <c r="C159" i="2" s="1"/>
  <c r="J158" i="2"/>
  <c r="M158" i="2"/>
  <c r="K159" i="2" l="1"/>
  <c r="L159" i="2"/>
  <c r="O159" i="2"/>
  <c r="D159" i="2"/>
  <c r="I159" i="2"/>
  <c r="N159" i="2"/>
  <c r="M159" i="2"/>
  <c r="E159" i="2"/>
  <c r="J159" i="2"/>
  <c r="F159" i="2" l="1"/>
  <c r="G159" i="2" s="1"/>
  <c r="C160" i="2" s="1"/>
  <c r="L160" i="2" l="1"/>
  <c r="I160" i="2"/>
  <c r="E160" i="2"/>
  <c r="M160" i="2"/>
  <c r="D160" i="2"/>
  <c r="F160" i="2" s="1"/>
  <c r="G160" i="2" s="1"/>
  <c r="C161" i="2" s="1"/>
  <c r="O160" i="2"/>
  <c r="J160" i="2"/>
  <c r="N160" i="2"/>
  <c r="K160" i="2"/>
  <c r="M161" i="2" l="1"/>
  <c r="N161" i="2"/>
  <c r="K161" i="2"/>
  <c r="O161" i="2"/>
  <c r="E161" i="2"/>
  <c r="L161" i="2"/>
  <c r="D161" i="2"/>
  <c r="F161" i="2" s="1"/>
  <c r="G161" i="2" s="1"/>
  <c r="C162" i="2" s="1"/>
  <c r="I161" i="2"/>
  <c r="J161" i="2"/>
  <c r="E162" i="2" l="1"/>
  <c r="N162" i="2"/>
  <c r="I162" i="2"/>
  <c r="J162" i="2"/>
  <c r="O162" i="2"/>
  <c r="K162" i="2"/>
  <c r="L162" i="2"/>
  <c r="D162" i="2"/>
  <c r="F162" i="2" s="1"/>
  <c r="G162" i="2" s="1"/>
  <c r="C163" i="2" s="1"/>
  <c r="M162" i="2"/>
  <c r="D163" i="2" l="1"/>
  <c r="K163" i="2"/>
  <c r="O163" i="2"/>
  <c r="L163" i="2"/>
  <c r="M163" i="2"/>
  <c r="J163" i="2"/>
  <c r="I163" i="2"/>
  <c r="N163" i="2"/>
  <c r="E163" i="2"/>
  <c r="F163" i="2" l="1"/>
  <c r="G163" i="2" s="1"/>
  <c r="C164" i="2" s="1"/>
  <c r="I164" i="2" l="1"/>
  <c r="O164" i="2"/>
  <c r="J164" i="2"/>
  <c r="L164" i="2"/>
  <c r="N164" i="2"/>
  <c r="K164" i="2"/>
  <c r="E164" i="2"/>
  <c r="M164" i="2"/>
  <c r="D164" i="2"/>
  <c r="F164" i="2" l="1"/>
  <c r="G164" i="2" s="1"/>
  <c r="C165" i="2" s="1"/>
  <c r="J165" i="2" l="1"/>
  <c r="K165" i="2"/>
  <c r="L165" i="2"/>
  <c r="I165" i="2"/>
  <c r="D165" i="2"/>
  <c r="E165" i="2"/>
  <c r="N165" i="2"/>
  <c r="M165" i="2"/>
  <c r="O165" i="2"/>
  <c r="F165" i="2" l="1"/>
  <c r="G165" i="2" s="1"/>
  <c r="C166" i="2" s="1"/>
  <c r="O166" i="2" l="1"/>
  <c r="N166" i="2"/>
  <c r="L166" i="2"/>
  <c r="K166" i="2"/>
  <c r="D166" i="2"/>
  <c r="J166" i="2"/>
  <c r="I166" i="2"/>
  <c r="E166" i="2"/>
  <c r="M166" i="2"/>
  <c r="F166" i="2" l="1"/>
  <c r="G166" i="2" s="1"/>
  <c r="C167" i="2" s="1"/>
  <c r="K167" i="2" l="1"/>
  <c r="I167" i="2"/>
  <c r="M167" i="2"/>
  <c r="L167" i="2"/>
  <c r="E167" i="2"/>
  <c r="N167" i="2"/>
  <c r="J167" i="2"/>
  <c r="D167" i="2"/>
  <c r="F167" i="2" s="1"/>
  <c r="G167" i="2" s="1"/>
  <c r="C168" i="2" s="1"/>
  <c r="O167" i="2"/>
  <c r="J168" i="2" l="1"/>
  <c r="M168" i="2"/>
  <c r="D168" i="2"/>
  <c r="E168" i="2"/>
  <c r="O168" i="2"/>
  <c r="L168" i="2"/>
  <c r="K168" i="2"/>
  <c r="N168" i="2"/>
  <c r="I168" i="2"/>
  <c r="F168" i="2" l="1"/>
  <c r="G168" i="2" s="1"/>
  <c r="C169" i="2" s="1"/>
  <c r="L169" i="2"/>
  <c r="N169" i="2"/>
  <c r="D169" i="2"/>
  <c r="I169" i="2"/>
  <c r="M169" i="2"/>
  <c r="J169" i="2"/>
  <c r="O169" i="2"/>
  <c r="K169" i="2"/>
  <c r="E169" i="2"/>
  <c r="F169" i="2" l="1"/>
  <c r="G169" i="2" s="1"/>
  <c r="C170" i="2" s="1"/>
  <c r="N170" i="2"/>
  <c r="E170" i="2"/>
  <c r="M170" i="2"/>
  <c r="L170" i="2"/>
  <c r="I170" i="2"/>
  <c r="D170" i="2"/>
  <c r="F170" i="2" s="1"/>
  <c r="G170" i="2" s="1"/>
  <c r="C171" i="2" s="1"/>
  <c r="K170" i="2"/>
  <c r="J170" i="2"/>
  <c r="O170" i="2"/>
  <c r="I171" i="2" l="1"/>
  <c r="O171" i="2"/>
  <c r="M171" i="2"/>
  <c r="D171" i="2"/>
  <c r="E171" i="2"/>
  <c r="K171" i="2"/>
  <c r="L171" i="2"/>
  <c r="J171" i="2"/>
  <c r="N171" i="2"/>
  <c r="F171" i="2" l="1"/>
  <c r="G171" i="2" s="1"/>
  <c r="C172" i="2" s="1"/>
  <c r="N172" i="2" l="1"/>
  <c r="D172" i="2"/>
  <c r="M172" i="2"/>
  <c r="O172" i="2"/>
  <c r="J172" i="2"/>
  <c r="K172" i="2"/>
  <c r="I172" i="2"/>
  <c r="E172" i="2"/>
  <c r="L172" i="2"/>
  <c r="F172" i="2" l="1"/>
  <c r="G172" i="2" s="1"/>
  <c r="C173" i="2" s="1"/>
  <c r="N173" i="2" l="1"/>
  <c r="M173" i="2"/>
  <c r="J173" i="2"/>
  <c r="I173" i="2"/>
  <c r="K173" i="2"/>
  <c r="D173" i="2"/>
  <c r="L173" i="2"/>
  <c r="O173" i="2"/>
  <c r="E173" i="2"/>
  <c r="F173" i="2" l="1"/>
  <c r="G173" i="2" s="1"/>
  <c r="C174" i="2" s="1"/>
  <c r="N174" i="2" s="1"/>
  <c r="L174" i="2" l="1"/>
  <c r="J174" i="2"/>
  <c r="E174" i="2"/>
  <c r="O174" i="2"/>
  <c r="I174" i="2"/>
  <c r="K174" i="2"/>
  <c r="D174" i="2"/>
  <c r="F174" i="2" s="1"/>
  <c r="G174" i="2" s="1"/>
  <c r="C175" i="2" s="1"/>
  <c r="M174" i="2"/>
  <c r="L175" i="2" l="1"/>
  <c r="E175" i="2"/>
  <c r="O175" i="2"/>
  <c r="D175" i="2"/>
  <c r="F175" i="2" s="1"/>
  <c r="G175" i="2" s="1"/>
  <c r="C176" i="2" s="1"/>
  <c r="K175" i="2"/>
  <c r="M175" i="2"/>
  <c r="J175" i="2"/>
  <c r="N175" i="2"/>
  <c r="I175" i="2"/>
  <c r="M176" i="2" l="1"/>
  <c r="I176" i="2"/>
  <c r="L176" i="2"/>
  <c r="N176" i="2"/>
  <c r="E176" i="2"/>
  <c r="K176" i="2"/>
  <c r="D176" i="2"/>
  <c r="F176" i="2" s="1"/>
  <c r="G176" i="2" s="1"/>
  <c r="C177" i="2" s="1"/>
  <c r="O176" i="2"/>
  <c r="J176" i="2"/>
  <c r="E177" i="2" l="1"/>
  <c r="J177" i="2"/>
  <c r="O177" i="2"/>
  <c r="L177" i="2"/>
  <c r="D177" i="2"/>
  <c r="F177" i="2" s="1"/>
  <c r="G177" i="2" s="1"/>
  <c r="C178" i="2" s="1"/>
  <c r="K177" i="2"/>
  <c r="M177" i="2"/>
  <c r="I177" i="2"/>
  <c r="N177" i="2"/>
  <c r="J178" i="2" l="1"/>
  <c r="K178" i="2"/>
  <c r="M178" i="2"/>
  <c r="N178" i="2"/>
  <c r="I178" i="2"/>
  <c r="D178" i="2"/>
  <c r="L178" i="2"/>
  <c r="E178" i="2"/>
  <c r="O178" i="2"/>
  <c r="F178" i="2" l="1"/>
  <c r="G178" i="2" s="1"/>
  <c r="C179" i="2" s="1"/>
  <c r="E179" i="2" l="1"/>
  <c r="D179" i="2"/>
  <c r="F179" i="2" s="1"/>
  <c r="G179" i="2" s="1"/>
  <c r="C180" i="2" s="1"/>
  <c r="N179" i="2"/>
  <c r="L179" i="2"/>
  <c r="O179" i="2"/>
  <c r="J179" i="2"/>
  <c r="K179" i="2"/>
  <c r="M179" i="2"/>
  <c r="I179" i="2"/>
  <c r="J180" i="2" l="1"/>
  <c r="E180" i="2"/>
  <c r="M180" i="2"/>
  <c r="I180" i="2"/>
  <c r="D180" i="2"/>
  <c r="F180" i="2" s="1"/>
  <c r="G180" i="2" s="1"/>
  <c r="C181" i="2" s="1"/>
  <c r="N180" i="2"/>
  <c r="K180" i="2"/>
  <c r="O180" i="2"/>
  <c r="L180" i="2"/>
  <c r="L181" i="2" l="1"/>
  <c r="O181" i="2"/>
  <c r="I181" i="2"/>
  <c r="N181" i="2"/>
  <c r="E181" i="2"/>
  <c r="J181" i="2"/>
  <c r="M181" i="2"/>
  <c r="D181" i="2"/>
  <c r="F181" i="2" s="1"/>
  <c r="G181" i="2" s="1"/>
  <c r="C182" i="2" s="1"/>
  <c r="K181" i="2"/>
  <c r="J182" i="2" l="1"/>
  <c r="M182" i="2"/>
  <c r="N182" i="2"/>
  <c r="E182" i="2"/>
  <c r="I182" i="2"/>
  <c r="D182" i="2"/>
  <c r="F182" i="2" s="1"/>
  <c r="G182" i="2" s="1"/>
  <c r="C183" i="2" s="1"/>
  <c r="O182" i="2"/>
  <c r="L182" i="2"/>
  <c r="K182" i="2"/>
  <c r="D183" i="2" l="1"/>
  <c r="K183" i="2"/>
  <c r="L183" i="2"/>
  <c r="J183" i="2"/>
  <c r="N183" i="2"/>
  <c r="O183" i="2"/>
  <c r="E183" i="2"/>
  <c r="M183" i="2"/>
  <c r="I183" i="2"/>
  <c r="F183" i="2" l="1"/>
  <c r="G183" i="2" s="1"/>
  <c r="C184" i="2" s="1"/>
  <c r="N184" i="2" l="1"/>
  <c r="L184" i="2"/>
  <c r="I184" i="2"/>
  <c r="K184" i="2"/>
  <c r="D184" i="2"/>
  <c r="F184" i="2" s="1"/>
  <c r="G184" i="2" s="1"/>
  <c r="C185" i="2" s="1"/>
  <c r="J184" i="2"/>
  <c r="M184" i="2"/>
  <c r="O184" i="2"/>
  <c r="E184" i="2"/>
  <c r="E185" i="2" l="1"/>
  <c r="M185" i="2"/>
  <c r="I185" i="2"/>
  <c r="N185" i="2"/>
  <c r="J185" i="2"/>
  <c r="D185" i="2"/>
  <c r="K185" i="2"/>
  <c r="L185" i="2"/>
  <c r="O185" i="2"/>
  <c r="F185" i="2" l="1"/>
  <c r="G185" i="2" s="1"/>
  <c r="C186" i="2" s="1"/>
  <c r="N186" i="2" s="1"/>
  <c r="E186" i="2"/>
  <c r="D186" i="2"/>
  <c r="F186" i="2" s="1"/>
  <c r="G186" i="2" s="1"/>
  <c r="C187" i="2" s="1"/>
  <c r="L186" i="2"/>
  <c r="K186" i="2"/>
  <c r="J186" i="2"/>
  <c r="I186" i="2"/>
  <c r="O186" i="2"/>
  <c r="M186" i="2" l="1"/>
  <c r="M187" i="2"/>
  <c r="L187" i="2"/>
  <c r="E187" i="2"/>
  <c r="O187" i="2"/>
  <c r="J187" i="2"/>
  <c r="I187" i="2"/>
  <c r="K187" i="2"/>
  <c r="D187" i="2"/>
  <c r="N187" i="2"/>
  <c r="F187" i="2" l="1"/>
  <c r="G187" i="2" s="1"/>
  <c r="C188" i="2" s="1"/>
  <c r="O188" i="2"/>
  <c r="N188" i="2"/>
  <c r="K188" i="2"/>
  <c r="L188" i="2"/>
  <c r="I188" i="2"/>
  <c r="M188" i="2"/>
  <c r="D188" i="2"/>
  <c r="F188" i="2" s="1"/>
  <c r="G188" i="2" s="1"/>
  <c r="C189" i="2" s="1"/>
  <c r="J188" i="2"/>
  <c r="E188" i="2"/>
  <c r="K189" i="2" l="1"/>
  <c r="J189" i="2"/>
  <c r="O189" i="2"/>
  <c r="E189" i="2"/>
  <c r="L189" i="2"/>
  <c r="I189" i="2"/>
  <c r="N189" i="2"/>
  <c r="D189" i="2"/>
  <c r="F189" i="2" s="1"/>
  <c r="G189" i="2" s="1"/>
  <c r="C190" i="2" s="1"/>
  <c r="M189" i="2"/>
  <c r="M190" i="2" l="1"/>
  <c r="L190" i="2"/>
  <c r="J190" i="2"/>
  <c r="O190" i="2"/>
  <c r="D190" i="2"/>
  <c r="E190" i="2"/>
  <c r="I190" i="2"/>
  <c r="N190" i="2"/>
  <c r="K190" i="2"/>
  <c r="F190" i="2" l="1"/>
  <c r="G190" i="2" s="1"/>
  <c r="C191" i="2" s="1"/>
  <c r="L191" i="2" s="1"/>
  <c r="I191" i="2"/>
  <c r="O191" i="2"/>
  <c r="J191" i="2"/>
  <c r="E191" i="2"/>
  <c r="D191" i="2"/>
  <c r="M191" i="2"/>
  <c r="N191" i="2"/>
  <c r="K191" i="2"/>
  <c r="F191" i="2" l="1"/>
  <c r="G191" i="2" s="1"/>
  <c r="C192" i="2" s="1"/>
  <c r="N192" i="2"/>
  <c r="J192" i="2"/>
  <c r="O192" i="2"/>
  <c r="L192" i="2"/>
  <c r="E192" i="2"/>
  <c r="D192" i="2"/>
  <c r="F192" i="2" s="1"/>
  <c r="G192" i="2" s="1"/>
  <c r="C193" i="2" s="1"/>
  <c r="I192" i="2"/>
  <c r="K192" i="2"/>
  <c r="M192" i="2"/>
  <c r="E193" i="2" l="1"/>
  <c r="J193" i="2"/>
  <c r="L193" i="2"/>
  <c r="N193" i="2"/>
  <c r="D193" i="2"/>
  <c r="F193" i="2" s="1"/>
  <c r="G193" i="2" s="1"/>
  <c r="C194" i="2" s="1"/>
  <c r="N194" i="2" s="1"/>
  <c r="M193" i="2"/>
  <c r="O193" i="2"/>
  <c r="K193" i="2"/>
  <c r="I193" i="2"/>
  <c r="O194" i="2" l="1"/>
  <c r="J194" i="2"/>
  <c r="D194" i="2"/>
  <c r="M194" i="2"/>
  <c r="K194" i="2"/>
  <c r="E194" i="2"/>
  <c r="I194" i="2"/>
  <c r="L194" i="2"/>
  <c r="F194" i="2" l="1"/>
  <c r="G194" i="2" s="1"/>
  <c r="C195" i="2" s="1"/>
  <c r="L195" i="2" l="1"/>
  <c r="E195" i="2"/>
  <c r="N195" i="2"/>
  <c r="K195" i="2"/>
  <c r="O195" i="2"/>
  <c r="M195" i="2"/>
  <c r="I195" i="2"/>
  <c r="D195" i="2"/>
  <c r="F195" i="2" s="1"/>
  <c r="G195" i="2" s="1"/>
  <c r="C196" i="2" s="1"/>
  <c r="J195" i="2"/>
  <c r="N196" i="2" l="1"/>
  <c r="E196" i="2"/>
  <c r="K196" i="2"/>
  <c r="J196" i="2"/>
  <c r="M196" i="2"/>
  <c r="D196" i="2"/>
  <c r="F196" i="2" s="1"/>
  <c r="G196" i="2" s="1"/>
  <c r="C197" i="2" s="1"/>
  <c r="N197" i="2" s="1"/>
  <c r="L196" i="2"/>
  <c r="I196" i="2"/>
  <c r="O196" i="2"/>
  <c r="I197" i="2" l="1"/>
  <c r="K197" i="2"/>
  <c r="D197" i="2"/>
  <c r="E197" i="2"/>
  <c r="J197" i="2"/>
  <c r="O197" i="2"/>
  <c r="L197" i="2"/>
  <c r="M197" i="2"/>
  <c r="F197" i="2" l="1"/>
  <c r="G197" i="2" s="1"/>
  <c r="C198" i="2" s="1"/>
  <c r="D198" i="2" l="1"/>
  <c r="K198" i="2"/>
  <c r="I198" i="2"/>
  <c r="E198" i="2"/>
  <c r="O198" i="2"/>
  <c r="M198" i="2"/>
  <c r="N198" i="2"/>
  <c r="L198" i="2"/>
  <c r="J198" i="2"/>
  <c r="F198" i="2" l="1"/>
  <c r="G198" i="2" s="1"/>
  <c r="C199" i="2" s="1"/>
  <c r="D199" i="2" l="1"/>
  <c r="N199" i="2"/>
  <c r="M199" i="2"/>
  <c r="L199" i="2"/>
  <c r="K199" i="2"/>
  <c r="J199" i="2"/>
  <c r="I199" i="2"/>
  <c r="E199" i="2"/>
  <c r="O199" i="2"/>
  <c r="F199" i="2" l="1"/>
  <c r="G199" i="2" s="1"/>
  <c r="C200" i="2" s="1"/>
  <c r="L200" i="2" l="1"/>
  <c r="K200" i="2"/>
  <c r="M200" i="2"/>
  <c r="O200" i="2"/>
  <c r="I200" i="2"/>
  <c r="E200" i="2"/>
  <c r="N200" i="2"/>
  <c r="D200" i="2"/>
  <c r="J200" i="2"/>
  <c r="F200" i="2" l="1"/>
  <c r="G200" i="2" s="1"/>
  <c r="C201" i="2" s="1"/>
  <c r="D201" i="2" l="1"/>
  <c r="O201" i="2"/>
  <c r="E201" i="2"/>
  <c r="J201" i="2"/>
  <c r="L201" i="2"/>
  <c r="K201" i="2"/>
  <c r="I201" i="2"/>
  <c r="N201" i="2"/>
  <c r="M201" i="2"/>
  <c r="F201" i="2" l="1"/>
  <c r="G201" i="2" s="1"/>
  <c r="C202" i="2" s="1"/>
  <c r="M202" i="2" l="1"/>
  <c r="O202" i="2"/>
  <c r="D202" i="2"/>
  <c r="K202" i="2"/>
  <c r="N202" i="2"/>
  <c r="E202" i="2"/>
  <c r="L202" i="2"/>
  <c r="I202" i="2"/>
  <c r="J202" i="2"/>
  <c r="F202" i="2" l="1"/>
  <c r="G202" i="2" s="1"/>
  <c r="C203" i="2" s="1"/>
  <c r="E203" i="2" l="1"/>
  <c r="L203" i="2"/>
  <c r="O203" i="2"/>
  <c r="I203" i="2"/>
  <c r="M203" i="2"/>
  <c r="N203" i="2"/>
  <c r="J203" i="2"/>
  <c r="D203" i="2"/>
  <c r="F203" i="2" s="1"/>
  <c r="G203" i="2" s="1"/>
  <c r="C204" i="2" s="1"/>
  <c r="K203" i="2"/>
  <c r="O204" i="2" l="1"/>
  <c r="L204" i="2"/>
  <c r="J204" i="2"/>
  <c r="E204" i="2"/>
  <c r="I204" i="2"/>
  <c r="M204" i="2"/>
  <c r="N204" i="2"/>
  <c r="K204" i="2"/>
  <c r="D204" i="2"/>
  <c r="F204" i="2" l="1"/>
  <c r="G204" i="2" s="1"/>
  <c r="C205" i="2" s="1"/>
  <c r="D205" i="2" l="1"/>
  <c r="J205" i="2"/>
  <c r="K205" i="2"/>
  <c r="L205" i="2"/>
  <c r="E205" i="2"/>
  <c r="M205" i="2"/>
  <c r="I205" i="2"/>
  <c r="N205" i="2"/>
  <c r="O205" i="2"/>
  <c r="F205" i="2" l="1"/>
  <c r="G205" i="2" s="1"/>
  <c r="C206" i="2" s="1"/>
  <c r="I206" i="2" l="1"/>
  <c r="E206" i="2"/>
  <c r="O206" i="2"/>
  <c r="M206" i="2"/>
  <c r="K206" i="2"/>
  <c r="D206" i="2"/>
  <c r="F206" i="2" s="1"/>
  <c r="G206" i="2" s="1"/>
  <c r="C207" i="2" s="1"/>
  <c r="L206" i="2"/>
  <c r="J206" i="2"/>
  <c r="N206" i="2"/>
  <c r="E207" i="2" l="1"/>
  <c r="K207" i="2"/>
  <c r="O207" i="2"/>
  <c r="D207" i="2"/>
  <c r="I207" i="2"/>
  <c r="M207" i="2"/>
  <c r="L207" i="2"/>
  <c r="N207" i="2"/>
  <c r="J207" i="2"/>
  <c r="F207" i="2" l="1"/>
  <c r="G207" i="2" s="1"/>
  <c r="C208" i="2" s="1"/>
  <c r="E208" i="2"/>
  <c r="M208" i="2"/>
  <c r="I208" i="2"/>
  <c r="K208" i="2"/>
  <c r="L208" i="2"/>
  <c r="N208" i="2"/>
  <c r="O208" i="2"/>
  <c r="J208" i="2"/>
  <c r="D208" i="2"/>
  <c r="F208" i="2" l="1"/>
  <c r="G208" i="2" s="1"/>
  <c r="C209" i="2" s="1"/>
  <c r="I209" i="2"/>
  <c r="E209" i="2"/>
  <c r="M209" i="2"/>
  <c r="N209" i="2"/>
  <c r="J209" i="2"/>
  <c r="D209" i="2"/>
  <c r="F209" i="2" s="1"/>
  <c r="G209" i="2" s="1"/>
  <c r="C210" i="2" s="1"/>
  <c r="L209" i="2"/>
  <c r="K209" i="2"/>
  <c r="O209" i="2"/>
  <c r="M210" i="2" l="1"/>
  <c r="I210" i="2"/>
  <c r="J210" i="2"/>
  <c r="O210" i="2"/>
  <c r="D210" i="2"/>
  <c r="K210" i="2"/>
  <c r="E210" i="2"/>
  <c r="N210" i="2"/>
  <c r="L210" i="2"/>
  <c r="F210" i="2" l="1"/>
  <c r="G210" i="2" s="1"/>
  <c r="C211" i="2" s="1"/>
  <c r="I211" i="2" l="1"/>
  <c r="N211" i="2"/>
  <c r="E211" i="2"/>
  <c r="J211" i="2"/>
  <c r="D211" i="2"/>
  <c r="F211" i="2" s="1"/>
  <c r="G211" i="2" s="1"/>
  <c r="C212" i="2" s="1"/>
  <c r="O211" i="2"/>
  <c r="K211" i="2"/>
  <c r="M211" i="2"/>
  <c r="L211" i="2"/>
  <c r="O212" i="2" l="1"/>
  <c r="N212" i="2"/>
  <c r="M212" i="2"/>
  <c r="E212" i="2"/>
  <c r="I212" i="2"/>
  <c r="D212" i="2"/>
  <c r="F212" i="2" s="1"/>
  <c r="G212" i="2" s="1"/>
  <c r="C213" i="2" s="1"/>
  <c r="E213" i="2" s="1"/>
  <c r="J212" i="2"/>
  <c r="K212" i="2"/>
  <c r="L212" i="2"/>
  <c r="K213" i="2" l="1"/>
  <c r="O213" i="2"/>
  <c r="N213" i="2"/>
  <c r="J213" i="2"/>
  <c r="D213" i="2"/>
  <c r="F213" i="2" s="1"/>
  <c r="G213" i="2" s="1"/>
  <c r="C214" i="2" s="1"/>
  <c r="L213" i="2"/>
  <c r="M213" i="2"/>
  <c r="I213" i="2"/>
  <c r="J214" i="2" l="1"/>
  <c r="E214" i="2"/>
  <c r="K214" i="2"/>
  <c r="I214" i="2"/>
  <c r="M214" i="2"/>
  <c r="D214" i="2"/>
  <c r="F214" i="2" s="1"/>
  <c r="G214" i="2" s="1"/>
  <c r="C215" i="2" s="1"/>
  <c r="N214" i="2"/>
  <c r="L214" i="2"/>
  <c r="O214" i="2"/>
  <c r="D215" i="2" l="1"/>
  <c r="O215" i="2"/>
  <c r="E215" i="2"/>
  <c r="L215" i="2"/>
  <c r="I215" i="2"/>
  <c r="N215" i="2"/>
  <c r="J215" i="2"/>
  <c r="K215" i="2"/>
  <c r="M215" i="2"/>
  <c r="F215" i="2" l="1"/>
  <c r="G215" i="2" s="1"/>
  <c r="C216" i="2" s="1"/>
  <c r="I216" i="2" l="1"/>
  <c r="K216" i="2"/>
  <c r="J216" i="2"/>
  <c r="N216" i="2"/>
  <c r="M216" i="2"/>
  <c r="O216" i="2"/>
  <c r="E216" i="2"/>
  <c r="D216" i="2"/>
  <c r="L216" i="2"/>
  <c r="F216" i="2" l="1"/>
  <c r="G216" i="2" s="1"/>
  <c r="C217" i="2" s="1"/>
  <c r="D217" i="2"/>
  <c r="O217" i="2"/>
  <c r="N217" i="2"/>
  <c r="L217" i="2"/>
  <c r="I217" i="2"/>
  <c r="M217" i="2"/>
  <c r="E217" i="2"/>
  <c r="K217" i="2"/>
  <c r="J217" i="2"/>
  <c r="F217" i="2" l="1"/>
  <c r="G217" i="2" s="1"/>
  <c r="C218" i="2" s="1"/>
  <c r="O218" i="2" l="1"/>
  <c r="K218" i="2"/>
  <c r="I218" i="2"/>
  <c r="N218" i="2"/>
  <c r="M218" i="2"/>
  <c r="D218" i="2"/>
  <c r="E218" i="2"/>
  <c r="L218" i="2"/>
  <c r="J218" i="2"/>
  <c r="F218" i="2" l="1"/>
  <c r="G218" i="2" s="1"/>
  <c r="C219" i="2" s="1"/>
  <c r="N219" i="2" l="1"/>
  <c r="O219" i="2"/>
  <c r="M219" i="2"/>
  <c r="J219" i="2"/>
  <c r="L219" i="2"/>
  <c r="I219" i="2"/>
  <c r="E219" i="2"/>
  <c r="D219" i="2"/>
  <c r="K219" i="2"/>
  <c r="F219" i="2" l="1"/>
  <c r="G219" i="2" s="1"/>
  <c r="C220" i="2" s="1"/>
  <c r="I220" i="2" l="1"/>
  <c r="J220" i="2"/>
  <c r="N220" i="2"/>
  <c r="E220" i="2"/>
  <c r="M220" i="2"/>
  <c r="O220" i="2"/>
  <c r="K220" i="2"/>
  <c r="D220" i="2"/>
  <c r="F220" i="2" s="1"/>
  <c r="G220" i="2" s="1"/>
  <c r="C221" i="2" s="1"/>
  <c r="L220" i="2"/>
  <c r="M221" i="2" l="1"/>
  <c r="O221" i="2"/>
  <c r="L221" i="2"/>
  <c r="J221" i="2"/>
  <c r="I221" i="2"/>
  <c r="E221" i="2"/>
  <c r="K221" i="2"/>
  <c r="D221" i="2"/>
  <c r="F221" i="2" s="1"/>
  <c r="G221" i="2" s="1"/>
  <c r="C222" i="2" s="1"/>
  <c r="N221" i="2"/>
  <c r="J222" i="2" l="1"/>
  <c r="K222" i="2"/>
  <c r="I222" i="2"/>
  <c r="N222" i="2"/>
  <c r="M222" i="2"/>
  <c r="D222" i="2"/>
  <c r="O222" i="2"/>
  <c r="E222" i="2"/>
  <c r="L222" i="2"/>
  <c r="F222" i="2" l="1"/>
  <c r="G222" i="2" s="1"/>
  <c r="C223" i="2" s="1"/>
  <c r="E223" i="2" l="1"/>
  <c r="M223" i="2"/>
  <c r="L223" i="2"/>
  <c r="J223" i="2"/>
  <c r="I223" i="2"/>
  <c r="K223" i="2"/>
  <c r="O223" i="2"/>
  <c r="D223" i="2"/>
  <c r="N223" i="2"/>
  <c r="F223" i="2" l="1"/>
  <c r="G223" i="2" s="1"/>
  <c r="C224" i="2" s="1"/>
  <c r="O224" i="2" s="1"/>
  <c r="M224" i="2"/>
  <c r="L224" i="2"/>
  <c r="E224" i="2"/>
  <c r="N224" i="2" l="1"/>
  <c r="K224" i="2"/>
  <c r="I224" i="2"/>
  <c r="J224" i="2"/>
  <c r="D224" i="2"/>
  <c r="F224" i="2"/>
  <c r="G224" i="2" s="1"/>
  <c r="C225" i="2" s="1"/>
  <c r="D225" i="2" l="1"/>
  <c r="O225" i="2"/>
  <c r="E225" i="2"/>
  <c r="L225" i="2"/>
  <c r="J225" i="2"/>
  <c r="M225" i="2"/>
  <c r="I225" i="2"/>
  <c r="K225" i="2"/>
  <c r="N225" i="2"/>
  <c r="F225" i="2" l="1"/>
  <c r="G225" i="2" s="1"/>
  <c r="C226" i="2" s="1"/>
  <c r="I226" i="2" l="1"/>
  <c r="K226" i="2"/>
  <c r="O226" i="2"/>
  <c r="N226" i="2"/>
  <c r="M226" i="2"/>
  <c r="L226" i="2"/>
  <c r="J226" i="2"/>
  <c r="E226" i="2"/>
  <c r="D226" i="2"/>
  <c r="F226" i="2" l="1"/>
  <c r="G226" i="2" s="1"/>
  <c r="C227" i="2" s="1"/>
  <c r="M227" i="2" l="1"/>
  <c r="O227" i="2"/>
  <c r="L227" i="2"/>
  <c r="J227" i="2"/>
  <c r="N227" i="2"/>
  <c r="K227" i="2"/>
  <c r="D227" i="2"/>
  <c r="E227" i="2"/>
  <c r="I227" i="2"/>
  <c r="F227" i="2" l="1"/>
  <c r="G227" i="2" s="1"/>
  <c r="C228" i="2" s="1"/>
  <c r="J228" i="2" l="1"/>
  <c r="K228" i="2"/>
  <c r="O228" i="2"/>
  <c r="N228" i="2"/>
  <c r="M228" i="2"/>
  <c r="D228" i="2"/>
  <c r="E228" i="2"/>
  <c r="L228" i="2"/>
  <c r="I228" i="2"/>
  <c r="F228" i="2" l="1"/>
  <c r="G228" i="2" s="1"/>
  <c r="C229" i="2" s="1"/>
  <c r="K229" i="2" l="1"/>
  <c r="O229" i="2"/>
  <c r="D229" i="2"/>
  <c r="L229" i="2"/>
  <c r="J229" i="2"/>
  <c r="I229" i="2"/>
  <c r="M229" i="2"/>
  <c r="E229" i="2"/>
  <c r="N229" i="2"/>
  <c r="F229" i="2" l="1"/>
  <c r="G229" i="2" s="1"/>
  <c r="C230" i="2" s="1"/>
  <c r="O230" i="2" l="1"/>
  <c r="I230" i="2"/>
  <c r="N230" i="2"/>
  <c r="M230" i="2"/>
  <c r="J230" i="2"/>
  <c r="K230" i="2"/>
  <c r="E230" i="2"/>
  <c r="D230" i="2"/>
  <c r="L230" i="2"/>
  <c r="F230" i="2" l="1"/>
  <c r="G230" i="2" s="1"/>
  <c r="C231" i="2" s="1"/>
  <c r="D231" i="2" s="1"/>
  <c r="N231" i="2"/>
  <c r="M231" i="2"/>
  <c r="K231" i="2"/>
  <c r="I231" i="2"/>
  <c r="J231" i="2" l="1"/>
  <c r="L231" i="2"/>
  <c r="E231" i="2"/>
  <c r="O231" i="2"/>
  <c r="F231" i="2"/>
  <c r="G231" i="2" s="1"/>
  <c r="C232" i="2" s="1"/>
  <c r="O232" i="2" l="1"/>
  <c r="J232" i="2"/>
  <c r="I232" i="2"/>
  <c r="N232" i="2"/>
  <c r="M232" i="2"/>
  <c r="D232" i="2"/>
  <c r="K232" i="2"/>
  <c r="E232" i="2"/>
  <c r="L232" i="2"/>
  <c r="F232" i="2" l="1"/>
  <c r="G232" i="2" s="1"/>
  <c r="C233" i="2" s="1"/>
  <c r="D233" i="2" l="1"/>
  <c r="O233" i="2"/>
  <c r="N233" i="2"/>
  <c r="L233" i="2"/>
  <c r="M233" i="2"/>
  <c r="I233" i="2"/>
  <c r="K233" i="2"/>
  <c r="J233" i="2"/>
  <c r="E233" i="2"/>
  <c r="F233" i="2" l="1"/>
  <c r="G233" i="2" s="1"/>
  <c r="C234" i="2" s="1"/>
  <c r="I234" i="2" l="1"/>
  <c r="O234" i="2"/>
  <c r="D234" i="2"/>
  <c r="J234" i="2"/>
  <c r="K234" i="2"/>
  <c r="E234" i="2"/>
  <c r="M234" i="2"/>
  <c r="N234" i="2"/>
  <c r="L234" i="2"/>
  <c r="F234" i="2" l="1"/>
  <c r="G234" i="2" s="1"/>
  <c r="C235" i="2" s="1"/>
  <c r="N235" i="2" l="1"/>
  <c r="M235" i="2"/>
  <c r="L235" i="2"/>
  <c r="K235" i="2"/>
  <c r="O235" i="2"/>
  <c r="J235" i="2"/>
  <c r="E235" i="2"/>
  <c r="I235" i="2"/>
  <c r="D235" i="2"/>
  <c r="F235" i="2" l="1"/>
  <c r="G235" i="2" s="1"/>
  <c r="C236" i="2" s="1"/>
  <c r="I236" i="2" l="1"/>
  <c r="K236" i="2"/>
  <c r="J236" i="2"/>
  <c r="N236" i="2"/>
  <c r="M236" i="2"/>
  <c r="D236" i="2"/>
  <c r="E236" i="2"/>
  <c r="L236" i="2"/>
  <c r="O236" i="2"/>
  <c r="F236" i="2" l="1"/>
  <c r="G236" i="2" s="1"/>
  <c r="C237" i="2" s="1"/>
  <c r="N237" i="2" s="1"/>
  <c r="E237" i="2"/>
  <c r="D237" i="2"/>
  <c r="I237" i="2"/>
  <c r="J237" i="2" l="1"/>
  <c r="K237" i="2"/>
  <c r="O237" i="2"/>
  <c r="L237" i="2"/>
  <c r="M237" i="2"/>
  <c r="F237" i="2"/>
  <c r="G237" i="2" s="1"/>
  <c r="C238" i="2" s="1"/>
  <c r="N238" i="2" s="1"/>
  <c r="I238" i="2" l="1"/>
  <c r="K238" i="2"/>
  <c r="J238" i="2"/>
  <c r="O238" i="2"/>
  <c r="E238" i="2"/>
  <c r="L238" i="2"/>
  <c r="D238" i="2"/>
  <c r="F238" i="2" s="1"/>
  <c r="G238" i="2" s="1"/>
  <c r="C239" i="2" s="1"/>
  <c r="K239" i="2" s="1"/>
  <c r="M238" i="2"/>
  <c r="I239" i="2" l="1"/>
  <c r="D239" i="2"/>
  <c r="L239" i="2"/>
  <c r="J239" i="2"/>
  <c r="M239" i="2"/>
  <c r="E239" i="2"/>
  <c r="O239" i="2"/>
  <c r="N239" i="2"/>
  <c r="F239" i="2" l="1"/>
  <c r="G239" i="2" s="1"/>
  <c r="C240" i="2" s="1"/>
  <c r="J240" i="2" l="1"/>
  <c r="E240" i="2"/>
  <c r="I240" i="2"/>
  <c r="N240" i="2"/>
  <c r="M240" i="2"/>
  <c r="D240" i="2"/>
  <c r="F240" i="2" s="1"/>
  <c r="G240" i="2" s="1"/>
  <c r="C241" i="2" s="1"/>
  <c r="L240" i="2"/>
  <c r="K240" i="2"/>
  <c r="O240" i="2"/>
  <c r="E241" i="2" l="1"/>
  <c r="D241" i="2"/>
  <c r="F241" i="2" s="1"/>
  <c r="G241" i="2" s="1"/>
  <c r="C242" i="2" s="1"/>
  <c r="D242" i="2" s="1"/>
  <c r="K241" i="2"/>
  <c r="L241" i="2"/>
  <c r="J241" i="2"/>
  <c r="M241" i="2"/>
  <c r="O241" i="2"/>
  <c r="I241" i="2"/>
  <c r="N241" i="2"/>
  <c r="E242" i="2" l="1"/>
  <c r="F242" i="2" s="1"/>
  <c r="G242" i="2" s="1"/>
  <c r="C243" i="2" s="1"/>
  <c r="I242" i="2"/>
  <c r="M242" i="2"/>
  <c r="N242" i="2"/>
  <c r="J242" i="2"/>
  <c r="L242" i="2"/>
  <c r="O242" i="2"/>
  <c r="K242" i="2"/>
  <c r="M243" i="2" l="1"/>
  <c r="K243" i="2"/>
  <c r="D243" i="2"/>
  <c r="L243" i="2"/>
  <c r="E243" i="2"/>
  <c r="I243" i="2"/>
  <c r="O243" i="2"/>
  <c r="J243" i="2"/>
  <c r="N243" i="2"/>
  <c r="F243" i="2" l="1"/>
  <c r="G243" i="2" s="1"/>
  <c r="C244" i="2" s="1"/>
  <c r="D244" i="2" l="1"/>
  <c r="I244" i="2"/>
  <c r="L244" i="2"/>
  <c r="J244" i="2"/>
  <c r="O244" i="2"/>
  <c r="N244" i="2"/>
  <c r="K244" i="2"/>
  <c r="E244" i="2"/>
  <c r="M244" i="2"/>
  <c r="F244" i="2" l="1"/>
  <c r="G244" i="2" s="1"/>
  <c r="C245" i="2" s="1"/>
  <c r="E245" i="2" l="1"/>
  <c r="O245" i="2"/>
  <c r="L245" i="2"/>
  <c r="D245" i="2"/>
  <c r="F245" i="2" s="1"/>
  <c r="G245" i="2" s="1"/>
  <c r="C246" i="2" s="1"/>
  <c r="N245" i="2"/>
  <c r="M245" i="2"/>
  <c r="I245" i="2"/>
  <c r="J245" i="2"/>
  <c r="K245" i="2"/>
  <c r="L246" i="2" l="1"/>
  <c r="J246" i="2"/>
  <c r="M246" i="2"/>
  <c r="N246" i="2"/>
  <c r="O246" i="2"/>
  <c r="E246" i="2"/>
  <c r="I246" i="2"/>
  <c r="K246" i="2"/>
  <c r="D246" i="2"/>
  <c r="F246" i="2" l="1"/>
  <c r="G246" i="2" s="1"/>
  <c r="C247" i="2" s="1"/>
  <c r="I247" i="2" l="1"/>
  <c r="K247" i="2"/>
  <c r="E247" i="2"/>
  <c r="L247" i="2"/>
  <c r="N247" i="2"/>
  <c r="M247" i="2"/>
  <c r="O247" i="2"/>
  <c r="J247" i="2"/>
  <c r="D247" i="2"/>
  <c r="F247" i="2" l="1"/>
  <c r="G247" i="2" s="1"/>
  <c r="C248" i="2" s="1"/>
  <c r="O248" i="2" l="1"/>
  <c r="E248" i="2"/>
  <c r="I248" i="2"/>
  <c r="M248" i="2"/>
  <c r="K248" i="2"/>
  <c r="N248" i="2"/>
  <c r="L248" i="2"/>
  <c r="D248" i="2"/>
  <c r="F248" i="2" s="1"/>
  <c r="G248" i="2" s="1"/>
  <c r="C249" i="2" s="1"/>
  <c r="J248" i="2"/>
  <c r="E249" i="2" l="1"/>
  <c r="L249" i="2"/>
  <c r="N249" i="2"/>
  <c r="I249" i="2"/>
  <c r="K249" i="2"/>
  <c r="D249" i="2"/>
  <c r="F249" i="2" s="1"/>
  <c r="G249" i="2" s="1"/>
  <c r="C250" i="2" s="1"/>
  <c r="J249" i="2"/>
  <c r="M249" i="2"/>
  <c r="O249" i="2"/>
  <c r="L250" i="2" l="1"/>
  <c r="O250" i="2"/>
  <c r="J250" i="2"/>
  <c r="I250" i="2"/>
  <c r="N250" i="2"/>
  <c r="E250" i="2"/>
  <c r="D250" i="2"/>
  <c r="M250" i="2"/>
  <c r="K250" i="2"/>
  <c r="F250" i="2" l="1"/>
  <c r="G250" i="2" s="1"/>
  <c r="C251" i="2" s="1"/>
  <c r="E251" i="2"/>
  <c r="N251" i="2"/>
  <c r="D251" i="2"/>
  <c r="F251" i="2" s="1"/>
  <c r="G251" i="2" s="1"/>
  <c r="C252" i="2" s="1"/>
  <c r="O252" i="2" s="1"/>
  <c r="M251" i="2"/>
  <c r="K251" i="2"/>
  <c r="L251" i="2"/>
  <c r="J251" i="2"/>
  <c r="O251" i="2"/>
  <c r="I251" i="2"/>
  <c r="M252" i="2" l="1"/>
  <c r="L252" i="2"/>
  <c r="N252" i="2"/>
  <c r="J252" i="2"/>
  <c r="K252" i="2"/>
  <c r="D252" i="2"/>
  <c r="I252" i="2"/>
  <c r="E252" i="2"/>
  <c r="F252" i="2" l="1"/>
  <c r="G252" i="2" s="1"/>
  <c r="C253" i="2" s="1"/>
  <c r="D253" i="2"/>
  <c r="O253" i="2"/>
  <c r="M253" i="2"/>
  <c r="N253" i="2"/>
  <c r="L253" i="2"/>
  <c r="K253" i="2"/>
  <c r="J253" i="2"/>
  <c r="I253" i="2"/>
  <c r="E253" i="2"/>
  <c r="F253" i="2" l="1"/>
  <c r="G253" i="2" s="1"/>
</calcChain>
</file>

<file path=xl/sharedStrings.xml><?xml version="1.0" encoding="utf-8"?>
<sst xmlns="http://schemas.openxmlformats.org/spreadsheetml/2006/main" count="72" uniqueCount="71">
  <si>
    <t>Client</t>
  </si>
  <si>
    <t>Name</t>
  </si>
  <si>
    <t>Surname</t>
  </si>
  <si>
    <t>Mobile number</t>
  </si>
  <si>
    <t xml:space="preserve">email address </t>
  </si>
  <si>
    <t>Property</t>
  </si>
  <si>
    <t xml:space="preserve">Initial deposit percentage </t>
  </si>
  <si>
    <t>Initial deposit amount</t>
  </si>
  <si>
    <t>Interest rate</t>
  </si>
  <si>
    <t>Allan</t>
  </si>
  <si>
    <t>Kakooza</t>
  </si>
  <si>
    <t>Middle name</t>
  </si>
  <si>
    <t>Klaus</t>
  </si>
  <si>
    <t>kakoozaa2@stanbic.com</t>
  </si>
  <si>
    <t>Monthly income in UGX</t>
  </si>
  <si>
    <t>Sale amount in UGX</t>
  </si>
  <si>
    <t>Tax amount in UGX</t>
  </si>
  <si>
    <t xml:space="preserve">Insurance cost per month in UGX </t>
  </si>
  <si>
    <t>Tax rate percentage</t>
  </si>
  <si>
    <t>Mortgage amount</t>
  </si>
  <si>
    <t>Mortgage term in months</t>
  </si>
  <si>
    <t>Monthly payments</t>
  </si>
  <si>
    <t>STI</t>
  </si>
  <si>
    <t>Home Loan Amt</t>
  </si>
  <si>
    <t>Value</t>
  </si>
  <si>
    <t>Property Insurance Value</t>
  </si>
  <si>
    <t>Rate</t>
  </si>
  <si>
    <t>Premium</t>
  </si>
  <si>
    <t>Period (Months)</t>
  </si>
  <si>
    <t>Stamp Duty</t>
  </si>
  <si>
    <t>Monthly Installments</t>
  </si>
  <si>
    <t xml:space="preserve">Training Levy </t>
  </si>
  <si>
    <t>VAT 18%</t>
  </si>
  <si>
    <t>Monthly Premium</t>
  </si>
  <si>
    <t>LTI: Age Bands</t>
  </si>
  <si>
    <t>Installment</t>
  </si>
  <si>
    <t>Interest</t>
  </si>
  <si>
    <t>Principal</t>
  </si>
  <si>
    <t>Balance</t>
  </si>
  <si>
    <t>18 - 34</t>
  </si>
  <si>
    <t>35 - 39</t>
  </si>
  <si>
    <t>40 - 49</t>
  </si>
  <si>
    <t>50 -56</t>
  </si>
  <si>
    <t>57 -59</t>
  </si>
  <si>
    <t>60 &lt;61</t>
  </si>
  <si>
    <t>61&lt;62</t>
  </si>
  <si>
    <t>62 &lt;63</t>
  </si>
  <si>
    <t>63 &lt;64</t>
  </si>
  <si>
    <t>64 &lt;65</t>
  </si>
  <si>
    <t>65 &lt;66</t>
  </si>
  <si>
    <t>66 &lt;67</t>
  </si>
  <si>
    <t>67 &lt;68</t>
  </si>
  <si>
    <t>68 &lt;69</t>
  </si>
  <si>
    <t>69 &lt; 70</t>
  </si>
  <si>
    <t>70 &lt;71</t>
  </si>
  <si>
    <t>71 &lt;72</t>
  </si>
  <si>
    <t>72 &lt;73</t>
  </si>
  <si>
    <t>73 &lt; 74</t>
  </si>
  <si>
    <t>74 &lt;75</t>
  </si>
  <si>
    <t>75 &lt;76</t>
  </si>
  <si>
    <t>Computed value</t>
  </si>
  <si>
    <t>Client provided value</t>
  </si>
  <si>
    <t>Provided by mortgage provider</t>
  </si>
  <si>
    <t>Stanbic</t>
  </si>
  <si>
    <t>DFCU</t>
  </si>
  <si>
    <t>Housing Finance</t>
  </si>
  <si>
    <t>Centenary</t>
  </si>
  <si>
    <t>Tax rate</t>
  </si>
  <si>
    <t>Initial deposit percentage</t>
  </si>
  <si>
    <t>Loan to Installment Ratio</t>
  </si>
  <si>
    <t>Maximum 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</si>
</sst>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_ ;[Red]\-#,##0\ "/>
    <numFmt numFmtId="166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rgb="FFF58320"/>
      <name val="Arial"/>
      <family val="2"/>
    </font>
    <font>
      <b/>
      <sz val="11"/>
      <name val="Arial"/>
      <family val="2"/>
    </font>
    <font>
      <b/>
      <i/>
      <u/>
      <sz val="10"/>
      <name val="Arial"/>
      <family val="2"/>
    </font>
    <font>
      <sz val="10"/>
      <color indexed="58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5" fontId="3" fillId="0" borderId="0" xfId="0" applyNumberFormat="1" applyFont="1"/>
    <xf numFmtId="165" fontId="0" fillId="0" borderId="0" xfId="0" applyNumberFormat="1"/>
    <xf numFmtId="0" fontId="3" fillId="0" borderId="2" xfId="0" applyFont="1" applyBorder="1"/>
    <xf numFmtId="0" fontId="3" fillId="0" borderId="3" xfId="0" applyFont="1" applyBorder="1"/>
    <xf numFmtId="164" fontId="3" fillId="2" borderId="4" xfId="1" applyNumberFormat="1" applyFont="1" applyFill="1" applyBorder="1"/>
    <xf numFmtId="164" fontId="5" fillId="0" borderId="0" xfId="1" applyNumberFormat="1" applyFont="1"/>
    <xf numFmtId="166" fontId="0" fillId="0" borderId="0" xfId="0" applyNumberFormat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164" fontId="3" fillId="0" borderId="8" xfId="1" applyNumberFormat="1" applyFont="1" applyFill="1" applyBorder="1"/>
    <xf numFmtId="164" fontId="3" fillId="0" borderId="0" xfId="1" applyNumberFormat="1" applyFont="1" applyFill="1" applyBorder="1"/>
    <xf numFmtId="165" fontId="4" fillId="0" borderId="0" xfId="0" applyNumberFormat="1" applyFont="1"/>
    <xf numFmtId="164" fontId="1" fillId="0" borderId="0" xfId="1" applyNumberForma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165" fontId="0" fillId="0" borderId="13" xfId="0" applyNumberFormat="1" applyBorder="1"/>
    <xf numFmtId="165" fontId="0" fillId="0" borderId="17" xfId="0" applyNumberFormat="1" applyBorder="1"/>
    <xf numFmtId="15" fontId="0" fillId="0" borderId="15" xfId="0" applyNumberFormat="1" applyBorder="1"/>
    <xf numFmtId="164" fontId="8" fillId="0" borderId="13" xfId="1" applyNumberFormat="1" applyFont="1" applyFill="1" applyBorder="1"/>
    <xf numFmtId="164" fontId="8" fillId="0" borderId="13" xfId="0" applyNumberFormat="1" applyFont="1" applyBorder="1"/>
    <xf numFmtId="164" fontId="8" fillId="0" borderId="16" xfId="0" applyNumberFormat="1" applyFont="1" applyBorder="1"/>
    <xf numFmtId="0" fontId="0" fillId="0" borderId="18" xfId="0" applyBorder="1"/>
    <xf numFmtId="0" fontId="0" fillId="0" borderId="19" xfId="0" applyBorder="1"/>
    <xf numFmtId="164" fontId="8" fillId="0" borderId="20" xfId="0" applyNumberFormat="1" applyFont="1" applyBorder="1"/>
    <xf numFmtId="164" fontId="8" fillId="0" borderId="20" xfId="1" applyNumberFormat="1" applyFont="1" applyFill="1" applyBorder="1"/>
    <xf numFmtId="164" fontId="8" fillId="0" borderId="21" xfId="0" applyNumberFormat="1" applyFont="1" applyBorder="1"/>
    <xf numFmtId="9" fontId="3" fillId="2" borderId="6" xfId="0" applyNumberFormat="1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9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2" applyNumberFormat="1"/>
    <xf numFmtId="49" fontId="0" fillId="0" borderId="0" xfId="1" applyNumberFormat="1" applyFont="1"/>
    <xf numFmtId="49" fontId="0" fillId="0" borderId="0" xfId="3" applyNumberFormat="1" applyFont="1"/>
    <xf numFmtId="49" fontId="0" fillId="0" borderId="13" xfId="0" applyNumberFormat="1" applyBorder="1"/>
    <xf numFmtId="1" fontId="0" fillId="0" borderId="0" xfId="0" applyNumberFormat="1"/>
    <xf numFmtId="1" fontId="0" fillId="2" borderId="0" xfId="0" applyNumberFormat="1" applyFill="1"/>
    <xf numFmtId="1" fontId="6" fillId="0" borderId="0" xfId="0" applyNumberFormat="1" applyFont="1"/>
    <xf numFmtId="1" fontId="3" fillId="0" borderId="13" xfId="0" applyNumberFormat="1" applyFont="1" applyBorder="1" applyAlignment="1">
      <alignment horizontal="center"/>
    </xf>
    <xf numFmtId="1" fontId="0" fillId="0" borderId="13" xfId="0" applyNumberFormat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koozaa2@stanbi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4D98-AC7A-4605-8C30-2DD5F5E00D22}">
  <dimension ref="B2:E34"/>
  <sheetViews>
    <sheetView topLeftCell="A4" workbookViewId="0">
      <selection activeCell="D18" sqref="D18"/>
    </sheetView>
  </sheetViews>
  <sheetFormatPr defaultRowHeight="15" x14ac:dyDescent="0.25"/>
  <cols>
    <col min="2" max="2" width="37.85546875" customWidth="1"/>
    <col min="3" max="3" width="29" style="47" bestFit="1" customWidth="1"/>
    <col min="4" max="4" width="31.7109375" customWidth="1"/>
    <col min="5" max="5" width="32.7109375" customWidth="1"/>
  </cols>
  <sheetData>
    <row r="2" spans="2:3" x14ac:dyDescent="0.25">
      <c r="B2" s="46" t="s">
        <v>0</v>
      </c>
    </row>
    <row r="3" spans="2:3" x14ac:dyDescent="0.25">
      <c r="B3" s="43" t="s">
        <v>1</v>
      </c>
      <c r="C3" s="47" t="s">
        <v>9</v>
      </c>
    </row>
    <row r="4" spans="2:3" x14ac:dyDescent="0.25">
      <c r="B4" s="43" t="s">
        <v>11</v>
      </c>
      <c r="C4" s="47" t="s">
        <v>12</v>
      </c>
    </row>
    <row r="5" spans="2:3" x14ac:dyDescent="0.25">
      <c r="B5" s="43" t="s">
        <v>2</v>
      </c>
      <c r="C5" s="47" t="s">
        <v>10</v>
      </c>
    </row>
    <row r="6" spans="2:3" x14ac:dyDescent="0.25">
      <c r="B6" s="43" t="s">
        <v>3</v>
      </c>
      <c r="C6" s="48">
        <v>256776509997</v>
      </c>
    </row>
    <row r="7" spans="2:3" x14ac:dyDescent="0.25">
      <c r="B7" s="43" t="s">
        <v>4</v>
      </c>
      <c r="C7" s="49" t="s">
        <v>13</v>
      </c>
    </row>
    <row r="8" spans="2:3" x14ac:dyDescent="0.25">
      <c r="B8" s="43" t="s">
        <v>14</v>
      </c>
      <c r="C8" s="50">
        <v>5000000</v>
      </c>
    </row>
    <row r="11" spans="2:3" x14ac:dyDescent="0.25">
      <c r="B11" s="46" t="s">
        <v>5</v>
      </c>
    </row>
    <row r="12" spans="2:3" x14ac:dyDescent="0.25">
      <c r="B12" s="43" t="s">
        <v>15</v>
      </c>
      <c r="C12" s="50">
        <v>400000000</v>
      </c>
    </row>
    <row r="13" spans="2:3" x14ac:dyDescent="0.25">
      <c r="B13" s="44" t="s">
        <v>18</v>
      </c>
      <c r="C13" s="51">
        <v>0.01</v>
      </c>
    </row>
    <row r="14" spans="2:3" x14ac:dyDescent="0.25">
      <c r="B14" s="45" t="s">
        <v>16</v>
      </c>
      <c r="C14" s="47">
        <f>C13*C12</f>
        <v>4000000</v>
      </c>
    </row>
    <row r="15" spans="2:3" x14ac:dyDescent="0.25">
      <c r="B15" s="45" t="s">
        <v>17</v>
      </c>
      <c r="C15" s="50">
        <f>'Mortgage schedule'!J9</f>
        <v>59296.042929292926</v>
      </c>
    </row>
    <row r="16" spans="2:3" x14ac:dyDescent="0.25">
      <c r="B16" s="44" t="s">
        <v>6</v>
      </c>
      <c r="C16" s="51">
        <v>0.25</v>
      </c>
    </row>
    <row r="17" spans="2:5" x14ac:dyDescent="0.25">
      <c r="B17" s="45" t="s">
        <v>7</v>
      </c>
      <c r="C17" s="47">
        <f>C16*C12</f>
        <v>100000000</v>
      </c>
    </row>
    <row r="18" spans="2:5" x14ac:dyDescent="0.25">
      <c r="B18" s="45" t="s">
        <v>19</v>
      </c>
      <c r="C18" s="47">
        <f>C12-C17</f>
        <v>300000000</v>
      </c>
    </row>
    <row r="19" spans="2:5" x14ac:dyDescent="0.25">
      <c r="B19" s="43" t="s">
        <v>20</v>
      </c>
      <c r="C19" s="47">
        <v>120</v>
      </c>
    </row>
    <row r="20" spans="2:5" x14ac:dyDescent="0.25">
      <c r="B20" s="44" t="s">
        <v>8</v>
      </c>
      <c r="C20" s="51">
        <v>0.15</v>
      </c>
    </row>
    <row r="21" spans="2:5" x14ac:dyDescent="0.25">
      <c r="B21" s="45" t="s">
        <v>21</v>
      </c>
      <c r="C21" s="50">
        <f>'Mortgage schedule'!G5</f>
        <v>2518953.1186398044</v>
      </c>
    </row>
    <row r="22" spans="2:5" x14ac:dyDescent="0.25">
      <c r="B22" s="44" t="s">
        <v>69</v>
      </c>
      <c r="C22" s="51">
        <v>0.4</v>
      </c>
    </row>
    <row r="23" spans="2:5" x14ac:dyDescent="0.25">
      <c r="B23" s="45" t="s">
        <v>70</v>
      </c>
      <c r="C23" s="47">
        <f>(C22*C8)</f>
        <v>2000000</v>
      </c>
    </row>
    <row r="25" spans="2:5" x14ac:dyDescent="0.25">
      <c r="B25" s="45"/>
      <c r="C25" s="47" t="s">
        <v>60</v>
      </c>
    </row>
    <row r="26" spans="2:5" x14ac:dyDescent="0.25">
      <c r="B26" s="43"/>
      <c r="C26" s="47" t="s">
        <v>61</v>
      </c>
    </row>
    <row r="27" spans="2:5" x14ac:dyDescent="0.25">
      <c r="B27" s="44"/>
      <c r="C27" s="47" t="s">
        <v>62</v>
      </c>
    </row>
    <row r="30" spans="2:5" x14ac:dyDescent="0.25">
      <c r="B30" s="29"/>
      <c r="C30" s="52" t="s">
        <v>67</v>
      </c>
      <c r="D30" s="29" t="s">
        <v>68</v>
      </c>
      <c r="E30" s="29" t="s">
        <v>8</v>
      </c>
    </row>
    <row r="31" spans="2:5" x14ac:dyDescent="0.25">
      <c r="B31" s="29" t="s">
        <v>63</v>
      </c>
      <c r="C31" s="52"/>
      <c r="D31" s="29"/>
      <c r="E31" s="29"/>
    </row>
    <row r="32" spans="2:5" x14ac:dyDescent="0.25">
      <c r="B32" s="29" t="s">
        <v>64</v>
      </c>
      <c r="C32" s="52"/>
      <c r="D32" s="29"/>
      <c r="E32" s="29"/>
    </row>
    <row r="33" spans="2:5" x14ac:dyDescent="0.25">
      <c r="B33" s="29" t="s">
        <v>65</v>
      </c>
      <c r="C33" s="52"/>
      <c r="D33" s="29"/>
      <c r="E33" s="29"/>
    </row>
    <row r="34" spans="2:5" x14ac:dyDescent="0.25">
      <c r="B34" s="29" t="s">
        <v>66</v>
      </c>
      <c r="C34" s="52"/>
      <c r="D34" s="29"/>
      <c r="E34" s="29"/>
    </row>
  </sheetData>
  <hyperlinks>
    <hyperlink ref="C7" r:id="rId1" xr:uid="{D4C3D54D-D45F-4694-81AF-9A8D0C14118D}"/>
  </hyperlinks>
  <pageMargins left="0.7" right="0.7" top="0.75" bottom="0.75" header="0.3" footer="0.3"/>
  <pageSetup orientation="portrait" r:id="rId2"/>
  <headerFooter>
    <oddFooter>&amp;L&amp;"Calibri"&amp;11 _x000D_&amp;1#&amp;"Calibri"&amp;10 Classified as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757D-685C-4C5B-8778-8C6BC5CECC06}">
  <dimension ref="A1:AC319"/>
  <sheetViews>
    <sheetView tabSelected="1" workbookViewId="0">
      <selection activeCell="L10" sqref="L10"/>
    </sheetView>
  </sheetViews>
  <sheetFormatPr defaultRowHeight="15" x14ac:dyDescent="0.25"/>
  <cols>
    <col min="1" max="1" width="4" bestFit="1" customWidth="1"/>
    <col min="2" max="2" width="17.140625" customWidth="1"/>
    <col min="3" max="3" width="19.85546875" bestFit="1" customWidth="1"/>
    <col min="4" max="6" width="11.28515625" bestFit="1" customWidth="1"/>
    <col min="7" max="7" width="14" bestFit="1" customWidth="1"/>
    <col min="8" max="8" width="6.28515625" customWidth="1"/>
    <col min="9" max="9" width="17.28515625" style="5" bestFit="1" customWidth="1"/>
    <col min="10" max="10" width="12.5703125" style="53" bestFit="1" customWidth="1"/>
    <col min="11" max="11" width="8.140625" style="5" bestFit="1" customWidth="1"/>
    <col min="12" max="12" width="9.7109375" style="5" bestFit="1" customWidth="1"/>
    <col min="13" max="13" width="16.42578125" style="5" customWidth="1"/>
    <col min="14" max="14" width="9.7109375" style="5" bestFit="1" customWidth="1"/>
    <col min="15" max="15" width="13" style="5" customWidth="1"/>
    <col min="16" max="17" width="9.7109375" bestFit="1" customWidth="1"/>
    <col min="18" max="18" width="10.28515625" bestFit="1" customWidth="1"/>
    <col min="19" max="25" width="9.7109375" bestFit="1" customWidth="1"/>
    <col min="26" max="29" width="10.7109375" bestFit="1" customWidth="1"/>
    <col min="257" max="257" width="4" bestFit="1" customWidth="1"/>
    <col min="258" max="258" width="17.140625" customWidth="1"/>
    <col min="259" max="259" width="19.85546875" bestFit="1" customWidth="1"/>
    <col min="260" max="262" width="11.28515625" bestFit="1" customWidth="1"/>
    <col min="263" max="263" width="14" bestFit="1" customWidth="1"/>
    <col min="264" max="264" width="6.28515625" customWidth="1"/>
    <col min="265" max="265" width="17.28515625" bestFit="1" customWidth="1"/>
    <col min="266" max="266" width="11.7109375" bestFit="1" customWidth="1"/>
    <col min="267" max="267" width="8.140625" bestFit="1" customWidth="1"/>
    <col min="268" max="268" width="9.7109375" bestFit="1" customWidth="1"/>
    <col min="269" max="269" width="16.42578125" customWidth="1"/>
    <col min="270" max="270" width="9.7109375" bestFit="1" customWidth="1"/>
    <col min="271" max="271" width="13" customWidth="1"/>
    <col min="272" max="273" width="9.7109375" bestFit="1" customWidth="1"/>
    <col min="274" max="274" width="10.28515625" bestFit="1" customWidth="1"/>
    <col min="275" max="281" width="9.7109375" bestFit="1" customWidth="1"/>
    <col min="282" max="285" width="10.7109375" bestFit="1" customWidth="1"/>
    <col min="513" max="513" width="4" bestFit="1" customWidth="1"/>
    <col min="514" max="514" width="17.140625" customWidth="1"/>
    <col min="515" max="515" width="19.85546875" bestFit="1" customWidth="1"/>
    <col min="516" max="518" width="11.28515625" bestFit="1" customWidth="1"/>
    <col min="519" max="519" width="14" bestFit="1" customWidth="1"/>
    <col min="520" max="520" width="6.28515625" customWidth="1"/>
    <col min="521" max="521" width="17.28515625" bestFit="1" customWidth="1"/>
    <col min="522" max="522" width="11.7109375" bestFit="1" customWidth="1"/>
    <col min="523" max="523" width="8.140625" bestFit="1" customWidth="1"/>
    <col min="524" max="524" width="9.7109375" bestFit="1" customWidth="1"/>
    <col min="525" max="525" width="16.42578125" customWidth="1"/>
    <col min="526" max="526" width="9.7109375" bestFit="1" customWidth="1"/>
    <col min="527" max="527" width="13" customWidth="1"/>
    <col min="528" max="529" width="9.7109375" bestFit="1" customWidth="1"/>
    <col min="530" max="530" width="10.28515625" bestFit="1" customWidth="1"/>
    <col min="531" max="537" width="9.7109375" bestFit="1" customWidth="1"/>
    <col min="538" max="541" width="10.7109375" bestFit="1" customWidth="1"/>
    <col min="769" max="769" width="4" bestFit="1" customWidth="1"/>
    <col min="770" max="770" width="17.140625" customWidth="1"/>
    <col min="771" max="771" width="19.85546875" bestFit="1" customWidth="1"/>
    <col min="772" max="774" width="11.28515625" bestFit="1" customWidth="1"/>
    <col min="775" max="775" width="14" bestFit="1" customWidth="1"/>
    <col min="776" max="776" width="6.28515625" customWidth="1"/>
    <col min="777" max="777" width="17.28515625" bestFit="1" customWidth="1"/>
    <col min="778" max="778" width="11.7109375" bestFit="1" customWidth="1"/>
    <col min="779" max="779" width="8.140625" bestFit="1" customWidth="1"/>
    <col min="780" max="780" width="9.7109375" bestFit="1" customWidth="1"/>
    <col min="781" max="781" width="16.42578125" customWidth="1"/>
    <col min="782" max="782" width="9.7109375" bestFit="1" customWidth="1"/>
    <col min="783" max="783" width="13" customWidth="1"/>
    <col min="784" max="785" width="9.7109375" bestFit="1" customWidth="1"/>
    <col min="786" max="786" width="10.28515625" bestFit="1" customWidth="1"/>
    <col min="787" max="793" width="9.7109375" bestFit="1" customWidth="1"/>
    <col min="794" max="797" width="10.7109375" bestFit="1" customWidth="1"/>
    <col min="1025" max="1025" width="4" bestFit="1" customWidth="1"/>
    <col min="1026" max="1026" width="17.140625" customWidth="1"/>
    <col min="1027" max="1027" width="19.85546875" bestFit="1" customWidth="1"/>
    <col min="1028" max="1030" width="11.28515625" bestFit="1" customWidth="1"/>
    <col min="1031" max="1031" width="14" bestFit="1" customWidth="1"/>
    <col min="1032" max="1032" width="6.28515625" customWidth="1"/>
    <col min="1033" max="1033" width="17.28515625" bestFit="1" customWidth="1"/>
    <col min="1034" max="1034" width="11.7109375" bestFit="1" customWidth="1"/>
    <col min="1035" max="1035" width="8.140625" bestFit="1" customWidth="1"/>
    <col min="1036" max="1036" width="9.7109375" bestFit="1" customWidth="1"/>
    <col min="1037" max="1037" width="16.42578125" customWidth="1"/>
    <col min="1038" max="1038" width="9.7109375" bestFit="1" customWidth="1"/>
    <col min="1039" max="1039" width="13" customWidth="1"/>
    <col min="1040" max="1041" width="9.7109375" bestFit="1" customWidth="1"/>
    <col min="1042" max="1042" width="10.28515625" bestFit="1" customWidth="1"/>
    <col min="1043" max="1049" width="9.7109375" bestFit="1" customWidth="1"/>
    <col min="1050" max="1053" width="10.7109375" bestFit="1" customWidth="1"/>
    <col min="1281" max="1281" width="4" bestFit="1" customWidth="1"/>
    <col min="1282" max="1282" width="17.140625" customWidth="1"/>
    <col min="1283" max="1283" width="19.85546875" bestFit="1" customWidth="1"/>
    <col min="1284" max="1286" width="11.28515625" bestFit="1" customWidth="1"/>
    <col min="1287" max="1287" width="14" bestFit="1" customWidth="1"/>
    <col min="1288" max="1288" width="6.28515625" customWidth="1"/>
    <col min="1289" max="1289" width="17.28515625" bestFit="1" customWidth="1"/>
    <col min="1290" max="1290" width="11.7109375" bestFit="1" customWidth="1"/>
    <col min="1291" max="1291" width="8.140625" bestFit="1" customWidth="1"/>
    <col min="1292" max="1292" width="9.7109375" bestFit="1" customWidth="1"/>
    <col min="1293" max="1293" width="16.42578125" customWidth="1"/>
    <col min="1294" max="1294" width="9.7109375" bestFit="1" customWidth="1"/>
    <col min="1295" max="1295" width="13" customWidth="1"/>
    <col min="1296" max="1297" width="9.7109375" bestFit="1" customWidth="1"/>
    <col min="1298" max="1298" width="10.28515625" bestFit="1" customWidth="1"/>
    <col min="1299" max="1305" width="9.7109375" bestFit="1" customWidth="1"/>
    <col min="1306" max="1309" width="10.7109375" bestFit="1" customWidth="1"/>
    <col min="1537" max="1537" width="4" bestFit="1" customWidth="1"/>
    <col min="1538" max="1538" width="17.140625" customWidth="1"/>
    <col min="1539" max="1539" width="19.85546875" bestFit="1" customWidth="1"/>
    <col min="1540" max="1542" width="11.28515625" bestFit="1" customWidth="1"/>
    <col min="1543" max="1543" width="14" bestFit="1" customWidth="1"/>
    <col min="1544" max="1544" width="6.28515625" customWidth="1"/>
    <col min="1545" max="1545" width="17.28515625" bestFit="1" customWidth="1"/>
    <col min="1546" max="1546" width="11.7109375" bestFit="1" customWidth="1"/>
    <col min="1547" max="1547" width="8.140625" bestFit="1" customWidth="1"/>
    <col min="1548" max="1548" width="9.7109375" bestFit="1" customWidth="1"/>
    <col min="1549" max="1549" width="16.42578125" customWidth="1"/>
    <col min="1550" max="1550" width="9.7109375" bestFit="1" customWidth="1"/>
    <col min="1551" max="1551" width="13" customWidth="1"/>
    <col min="1552" max="1553" width="9.7109375" bestFit="1" customWidth="1"/>
    <col min="1554" max="1554" width="10.28515625" bestFit="1" customWidth="1"/>
    <col min="1555" max="1561" width="9.7109375" bestFit="1" customWidth="1"/>
    <col min="1562" max="1565" width="10.7109375" bestFit="1" customWidth="1"/>
    <col min="1793" max="1793" width="4" bestFit="1" customWidth="1"/>
    <col min="1794" max="1794" width="17.140625" customWidth="1"/>
    <col min="1795" max="1795" width="19.85546875" bestFit="1" customWidth="1"/>
    <col min="1796" max="1798" width="11.28515625" bestFit="1" customWidth="1"/>
    <col min="1799" max="1799" width="14" bestFit="1" customWidth="1"/>
    <col min="1800" max="1800" width="6.28515625" customWidth="1"/>
    <col min="1801" max="1801" width="17.28515625" bestFit="1" customWidth="1"/>
    <col min="1802" max="1802" width="11.7109375" bestFit="1" customWidth="1"/>
    <col min="1803" max="1803" width="8.140625" bestFit="1" customWidth="1"/>
    <col min="1804" max="1804" width="9.7109375" bestFit="1" customWidth="1"/>
    <col min="1805" max="1805" width="16.42578125" customWidth="1"/>
    <col min="1806" max="1806" width="9.7109375" bestFit="1" customWidth="1"/>
    <col min="1807" max="1807" width="13" customWidth="1"/>
    <col min="1808" max="1809" width="9.7109375" bestFit="1" customWidth="1"/>
    <col min="1810" max="1810" width="10.28515625" bestFit="1" customWidth="1"/>
    <col min="1811" max="1817" width="9.7109375" bestFit="1" customWidth="1"/>
    <col min="1818" max="1821" width="10.7109375" bestFit="1" customWidth="1"/>
    <col min="2049" max="2049" width="4" bestFit="1" customWidth="1"/>
    <col min="2050" max="2050" width="17.140625" customWidth="1"/>
    <col min="2051" max="2051" width="19.85546875" bestFit="1" customWidth="1"/>
    <col min="2052" max="2054" width="11.28515625" bestFit="1" customWidth="1"/>
    <col min="2055" max="2055" width="14" bestFit="1" customWidth="1"/>
    <col min="2056" max="2056" width="6.28515625" customWidth="1"/>
    <col min="2057" max="2057" width="17.28515625" bestFit="1" customWidth="1"/>
    <col min="2058" max="2058" width="11.7109375" bestFit="1" customWidth="1"/>
    <col min="2059" max="2059" width="8.140625" bestFit="1" customWidth="1"/>
    <col min="2060" max="2060" width="9.7109375" bestFit="1" customWidth="1"/>
    <col min="2061" max="2061" width="16.42578125" customWidth="1"/>
    <col min="2062" max="2062" width="9.7109375" bestFit="1" customWidth="1"/>
    <col min="2063" max="2063" width="13" customWidth="1"/>
    <col min="2064" max="2065" width="9.7109375" bestFit="1" customWidth="1"/>
    <col min="2066" max="2066" width="10.28515625" bestFit="1" customWidth="1"/>
    <col min="2067" max="2073" width="9.7109375" bestFit="1" customWidth="1"/>
    <col min="2074" max="2077" width="10.7109375" bestFit="1" customWidth="1"/>
    <col min="2305" max="2305" width="4" bestFit="1" customWidth="1"/>
    <col min="2306" max="2306" width="17.140625" customWidth="1"/>
    <col min="2307" max="2307" width="19.85546875" bestFit="1" customWidth="1"/>
    <col min="2308" max="2310" width="11.28515625" bestFit="1" customWidth="1"/>
    <col min="2311" max="2311" width="14" bestFit="1" customWidth="1"/>
    <col min="2312" max="2312" width="6.28515625" customWidth="1"/>
    <col min="2313" max="2313" width="17.28515625" bestFit="1" customWidth="1"/>
    <col min="2314" max="2314" width="11.7109375" bestFit="1" customWidth="1"/>
    <col min="2315" max="2315" width="8.140625" bestFit="1" customWidth="1"/>
    <col min="2316" max="2316" width="9.7109375" bestFit="1" customWidth="1"/>
    <col min="2317" max="2317" width="16.42578125" customWidth="1"/>
    <col min="2318" max="2318" width="9.7109375" bestFit="1" customWidth="1"/>
    <col min="2319" max="2319" width="13" customWidth="1"/>
    <col min="2320" max="2321" width="9.7109375" bestFit="1" customWidth="1"/>
    <col min="2322" max="2322" width="10.28515625" bestFit="1" customWidth="1"/>
    <col min="2323" max="2329" width="9.7109375" bestFit="1" customWidth="1"/>
    <col min="2330" max="2333" width="10.7109375" bestFit="1" customWidth="1"/>
    <col min="2561" max="2561" width="4" bestFit="1" customWidth="1"/>
    <col min="2562" max="2562" width="17.140625" customWidth="1"/>
    <col min="2563" max="2563" width="19.85546875" bestFit="1" customWidth="1"/>
    <col min="2564" max="2566" width="11.28515625" bestFit="1" customWidth="1"/>
    <col min="2567" max="2567" width="14" bestFit="1" customWidth="1"/>
    <col min="2568" max="2568" width="6.28515625" customWidth="1"/>
    <col min="2569" max="2569" width="17.28515625" bestFit="1" customWidth="1"/>
    <col min="2570" max="2570" width="11.7109375" bestFit="1" customWidth="1"/>
    <col min="2571" max="2571" width="8.140625" bestFit="1" customWidth="1"/>
    <col min="2572" max="2572" width="9.7109375" bestFit="1" customWidth="1"/>
    <col min="2573" max="2573" width="16.42578125" customWidth="1"/>
    <col min="2574" max="2574" width="9.7109375" bestFit="1" customWidth="1"/>
    <col min="2575" max="2575" width="13" customWidth="1"/>
    <col min="2576" max="2577" width="9.7109375" bestFit="1" customWidth="1"/>
    <col min="2578" max="2578" width="10.28515625" bestFit="1" customWidth="1"/>
    <col min="2579" max="2585" width="9.7109375" bestFit="1" customWidth="1"/>
    <col min="2586" max="2589" width="10.7109375" bestFit="1" customWidth="1"/>
    <col min="2817" max="2817" width="4" bestFit="1" customWidth="1"/>
    <col min="2818" max="2818" width="17.140625" customWidth="1"/>
    <col min="2819" max="2819" width="19.85546875" bestFit="1" customWidth="1"/>
    <col min="2820" max="2822" width="11.28515625" bestFit="1" customWidth="1"/>
    <col min="2823" max="2823" width="14" bestFit="1" customWidth="1"/>
    <col min="2824" max="2824" width="6.28515625" customWidth="1"/>
    <col min="2825" max="2825" width="17.28515625" bestFit="1" customWidth="1"/>
    <col min="2826" max="2826" width="11.7109375" bestFit="1" customWidth="1"/>
    <col min="2827" max="2827" width="8.140625" bestFit="1" customWidth="1"/>
    <col min="2828" max="2828" width="9.7109375" bestFit="1" customWidth="1"/>
    <col min="2829" max="2829" width="16.42578125" customWidth="1"/>
    <col min="2830" max="2830" width="9.7109375" bestFit="1" customWidth="1"/>
    <col min="2831" max="2831" width="13" customWidth="1"/>
    <col min="2832" max="2833" width="9.7109375" bestFit="1" customWidth="1"/>
    <col min="2834" max="2834" width="10.28515625" bestFit="1" customWidth="1"/>
    <col min="2835" max="2841" width="9.7109375" bestFit="1" customWidth="1"/>
    <col min="2842" max="2845" width="10.7109375" bestFit="1" customWidth="1"/>
    <col min="3073" max="3073" width="4" bestFit="1" customWidth="1"/>
    <col min="3074" max="3074" width="17.140625" customWidth="1"/>
    <col min="3075" max="3075" width="19.85546875" bestFit="1" customWidth="1"/>
    <col min="3076" max="3078" width="11.28515625" bestFit="1" customWidth="1"/>
    <col min="3079" max="3079" width="14" bestFit="1" customWidth="1"/>
    <col min="3080" max="3080" width="6.28515625" customWidth="1"/>
    <col min="3081" max="3081" width="17.28515625" bestFit="1" customWidth="1"/>
    <col min="3082" max="3082" width="11.7109375" bestFit="1" customWidth="1"/>
    <col min="3083" max="3083" width="8.140625" bestFit="1" customWidth="1"/>
    <col min="3084" max="3084" width="9.7109375" bestFit="1" customWidth="1"/>
    <col min="3085" max="3085" width="16.42578125" customWidth="1"/>
    <col min="3086" max="3086" width="9.7109375" bestFit="1" customWidth="1"/>
    <col min="3087" max="3087" width="13" customWidth="1"/>
    <col min="3088" max="3089" width="9.7109375" bestFit="1" customWidth="1"/>
    <col min="3090" max="3090" width="10.28515625" bestFit="1" customWidth="1"/>
    <col min="3091" max="3097" width="9.7109375" bestFit="1" customWidth="1"/>
    <col min="3098" max="3101" width="10.7109375" bestFit="1" customWidth="1"/>
    <col min="3329" max="3329" width="4" bestFit="1" customWidth="1"/>
    <col min="3330" max="3330" width="17.140625" customWidth="1"/>
    <col min="3331" max="3331" width="19.85546875" bestFit="1" customWidth="1"/>
    <col min="3332" max="3334" width="11.28515625" bestFit="1" customWidth="1"/>
    <col min="3335" max="3335" width="14" bestFit="1" customWidth="1"/>
    <col min="3336" max="3336" width="6.28515625" customWidth="1"/>
    <col min="3337" max="3337" width="17.28515625" bestFit="1" customWidth="1"/>
    <col min="3338" max="3338" width="11.7109375" bestFit="1" customWidth="1"/>
    <col min="3339" max="3339" width="8.140625" bestFit="1" customWidth="1"/>
    <col min="3340" max="3340" width="9.7109375" bestFit="1" customWidth="1"/>
    <col min="3341" max="3341" width="16.42578125" customWidth="1"/>
    <col min="3342" max="3342" width="9.7109375" bestFit="1" customWidth="1"/>
    <col min="3343" max="3343" width="13" customWidth="1"/>
    <col min="3344" max="3345" width="9.7109375" bestFit="1" customWidth="1"/>
    <col min="3346" max="3346" width="10.28515625" bestFit="1" customWidth="1"/>
    <col min="3347" max="3353" width="9.7109375" bestFit="1" customWidth="1"/>
    <col min="3354" max="3357" width="10.7109375" bestFit="1" customWidth="1"/>
    <col min="3585" max="3585" width="4" bestFit="1" customWidth="1"/>
    <col min="3586" max="3586" width="17.140625" customWidth="1"/>
    <col min="3587" max="3587" width="19.85546875" bestFit="1" customWidth="1"/>
    <col min="3588" max="3590" width="11.28515625" bestFit="1" customWidth="1"/>
    <col min="3591" max="3591" width="14" bestFit="1" customWidth="1"/>
    <col min="3592" max="3592" width="6.28515625" customWidth="1"/>
    <col min="3593" max="3593" width="17.28515625" bestFit="1" customWidth="1"/>
    <col min="3594" max="3594" width="11.7109375" bestFit="1" customWidth="1"/>
    <col min="3595" max="3595" width="8.140625" bestFit="1" customWidth="1"/>
    <col min="3596" max="3596" width="9.7109375" bestFit="1" customWidth="1"/>
    <col min="3597" max="3597" width="16.42578125" customWidth="1"/>
    <col min="3598" max="3598" width="9.7109375" bestFit="1" customWidth="1"/>
    <col min="3599" max="3599" width="13" customWidth="1"/>
    <col min="3600" max="3601" width="9.7109375" bestFit="1" customWidth="1"/>
    <col min="3602" max="3602" width="10.28515625" bestFit="1" customWidth="1"/>
    <col min="3603" max="3609" width="9.7109375" bestFit="1" customWidth="1"/>
    <col min="3610" max="3613" width="10.7109375" bestFit="1" customWidth="1"/>
    <col min="3841" max="3841" width="4" bestFit="1" customWidth="1"/>
    <col min="3842" max="3842" width="17.140625" customWidth="1"/>
    <col min="3843" max="3843" width="19.85546875" bestFit="1" customWidth="1"/>
    <col min="3844" max="3846" width="11.28515625" bestFit="1" customWidth="1"/>
    <col min="3847" max="3847" width="14" bestFit="1" customWidth="1"/>
    <col min="3848" max="3848" width="6.28515625" customWidth="1"/>
    <col min="3849" max="3849" width="17.28515625" bestFit="1" customWidth="1"/>
    <col min="3850" max="3850" width="11.7109375" bestFit="1" customWidth="1"/>
    <col min="3851" max="3851" width="8.140625" bestFit="1" customWidth="1"/>
    <col min="3852" max="3852" width="9.7109375" bestFit="1" customWidth="1"/>
    <col min="3853" max="3853" width="16.42578125" customWidth="1"/>
    <col min="3854" max="3854" width="9.7109375" bestFit="1" customWidth="1"/>
    <col min="3855" max="3855" width="13" customWidth="1"/>
    <col min="3856" max="3857" width="9.7109375" bestFit="1" customWidth="1"/>
    <col min="3858" max="3858" width="10.28515625" bestFit="1" customWidth="1"/>
    <col min="3859" max="3865" width="9.7109375" bestFit="1" customWidth="1"/>
    <col min="3866" max="3869" width="10.7109375" bestFit="1" customWidth="1"/>
    <col min="4097" max="4097" width="4" bestFit="1" customWidth="1"/>
    <col min="4098" max="4098" width="17.140625" customWidth="1"/>
    <col min="4099" max="4099" width="19.85546875" bestFit="1" customWidth="1"/>
    <col min="4100" max="4102" width="11.28515625" bestFit="1" customWidth="1"/>
    <col min="4103" max="4103" width="14" bestFit="1" customWidth="1"/>
    <col min="4104" max="4104" width="6.28515625" customWidth="1"/>
    <col min="4105" max="4105" width="17.28515625" bestFit="1" customWidth="1"/>
    <col min="4106" max="4106" width="11.7109375" bestFit="1" customWidth="1"/>
    <col min="4107" max="4107" width="8.140625" bestFit="1" customWidth="1"/>
    <col min="4108" max="4108" width="9.7109375" bestFit="1" customWidth="1"/>
    <col min="4109" max="4109" width="16.42578125" customWidth="1"/>
    <col min="4110" max="4110" width="9.7109375" bestFit="1" customWidth="1"/>
    <col min="4111" max="4111" width="13" customWidth="1"/>
    <col min="4112" max="4113" width="9.7109375" bestFit="1" customWidth="1"/>
    <col min="4114" max="4114" width="10.28515625" bestFit="1" customWidth="1"/>
    <col min="4115" max="4121" width="9.7109375" bestFit="1" customWidth="1"/>
    <col min="4122" max="4125" width="10.7109375" bestFit="1" customWidth="1"/>
    <col min="4353" max="4353" width="4" bestFit="1" customWidth="1"/>
    <col min="4354" max="4354" width="17.140625" customWidth="1"/>
    <col min="4355" max="4355" width="19.85546875" bestFit="1" customWidth="1"/>
    <col min="4356" max="4358" width="11.28515625" bestFit="1" customWidth="1"/>
    <col min="4359" max="4359" width="14" bestFit="1" customWidth="1"/>
    <col min="4360" max="4360" width="6.28515625" customWidth="1"/>
    <col min="4361" max="4361" width="17.28515625" bestFit="1" customWidth="1"/>
    <col min="4362" max="4362" width="11.7109375" bestFit="1" customWidth="1"/>
    <col min="4363" max="4363" width="8.140625" bestFit="1" customWidth="1"/>
    <col min="4364" max="4364" width="9.7109375" bestFit="1" customWidth="1"/>
    <col min="4365" max="4365" width="16.42578125" customWidth="1"/>
    <col min="4366" max="4366" width="9.7109375" bestFit="1" customWidth="1"/>
    <col min="4367" max="4367" width="13" customWidth="1"/>
    <col min="4368" max="4369" width="9.7109375" bestFit="1" customWidth="1"/>
    <col min="4370" max="4370" width="10.28515625" bestFit="1" customWidth="1"/>
    <col min="4371" max="4377" width="9.7109375" bestFit="1" customWidth="1"/>
    <col min="4378" max="4381" width="10.7109375" bestFit="1" customWidth="1"/>
    <col min="4609" max="4609" width="4" bestFit="1" customWidth="1"/>
    <col min="4610" max="4610" width="17.140625" customWidth="1"/>
    <col min="4611" max="4611" width="19.85546875" bestFit="1" customWidth="1"/>
    <col min="4612" max="4614" width="11.28515625" bestFit="1" customWidth="1"/>
    <col min="4615" max="4615" width="14" bestFit="1" customWidth="1"/>
    <col min="4616" max="4616" width="6.28515625" customWidth="1"/>
    <col min="4617" max="4617" width="17.28515625" bestFit="1" customWidth="1"/>
    <col min="4618" max="4618" width="11.7109375" bestFit="1" customWidth="1"/>
    <col min="4619" max="4619" width="8.140625" bestFit="1" customWidth="1"/>
    <col min="4620" max="4620" width="9.7109375" bestFit="1" customWidth="1"/>
    <col min="4621" max="4621" width="16.42578125" customWidth="1"/>
    <col min="4622" max="4622" width="9.7109375" bestFit="1" customWidth="1"/>
    <col min="4623" max="4623" width="13" customWidth="1"/>
    <col min="4624" max="4625" width="9.7109375" bestFit="1" customWidth="1"/>
    <col min="4626" max="4626" width="10.28515625" bestFit="1" customWidth="1"/>
    <col min="4627" max="4633" width="9.7109375" bestFit="1" customWidth="1"/>
    <col min="4634" max="4637" width="10.7109375" bestFit="1" customWidth="1"/>
    <col min="4865" max="4865" width="4" bestFit="1" customWidth="1"/>
    <col min="4866" max="4866" width="17.140625" customWidth="1"/>
    <col min="4867" max="4867" width="19.85546875" bestFit="1" customWidth="1"/>
    <col min="4868" max="4870" width="11.28515625" bestFit="1" customWidth="1"/>
    <col min="4871" max="4871" width="14" bestFit="1" customWidth="1"/>
    <col min="4872" max="4872" width="6.28515625" customWidth="1"/>
    <col min="4873" max="4873" width="17.28515625" bestFit="1" customWidth="1"/>
    <col min="4874" max="4874" width="11.7109375" bestFit="1" customWidth="1"/>
    <col min="4875" max="4875" width="8.140625" bestFit="1" customWidth="1"/>
    <col min="4876" max="4876" width="9.7109375" bestFit="1" customWidth="1"/>
    <col min="4877" max="4877" width="16.42578125" customWidth="1"/>
    <col min="4878" max="4878" width="9.7109375" bestFit="1" customWidth="1"/>
    <col min="4879" max="4879" width="13" customWidth="1"/>
    <col min="4880" max="4881" width="9.7109375" bestFit="1" customWidth="1"/>
    <col min="4882" max="4882" width="10.28515625" bestFit="1" customWidth="1"/>
    <col min="4883" max="4889" width="9.7109375" bestFit="1" customWidth="1"/>
    <col min="4890" max="4893" width="10.7109375" bestFit="1" customWidth="1"/>
    <col min="5121" max="5121" width="4" bestFit="1" customWidth="1"/>
    <col min="5122" max="5122" width="17.140625" customWidth="1"/>
    <col min="5123" max="5123" width="19.85546875" bestFit="1" customWidth="1"/>
    <col min="5124" max="5126" width="11.28515625" bestFit="1" customWidth="1"/>
    <col min="5127" max="5127" width="14" bestFit="1" customWidth="1"/>
    <col min="5128" max="5128" width="6.28515625" customWidth="1"/>
    <col min="5129" max="5129" width="17.28515625" bestFit="1" customWidth="1"/>
    <col min="5130" max="5130" width="11.7109375" bestFit="1" customWidth="1"/>
    <col min="5131" max="5131" width="8.140625" bestFit="1" customWidth="1"/>
    <col min="5132" max="5132" width="9.7109375" bestFit="1" customWidth="1"/>
    <col min="5133" max="5133" width="16.42578125" customWidth="1"/>
    <col min="5134" max="5134" width="9.7109375" bestFit="1" customWidth="1"/>
    <col min="5135" max="5135" width="13" customWidth="1"/>
    <col min="5136" max="5137" width="9.7109375" bestFit="1" customWidth="1"/>
    <col min="5138" max="5138" width="10.28515625" bestFit="1" customWidth="1"/>
    <col min="5139" max="5145" width="9.7109375" bestFit="1" customWidth="1"/>
    <col min="5146" max="5149" width="10.7109375" bestFit="1" customWidth="1"/>
    <col min="5377" max="5377" width="4" bestFit="1" customWidth="1"/>
    <col min="5378" max="5378" width="17.140625" customWidth="1"/>
    <col min="5379" max="5379" width="19.85546875" bestFit="1" customWidth="1"/>
    <col min="5380" max="5382" width="11.28515625" bestFit="1" customWidth="1"/>
    <col min="5383" max="5383" width="14" bestFit="1" customWidth="1"/>
    <col min="5384" max="5384" width="6.28515625" customWidth="1"/>
    <col min="5385" max="5385" width="17.28515625" bestFit="1" customWidth="1"/>
    <col min="5386" max="5386" width="11.7109375" bestFit="1" customWidth="1"/>
    <col min="5387" max="5387" width="8.140625" bestFit="1" customWidth="1"/>
    <col min="5388" max="5388" width="9.7109375" bestFit="1" customWidth="1"/>
    <col min="5389" max="5389" width="16.42578125" customWidth="1"/>
    <col min="5390" max="5390" width="9.7109375" bestFit="1" customWidth="1"/>
    <col min="5391" max="5391" width="13" customWidth="1"/>
    <col min="5392" max="5393" width="9.7109375" bestFit="1" customWidth="1"/>
    <col min="5394" max="5394" width="10.28515625" bestFit="1" customWidth="1"/>
    <col min="5395" max="5401" width="9.7109375" bestFit="1" customWidth="1"/>
    <col min="5402" max="5405" width="10.7109375" bestFit="1" customWidth="1"/>
    <col min="5633" max="5633" width="4" bestFit="1" customWidth="1"/>
    <col min="5634" max="5634" width="17.140625" customWidth="1"/>
    <col min="5635" max="5635" width="19.85546875" bestFit="1" customWidth="1"/>
    <col min="5636" max="5638" width="11.28515625" bestFit="1" customWidth="1"/>
    <col min="5639" max="5639" width="14" bestFit="1" customWidth="1"/>
    <col min="5640" max="5640" width="6.28515625" customWidth="1"/>
    <col min="5641" max="5641" width="17.28515625" bestFit="1" customWidth="1"/>
    <col min="5642" max="5642" width="11.7109375" bestFit="1" customWidth="1"/>
    <col min="5643" max="5643" width="8.140625" bestFit="1" customWidth="1"/>
    <col min="5644" max="5644" width="9.7109375" bestFit="1" customWidth="1"/>
    <col min="5645" max="5645" width="16.42578125" customWidth="1"/>
    <col min="5646" max="5646" width="9.7109375" bestFit="1" customWidth="1"/>
    <col min="5647" max="5647" width="13" customWidth="1"/>
    <col min="5648" max="5649" width="9.7109375" bestFit="1" customWidth="1"/>
    <col min="5650" max="5650" width="10.28515625" bestFit="1" customWidth="1"/>
    <col min="5651" max="5657" width="9.7109375" bestFit="1" customWidth="1"/>
    <col min="5658" max="5661" width="10.7109375" bestFit="1" customWidth="1"/>
    <col min="5889" max="5889" width="4" bestFit="1" customWidth="1"/>
    <col min="5890" max="5890" width="17.140625" customWidth="1"/>
    <col min="5891" max="5891" width="19.85546875" bestFit="1" customWidth="1"/>
    <col min="5892" max="5894" width="11.28515625" bestFit="1" customWidth="1"/>
    <col min="5895" max="5895" width="14" bestFit="1" customWidth="1"/>
    <col min="5896" max="5896" width="6.28515625" customWidth="1"/>
    <col min="5897" max="5897" width="17.28515625" bestFit="1" customWidth="1"/>
    <col min="5898" max="5898" width="11.7109375" bestFit="1" customWidth="1"/>
    <col min="5899" max="5899" width="8.140625" bestFit="1" customWidth="1"/>
    <col min="5900" max="5900" width="9.7109375" bestFit="1" customWidth="1"/>
    <col min="5901" max="5901" width="16.42578125" customWidth="1"/>
    <col min="5902" max="5902" width="9.7109375" bestFit="1" customWidth="1"/>
    <col min="5903" max="5903" width="13" customWidth="1"/>
    <col min="5904" max="5905" width="9.7109375" bestFit="1" customWidth="1"/>
    <col min="5906" max="5906" width="10.28515625" bestFit="1" customWidth="1"/>
    <col min="5907" max="5913" width="9.7109375" bestFit="1" customWidth="1"/>
    <col min="5914" max="5917" width="10.7109375" bestFit="1" customWidth="1"/>
    <col min="6145" max="6145" width="4" bestFit="1" customWidth="1"/>
    <col min="6146" max="6146" width="17.140625" customWidth="1"/>
    <col min="6147" max="6147" width="19.85546875" bestFit="1" customWidth="1"/>
    <col min="6148" max="6150" width="11.28515625" bestFit="1" customWidth="1"/>
    <col min="6151" max="6151" width="14" bestFit="1" customWidth="1"/>
    <col min="6152" max="6152" width="6.28515625" customWidth="1"/>
    <col min="6153" max="6153" width="17.28515625" bestFit="1" customWidth="1"/>
    <col min="6154" max="6154" width="11.7109375" bestFit="1" customWidth="1"/>
    <col min="6155" max="6155" width="8.140625" bestFit="1" customWidth="1"/>
    <col min="6156" max="6156" width="9.7109375" bestFit="1" customWidth="1"/>
    <col min="6157" max="6157" width="16.42578125" customWidth="1"/>
    <col min="6158" max="6158" width="9.7109375" bestFit="1" customWidth="1"/>
    <col min="6159" max="6159" width="13" customWidth="1"/>
    <col min="6160" max="6161" width="9.7109375" bestFit="1" customWidth="1"/>
    <col min="6162" max="6162" width="10.28515625" bestFit="1" customWidth="1"/>
    <col min="6163" max="6169" width="9.7109375" bestFit="1" customWidth="1"/>
    <col min="6170" max="6173" width="10.7109375" bestFit="1" customWidth="1"/>
    <col min="6401" max="6401" width="4" bestFit="1" customWidth="1"/>
    <col min="6402" max="6402" width="17.140625" customWidth="1"/>
    <col min="6403" max="6403" width="19.85546875" bestFit="1" customWidth="1"/>
    <col min="6404" max="6406" width="11.28515625" bestFit="1" customWidth="1"/>
    <col min="6407" max="6407" width="14" bestFit="1" customWidth="1"/>
    <col min="6408" max="6408" width="6.28515625" customWidth="1"/>
    <col min="6409" max="6409" width="17.28515625" bestFit="1" customWidth="1"/>
    <col min="6410" max="6410" width="11.7109375" bestFit="1" customWidth="1"/>
    <col min="6411" max="6411" width="8.140625" bestFit="1" customWidth="1"/>
    <col min="6412" max="6412" width="9.7109375" bestFit="1" customWidth="1"/>
    <col min="6413" max="6413" width="16.42578125" customWidth="1"/>
    <col min="6414" max="6414" width="9.7109375" bestFit="1" customWidth="1"/>
    <col min="6415" max="6415" width="13" customWidth="1"/>
    <col min="6416" max="6417" width="9.7109375" bestFit="1" customWidth="1"/>
    <col min="6418" max="6418" width="10.28515625" bestFit="1" customWidth="1"/>
    <col min="6419" max="6425" width="9.7109375" bestFit="1" customWidth="1"/>
    <col min="6426" max="6429" width="10.7109375" bestFit="1" customWidth="1"/>
    <col min="6657" max="6657" width="4" bestFit="1" customWidth="1"/>
    <col min="6658" max="6658" width="17.140625" customWidth="1"/>
    <col min="6659" max="6659" width="19.85546875" bestFit="1" customWidth="1"/>
    <col min="6660" max="6662" width="11.28515625" bestFit="1" customWidth="1"/>
    <col min="6663" max="6663" width="14" bestFit="1" customWidth="1"/>
    <col min="6664" max="6664" width="6.28515625" customWidth="1"/>
    <col min="6665" max="6665" width="17.28515625" bestFit="1" customWidth="1"/>
    <col min="6666" max="6666" width="11.7109375" bestFit="1" customWidth="1"/>
    <col min="6667" max="6667" width="8.140625" bestFit="1" customWidth="1"/>
    <col min="6668" max="6668" width="9.7109375" bestFit="1" customWidth="1"/>
    <col min="6669" max="6669" width="16.42578125" customWidth="1"/>
    <col min="6670" max="6670" width="9.7109375" bestFit="1" customWidth="1"/>
    <col min="6671" max="6671" width="13" customWidth="1"/>
    <col min="6672" max="6673" width="9.7109375" bestFit="1" customWidth="1"/>
    <col min="6674" max="6674" width="10.28515625" bestFit="1" customWidth="1"/>
    <col min="6675" max="6681" width="9.7109375" bestFit="1" customWidth="1"/>
    <col min="6682" max="6685" width="10.7109375" bestFit="1" customWidth="1"/>
    <col min="6913" max="6913" width="4" bestFit="1" customWidth="1"/>
    <col min="6914" max="6914" width="17.140625" customWidth="1"/>
    <col min="6915" max="6915" width="19.85546875" bestFit="1" customWidth="1"/>
    <col min="6916" max="6918" width="11.28515625" bestFit="1" customWidth="1"/>
    <col min="6919" max="6919" width="14" bestFit="1" customWidth="1"/>
    <col min="6920" max="6920" width="6.28515625" customWidth="1"/>
    <col min="6921" max="6921" width="17.28515625" bestFit="1" customWidth="1"/>
    <col min="6922" max="6922" width="11.7109375" bestFit="1" customWidth="1"/>
    <col min="6923" max="6923" width="8.140625" bestFit="1" customWidth="1"/>
    <col min="6924" max="6924" width="9.7109375" bestFit="1" customWidth="1"/>
    <col min="6925" max="6925" width="16.42578125" customWidth="1"/>
    <col min="6926" max="6926" width="9.7109375" bestFit="1" customWidth="1"/>
    <col min="6927" max="6927" width="13" customWidth="1"/>
    <col min="6928" max="6929" width="9.7109375" bestFit="1" customWidth="1"/>
    <col min="6930" max="6930" width="10.28515625" bestFit="1" customWidth="1"/>
    <col min="6931" max="6937" width="9.7109375" bestFit="1" customWidth="1"/>
    <col min="6938" max="6941" width="10.7109375" bestFit="1" customWidth="1"/>
    <col min="7169" max="7169" width="4" bestFit="1" customWidth="1"/>
    <col min="7170" max="7170" width="17.140625" customWidth="1"/>
    <col min="7171" max="7171" width="19.85546875" bestFit="1" customWidth="1"/>
    <col min="7172" max="7174" width="11.28515625" bestFit="1" customWidth="1"/>
    <col min="7175" max="7175" width="14" bestFit="1" customWidth="1"/>
    <col min="7176" max="7176" width="6.28515625" customWidth="1"/>
    <col min="7177" max="7177" width="17.28515625" bestFit="1" customWidth="1"/>
    <col min="7178" max="7178" width="11.7109375" bestFit="1" customWidth="1"/>
    <col min="7179" max="7179" width="8.140625" bestFit="1" customWidth="1"/>
    <col min="7180" max="7180" width="9.7109375" bestFit="1" customWidth="1"/>
    <col min="7181" max="7181" width="16.42578125" customWidth="1"/>
    <col min="7182" max="7182" width="9.7109375" bestFit="1" customWidth="1"/>
    <col min="7183" max="7183" width="13" customWidth="1"/>
    <col min="7184" max="7185" width="9.7109375" bestFit="1" customWidth="1"/>
    <col min="7186" max="7186" width="10.28515625" bestFit="1" customWidth="1"/>
    <col min="7187" max="7193" width="9.7109375" bestFit="1" customWidth="1"/>
    <col min="7194" max="7197" width="10.7109375" bestFit="1" customWidth="1"/>
    <col min="7425" max="7425" width="4" bestFit="1" customWidth="1"/>
    <col min="7426" max="7426" width="17.140625" customWidth="1"/>
    <col min="7427" max="7427" width="19.85546875" bestFit="1" customWidth="1"/>
    <col min="7428" max="7430" width="11.28515625" bestFit="1" customWidth="1"/>
    <col min="7431" max="7431" width="14" bestFit="1" customWidth="1"/>
    <col min="7432" max="7432" width="6.28515625" customWidth="1"/>
    <col min="7433" max="7433" width="17.28515625" bestFit="1" customWidth="1"/>
    <col min="7434" max="7434" width="11.7109375" bestFit="1" customWidth="1"/>
    <col min="7435" max="7435" width="8.140625" bestFit="1" customWidth="1"/>
    <col min="7436" max="7436" width="9.7109375" bestFit="1" customWidth="1"/>
    <col min="7437" max="7437" width="16.42578125" customWidth="1"/>
    <col min="7438" max="7438" width="9.7109375" bestFit="1" customWidth="1"/>
    <col min="7439" max="7439" width="13" customWidth="1"/>
    <col min="7440" max="7441" width="9.7109375" bestFit="1" customWidth="1"/>
    <col min="7442" max="7442" width="10.28515625" bestFit="1" customWidth="1"/>
    <col min="7443" max="7449" width="9.7109375" bestFit="1" customWidth="1"/>
    <col min="7450" max="7453" width="10.7109375" bestFit="1" customWidth="1"/>
    <col min="7681" max="7681" width="4" bestFit="1" customWidth="1"/>
    <col min="7682" max="7682" width="17.140625" customWidth="1"/>
    <col min="7683" max="7683" width="19.85546875" bestFit="1" customWidth="1"/>
    <col min="7684" max="7686" width="11.28515625" bestFit="1" customWidth="1"/>
    <col min="7687" max="7687" width="14" bestFit="1" customWidth="1"/>
    <col min="7688" max="7688" width="6.28515625" customWidth="1"/>
    <col min="7689" max="7689" width="17.28515625" bestFit="1" customWidth="1"/>
    <col min="7690" max="7690" width="11.7109375" bestFit="1" customWidth="1"/>
    <col min="7691" max="7691" width="8.140625" bestFit="1" customWidth="1"/>
    <col min="7692" max="7692" width="9.7109375" bestFit="1" customWidth="1"/>
    <col min="7693" max="7693" width="16.42578125" customWidth="1"/>
    <col min="7694" max="7694" width="9.7109375" bestFit="1" customWidth="1"/>
    <col min="7695" max="7695" width="13" customWidth="1"/>
    <col min="7696" max="7697" width="9.7109375" bestFit="1" customWidth="1"/>
    <col min="7698" max="7698" width="10.28515625" bestFit="1" customWidth="1"/>
    <col min="7699" max="7705" width="9.7109375" bestFit="1" customWidth="1"/>
    <col min="7706" max="7709" width="10.7109375" bestFit="1" customWidth="1"/>
    <col min="7937" max="7937" width="4" bestFit="1" customWidth="1"/>
    <col min="7938" max="7938" width="17.140625" customWidth="1"/>
    <col min="7939" max="7939" width="19.85546875" bestFit="1" customWidth="1"/>
    <col min="7940" max="7942" width="11.28515625" bestFit="1" customWidth="1"/>
    <col min="7943" max="7943" width="14" bestFit="1" customWidth="1"/>
    <col min="7944" max="7944" width="6.28515625" customWidth="1"/>
    <col min="7945" max="7945" width="17.28515625" bestFit="1" customWidth="1"/>
    <col min="7946" max="7946" width="11.7109375" bestFit="1" customWidth="1"/>
    <col min="7947" max="7947" width="8.140625" bestFit="1" customWidth="1"/>
    <col min="7948" max="7948" width="9.7109375" bestFit="1" customWidth="1"/>
    <col min="7949" max="7949" width="16.42578125" customWidth="1"/>
    <col min="7950" max="7950" width="9.7109375" bestFit="1" customWidth="1"/>
    <col min="7951" max="7951" width="13" customWidth="1"/>
    <col min="7952" max="7953" width="9.7109375" bestFit="1" customWidth="1"/>
    <col min="7954" max="7954" width="10.28515625" bestFit="1" customWidth="1"/>
    <col min="7955" max="7961" width="9.7109375" bestFit="1" customWidth="1"/>
    <col min="7962" max="7965" width="10.7109375" bestFit="1" customWidth="1"/>
    <col min="8193" max="8193" width="4" bestFit="1" customWidth="1"/>
    <col min="8194" max="8194" width="17.140625" customWidth="1"/>
    <col min="8195" max="8195" width="19.85546875" bestFit="1" customWidth="1"/>
    <col min="8196" max="8198" width="11.28515625" bestFit="1" customWidth="1"/>
    <col min="8199" max="8199" width="14" bestFit="1" customWidth="1"/>
    <col min="8200" max="8200" width="6.28515625" customWidth="1"/>
    <col min="8201" max="8201" width="17.28515625" bestFit="1" customWidth="1"/>
    <col min="8202" max="8202" width="11.7109375" bestFit="1" customWidth="1"/>
    <col min="8203" max="8203" width="8.140625" bestFit="1" customWidth="1"/>
    <col min="8204" max="8204" width="9.7109375" bestFit="1" customWidth="1"/>
    <col min="8205" max="8205" width="16.42578125" customWidth="1"/>
    <col min="8206" max="8206" width="9.7109375" bestFit="1" customWidth="1"/>
    <col min="8207" max="8207" width="13" customWidth="1"/>
    <col min="8208" max="8209" width="9.7109375" bestFit="1" customWidth="1"/>
    <col min="8210" max="8210" width="10.28515625" bestFit="1" customWidth="1"/>
    <col min="8211" max="8217" width="9.7109375" bestFit="1" customWidth="1"/>
    <col min="8218" max="8221" width="10.7109375" bestFit="1" customWidth="1"/>
    <col min="8449" max="8449" width="4" bestFit="1" customWidth="1"/>
    <col min="8450" max="8450" width="17.140625" customWidth="1"/>
    <col min="8451" max="8451" width="19.85546875" bestFit="1" customWidth="1"/>
    <col min="8452" max="8454" width="11.28515625" bestFit="1" customWidth="1"/>
    <col min="8455" max="8455" width="14" bestFit="1" customWidth="1"/>
    <col min="8456" max="8456" width="6.28515625" customWidth="1"/>
    <col min="8457" max="8457" width="17.28515625" bestFit="1" customWidth="1"/>
    <col min="8458" max="8458" width="11.7109375" bestFit="1" customWidth="1"/>
    <col min="8459" max="8459" width="8.140625" bestFit="1" customWidth="1"/>
    <col min="8460" max="8460" width="9.7109375" bestFit="1" customWidth="1"/>
    <col min="8461" max="8461" width="16.42578125" customWidth="1"/>
    <col min="8462" max="8462" width="9.7109375" bestFit="1" customWidth="1"/>
    <col min="8463" max="8463" width="13" customWidth="1"/>
    <col min="8464" max="8465" width="9.7109375" bestFit="1" customWidth="1"/>
    <col min="8466" max="8466" width="10.28515625" bestFit="1" customWidth="1"/>
    <col min="8467" max="8473" width="9.7109375" bestFit="1" customWidth="1"/>
    <col min="8474" max="8477" width="10.7109375" bestFit="1" customWidth="1"/>
    <col min="8705" max="8705" width="4" bestFit="1" customWidth="1"/>
    <col min="8706" max="8706" width="17.140625" customWidth="1"/>
    <col min="8707" max="8707" width="19.85546875" bestFit="1" customWidth="1"/>
    <col min="8708" max="8710" width="11.28515625" bestFit="1" customWidth="1"/>
    <col min="8711" max="8711" width="14" bestFit="1" customWidth="1"/>
    <col min="8712" max="8712" width="6.28515625" customWidth="1"/>
    <col min="8713" max="8713" width="17.28515625" bestFit="1" customWidth="1"/>
    <col min="8714" max="8714" width="11.7109375" bestFit="1" customWidth="1"/>
    <col min="8715" max="8715" width="8.140625" bestFit="1" customWidth="1"/>
    <col min="8716" max="8716" width="9.7109375" bestFit="1" customWidth="1"/>
    <col min="8717" max="8717" width="16.42578125" customWidth="1"/>
    <col min="8718" max="8718" width="9.7109375" bestFit="1" customWidth="1"/>
    <col min="8719" max="8719" width="13" customWidth="1"/>
    <col min="8720" max="8721" width="9.7109375" bestFit="1" customWidth="1"/>
    <col min="8722" max="8722" width="10.28515625" bestFit="1" customWidth="1"/>
    <col min="8723" max="8729" width="9.7109375" bestFit="1" customWidth="1"/>
    <col min="8730" max="8733" width="10.7109375" bestFit="1" customWidth="1"/>
    <col min="8961" max="8961" width="4" bestFit="1" customWidth="1"/>
    <col min="8962" max="8962" width="17.140625" customWidth="1"/>
    <col min="8963" max="8963" width="19.85546875" bestFit="1" customWidth="1"/>
    <col min="8964" max="8966" width="11.28515625" bestFit="1" customWidth="1"/>
    <col min="8967" max="8967" width="14" bestFit="1" customWidth="1"/>
    <col min="8968" max="8968" width="6.28515625" customWidth="1"/>
    <col min="8969" max="8969" width="17.28515625" bestFit="1" customWidth="1"/>
    <col min="8970" max="8970" width="11.7109375" bestFit="1" customWidth="1"/>
    <col min="8971" max="8971" width="8.140625" bestFit="1" customWidth="1"/>
    <col min="8972" max="8972" width="9.7109375" bestFit="1" customWidth="1"/>
    <col min="8973" max="8973" width="16.42578125" customWidth="1"/>
    <col min="8974" max="8974" width="9.7109375" bestFit="1" customWidth="1"/>
    <col min="8975" max="8975" width="13" customWidth="1"/>
    <col min="8976" max="8977" width="9.7109375" bestFit="1" customWidth="1"/>
    <col min="8978" max="8978" width="10.28515625" bestFit="1" customWidth="1"/>
    <col min="8979" max="8985" width="9.7109375" bestFit="1" customWidth="1"/>
    <col min="8986" max="8989" width="10.7109375" bestFit="1" customWidth="1"/>
    <col min="9217" max="9217" width="4" bestFit="1" customWidth="1"/>
    <col min="9218" max="9218" width="17.140625" customWidth="1"/>
    <col min="9219" max="9219" width="19.85546875" bestFit="1" customWidth="1"/>
    <col min="9220" max="9222" width="11.28515625" bestFit="1" customWidth="1"/>
    <col min="9223" max="9223" width="14" bestFit="1" customWidth="1"/>
    <col min="9224" max="9224" width="6.28515625" customWidth="1"/>
    <col min="9225" max="9225" width="17.28515625" bestFit="1" customWidth="1"/>
    <col min="9226" max="9226" width="11.7109375" bestFit="1" customWidth="1"/>
    <col min="9227" max="9227" width="8.140625" bestFit="1" customWidth="1"/>
    <col min="9228" max="9228" width="9.7109375" bestFit="1" customWidth="1"/>
    <col min="9229" max="9229" width="16.42578125" customWidth="1"/>
    <col min="9230" max="9230" width="9.7109375" bestFit="1" customWidth="1"/>
    <col min="9231" max="9231" width="13" customWidth="1"/>
    <col min="9232" max="9233" width="9.7109375" bestFit="1" customWidth="1"/>
    <col min="9234" max="9234" width="10.28515625" bestFit="1" customWidth="1"/>
    <col min="9235" max="9241" width="9.7109375" bestFit="1" customWidth="1"/>
    <col min="9242" max="9245" width="10.7109375" bestFit="1" customWidth="1"/>
    <col min="9473" max="9473" width="4" bestFit="1" customWidth="1"/>
    <col min="9474" max="9474" width="17.140625" customWidth="1"/>
    <col min="9475" max="9475" width="19.85546875" bestFit="1" customWidth="1"/>
    <col min="9476" max="9478" width="11.28515625" bestFit="1" customWidth="1"/>
    <col min="9479" max="9479" width="14" bestFit="1" customWidth="1"/>
    <col min="9480" max="9480" width="6.28515625" customWidth="1"/>
    <col min="9481" max="9481" width="17.28515625" bestFit="1" customWidth="1"/>
    <col min="9482" max="9482" width="11.7109375" bestFit="1" customWidth="1"/>
    <col min="9483" max="9483" width="8.140625" bestFit="1" customWidth="1"/>
    <col min="9484" max="9484" width="9.7109375" bestFit="1" customWidth="1"/>
    <col min="9485" max="9485" width="16.42578125" customWidth="1"/>
    <col min="9486" max="9486" width="9.7109375" bestFit="1" customWidth="1"/>
    <col min="9487" max="9487" width="13" customWidth="1"/>
    <col min="9488" max="9489" width="9.7109375" bestFit="1" customWidth="1"/>
    <col min="9490" max="9490" width="10.28515625" bestFit="1" customWidth="1"/>
    <col min="9491" max="9497" width="9.7109375" bestFit="1" customWidth="1"/>
    <col min="9498" max="9501" width="10.7109375" bestFit="1" customWidth="1"/>
    <col min="9729" max="9729" width="4" bestFit="1" customWidth="1"/>
    <col min="9730" max="9730" width="17.140625" customWidth="1"/>
    <col min="9731" max="9731" width="19.85546875" bestFit="1" customWidth="1"/>
    <col min="9732" max="9734" width="11.28515625" bestFit="1" customWidth="1"/>
    <col min="9735" max="9735" width="14" bestFit="1" customWidth="1"/>
    <col min="9736" max="9736" width="6.28515625" customWidth="1"/>
    <col min="9737" max="9737" width="17.28515625" bestFit="1" customWidth="1"/>
    <col min="9738" max="9738" width="11.7109375" bestFit="1" customWidth="1"/>
    <col min="9739" max="9739" width="8.140625" bestFit="1" customWidth="1"/>
    <col min="9740" max="9740" width="9.7109375" bestFit="1" customWidth="1"/>
    <col min="9741" max="9741" width="16.42578125" customWidth="1"/>
    <col min="9742" max="9742" width="9.7109375" bestFit="1" customWidth="1"/>
    <col min="9743" max="9743" width="13" customWidth="1"/>
    <col min="9744" max="9745" width="9.7109375" bestFit="1" customWidth="1"/>
    <col min="9746" max="9746" width="10.28515625" bestFit="1" customWidth="1"/>
    <col min="9747" max="9753" width="9.7109375" bestFit="1" customWidth="1"/>
    <col min="9754" max="9757" width="10.7109375" bestFit="1" customWidth="1"/>
    <col min="9985" max="9985" width="4" bestFit="1" customWidth="1"/>
    <col min="9986" max="9986" width="17.140625" customWidth="1"/>
    <col min="9987" max="9987" width="19.85546875" bestFit="1" customWidth="1"/>
    <col min="9988" max="9990" width="11.28515625" bestFit="1" customWidth="1"/>
    <col min="9991" max="9991" width="14" bestFit="1" customWidth="1"/>
    <col min="9992" max="9992" width="6.28515625" customWidth="1"/>
    <col min="9993" max="9993" width="17.28515625" bestFit="1" customWidth="1"/>
    <col min="9994" max="9994" width="11.7109375" bestFit="1" customWidth="1"/>
    <col min="9995" max="9995" width="8.140625" bestFit="1" customWidth="1"/>
    <col min="9996" max="9996" width="9.7109375" bestFit="1" customWidth="1"/>
    <col min="9997" max="9997" width="16.42578125" customWidth="1"/>
    <col min="9998" max="9998" width="9.7109375" bestFit="1" customWidth="1"/>
    <col min="9999" max="9999" width="13" customWidth="1"/>
    <col min="10000" max="10001" width="9.7109375" bestFit="1" customWidth="1"/>
    <col min="10002" max="10002" width="10.28515625" bestFit="1" customWidth="1"/>
    <col min="10003" max="10009" width="9.7109375" bestFit="1" customWidth="1"/>
    <col min="10010" max="10013" width="10.7109375" bestFit="1" customWidth="1"/>
    <col min="10241" max="10241" width="4" bestFit="1" customWidth="1"/>
    <col min="10242" max="10242" width="17.140625" customWidth="1"/>
    <col min="10243" max="10243" width="19.85546875" bestFit="1" customWidth="1"/>
    <col min="10244" max="10246" width="11.28515625" bestFit="1" customWidth="1"/>
    <col min="10247" max="10247" width="14" bestFit="1" customWidth="1"/>
    <col min="10248" max="10248" width="6.28515625" customWidth="1"/>
    <col min="10249" max="10249" width="17.28515625" bestFit="1" customWidth="1"/>
    <col min="10250" max="10250" width="11.7109375" bestFit="1" customWidth="1"/>
    <col min="10251" max="10251" width="8.140625" bestFit="1" customWidth="1"/>
    <col min="10252" max="10252" width="9.7109375" bestFit="1" customWidth="1"/>
    <col min="10253" max="10253" width="16.42578125" customWidth="1"/>
    <col min="10254" max="10254" width="9.7109375" bestFit="1" customWidth="1"/>
    <col min="10255" max="10255" width="13" customWidth="1"/>
    <col min="10256" max="10257" width="9.7109375" bestFit="1" customWidth="1"/>
    <col min="10258" max="10258" width="10.28515625" bestFit="1" customWidth="1"/>
    <col min="10259" max="10265" width="9.7109375" bestFit="1" customWidth="1"/>
    <col min="10266" max="10269" width="10.7109375" bestFit="1" customWidth="1"/>
    <col min="10497" max="10497" width="4" bestFit="1" customWidth="1"/>
    <col min="10498" max="10498" width="17.140625" customWidth="1"/>
    <col min="10499" max="10499" width="19.85546875" bestFit="1" customWidth="1"/>
    <col min="10500" max="10502" width="11.28515625" bestFit="1" customWidth="1"/>
    <col min="10503" max="10503" width="14" bestFit="1" customWidth="1"/>
    <col min="10504" max="10504" width="6.28515625" customWidth="1"/>
    <col min="10505" max="10505" width="17.28515625" bestFit="1" customWidth="1"/>
    <col min="10506" max="10506" width="11.7109375" bestFit="1" customWidth="1"/>
    <col min="10507" max="10507" width="8.140625" bestFit="1" customWidth="1"/>
    <col min="10508" max="10508" width="9.7109375" bestFit="1" customWidth="1"/>
    <col min="10509" max="10509" width="16.42578125" customWidth="1"/>
    <col min="10510" max="10510" width="9.7109375" bestFit="1" customWidth="1"/>
    <col min="10511" max="10511" width="13" customWidth="1"/>
    <col min="10512" max="10513" width="9.7109375" bestFit="1" customWidth="1"/>
    <col min="10514" max="10514" width="10.28515625" bestFit="1" customWidth="1"/>
    <col min="10515" max="10521" width="9.7109375" bestFit="1" customWidth="1"/>
    <col min="10522" max="10525" width="10.7109375" bestFit="1" customWidth="1"/>
    <col min="10753" max="10753" width="4" bestFit="1" customWidth="1"/>
    <col min="10754" max="10754" width="17.140625" customWidth="1"/>
    <col min="10755" max="10755" width="19.85546875" bestFit="1" customWidth="1"/>
    <col min="10756" max="10758" width="11.28515625" bestFit="1" customWidth="1"/>
    <col min="10759" max="10759" width="14" bestFit="1" customWidth="1"/>
    <col min="10760" max="10760" width="6.28515625" customWidth="1"/>
    <col min="10761" max="10761" width="17.28515625" bestFit="1" customWidth="1"/>
    <col min="10762" max="10762" width="11.7109375" bestFit="1" customWidth="1"/>
    <col min="10763" max="10763" width="8.140625" bestFit="1" customWidth="1"/>
    <col min="10764" max="10764" width="9.7109375" bestFit="1" customWidth="1"/>
    <col min="10765" max="10765" width="16.42578125" customWidth="1"/>
    <col min="10766" max="10766" width="9.7109375" bestFit="1" customWidth="1"/>
    <col min="10767" max="10767" width="13" customWidth="1"/>
    <col min="10768" max="10769" width="9.7109375" bestFit="1" customWidth="1"/>
    <col min="10770" max="10770" width="10.28515625" bestFit="1" customWidth="1"/>
    <col min="10771" max="10777" width="9.7109375" bestFit="1" customWidth="1"/>
    <col min="10778" max="10781" width="10.7109375" bestFit="1" customWidth="1"/>
    <col min="11009" max="11009" width="4" bestFit="1" customWidth="1"/>
    <col min="11010" max="11010" width="17.140625" customWidth="1"/>
    <col min="11011" max="11011" width="19.85546875" bestFit="1" customWidth="1"/>
    <col min="11012" max="11014" width="11.28515625" bestFit="1" customWidth="1"/>
    <col min="11015" max="11015" width="14" bestFit="1" customWidth="1"/>
    <col min="11016" max="11016" width="6.28515625" customWidth="1"/>
    <col min="11017" max="11017" width="17.28515625" bestFit="1" customWidth="1"/>
    <col min="11018" max="11018" width="11.7109375" bestFit="1" customWidth="1"/>
    <col min="11019" max="11019" width="8.140625" bestFit="1" customWidth="1"/>
    <col min="11020" max="11020" width="9.7109375" bestFit="1" customWidth="1"/>
    <col min="11021" max="11021" width="16.42578125" customWidth="1"/>
    <col min="11022" max="11022" width="9.7109375" bestFit="1" customWidth="1"/>
    <col min="11023" max="11023" width="13" customWidth="1"/>
    <col min="11024" max="11025" width="9.7109375" bestFit="1" customWidth="1"/>
    <col min="11026" max="11026" width="10.28515625" bestFit="1" customWidth="1"/>
    <col min="11027" max="11033" width="9.7109375" bestFit="1" customWidth="1"/>
    <col min="11034" max="11037" width="10.7109375" bestFit="1" customWidth="1"/>
    <col min="11265" max="11265" width="4" bestFit="1" customWidth="1"/>
    <col min="11266" max="11266" width="17.140625" customWidth="1"/>
    <col min="11267" max="11267" width="19.85546875" bestFit="1" customWidth="1"/>
    <col min="11268" max="11270" width="11.28515625" bestFit="1" customWidth="1"/>
    <col min="11271" max="11271" width="14" bestFit="1" customWidth="1"/>
    <col min="11272" max="11272" width="6.28515625" customWidth="1"/>
    <col min="11273" max="11273" width="17.28515625" bestFit="1" customWidth="1"/>
    <col min="11274" max="11274" width="11.7109375" bestFit="1" customWidth="1"/>
    <col min="11275" max="11275" width="8.140625" bestFit="1" customWidth="1"/>
    <col min="11276" max="11276" width="9.7109375" bestFit="1" customWidth="1"/>
    <col min="11277" max="11277" width="16.42578125" customWidth="1"/>
    <col min="11278" max="11278" width="9.7109375" bestFit="1" customWidth="1"/>
    <col min="11279" max="11279" width="13" customWidth="1"/>
    <col min="11280" max="11281" width="9.7109375" bestFit="1" customWidth="1"/>
    <col min="11282" max="11282" width="10.28515625" bestFit="1" customWidth="1"/>
    <col min="11283" max="11289" width="9.7109375" bestFit="1" customWidth="1"/>
    <col min="11290" max="11293" width="10.7109375" bestFit="1" customWidth="1"/>
    <col min="11521" max="11521" width="4" bestFit="1" customWidth="1"/>
    <col min="11522" max="11522" width="17.140625" customWidth="1"/>
    <col min="11523" max="11523" width="19.85546875" bestFit="1" customWidth="1"/>
    <col min="11524" max="11526" width="11.28515625" bestFit="1" customWidth="1"/>
    <col min="11527" max="11527" width="14" bestFit="1" customWidth="1"/>
    <col min="11528" max="11528" width="6.28515625" customWidth="1"/>
    <col min="11529" max="11529" width="17.28515625" bestFit="1" customWidth="1"/>
    <col min="11530" max="11530" width="11.7109375" bestFit="1" customWidth="1"/>
    <col min="11531" max="11531" width="8.140625" bestFit="1" customWidth="1"/>
    <col min="11532" max="11532" width="9.7109375" bestFit="1" customWidth="1"/>
    <col min="11533" max="11533" width="16.42578125" customWidth="1"/>
    <col min="11534" max="11534" width="9.7109375" bestFit="1" customWidth="1"/>
    <col min="11535" max="11535" width="13" customWidth="1"/>
    <col min="11536" max="11537" width="9.7109375" bestFit="1" customWidth="1"/>
    <col min="11538" max="11538" width="10.28515625" bestFit="1" customWidth="1"/>
    <col min="11539" max="11545" width="9.7109375" bestFit="1" customWidth="1"/>
    <col min="11546" max="11549" width="10.7109375" bestFit="1" customWidth="1"/>
    <col min="11777" max="11777" width="4" bestFit="1" customWidth="1"/>
    <col min="11778" max="11778" width="17.140625" customWidth="1"/>
    <col min="11779" max="11779" width="19.85546875" bestFit="1" customWidth="1"/>
    <col min="11780" max="11782" width="11.28515625" bestFit="1" customWidth="1"/>
    <col min="11783" max="11783" width="14" bestFit="1" customWidth="1"/>
    <col min="11784" max="11784" width="6.28515625" customWidth="1"/>
    <col min="11785" max="11785" width="17.28515625" bestFit="1" customWidth="1"/>
    <col min="11786" max="11786" width="11.7109375" bestFit="1" customWidth="1"/>
    <col min="11787" max="11787" width="8.140625" bestFit="1" customWidth="1"/>
    <col min="11788" max="11788" width="9.7109375" bestFit="1" customWidth="1"/>
    <col min="11789" max="11789" width="16.42578125" customWidth="1"/>
    <col min="11790" max="11790" width="9.7109375" bestFit="1" customWidth="1"/>
    <col min="11791" max="11791" width="13" customWidth="1"/>
    <col min="11792" max="11793" width="9.7109375" bestFit="1" customWidth="1"/>
    <col min="11794" max="11794" width="10.28515625" bestFit="1" customWidth="1"/>
    <col min="11795" max="11801" width="9.7109375" bestFit="1" customWidth="1"/>
    <col min="11802" max="11805" width="10.7109375" bestFit="1" customWidth="1"/>
    <col min="12033" max="12033" width="4" bestFit="1" customWidth="1"/>
    <col min="12034" max="12034" width="17.140625" customWidth="1"/>
    <col min="12035" max="12035" width="19.85546875" bestFit="1" customWidth="1"/>
    <col min="12036" max="12038" width="11.28515625" bestFit="1" customWidth="1"/>
    <col min="12039" max="12039" width="14" bestFit="1" customWidth="1"/>
    <col min="12040" max="12040" width="6.28515625" customWidth="1"/>
    <col min="12041" max="12041" width="17.28515625" bestFit="1" customWidth="1"/>
    <col min="12042" max="12042" width="11.7109375" bestFit="1" customWidth="1"/>
    <col min="12043" max="12043" width="8.140625" bestFit="1" customWidth="1"/>
    <col min="12044" max="12044" width="9.7109375" bestFit="1" customWidth="1"/>
    <col min="12045" max="12045" width="16.42578125" customWidth="1"/>
    <col min="12046" max="12046" width="9.7109375" bestFit="1" customWidth="1"/>
    <col min="12047" max="12047" width="13" customWidth="1"/>
    <col min="12048" max="12049" width="9.7109375" bestFit="1" customWidth="1"/>
    <col min="12050" max="12050" width="10.28515625" bestFit="1" customWidth="1"/>
    <col min="12051" max="12057" width="9.7109375" bestFit="1" customWidth="1"/>
    <col min="12058" max="12061" width="10.7109375" bestFit="1" customWidth="1"/>
    <col min="12289" max="12289" width="4" bestFit="1" customWidth="1"/>
    <col min="12290" max="12290" width="17.140625" customWidth="1"/>
    <col min="12291" max="12291" width="19.85546875" bestFit="1" customWidth="1"/>
    <col min="12292" max="12294" width="11.28515625" bestFit="1" customWidth="1"/>
    <col min="12295" max="12295" width="14" bestFit="1" customWidth="1"/>
    <col min="12296" max="12296" width="6.28515625" customWidth="1"/>
    <col min="12297" max="12297" width="17.28515625" bestFit="1" customWidth="1"/>
    <col min="12298" max="12298" width="11.7109375" bestFit="1" customWidth="1"/>
    <col min="12299" max="12299" width="8.140625" bestFit="1" customWidth="1"/>
    <col min="12300" max="12300" width="9.7109375" bestFit="1" customWidth="1"/>
    <col min="12301" max="12301" width="16.42578125" customWidth="1"/>
    <col min="12302" max="12302" width="9.7109375" bestFit="1" customWidth="1"/>
    <col min="12303" max="12303" width="13" customWidth="1"/>
    <col min="12304" max="12305" width="9.7109375" bestFit="1" customWidth="1"/>
    <col min="12306" max="12306" width="10.28515625" bestFit="1" customWidth="1"/>
    <col min="12307" max="12313" width="9.7109375" bestFit="1" customWidth="1"/>
    <col min="12314" max="12317" width="10.7109375" bestFit="1" customWidth="1"/>
    <col min="12545" max="12545" width="4" bestFit="1" customWidth="1"/>
    <col min="12546" max="12546" width="17.140625" customWidth="1"/>
    <col min="12547" max="12547" width="19.85546875" bestFit="1" customWidth="1"/>
    <col min="12548" max="12550" width="11.28515625" bestFit="1" customWidth="1"/>
    <col min="12551" max="12551" width="14" bestFit="1" customWidth="1"/>
    <col min="12552" max="12552" width="6.28515625" customWidth="1"/>
    <col min="12553" max="12553" width="17.28515625" bestFit="1" customWidth="1"/>
    <col min="12554" max="12554" width="11.7109375" bestFit="1" customWidth="1"/>
    <col min="12555" max="12555" width="8.140625" bestFit="1" customWidth="1"/>
    <col min="12556" max="12556" width="9.7109375" bestFit="1" customWidth="1"/>
    <col min="12557" max="12557" width="16.42578125" customWidth="1"/>
    <col min="12558" max="12558" width="9.7109375" bestFit="1" customWidth="1"/>
    <col min="12559" max="12559" width="13" customWidth="1"/>
    <col min="12560" max="12561" width="9.7109375" bestFit="1" customWidth="1"/>
    <col min="12562" max="12562" width="10.28515625" bestFit="1" customWidth="1"/>
    <col min="12563" max="12569" width="9.7109375" bestFit="1" customWidth="1"/>
    <col min="12570" max="12573" width="10.7109375" bestFit="1" customWidth="1"/>
    <col min="12801" max="12801" width="4" bestFit="1" customWidth="1"/>
    <col min="12802" max="12802" width="17.140625" customWidth="1"/>
    <col min="12803" max="12803" width="19.85546875" bestFit="1" customWidth="1"/>
    <col min="12804" max="12806" width="11.28515625" bestFit="1" customWidth="1"/>
    <col min="12807" max="12807" width="14" bestFit="1" customWidth="1"/>
    <col min="12808" max="12808" width="6.28515625" customWidth="1"/>
    <col min="12809" max="12809" width="17.28515625" bestFit="1" customWidth="1"/>
    <col min="12810" max="12810" width="11.7109375" bestFit="1" customWidth="1"/>
    <col min="12811" max="12811" width="8.140625" bestFit="1" customWidth="1"/>
    <col min="12812" max="12812" width="9.7109375" bestFit="1" customWidth="1"/>
    <col min="12813" max="12813" width="16.42578125" customWidth="1"/>
    <col min="12814" max="12814" width="9.7109375" bestFit="1" customWidth="1"/>
    <col min="12815" max="12815" width="13" customWidth="1"/>
    <col min="12816" max="12817" width="9.7109375" bestFit="1" customWidth="1"/>
    <col min="12818" max="12818" width="10.28515625" bestFit="1" customWidth="1"/>
    <col min="12819" max="12825" width="9.7109375" bestFit="1" customWidth="1"/>
    <col min="12826" max="12829" width="10.7109375" bestFit="1" customWidth="1"/>
    <col min="13057" max="13057" width="4" bestFit="1" customWidth="1"/>
    <col min="13058" max="13058" width="17.140625" customWidth="1"/>
    <col min="13059" max="13059" width="19.85546875" bestFit="1" customWidth="1"/>
    <col min="13060" max="13062" width="11.28515625" bestFit="1" customWidth="1"/>
    <col min="13063" max="13063" width="14" bestFit="1" customWidth="1"/>
    <col min="13064" max="13064" width="6.28515625" customWidth="1"/>
    <col min="13065" max="13065" width="17.28515625" bestFit="1" customWidth="1"/>
    <col min="13066" max="13066" width="11.7109375" bestFit="1" customWidth="1"/>
    <col min="13067" max="13067" width="8.140625" bestFit="1" customWidth="1"/>
    <col min="13068" max="13068" width="9.7109375" bestFit="1" customWidth="1"/>
    <col min="13069" max="13069" width="16.42578125" customWidth="1"/>
    <col min="13070" max="13070" width="9.7109375" bestFit="1" customWidth="1"/>
    <col min="13071" max="13071" width="13" customWidth="1"/>
    <col min="13072" max="13073" width="9.7109375" bestFit="1" customWidth="1"/>
    <col min="13074" max="13074" width="10.28515625" bestFit="1" customWidth="1"/>
    <col min="13075" max="13081" width="9.7109375" bestFit="1" customWidth="1"/>
    <col min="13082" max="13085" width="10.7109375" bestFit="1" customWidth="1"/>
    <col min="13313" max="13313" width="4" bestFit="1" customWidth="1"/>
    <col min="13314" max="13314" width="17.140625" customWidth="1"/>
    <col min="13315" max="13315" width="19.85546875" bestFit="1" customWidth="1"/>
    <col min="13316" max="13318" width="11.28515625" bestFit="1" customWidth="1"/>
    <col min="13319" max="13319" width="14" bestFit="1" customWidth="1"/>
    <col min="13320" max="13320" width="6.28515625" customWidth="1"/>
    <col min="13321" max="13321" width="17.28515625" bestFit="1" customWidth="1"/>
    <col min="13322" max="13322" width="11.7109375" bestFit="1" customWidth="1"/>
    <col min="13323" max="13323" width="8.140625" bestFit="1" customWidth="1"/>
    <col min="13324" max="13324" width="9.7109375" bestFit="1" customWidth="1"/>
    <col min="13325" max="13325" width="16.42578125" customWidth="1"/>
    <col min="13326" max="13326" width="9.7109375" bestFit="1" customWidth="1"/>
    <col min="13327" max="13327" width="13" customWidth="1"/>
    <col min="13328" max="13329" width="9.7109375" bestFit="1" customWidth="1"/>
    <col min="13330" max="13330" width="10.28515625" bestFit="1" customWidth="1"/>
    <col min="13331" max="13337" width="9.7109375" bestFit="1" customWidth="1"/>
    <col min="13338" max="13341" width="10.7109375" bestFit="1" customWidth="1"/>
    <col min="13569" max="13569" width="4" bestFit="1" customWidth="1"/>
    <col min="13570" max="13570" width="17.140625" customWidth="1"/>
    <col min="13571" max="13571" width="19.85546875" bestFit="1" customWidth="1"/>
    <col min="13572" max="13574" width="11.28515625" bestFit="1" customWidth="1"/>
    <col min="13575" max="13575" width="14" bestFit="1" customWidth="1"/>
    <col min="13576" max="13576" width="6.28515625" customWidth="1"/>
    <col min="13577" max="13577" width="17.28515625" bestFit="1" customWidth="1"/>
    <col min="13578" max="13578" width="11.7109375" bestFit="1" customWidth="1"/>
    <col min="13579" max="13579" width="8.140625" bestFit="1" customWidth="1"/>
    <col min="13580" max="13580" width="9.7109375" bestFit="1" customWidth="1"/>
    <col min="13581" max="13581" width="16.42578125" customWidth="1"/>
    <col min="13582" max="13582" width="9.7109375" bestFit="1" customWidth="1"/>
    <col min="13583" max="13583" width="13" customWidth="1"/>
    <col min="13584" max="13585" width="9.7109375" bestFit="1" customWidth="1"/>
    <col min="13586" max="13586" width="10.28515625" bestFit="1" customWidth="1"/>
    <col min="13587" max="13593" width="9.7109375" bestFit="1" customWidth="1"/>
    <col min="13594" max="13597" width="10.7109375" bestFit="1" customWidth="1"/>
    <col min="13825" max="13825" width="4" bestFit="1" customWidth="1"/>
    <col min="13826" max="13826" width="17.140625" customWidth="1"/>
    <col min="13827" max="13827" width="19.85546875" bestFit="1" customWidth="1"/>
    <col min="13828" max="13830" width="11.28515625" bestFit="1" customWidth="1"/>
    <col min="13831" max="13831" width="14" bestFit="1" customWidth="1"/>
    <col min="13832" max="13832" width="6.28515625" customWidth="1"/>
    <col min="13833" max="13833" width="17.28515625" bestFit="1" customWidth="1"/>
    <col min="13834" max="13834" width="11.7109375" bestFit="1" customWidth="1"/>
    <col min="13835" max="13835" width="8.140625" bestFit="1" customWidth="1"/>
    <col min="13836" max="13836" width="9.7109375" bestFit="1" customWidth="1"/>
    <col min="13837" max="13837" width="16.42578125" customWidth="1"/>
    <col min="13838" max="13838" width="9.7109375" bestFit="1" customWidth="1"/>
    <col min="13839" max="13839" width="13" customWidth="1"/>
    <col min="13840" max="13841" width="9.7109375" bestFit="1" customWidth="1"/>
    <col min="13842" max="13842" width="10.28515625" bestFit="1" customWidth="1"/>
    <col min="13843" max="13849" width="9.7109375" bestFit="1" customWidth="1"/>
    <col min="13850" max="13853" width="10.7109375" bestFit="1" customWidth="1"/>
    <col min="14081" max="14081" width="4" bestFit="1" customWidth="1"/>
    <col min="14082" max="14082" width="17.140625" customWidth="1"/>
    <col min="14083" max="14083" width="19.85546875" bestFit="1" customWidth="1"/>
    <col min="14084" max="14086" width="11.28515625" bestFit="1" customWidth="1"/>
    <col min="14087" max="14087" width="14" bestFit="1" customWidth="1"/>
    <col min="14088" max="14088" width="6.28515625" customWidth="1"/>
    <col min="14089" max="14089" width="17.28515625" bestFit="1" customWidth="1"/>
    <col min="14090" max="14090" width="11.7109375" bestFit="1" customWidth="1"/>
    <col min="14091" max="14091" width="8.140625" bestFit="1" customWidth="1"/>
    <col min="14092" max="14092" width="9.7109375" bestFit="1" customWidth="1"/>
    <col min="14093" max="14093" width="16.42578125" customWidth="1"/>
    <col min="14094" max="14094" width="9.7109375" bestFit="1" customWidth="1"/>
    <col min="14095" max="14095" width="13" customWidth="1"/>
    <col min="14096" max="14097" width="9.7109375" bestFit="1" customWidth="1"/>
    <col min="14098" max="14098" width="10.28515625" bestFit="1" customWidth="1"/>
    <col min="14099" max="14105" width="9.7109375" bestFit="1" customWidth="1"/>
    <col min="14106" max="14109" width="10.7109375" bestFit="1" customWidth="1"/>
    <col min="14337" max="14337" width="4" bestFit="1" customWidth="1"/>
    <col min="14338" max="14338" width="17.140625" customWidth="1"/>
    <col min="14339" max="14339" width="19.85546875" bestFit="1" customWidth="1"/>
    <col min="14340" max="14342" width="11.28515625" bestFit="1" customWidth="1"/>
    <col min="14343" max="14343" width="14" bestFit="1" customWidth="1"/>
    <col min="14344" max="14344" width="6.28515625" customWidth="1"/>
    <col min="14345" max="14345" width="17.28515625" bestFit="1" customWidth="1"/>
    <col min="14346" max="14346" width="11.7109375" bestFit="1" customWidth="1"/>
    <col min="14347" max="14347" width="8.140625" bestFit="1" customWidth="1"/>
    <col min="14348" max="14348" width="9.7109375" bestFit="1" customWidth="1"/>
    <col min="14349" max="14349" width="16.42578125" customWidth="1"/>
    <col min="14350" max="14350" width="9.7109375" bestFit="1" customWidth="1"/>
    <col min="14351" max="14351" width="13" customWidth="1"/>
    <col min="14352" max="14353" width="9.7109375" bestFit="1" customWidth="1"/>
    <col min="14354" max="14354" width="10.28515625" bestFit="1" customWidth="1"/>
    <col min="14355" max="14361" width="9.7109375" bestFit="1" customWidth="1"/>
    <col min="14362" max="14365" width="10.7109375" bestFit="1" customWidth="1"/>
    <col min="14593" max="14593" width="4" bestFit="1" customWidth="1"/>
    <col min="14594" max="14594" width="17.140625" customWidth="1"/>
    <col min="14595" max="14595" width="19.85546875" bestFit="1" customWidth="1"/>
    <col min="14596" max="14598" width="11.28515625" bestFit="1" customWidth="1"/>
    <col min="14599" max="14599" width="14" bestFit="1" customWidth="1"/>
    <col min="14600" max="14600" width="6.28515625" customWidth="1"/>
    <col min="14601" max="14601" width="17.28515625" bestFit="1" customWidth="1"/>
    <col min="14602" max="14602" width="11.7109375" bestFit="1" customWidth="1"/>
    <col min="14603" max="14603" width="8.140625" bestFit="1" customWidth="1"/>
    <col min="14604" max="14604" width="9.7109375" bestFit="1" customWidth="1"/>
    <col min="14605" max="14605" width="16.42578125" customWidth="1"/>
    <col min="14606" max="14606" width="9.7109375" bestFit="1" customWidth="1"/>
    <col min="14607" max="14607" width="13" customWidth="1"/>
    <col min="14608" max="14609" width="9.7109375" bestFit="1" customWidth="1"/>
    <col min="14610" max="14610" width="10.28515625" bestFit="1" customWidth="1"/>
    <col min="14611" max="14617" width="9.7109375" bestFit="1" customWidth="1"/>
    <col min="14618" max="14621" width="10.7109375" bestFit="1" customWidth="1"/>
    <col min="14849" max="14849" width="4" bestFit="1" customWidth="1"/>
    <col min="14850" max="14850" width="17.140625" customWidth="1"/>
    <col min="14851" max="14851" width="19.85546875" bestFit="1" customWidth="1"/>
    <col min="14852" max="14854" width="11.28515625" bestFit="1" customWidth="1"/>
    <col min="14855" max="14855" width="14" bestFit="1" customWidth="1"/>
    <col min="14856" max="14856" width="6.28515625" customWidth="1"/>
    <col min="14857" max="14857" width="17.28515625" bestFit="1" customWidth="1"/>
    <col min="14858" max="14858" width="11.7109375" bestFit="1" customWidth="1"/>
    <col min="14859" max="14859" width="8.140625" bestFit="1" customWidth="1"/>
    <col min="14860" max="14860" width="9.7109375" bestFit="1" customWidth="1"/>
    <col min="14861" max="14861" width="16.42578125" customWidth="1"/>
    <col min="14862" max="14862" width="9.7109375" bestFit="1" customWidth="1"/>
    <col min="14863" max="14863" width="13" customWidth="1"/>
    <col min="14864" max="14865" width="9.7109375" bestFit="1" customWidth="1"/>
    <col min="14866" max="14866" width="10.28515625" bestFit="1" customWidth="1"/>
    <col min="14867" max="14873" width="9.7109375" bestFit="1" customWidth="1"/>
    <col min="14874" max="14877" width="10.7109375" bestFit="1" customWidth="1"/>
    <col min="15105" max="15105" width="4" bestFit="1" customWidth="1"/>
    <col min="15106" max="15106" width="17.140625" customWidth="1"/>
    <col min="15107" max="15107" width="19.85546875" bestFit="1" customWidth="1"/>
    <col min="15108" max="15110" width="11.28515625" bestFit="1" customWidth="1"/>
    <col min="15111" max="15111" width="14" bestFit="1" customWidth="1"/>
    <col min="15112" max="15112" width="6.28515625" customWidth="1"/>
    <col min="15113" max="15113" width="17.28515625" bestFit="1" customWidth="1"/>
    <col min="15114" max="15114" width="11.7109375" bestFit="1" customWidth="1"/>
    <col min="15115" max="15115" width="8.140625" bestFit="1" customWidth="1"/>
    <col min="15116" max="15116" width="9.7109375" bestFit="1" customWidth="1"/>
    <col min="15117" max="15117" width="16.42578125" customWidth="1"/>
    <col min="15118" max="15118" width="9.7109375" bestFit="1" customWidth="1"/>
    <col min="15119" max="15119" width="13" customWidth="1"/>
    <col min="15120" max="15121" width="9.7109375" bestFit="1" customWidth="1"/>
    <col min="15122" max="15122" width="10.28515625" bestFit="1" customWidth="1"/>
    <col min="15123" max="15129" width="9.7109375" bestFit="1" customWidth="1"/>
    <col min="15130" max="15133" width="10.7109375" bestFit="1" customWidth="1"/>
    <col min="15361" max="15361" width="4" bestFit="1" customWidth="1"/>
    <col min="15362" max="15362" width="17.140625" customWidth="1"/>
    <col min="15363" max="15363" width="19.85546875" bestFit="1" customWidth="1"/>
    <col min="15364" max="15366" width="11.28515625" bestFit="1" customWidth="1"/>
    <col min="15367" max="15367" width="14" bestFit="1" customWidth="1"/>
    <col min="15368" max="15368" width="6.28515625" customWidth="1"/>
    <col min="15369" max="15369" width="17.28515625" bestFit="1" customWidth="1"/>
    <col min="15370" max="15370" width="11.7109375" bestFit="1" customWidth="1"/>
    <col min="15371" max="15371" width="8.140625" bestFit="1" customWidth="1"/>
    <col min="15372" max="15372" width="9.7109375" bestFit="1" customWidth="1"/>
    <col min="15373" max="15373" width="16.42578125" customWidth="1"/>
    <col min="15374" max="15374" width="9.7109375" bestFit="1" customWidth="1"/>
    <col min="15375" max="15375" width="13" customWidth="1"/>
    <col min="15376" max="15377" width="9.7109375" bestFit="1" customWidth="1"/>
    <col min="15378" max="15378" width="10.28515625" bestFit="1" customWidth="1"/>
    <col min="15379" max="15385" width="9.7109375" bestFit="1" customWidth="1"/>
    <col min="15386" max="15389" width="10.7109375" bestFit="1" customWidth="1"/>
    <col min="15617" max="15617" width="4" bestFit="1" customWidth="1"/>
    <col min="15618" max="15618" width="17.140625" customWidth="1"/>
    <col min="15619" max="15619" width="19.85546875" bestFit="1" customWidth="1"/>
    <col min="15620" max="15622" width="11.28515625" bestFit="1" customWidth="1"/>
    <col min="15623" max="15623" width="14" bestFit="1" customWidth="1"/>
    <col min="15624" max="15624" width="6.28515625" customWidth="1"/>
    <col min="15625" max="15625" width="17.28515625" bestFit="1" customWidth="1"/>
    <col min="15626" max="15626" width="11.7109375" bestFit="1" customWidth="1"/>
    <col min="15627" max="15627" width="8.140625" bestFit="1" customWidth="1"/>
    <col min="15628" max="15628" width="9.7109375" bestFit="1" customWidth="1"/>
    <col min="15629" max="15629" width="16.42578125" customWidth="1"/>
    <col min="15630" max="15630" width="9.7109375" bestFit="1" customWidth="1"/>
    <col min="15631" max="15631" width="13" customWidth="1"/>
    <col min="15632" max="15633" width="9.7109375" bestFit="1" customWidth="1"/>
    <col min="15634" max="15634" width="10.28515625" bestFit="1" customWidth="1"/>
    <col min="15635" max="15641" width="9.7109375" bestFit="1" customWidth="1"/>
    <col min="15642" max="15645" width="10.7109375" bestFit="1" customWidth="1"/>
    <col min="15873" max="15873" width="4" bestFit="1" customWidth="1"/>
    <col min="15874" max="15874" width="17.140625" customWidth="1"/>
    <col min="15875" max="15875" width="19.85546875" bestFit="1" customWidth="1"/>
    <col min="15876" max="15878" width="11.28515625" bestFit="1" customWidth="1"/>
    <col min="15879" max="15879" width="14" bestFit="1" customWidth="1"/>
    <col min="15880" max="15880" width="6.28515625" customWidth="1"/>
    <col min="15881" max="15881" width="17.28515625" bestFit="1" customWidth="1"/>
    <col min="15882" max="15882" width="11.7109375" bestFit="1" customWidth="1"/>
    <col min="15883" max="15883" width="8.140625" bestFit="1" customWidth="1"/>
    <col min="15884" max="15884" width="9.7109375" bestFit="1" customWidth="1"/>
    <col min="15885" max="15885" width="16.42578125" customWidth="1"/>
    <col min="15886" max="15886" width="9.7109375" bestFit="1" customWidth="1"/>
    <col min="15887" max="15887" width="13" customWidth="1"/>
    <col min="15888" max="15889" width="9.7109375" bestFit="1" customWidth="1"/>
    <col min="15890" max="15890" width="10.28515625" bestFit="1" customWidth="1"/>
    <col min="15891" max="15897" width="9.7109375" bestFit="1" customWidth="1"/>
    <col min="15898" max="15901" width="10.7109375" bestFit="1" customWidth="1"/>
    <col min="16129" max="16129" width="4" bestFit="1" customWidth="1"/>
    <col min="16130" max="16130" width="17.140625" customWidth="1"/>
    <col min="16131" max="16131" width="19.85546875" bestFit="1" customWidth="1"/>
    <col min="16132" max="16134" width="11.28515625" bestFit="1" customWidth="1"/>
    <col min="16135" max="16135" width="14" bestFit="1" customWidth="1"/>
    <col min="16136" max="16136" width="6.28515625" customWidth="1"/>
    <col min="16137" max="16137" width="17.28515625" bestFit="1" customWidth="1"/>
    <col min="16138" max="16138" width="11.7109375" bestFit="1" customWidth="1"/>
    <col min="16139" max="16139" width="8.140625" bestFit="1" customWidth="1"/>
    <col min="16140" max="16140" width="9.7109375" bestFit="1" customWidth="1"/>
    <col min="16141" max="16141" width="16.42578125" customWidth="1"/>
    <col min="16142" max="16142" width="9.7109375" bestFit="1" customWidth="1"/>
    <col min="16143" max="16143" width="13" customWidth="1"/>
    <col min="16144" max="16145" width="9.7109375" bestFit="1" customWidth="1"/>
    <col min="16146" max="16146" width="10.28515625" bestFit="1" customWidth="1"/>
    <col min="16147" max="16153" width="9.7109375" bestFit="1" customWidth="1"/>
    <col min="16154" max="16157" width="10.7109375" bestFit="1" customWidth="1"/>
  </cols>
  <sheetData>
    <row r="1" spans="1:29" ht="15.75" thickBot="1" x14ac:dyDescent="0.3">
      <c r="E1" s="3"/>
      <c r="F1" s="3"/>
      <c r="I1" s="4" t="s">
        <v>22</v>
      </c>
    </row>
    <row r="2" spans="1:29" x14ac:dyDescent="0.25">
      <c r="C2" s="6" t="s">
        <v>23</v>
      </c>
      <c r="D2" s="7"/>
      <c r="G2" s="8">
        <f>Input!C18</f>
        <v>300000000</v>
      </c>
      <c r="I2" s="4" t="s">
        <v>24</v>
      </c>
      <c r="J2" s="54">
        <v>300000000</v>
      </c>
      <c r="K2" s="5" t="s">
        <v>25</v>
      </c>
      <c r="P2" s="9"/>
      <c r="Q2" s="2">
        <f>1693000-G5</f>
        <v>-825953.11863980442</v>
      </c>
      <c r="R2" s="10">
        <f>22*Q2</f>
        <v>-18170968.610075697</v>
      </c>
    </row>
    <row r="3" spans="1:29" x14ac:dyDescent="0.25">
      <c r="C3" s="11" t="s">
        <v>26</v>
      </c>
      <c r="D3" s="12"/>
      <c r="G3" s="42">
        <f>Input!C20</f>
        <v>0.15</v>
      </c>
      <c r="I3" s="4" t="s">
        <v>27</v>
      </c>
      <c r="J3" s="53">
        <f>J2*0.2%</f>
        <v>600000</v>
      </c>
      <c r="P3" s="9"/>
    </row>
    <row r="4" spans="1:29" x14ac:dyDescent="0.25">
      <c r="C4" s="11" t="s">
        <v>28</v>
      </c>
      <c r="D4" s="12"/>
      <c r="G4" s="13">
        <v>120</v>
      </c>
      <c r="I4" s="4" t="s">
        <v>29</v>
      </c>
      <c r="J4" s="53">
        <f>35000/3300</f>
        <v>10.606060606060606</v>
      </c>
      <c r="P4" s="2"/>
    </row>
    <row r="5" spans="1:29" ht="15.75" thickBot="1" x14ac:dyDescent="0.3">
      <c r="C5" s="14" t="s">
        <v>30</v>
      </c>
      <c r="D5" s="15"/>
      <c r="E5" s="3"/>
      <c r="F5" s="3"/>
      <c r="G5" s="16">
        <f>-PMT(($G$3/100)/12,G4,G2,0,0)</f>
        <v>2518953.1186398044</v>
      </c>
      <c r="I5" s="4" t="s">
        <v>31</v>
      </c>
      <c r="J5" s="53">
        <f>J3*0.5%</f>
        <v>3000</v>
      </c>
      <c r="M5" s="5">
        <f>1000000/0.4</f>
        <v>2500000</v>
      </c>
      <c r="P5" s="1"/>
    </row>
    <row r="6" spans="1:29" x14ac:dyDescent="0.25">
      <c r="C6" s="12"/>
      <c r="D6" s="12"/>
      <c r="G6" s="17"/>
      <c r="J6" s="53">
        <f>SUM(J3:J5)</f>
        <v>603010.60606060608</v>
      </c>
      <c r="M6" s="5">
        <f>0.4*M5</f>
        <v>1000000</v>
      </c>
      <c r="P6" s="2"/>
    </row>
    <row r="7" spans="1:29" x14ac:dyDescent="0.25">
      <c r="C7" s="12"/>
      <c r="D7" s="12"/>
      <c r="G7" s="17"/>
      <c r="I7" s="18" t="s">
        <v>32</v>
      </c>
      <c r="J7" s="53">
        <f>J6*18%</f>
        <v>108541.90909090909</v>
      </c>
      <c r="P7" s="2"/>
    </row>
    <row r="8" spans="1:29" x14ac:dyDescent="0.25">
      <c r="C8" s="12"/>
      <c r="D8" s="12"/>
      <c r="G8" s="17"/>
      <c r="I8" s="18"/>
      <c r="J8" s="53">
        <f>SUM(J6:J7)</f>
        <v>711552.51515151514</v>
      </c>
      <c r="P8" s="2">
        <f>18*12</f>
        <v>216</v>
      </c>
    </row>
    <row r="9" spans="1:29" x14ac:dyDescent="0.25">
      <c r="C9" s="12"/>
      <c r="D9" s="12"/>
      <c r="G9" s="17"/>
      <c r="I9" s="4" t="s">
        <v>33</v>
      </c>
      <c r="J9" s="55">
        <f>J8/12</f>
        <v>59296.042929292926</v>
      </c>
      <c r="M9" s="5">
        <f>23*G5</f>
        <v>57935921.728715502</v>
      </c>
      <c r="O9" s="5">
        <f>86884967-M9</f>
        <v>28949045.271284498</v>
      </c>
    </row>
    <row r="10" spans="1:29" x14ac:dyDescent="0.25">
      <c r="C10" s="12"/>
      <c r="D10" s="12"/>
      <c r="G10" s="17"/>
    </row>
    <row r="11" spans="1:29" ht="15.75" thickBot="1" x14ac:dyDescent="0.3">
      <c r="D11" s="19"/>
      <c r="I11" s="20" t="s">
        <v>34</v>
      </c>
    </row>
    <row r="12" spans="1:29" x14ac:dyDescent="0.25">
      <c r="A12" s="21"/>
      <c r="B12" s="22"/>
      <c r="C12" s="23"/>
      <c r="D12" s="24" t="s">
        <v>35</v>
      </c>
      <c r="E12" s="24" t="s">
        <v>36</v>
      </c>
      <c r="F12" s="24" t="s">
        <v>37</v>
      </c>
      <c r="G12" s="25" t="s">
        <v>38</v>
      </c>
      <c r="I12" s="26" t="s">
        <v>39</v>
      </c>
      <c r="J12" s="56" t="s">
        <v>40</v>
      </c>
      <c r="K12" s="26" t="s">
        <v>41</v>
      </c>
      <c r="L12" s="26" t="s">
        <v>42</v>
      </c>
      <c r="M12" s="26" t="s">
        <v>43</v>
      </c>
      <c r="N12" s="26" t="s">
        <v>44</v>
      </c>
      <c r="O12" s="26" t="s">
        <v>45</v>
      </c>
      <c r="P12" s="26" t="s">
        <v>46</v>
      </c>
      <c r="Q12" s="26" t="s">
        <v>47</v>
      </c>
      <c r="R12" s="26" t="s">
        <v>48</v>
      </c>
      <c r="S12" s="26" t="s">
        <v>49</v>
      </c>
      <c r="T12" s="26" t="s">
        <v>50</v>
      </c>
      <c r="U12" s="26" t="s">
        <v>51</v>
      </c>
      <c r="V12" s="26" t="s">
        <v>52</v>
      </c>
      <c r="W12" s="26" t="s">
        <v>53</v>
      </c>
      <c r="X12" s="26" t="s">
        <v>54</v>
      </c>
      <c r="Y12" s="26" t="s">
        <v>55</v>
      </c>
      <c r="Z12" s="26" t="s">
        <v>56</v>
      </c>
      <c r="AA12" s="26" t="s">
        <v>57</v>
      </c>
      <c r="AB12" s="26" t="s">
        <v>58</v>
      </c>
      <c r="AC12" s="26" t="s">
        <v>59</v>
      </c>
    </row>
    <row r="13" spans="1:29" x14ac:dyDescent="0.25">
      <c r="A13" s="27"/>
      <c r="B13" s="28"/>
      <c r="C13" s="29"/>
      <c r="D13" s="29"/>
      <c r="E13" s="29"/>
      <c r="F13" s="29"/>
      <c r="G13" s="30"/>
      <c r="I13" s="31"/>
      <c r="J13" s="57"/>
      <c r="K13" s="31"/>
      <c r="L13" s="31"/>
      <c r="M13" s="31"/>
      <c r="N13" s="32"/>
      <c r="O13" s="32"/>
    </row>
    <row r="14" spans="1:29" x14ac:dyDescent="0.25">
      <c r="A14" s="27">
        <v>1</v>
      </c>
      <c r="B14" s="33">
        <v>42194</v>
      </c>
      <c r="C14" s="34">
        <f>G2</f>
        <v>300000000</v>
      </c>
      <c r="D14" s="35">
        <f>G5</f>
        <v>2518953.1186398044</v>
      </c>
      <c r="E14" s="34">
        <f t="shared" ref="E14:E77" si="0">C14*($G$3/100)/12</f>
        <v>37500</v>
      </c>
      <c r="F14" s="35">
        <f t="shared" ref="F14:F77" si="1">D14-E14</f>
        <v>2481453.1186398044</v>
      </c>
      <c r="G14" s="36">
        <f t="shared" ref="G14:G77" si="2">C14-F14</f>
        <v>297518546.88136017</v>
      </c>
      <c r="I14" s="31">
        <f>(C14/1000)*0.362</f>
        <v>108600</v>
      </c>
      <c r="J14" s="57">
        <f>(C14/1000)*0.533</f>
        <v>159900</v>
      </c>
      <c r="K14" s="31">
        <f>(C14/1000)*0.754</f>
        <v>226200</v>
      </c>
      <c r="L14" s="31">
        <f>(C14/1000)*0.824</f>
        <v>247200</v>
      </c>
      <c r="M14" s="31">
        <f>(C14/1000)*1.307</f>
        <v>392100</v>
      </c>
      <c r="N14" s="31">
        <f>(C14/1000)*1.46</f>
        <v>438000</v>
      </c>
      <c r="O14" s="31">
        <f>(C14/1000)*1.634</f>
        <v>490199.99999999994</v>
      </c>
      <c r="P14" s="31">
        <f>(C14/1000)*1.846</f>
        <v>553800</v>
      </c>
      <c r="Q14" s="31">
        <f>(C14/1000)*2.104</f>
        <v>631200</v>
      </c>
      <c r="R14" s="31">
        <f>(C14/1000)*2.419</f>
        <v>725700</v>
      </c>
      <c r="S14" s="31">
        <f>(C14/1000)*2.806</f>
        <v>841800</v>
      </c>
      <c r="T14" s="31">
        <f>(C14/1000)*3.283</f>
        <v>984900</v>
      </c>
      <c r="U14" s="31">
        <f>(C14/1000)*3.873</f>
        <v>1161900</v>
      </c>
      <c r="V14" s="31">
        <f>(C14/1000)*4.61</f>
        <v>1383000</v>
      </c>
      <c r="W14" s="31">
        <f>(C14/1000)*5.535</f>
        <v>1660500</v>
      </c>
      <c r="X14" s="31">
        <f>(C14/1000)*6.692</f>
        <v>2007600</v>
      </c>
      <c r="Y14" s="31">
        <f>(C14/1000)*8.166</f>
        <v>2449800</v>
      </c>
      <c r="Z14" s="31">
        <f>(C14/1000)*10.042</f>
        <v>3012600</v>
      </c>
      <c r="AA14" s="31">
        <f>(C14/1000)*12.453</f>
        <v>3735900</v>
      </c>
      <c r="AB14" s="31">
        <f>(C14/1000)*15.566</f>
        <v>4669800</v>
      </c>
      <c r="AC14" s="31">
        <f>(C14/1000)*19.613</f>
        <v>5883900</v>
      </c>
    </row>
    <row r="15" spans="1:29" x14ac:dyDescent="0.25">
      <c r="A15" s="27">
        <v>2</v>
      </c>
      <c r="B15" s="33">
        <v>42225</v>
      </c>
      <c r="C15" s="35">
        <f t="shared" ref="C15:C78" si="3">IF(G14&lt;=0,0,G14)</f>
        <v>297518546.88136017</v>
      </c>
      <c r="D15" s="35">
        <f t="shared" ref="D15:D78" si="4">IF(C15&lt;1,0,D14)</f>
        <v>2518953.1186398044</v>
      </c>
      <c r="E15" s="34">
        <f t="shared" si="0"/>
        <v>37189.818360170022</v>
      </c>
      <c r="F15" s="35">
        <f t="shared" si="1"/>
        <v>2481763.3002796345</v>
      </c>
      <c r="G15" s="36">
        <f t="shared" si="2"/>
        <v>295036783.58108056</v>
      </c>
      <c r="I15" s="31">
        <f t="shared" ref="I15:I78" si="5">(C15/1000)*0.362</f>
        <v>107701.71397105238</v>
      </c>
      <c r="J15" s="57">
        <f t="shared" ref="J15:J78" si="6">(C15/1000)*0.533</f>
        <v>158577.38548776499</v>
      </c>
      <c r="K15" s="31">
        <f t="shared" ref="K15:K78" si="7">(C15/1000)*0.754</f>
        <v>224328.98434854558</v>
      </c>
      <c r="L15" s="31">
        <f t="shared" ref="L15:L78" si="8">(C15/1000)*0.824</f>
        <v>245155.28263024078</v>
      </c>
      <c r="M15" s="31">
        <f t="shared" ref="M15:M78" si="9">(C15/1000)*1.307</f>
        <v>388856.74077393772</v>
      </c>
      <c r="N15" s="31">
        <f t="shared" ref="N15:N78" si="10">(C15/1000)*1.46</f>
        <v>434377.07844678586</v>
      </c>
      <c r="O15" s="31">
        <f t="shared" ref="O15:O78" si="11">(C15/1000)*1.634</f>
        <v>486145.30560414249</v>
      </c>
      <c r="P15" s="31">
        <f t="shared" ref="P15:P51" si="12">(C15/1000)*1.846</f>
        <v>549219.23754299094</v>
      </c>
      <c r="Q15" s="31">
        <f t="shared" ref="Q15:Q51" si="13">(C15/1000)*2.104</f>
        <v>625979.02263838181</v>
      </c>
      <c r="R15" s="31">
        <f t="shared" ref="R15:R51" si="14">(C15/1000)*2.419</f>
        <v>719697.36490601033</v>
      </c>
      <c r="S15" s="31">
        <f t="shared" ref="S15:S51" si="15">(C15/1000)*2.806</f>
        <v>834837.04254909663</v>
      </c>
      <c r="T15" s="31">
        <f t="shared" ref="T15:T51" si="16">(C15/1000)*3.283</f>
        <v>976753.38941150543</v>
      </c>
      <c r="U15" s="31">
        <f t="shared" ref="U15:U51" si="17">(C15/1000)*3.873</f>
        <v>1152289.332071508</v>
      </c>
      <c r="V15" s="31">
        <f t="shared" ref="V15:V51" si="18">(C15/1000)*4.61</f>
        <v>1371560.5011230705</v>
      </c>
      <c r="W15" s="31">
        <f t="shared" ref="W15:W51" si="19">(C15/1000)*5.535</f>
        <v>1646765.1569883286</v>
      </c>
      <c r="X15" s="31">
        <f t="shared" ref="X15:X51" si="20">(C15/1000)*6.692</f>
        <v>1990994.1157300624</v>
      </c>
      <c r="Y15" s="31">
        <f t="shared" ref="Y15:Y51" si="21">(C15/1000)*8.166</f>
        <v>2429536.4538331875</v>
      </c>
      <c r="Z15" s="31">
        <f t="shared" ref="Z15:Z51" si="22">(C15/1000)*10.042</f>
        <v>2987681.2477826187</v>
      </c>
      <c r="AA15" s="31">
        <f t="shared" ref="AA15:AA51" si="23">(C15/1000)*12.453</f>
        <v>3704998.4643135783</v>
      </c>
      <c r="AB15" s="31">
        <f t="shared" ref="AB15:AB51" si="24">(C15/1000)*15.566</f>
        <v>4631173.7007552525</v>
      </c>
      <c r="AC15" s="31">
        <f t="shared" ref="AC15:AC51" si="25">(C15/1000)*19.613</f>
        <v>5835231.259984117</v>
      </c>
    </row>
    <row r="16" spans="1:29" x14ac:dyDescent="0.25">
      <c r="A16" s="27">
        <v>3</v>
      </c>
      <c r="B16" s="33">
        <v>42256</v>
      </c>
      <c r="C16" s="35">
        <f t="shared" si="3"/>
        <v>295036783.58108056</v>
      </c>
      <c r="D16" s="35">
        <f t="shared" si="4"/>
        <v>2518953.1186398044</v>
      </c>
      <c r="E16" s="34">
        <f t="shared" si="0"/>
        <v>36879.597947635069</v>
      </c>
      <c r="F16" s="35">
        <f t="shared" si="1"/>
        <v>2482073.5206921692</v>
      </c>
      <c r="G16" s="36">
        <f t="shared" si="2"/>
        <v>292554710.06038839</v>
      </c>
      <c r="I16" s="31">
        <f t="shared" si="5"/>
        <v>106803.31565635116</v>
      </c>
      <c r="J16" s="57">
        <f t="shared" si="6"/>
        <v>157254.60564871595</v>
      </c>
      <c r="K16" s="31">
        <f t="shared" si="7"/>
        <v>222457.73482013473</v>
      </c>
      <c r="L16" s="31">
        <f t="shared" si="8"/>
        <v>243110.30967081035</v>
      </c>
      <c r="M16" s="31">
        <f t="shared" si="9"/>
        <v>385613.07614047226</v>
      </c>
      <c r="N16" s="31">
        <f t="shared" si="10"/>
        <v>430753.7040283776</v>
      </c>
      <c r="O16" s="31">
        <f t="shared" si="11"/>
        <v>482090.10437148559</v>
      </c>
      <c r="P16" s="31">
        <f t="shared" si="12"/>
        <v>544637.90249067475</v>
      </c>
      <c r="Q16" s="31">
        <f t="shared" si="13"/>
        <v>620757.39265459357</v>
      </c>
      <c r="R16" s="31">
        <f t="shared" si="14"/>
        <v>713693.97948263388</v>
      </c>
      <c r="S16" s="31">
        <f t="shared" si="15"/>
        <v>827873.2147285121</v>
      </c>
      <c r="T16" s="31">
        <f t="shared" si="16"/>
        <v>968605.76049668749</v>
      </c>
      <c r="U16" s="31">
        <f t="shared" si="17"/>
        <v>1142677.462809525</v>
      </c>
      <c r="V16" s="31">
        <f t="shared" si="18"/>
        <v>1360119.5723087816</v>
      </c>
      <c r="W16" s="31">
        <f t="shared" si="19"/>
        <v>1633028.5971212809</v>
      </c>
      <c r="X16" s="31">
        <f t="shared" si="20"/>
        <v>1974386.1557245911</v>
      </c>
      <c r="Y16" s="31">
        <f t="shared" si="21"/>
        <v>2409270.3747231038</v>
      </c>
      <c r="Z16" s="31">
        <f t="shared" si="22"/>
        <v>2962759.380721211</v>
      </c>
      <c r="AA16" s="31">
        <f t="shared" si="23"/>
        <v>3674093.0659351959</v>
      </c>
      <c r="AB16" s="31">
        <f t="shared" si="24"/>
        <v>4592542.5732231</v>
      </c>
      <c r="AC16" s="31">
        <f t="shared" si="25"/>
        <v>5786556.4363757325</v>
      </c>
    </row>
    <row r="17" spans="1:29" x14ac:dyDescent="0.25">
      <c r="A17" s="27">
        <v>4</v>
      </c>
      <c r="B17" s="33">
        <v>42286</v>
      </c>
      <c r="C17" s="35">
        <f t="shared" si="3"/>
        <v>292554710.06038839</v>
      </c>
      <c r="D17" s="35">
        <f t="shared" si="4"/>
        <v>2518953.1186398044</v>
      </c>
      <c r="E17" s="34">
        <f t="shared" si="0"/>
        <v>36569.338757548547</v>
      </c>
      <c r="F17" s="35">
        <f t="shared" si="1"/>
        <v>2482383.7798822559</v>
      </c>
      <c r="G17" s="36">
        <f t="shared" si="2"/>
        <v>290072326.28050613</v>
      </c>
      <c r="I17" s="31">
        <f t="shared" si="5"/>
        <v>105904.80504186059</v>
      </c>
      <c r="J17" s="57">
        <f t="shared" si="6"/>
        <v>155931.66046218702</v>
      </c>
      <c r="K17" s="31">
        <f t="shared" si="7"/>
        <v>220586.25138553284</v>
      </c>
      <c r="L17" s="31">
        <f t="shared" si="8"/>
        <v>241065.08108976</v>
      </c>
      <c r="M17" s="31">
        <f t="shared" si="9"/>
        <v>382369.00604892761</v>
      </c>
      <c r="N17" s="31">
        <f t="shared" si="10"/>
        <v>427129.87668816699</v>
      </c>
      <c r="O17" s="31">
        <f t="shared" si="11"/>
        <v>478034.39623867458</v>
      </c>
      <c r="P17" s="31">
        <f t="shared" si="12"/>
        <v>540055.99477147695</v>
      </c>
      <c r="Q17" s="31">
        <f t="shared" si="13"/>
        <v>615535.10996705713</v>
      </c>
      <c r="R17" s="31">
        <f t="shared" si="14"/>
        <v>707689.84363607946</v>
      </c>
      <c r="S17" s="31">
        <f t="shared" si="15"/>
        <v>820908.51642944978</v>
      </c>
      <c r="T17" s="31">
        <f t="shared" si="16"/>
        <v>960457.113128255</v>
      </c>
      <c r="U17" s="31">
        <f t="shared" si="17"/>
        <v>1133064.3920638843</v>
      </c>
      <c r="V17" s="31">
        <f t="shared" si="18"/>
        <v>1348677.2133783905</v>
      </c>
      <c r="W17" s="31">
        <f t="shared" si="19"/>
        <v>1619290.3201842497</v>
      </c>
      <c r="X17" s="31">
        <f t="shared" si="20"/>
        <v>1957776.1197241191</v>
      </c>
      <c r="Y17" s="31">
        <f t="shared" si="21"/>
        <v>2389001.7623531315</v>
      </c>
      <c r="Z17" s="31">
        <f t="shared" si="22"/>
        <v>2937834.3984264201</v>
      </c>
      <c r="AA17" s="31">
        <f t="shared" si="23"/>
        <v>3643183.8043820164</v>
      </c>
      <c r="AB17" s="31">
        <f t="shared" si="24"/>
        <v>4553906.6168000055</v>
      </c>
      <c r="AC17" s="31">
        <f t="shared" si="25"/>
        <v>5737875.5284143975</v>
      </c>
    </row>
    <row r="18" spans="1:29" x14ac:dyDescent="0.25">
      <c r="A18" s="27">
        <v>5</v>
      </c>
      <c r="B18" s="33">
        <v>42317</v>
      </c>
      <c r="C18" s="35">
        <f t="shared" si="3"/>
        <v>290072326.28050613</v>
      </c>
      <c r="D18" s="35">
        <f t="shared" si="4"/>
        <v>2518953.1186398044</v>
      </c>
      <c r="E18" s="34">
        <f t="shared" si="0"/>
        <v>36259.040785063269</v>
      </c>
      <c r="F18" s="35">
        <f t="shared" si="1"/>
        <v>2482694.0778547414</v>
      </c>
      <c r="G18" s="36">
        <f t="shared" si="2"/>
        <v>287589632.20265138</v>
      </c>
      <c r="I18" s="31">
        <f t="shared" si="5"/>
        <v>105006.18211354323</v>
      </c>
      <c r="J18" s="57">
        <f t="shared" si="6"/>
        <v>154608.54990750979</v>
      </c>
      <c r="K18" s="31">
        <f t="shared" si="7"/>
        <v>218714.53401550165</v>
      </c>
      <c r="L18" s="31">
        <f t="shared" si="8"/>
        <v>239019.59685513706</v>
      </c>
      <c r="M18" s="31">
        <f t="shared" si="9"/>
        <v>379124.53044862155</v>
      </c>
      <c r="N18" s="31">
        <f t="shared" si="10"/>
        <v>423505.59636953898</v>
      </c>
      <c r="O18" s="31">
        <f t="shared" si="11"/>
        <v>473978.18114234705</v>
      </c>
      <c r="P18" s="31">
        <f t="shared" si="12"/>
        <v>535473.51431381435</v>
      </c>
      <c r="Q18" s="31">
        <f t="shared" si="13"/>
        <v>610312.17449418502</v>
      </c>
      <c r="R18" s="31">
        <f t="shared" si="14"/>
        <v>701684.95727254439</v>
      </c>
      <c r="S18" s="31">
        <f t="shared" si="15"/>
        <v>813942.94754310034</v>
      </c>
      <c r="T18" s="31">
        <f t="shared" si="16"/>
        <v>952307.44717890164</v>
      </c>
      <c r="U18" s="31">
        <f t="shared" si="17"/>
        <v>1123450.1196844005</v>
      </c>
      <c r="V18" s="31">
        <f t="shared" si="18"/>
        <v>1337233.4241531335</v>
      </c>
      <c r="W18" s="31">
        <f t="shared" si="19"/>
        <v>1605550.3259626017</v>
      </c>
      <c r="X18" s="31">
        <f t="shared" si="20"/>
        <v>1941164.0074691472</v>
      </c>
      <c r="Y18" s="31">
        <f t="shared" si="21"/>
        <v>2368730.6164066135</v>
      </c>
      <c r="Z18" s="31">
        <f t="shared" si="22"/>
        <v>2912906.3005088428</v>
      </c>
      <c r="AA18" s="31">
        <f t="shared" si="23"/>
        <v>3612270.6791711431</v>
      </c>
      <c r="AB18" s="31">
        <f t="shared" si="24"/>
        <v>4515265.8308823593</v>
      </c>
      <c r="AC18" s="31">
        <f t="shared" si="25"/>
        <v>5689188.5353395669</v>
      </c>
    </row>
    <row r="19" spans="1:29" x14ac:dyDescent="0.25">
      <c r="A19" s="27">
        <v>6</v>
      </c>
      <c r="B19" s="33">
        <v>42347</v>
      </c>
      <c r="C19" s="35">
        <f t="shared" si="3"/>
        <v>287589632.20265138</v>
      </c>
      <c r="D19" s="35">
        <f t="shared" si="4"/>
        <v>2518953.1186398044</v>
      </c>
      <c r="E19" s="34">
        <f t="shared" si="0"/>
        <v>35948.704025331426</v>
      </c>
      <c r="F19" s="35">
        <f t="shared" si="1"/>
        <v>2483004.414614473</v>
      </c>
      <c r="G19" s="36">
        <f t="shared" si="2"/>
        <v>285106627.78803688</v>
      </c>
      <c r="I19" s="31">
        <f t="shared" si="5"/>
        <v>104107.44685735981</v>
      </c>
      <c r="J19" s="57">
        <f t="shared" si="6"/>
        <v>153285.27396401321</v>
      </c>
      <c r="K19" s="31">
        <f t="shared" si="7"/>
        <v>216842.58268079915</v>
      </c>
      <c r="L19" s="31">
        <f t="shared" si="8"/>
        <v>236973.85693498474</v>
      </c>
      <c r="M19" s="31">
        <f t="shared" si="9"/>
        <v>375879.64928886539</v>
      </c>
      <c r="N19" s="31">
        <f t="shared" si="10"/>
        <v>419880.86301587103</v>
      </c>
      <c r="O19" s="31">
        <f t="shared" si="11"/>
        <v>469921.45901913237</v>
      </c>
      <c r="P19" s="31">
        <f t="shared" si="12"/>
        <v>530890.46104609454</v>
      </c>
      <c r="Q19" s="31">
        <f t="shared" si="13"/>
        <v>605088.5861543786</v>
      </c>
      <c r="R19" s="31">
        <f t="shared" si="14"/>
        <v>695679.32029821374</v>
      </c>
      <c r="S19" s="31">
        <f t="shared" si="15"/>
        <v>806976.50796063989</v>
      </c>
      <c r="T19" s="31">
        <f t="shared" si="16"/>
        <v>944156.76252130454</v>
      </c>
      <c r="U19" s="31">
        <f t="shared" si="17"/>
        <v>1113834.6455208689</v>
      </c>
      <c r="V19" s="31">
        <f t="shared" si="18"/>
        <v>1325788.2044542232</v>
      </c>
      <c r="W19" s="31">
        <f t="shared" si="19"/>
        <v>1591808.6142416757</v>
      </c>
      <c r="X19" s="31">
        <f t="shared" si="20"/>
        <v>1924549.8187001434</v>
      </c>
      <c r="Y19" s="31">
        <f t="shared" si="21"/>
        <v>2348456.9365668516</v>
      </c>
      <c r="Z19" s="31">
        <f t="shared" si="22"/>
        <v>2887975.0865790253</v>
      </c>
      <c r="AA19" s="31">
        <f t="shared" si="23"/>
        <v>3581353.6898196177</v>
      </c>
      <c r="AB19" s="31">
        <f t="shared" si="24"/>
        <v>4476620.2148664724</v>
      </c>
      <c r="AC19" s="31">
        <f t="shared" si="25"/>
        <v>5640495.4563906016</v>
      </c>
    </row>
    <row r="20" spans="1:29" x14ac:dyDescent="0.25">
      <c r="A20" s="27">
        <v>7</v>
      </c>
      <c r="B20" s="33">
        <v>42378</v>
      </c>
      <c r="C20" s="35">
        <f t="shared" si="3"/>
        <v>285106627.78803688</v>
      </c>
      <c r="D20" s="35">
        <f t="shared" si="4"/>
        <v>2518953.1186398044</v>
      </c>
      <c r="E20" s="34">
        <f t="shared" si="0"/>
        <v>35638.328473504611</v>
      </c>
      <c r="F20" s="35">
        <f t="shared" si="1"/>
        <v>2483314.7901662998</v>
      </c>
      <c r="G20" s="36">
        <f t="shared" si="2"/>
        <v>282623312.99787056</v>
      </c>
      <c r="I20" s="31">
        <f t="shared" si="5"/>
        <v>103208.59925926935</v>
      </c>
      <c r="J20" s="57">
        <f t="shared" si="6"/>
        <v>151961.83261102368</v>
      </c>
      <c r="K20" s="31">
        <f t="shared" si="7"/>
        <v>214970.3973521798</v>
      </c>
      <c r="L20" s="31">
        <f t="shared" si="8"/>
        <v>234927.86129734237</v>
      </c>
      <c r="M20" s="31">
        <f t="shared" si="9"/>
        <v>372634.36251896422</v>
      </c>
      <c r="N20" s="31">
        <f t="shared" si="10"/>
        <v>416255.67657053383</v>
      </c>
      <c r="O20" s="31">
        <f t="shared" si="11"/>
        <v>465864.22980565223</v>
      </c>
      <c r="P20" s="31">
        <f t="shared" si="12"/>
        <v>526306.83489671617</v>
      </c>
      <c r="Q20" s="31">
        <f t="shared" si="13"/>
        <v>599864.34486602969</v>
      </c>
      <c r="R20" s="31">
        <f t="shared" si="14"/>
        <v>689672.93261926121</v>
      </c>
      <c r="S20" s="31">
        <f t="shared" si="15"/>
        <v>800009.19757323153</v>
      </c>
      <c r="T20" s="31">
        <f t="shared" si="16"/>
        <v>936005.05902812502</v>
      </c>
      <c r="U20" s="31">
        <f t="shared" si="17"/>
        <v>1104217.9694230668</v>
      </c>
      <c r="V20" s="31">
        <f t="shared" si="18"/>
        <v>1314341.5541028501</v>
      </c>
      <c r="W20" s="31">
        <f t="shared" si="19"/>
        <v>1578065.1848067841</v>
      </c>
      <c r="X20" s="31">
        <f t="shared" si="20"/>
        <v>1907933.5531575428</v>
      </c>
      <c r="Y20" s="31">
        <f t="shared" si="21"/>
        <v>2328180.7225171095</v>
      </c>
      <c r="Z20" s="31">
        <f t="shared" si="22"/>
        <v>2863040.7562474664</v>
      </c>
      <c r="AA20" s="31">
        <f t="shared" si="23"/>
        <v>3550432.8358444232</v>
      </c>
      <c r="AB20" s="31">
        <f t="shared" si="24"/>
        <v>4437969.7681485824</v>
      </c>
      <c r="AC20" s="31">
        <f t="shared" si="25"/>
        <v>5591796.2908067675</v>
      </c>
    </row>
    <row r="21" spans="1:29" x14ac:dyDescent="0.25">
      <c r="A21" s="27">
        <v>8</v>
      </c>
      <c r="B21" s="33">
        <v>42409</v>
      </c>
      <c r="C21" s="35">
        <f t="shared" si="3"/>
        <v>282623312.99787056</v>
      </c>
      <c r="D21" s="35">
        <f t="shared" si="4"/>
        <v>2518953.1186398044</v>
      </c>
      <c r="E21" s="34">
        <f t="shared" si="0"/>
        <v>35327.914124733819</v>
      </c>
      <c r="F21" s="35">
        <f t="shared" si="1"/>
        <v>2483625.2045150707</v>
      </c>
      <c r="G21" s="36">
        <f t="shared" si="2"/>
        <v>280139687.79335546</v>
      </c>
      <c r="I21" s="31">
        <f t="shared" si="5"/>
        <v>102309.63930522914</v>
      </c>
      <c r="J21" s="57">
        <f t="shared" si="6"/>
        <v>150638.22582786501</v>
      </c>
      <c r="K21" s="31">
        <f t="shared" si="7"/>
        <v>213097.97800039439</v>
      </c>
      <c r="L21" s="31">
        <f t="shared" si="8"/>
        <v>232881.60991024532</v>
      </c>
      <c r="M21" s="31">
        <f t="shared" si="9"/>
        <v>369388.67008821678</v>
      </c>
      <c r="N21" s="31">
        <f t="shared" si="10"/>
        <v>412630.03697689099</v>
      </c>
      <c r="O21" s="31">
        <f t="shared" si="11"/>
        <v>461806.49343852047</v>
      </c>
      <c r="P21" s="31">
        <f t="shared" si="12"/>
        <v>521722.63579406909</v>
      </c>
      <c r="Q21" s="31">
        <f t="shared" si="13"/>
        <v>594639.45054751972</v>
      </c>
      <c r="R21" s="31">
        <f t="shared" si="14"/>
        <v>683665.79414184892</v>
      </c>
      <c r="S21" s="31">
        <f t="shared" si="15"/>
        <v>793041.01627202483</v>
      </c>
      <c r="T21" s="31">
        <f t="shared" si="16"/>
        <v>927852.33657200902</v>
      </c>
      <c r="U21" s="31">
        <f t="shared" si="17"/>
        <v>1094600.0912407527</v>
      </c>
      <c r="V21" s="31">
        <f t="shared" si="18"/>
        <v>1302893.4729201833</v>
      </c>
      <c r="W21" s="31">
        <f t="shared" si="19"/>
        <v>1564320.0374432136</v>
      </c>
      <c r="X21" s="31">
        <f t="shared" si="20"/>
        <v>1891315.2105817499</v>
      </c>
      <c r="Y21" s="31">
        <f t="shared" si="21"/>
        <v>2307901.9739406109</v>
      </c>
      <c r="Z21" s="31">
        <f t="shared" si="22"/>
        <v>2838103.309124616</v>
      </c>
      <c r="AA21" s="31">
        <f t="shared" si="23"/>
        <v>3519508.1167624816</v>
      </c>
      <c r="AB21" s="31">
        <f t="shared" si="24"/>
        <v>4399314.4901248533</v>
      </c>
      <c r="AC21" s="31">
        <f t="shared" si="25"/>
        <v>5543091.0378272347</v>
      </c>
    </row>
    <row r="22" spans="1:29" x14ac:dyDescent="0.25">
      <c r="A22" s="27">
        <v>9</v>
      </c>
      <c r="B22" s="33">
        <v>42438</v>
      </c>
      <c r="C22" s="35">
        <f t="shared" si="3"/>
        <v>280139687.79335546</v>
      </c>
      <c r="D22" s="35">
        <f t="shared" si="4"/>
        <v>2518953.1186398044</v>
      </c>
      <c r="E22" s="34">
        <f t="shared" si="0"/>
        <v>35017.460974169437</v>
      </c>
      <c r="F22" s="35">
        <f t="shared" si="1"/>
        <v>2483935.657665635</v>
      </c>
      <c r="G22" s="36">
        <f t="shared" si="2"/>
        <v>277655752.13568985</v>
      </c>
      <c r="I22" s="31">
        <f t="shared" si="5"/>
        <v>101410.56698119469</v>
      </c>
      <c r="J22" s="57">
        <f t="shared" si="6"/>
        <v>149314.45359385849</v>
      </c>
      <c r="K22" s="31">
        <f t="shared" si="7"/>
        <v>211225.32459619004</v>
      </c>
      <c r="L22" s="31">
        <f t="shared" si="8"/>
        <v>230835.10274172493</v>
      </c>
      <c r="M22" s="31">
        <f t="shared" si="9"/>
        <v>366142.57194591564</v>
      </c>
      <c r="N22" s="31">
        <f t="shared" si="10"/>
        <v>409003.94417829899</v>
      </c>
      <c r="O22" s="31">
        <f t="shared" si="11"/>
        <v>457748.24985434284</v>
      </c>
      <c r="P22" s="31">
        <f t="shared" si="12"/>
        <v>517137.86366653425</v>
      </c>
      <c r="Q22" s="31">
        <f t="shared" si="13"/>
        <v>589413.90311722003</v>
      </c>
      <c r="R22" s="31">
        <f t="shared" si="14"/>
        <v>677657.90477212693</v>
      </c>
      <c r="S22" s="31">
        <f t="shared" si="15"/>
        <v>786071.96394815552</v>
      </c>
      <c r="T22" s="31">
        <f t="shared" si="16"/>
        <v>919698.59502558608</v>
      </c>
      <c r="U22" s="31">
        <f t="shared" si="17"/>
        <v>1084981.0108236659</v>
      </c>
      <c r="V22" s="31">
        <f t="shared" si="18"/>
        <v>1291443.9607273689</v>
      </c>
      <c r="W22" s="31">
        <f t="shared" si="19"/>
        <v>1550573.1719362226</v>
      </c>
      <c r="X22" s="31">
        <f t="shared" si="20"/>
        <v>1874694.7907131349</v>
      </c>
      <c r="Y22" s="31">
        <f t="shared" si="21"/>
        <v>2287620.6905205413</v>
      </c>
      <c r="Z22" s="31">
        <f t="shared" si="22"/>
        <v>2813162.7448208756</v>
      </c>
      <c r="AA22" s="31">
        <f t="shared" si="23"/>
        <v>3488579.532090656</v>
      </c>
      <c r="AB22" s="31">
        <f t="shared" si="24"/>
        <v>4360654.3801913718</v>
      </c>
      <c r="AC22" s="31">
        <f t="shared" si="25"/>
        <v>5494379.6966910809</v>
      </c>
    </row>
    <row r="23" spans="1:29" x14ac:dyDescent="0.25">
      <c r="A23" s="27">
        <v>10</v>
      </c>
      <c r="B23" s="33">
        <v>42469</v>
      </c>
      <c r="C23" s="35">
        <f t="shared" si="3"/>
        <v>277655752.13568985</v>
      </c>
      <c r="D23" s="35">
        <f t="shared" si="4"/>
        <v>2518953.1186398044</v>
      </c>
      <c r="E23" s="34">
        <f t="shared" si="0"/>
        <v>34706.969016961237</v>
      </c>
      <c r="F23" s="35">
        <f t="shared" si="1"/>
        <v>2484246.1496228431</v>
      </c>
      <c r="G23" s="36">
        <f t="shared" si="2"/>
        <v>275171505.986067</v>
      </c>
      <c r="I23" s="31">
        <f t="shared" si="5"/>
        <v>100511.38227311971</v>
      </c>
      <c r="J23" s="57">
        <f t="shared" si="6"/>
        <v>147990.5158883227</v>
      </c>
      <c r="K23" s="31">
        <f t="shared" si="7"/>
        <v>209352.43711031013</v>
      </c>
      <c r="L23" s="31">
        <f t="shared" si="8"/>
        <v>228788.33975980841</v>
      </c>
      <c r="M23" s="31">
        <f t="shared" si="9"/>
        <v>362896.06804134662</v>
      </c>
      <c r="N23" s="31">
        <f t="shared" si="10"/>
        <v>405377.39811810717</v>
      </c>
      <c r="O23" s="31">
        <f t="shared" si="11"/>
        <v>453689.49898971716</v>
      </c>
      <c r="P23" s="31">
        <f t="shared" si="12"/>
        <v>512552.51844248344</v>
      </c>
      <c r="Q23" s="31">
        <f t="shared" si="13"/>
        <v>584187.70249349147</v>
      </c>
      <c r="R23" s="31">
        <f t="shared" si="14"/>
        <v>671649.26441623375</v>
      </c>
      <c r="S23" s="31">
        <f t="shared" si="15"/>
        <v>779102.0404927457</v>
      </c>
      <c r="T23" s="31">
        <f t="shared" si="16"/>
        <v>911543.83426146966</v>
      </c>
      <c r="U23" s="31">
        <f t="shared" si="17"/>
        <v>1075360.7280215267</v>
      </c>
      <c r="V23" s="31">
        <f t="shared" si="18"/>
        <v>1279993.0173455302</v>
      </c>
      <c r="W23" s="31">
        <f t="shared" si="19"/>
        <v>1536824.5880710434</v>
      </c>
      <c r="X23" s="31">
        <f t="shared" si="20"/>
        <v>1858072.2932920365</v>
      </c>
      <c r="Y23" s="31">
        <f t="shared" si="21"/>
        <v>2267336.8719400433</v>
      </c>
      <c r="Z23" s="31">
        <f t="shared" si="22"/>
        <v>2788219.0629465971</v>
      </c>
      <c r="AA23" s="31">
        <f t="shared" si="23"/>
        <v>3457647.0813457454</v>
      </c>
      <c r="AB23" s="31">
        <f t="shared" si="24"/>
        <v>4321989.4377441481</v>
      </c>
      <c r="AC23" s="31">
        <f t="shared" si="25"/>
        <v>5445662.2666372843</v>
      </c>
    </row>
    <row r="24" spans="1:29" x14ac:dyDescent="0.25">
      <c r="A24" s="27">
        <v>11</v>
      </c>
      <c r="B24" s="33">
        <v>42499</v>
      </c>
      <c r="C24" s="35">
        <f t="shared" si="3"/>
        <v>275171505.986067</v>
      </c>
      <c r="D24" s="35">
        <f t="shared" si="4"/>
        <v>2518953.1186398044</v>
      </c>
      <c r="E24" s="34">
        <f t="shared" si="0"/>
        <v>34396.438248258375</v>
      </c>
      <c r="F24" s="35">
        <f t="shared" si="1"/>
        <v>2484556.6803915459</v>
      </c>
      <c r="G24" s="36">
        <f t="shared" si="2"/>
        <v>272686949.30567545</v>
      </c>
      <c r="I24" s="31">
        <f t="shared" si="5"/>
        <v>99612.085166956254</v>
      </c>
      <c r="J24" s="57">
        <f t="shared" si="6"/>
        <v>146666.41269057372</v>
      </c>
      <c r="K24" s="31">
        <f t="shared" si="7"/>
        <v>207479.31551349451</v>
      </c>
      <c r="L24" s="31">
        <f t="shared" si="8"/>
        <v>226741.32093251919</v>
      </c>
      <c r="M24" s="31">
        <f t="shared" si="9"/>
        <v>359649.15832378954</v>
      </c>
      <c r="N24" s="31">
        <f t="shared" si="10"/>
        <v>401750.39873965783</v>
      </c>
      <c r="O24" s="31">
        <f t="shared" si="11"/>
        <v>449630.24078123347</v>
      </c>
      <c r="P24" s="31">
        <f t="shared" si="12"/>
        <v>507966.6000502797</v>
      </c>
      <c r="Q24" s="31">
        <f t="shared" si="13"/>
        <v>578960.84859468497</v>
      </c>
      <c r="R24" s="31">
        <f t="shared" si="14"/>
        <v>665639.87298029603</v>
      </c>
      <c r="S24" s="31">
        <f t="shared" si="15"/>
        <v>772131.24579690397</v>
      </c>
      <c r="T24" s="31">
        <f t="shared" si="16"/>
        <v>903388.05415225797</v>
      </c>
      <c r="U24" s="31">
        <f t="shared" si="17"/>
        <v>1065739.2426840377</v>
      </c>
      <c r="V24" s="31">
        <f t="shared" si="18"/>
        <v>1268540.6425957689</v>
      </c>
      <c r="W24" s="31">
        <f t="shared" si="19"/>
        <v>1523074.2856328809</v>
      </c>
      <c r="X24" s="31">
        <f t="shared" si="20"/>
        <v>1841447.7180587605</v>
      </c>
      <c r="Y24" s="31">
        <f t="shared" si="21"/>
        <v>2247050.5178822232</v>
      </c>
      <c r="Z24" s="31">
        <f t="shared" si="22"/>
        <v>2763272.2631120849</v>
      </c>
      <c r="AA24" s="31">
        <f t="shared" si="23"/>
        <v>3426710.764044492</v>
      </c>
      <c r="AB24" s="31">
        <f t="shared" si="24"/>
        <v>4283319.662179119</v>
      </c>
      <c r="AC24" s="31">
        <f t="shared" si="25"/>
        <v>5396938.7469047317</v>
      </c>
    </row>
    <row r="25" spans="1:29" x14ac:dyDescent="0.25">
      <c r="A25" s="27">
        <v>12</v>
      </c>
      <c r="B25" s="33">
        <v>42530</v>
      </c>
      <c r="C25" s="35">
        <f t="shared" si="3"/>
        <v>272686949.30567545</v>
      </c>
      <c r="D25" s="35">
        <f t="shared" si="4"/>
        <v>2518953.1186398044</v>
      </c>
      <c r="E25" s="34">
        <f t="shared" si="0"/>
        <v>34085.868663209432</v>
      </c>
      <c r="F25" s="35">
        <f t="shared" si="1"/>
        <v>2484867.2499765949</v>
      </c>
      <c r="G25" s="36">
        <f t="shared" si="2"/>
        <v>270202082.05569887</v>
      </c>
      <c r="I25" s="31">
        <f t="shared" si="5"/>
        <v>98712.675648654505</v>
      </c>
      <c r="J25" s="57">
        <f t="shared" si="6"/>
        <v>145342.14397992502</v>
      </c>
      <c r="K25" s="31">
        <f t="shared" si="7"/>
        <v>205605.95977647929</v>
      </c>
      <c r="L25" s="31">
        <f t="shared" si="8"/>
        <v>224694.04622787656</v>
      </c>
      <c r="M25" s="31">
        <f t="shared" si="9"/>
        <v>356401.84274251782</v>
      </c>
      <c r="N25" s="31">
        <f t="shared" si="10"/>
        <v>398122.94598628615</v>
      </c>
      <c r="O25" s="31">
        <f t="shared" si="11"/>
        <v>445570.47516547365</v>
      </c>
      <c r="P25" s="31">
        <f t="shared" si="12"/>
        <v>503380.10841827694</v>
      </c>
      <c r="Q25" s="31">
        <f t="shared" si="13"/>
        <v>573733.34133914125</v>
      </c>
      <c r="R25" s="31">
        <f t="shared" si="14"/>
        <v>659629.730370429</v>
      </c>
      <c r="S25" s="31">
        <f t="shared" si="15"/>
        <v>765159.57975172531</v>
      </c>
      <c r="T25" s="31">
        <f t="shared" si="16"/>
        <v>895231.25457053247</v>
      </c>
      <c r="U25" s="31">
        <f t="shared" si="17"/>
        <v>1056116.5546608812</v>
      </c>
      <c r="V25" s="31">
        <f t="shared" si="18"/>
        <v>1257086.836299164</v>
      </c>
      <c r="W25" s="31">
        <f t="shared" si="19"/>
        <v>1509322.2644069137</v>
      </c>
      <c r="X25" s="31">
        <f t="shared" si="20"/>
        <v>1824821.0647535801</v>
      </c>
      <c r="Y25" s="31">
        <f t="shared" si="21"/>
        <v>2226761.628030146</v>
      </c>
      <c r="Z25" s="31">
        <f t="shared" si="22"/>
        <v>2738322.3449275927</v>
      </c>
      <c r="AA25" s="31">
        <f t="shared" si="23"/>
        <v>3395770.5797035764</v>
      </c>
      <c r="AB25" s="31">
        <f t="shared" si="24"/>
        <v>4244645.0528921448</v>
      </c>
      <c r="AC25" s="31">
        <f t="shared" si="25"/>
        <v>5348209.1367322123</v>
      </c>
    </row>
    <row r="26" spans="1:29" x14ac:dyDescent="0.25">
      <c r="A26" s="27">
        <v>13</v>
      </c>
      <c r="B26" s="33">
        <v>42560</v>
      </c>
      <c r="C26" s="35">
        <f>IF(G25&lt;=0,0,G25)</f>
        <v>270202082.05569887</v>
      </c>
      <c r="D26" s="35">
        <f>IF(C26&lt;1,0,D25)</f>
        <v>2518953.1186398044</v>
      </c>
      <c r="E26" s="34">
        <f t="shared" si="0"/>
        <v>33775.260256962363</v>
      </c>
      <c r="F26" s="35">
        <f t="shared" si="1"/>
        <v>2485177.858382842</v>
      </c>
      <c r="G26" s="36">
        <f t="shared" si="2"/>
        <v>267716904.19731602</v>
      </c>
      <c r="I26" s="31">
        <f t="shared" si="5"/>
        <v>97813.153704162978</v>
      </c>
      <c r="J26" s="57">
        <f t="shared" si="6"/>
        <v>144017.7097356875</v>
      </c>
      <c r="K26" s="31">
        <f t="shared" si="7"/>
        <v>203732.36986999694</v>
      </c>
      <c r="L26" s="31">
        <f t="shared" si="8"/>
        <v>222646.51561389584</v>
      </c>
      <c r="M26" s="31">
        <f t="shared" si="9"/>
        <v>353154.12124679837</v>
      </c>
      <c r="N26" s="31">
        <f t="shared" si="10"/>
        <v>394495.03980132029</v>
      </c>
      <c r="O26" s="31">
        <f t="shared" si="11"/>
        <v>441510.20207901188</v>
      </c>
      <c r="P26" s="31">
        <f t="shared" si="12"/>
        <v>498793.04347482009</v>
      </c>
      <c r="Q26" s="31">
        <f t="shared" si="13"/>
        <v>568505.18064519041</v>
      </c>
      <c r="R26" s="31">
        <f t="shared" si="14"/>
        <v>653618.83649273554</v>
      </c>
      <c r="S26" s="31">
        <f t="shared" si="15"/>
        <v>758187.04224829096</v>
      </c>
      <c r="T26" s="31">
        <f t="shared" si="16"/>
        <v>887073.43538885924</v>
      </c>
      <c r="U26" s="31">
        <f t="shared" si="17"/>
        <v>1046492.6638017216</v>
      </c>
      <c r="V26" s="31">
        <f t="shared" si="18"/>
        <v>1245631.5982767718</v>
      </c>
      <c r="W26" s="31">
        <f t="shared" si="19"/>
        <v>1495568.5241782931</v>
      </c>
      <c r="X26" s="31">
        <f t="shared" si="20"/>
        <v>1808192.3331167367</v>
      </c>
      <c r="Y26" s="31">
        <f t="shared" si="21"/>
        <v>2206470.2020668369</v>
      </c>
      <c r="Z26" s="31">
        <f t="shared" si="22"/>
        <v>2713369.3080033278</v>
      </c>
      <c r="AA26" s="31">
        <f t="shared" si="23"/>
        <v>3364826.5278396178</v>
      </c>
      <c r="AB26" s="31">
        <f t="shared" si="24"/>
        <v>4205965.6092790086</v>
      </c>
      <c r="AC26" s="31">
        <f t="shared" si="25"/>
        <v>5299473.4353584209</v>
      </c>
    </row>
    <row r="27" spans="1:29" x14ac:dyDescent="0.25">
      <c r="A27" s="27">
        <v>14</v>
      </c>
      <c r="B27" s="33">
        <v>42591</v>
      </c>
      <c r="C27" s="35">
        <f t="shared" si="3"/>
        <v>267716904.19731602</v>
      </c>
      <c r="D27" s="35">
        <f t="shared" si="4"/>
        <v>2518953.1186398044</v>
      </c>
      <c r="E27" s="34">
        <f t="shared" si="0"/>
        <v>33464.613024664504</v>
      </c>
      <c r="F27" s="35">
        <f t="shared" si="1"/>
        <v>2485488.5056151398</v>
      </c>
      <c r="G27" s="36">
        <f t="shared" si="2"/>
        <v>265231415.69170088</v>
      </c>
      <c r="I27" s="31">
        <f t="shared" si="5"/>
        <v>96913.519319428407</v>
      </c>
      <c r="J27" s="57">
        <f t="shared" si="6"/>
        <v>142693.10993716944</v>
      </c>
      <c r="K27" s="31">
        <f t="shared" si="7"/>
        <v>201858.5457647763</v>
      </c>
      <c r="L27" s="31">
        <f t="shared" si="8"/>
        <v>220598.72905858839</v>
      </c>
      <c r="M27" s="31">
        <f t="shared" si="9"/>
        <v>349905.99378589203</v>
      </c>
      <c r="N27" s="31">
        <f t="shared" si="10"/>
        <v>390866.68012808141</v>
      </c>
      <c r="O27" s="31">
        <f t="shared" si="11"/>
        <v>437449.42145841435</v>
      </c>
      <c r="P27" s="31">
        <f t="shared" si="12"/>
        <v>494205.40514824539</v>
      </c>
      <c r="Q27" s="31">
        <f t="shared" si="13"/>
        <v>563276.36643115291</v>
      </c>
      <c r="R27" s="31">
        <f t="shared" si="14"/>
        <v>647607.19125330751</v>
      </c>
      <c r="S27" s="31">
        <f t="shared" si="15"/>
        <v>751213.63317766879</v>
      </c>
      <c r="T27" s="31">
        <f t="shared" si="16"/>
        <v>878914.59647978854</v>
      </c>
      <c r="U27" s="31">
        <f t="shared" si="17"/>
        <v>1036867.5699562051</v>
      </c>
      <c r="V27" s="31">
        <f t="shared" si="18"/>
        <v>1234174.9283496269</v>
      </c>
      <c r="W27" s="31">
        <f t="shared" si="19"/>
        <v>1481813.0647321444</v>
      </c>
      <c r="X27" s="31">
        <f t="shared" si="20"/>
        <v>1791561.522888439</v>
      </c>
      <c r="Y27" s="31">
        <f t="shared" si="21"/>
        <v>2186176.239675283</v>
      </c>
      <c r="Z27" s="31">
        <f t="shared" si="22"/>
        <v>2688413.1519494476</v>
      </c>
      <c r="AA27" s="31">
        <f t="shared" si="23"/>
        <v>3333878.6079691765</v>
      </c>
      <c r="AB27" s="31">
        <f t="shared" si="24"/>
        <v>4167281.3307354217</v>
      </c>
      <c r="AC27" s="31">
        <f t="shared" si="25"/>
        <v>5250731.6420219596</v>
      </c>
    </row>
    <row r="28" spans="1:29" x14ac:dyDescent="0.25">
      <c r="A28" s="27">
        <v>15</v>
      </c>
      <c r="B28" s="33">
        <v>42622</v>
      </c>
      <c r="C28" s="35">
        <f t="shared" si="3"/>
        <v>265231415.69170088</v>
      </c>
      <c r="D28" s="35">
        <f t="shared" si="4"/>
        <v>2518953.1186398044</v>
      </c>
      <c r="E28" s="34">
        <f t="shared" si="0"/>
        <v>33153.92696146261</v>
      </c>
      <c r="F28" s="35">
        <f t="shared" si="1"/>
        <v>2485799.1916783419</v>
      </c>
      <c r="G28" s="36">
        <f t="shared" si="2"/>
        <v>262745616.50002253</v>
      </c>
      <c r="I28" s="31">
        <f t="shared" si="5"/>
        <v>96013.77248039571</v>
      </c>
      <c r="J28" s="57">
        <f t="shared" si="6"/>
        <v>141368.34456367657</v>
      </c>
      <c r="K28" s="31">
        <f t="shared" si="7"/>
        <v>199984.48743154245</v>
      </c>
      <c r="L28" s="31">
        <f t="shared" si="8"/>
        <v>218550.6865299615</v>
      </c>
      <c r="M28" s="31">
        <f t="shared" si="9"/>
        <v>346657.46030905301</v>
      </c>
      <c r="N28" s="31">
        <f t="shared" si="10"/>
        <v>387237.86690988328</v>
      </c>
      <c r="O28" s="31">
        <f t="shared" si="11"/>
        <v>433388.13324023923</v>
      </c>
      <c r="P28" s="31">
        <f t="shared" si="12"/>
        <v>489617.19336687983</v>
      </c>
      <c r="Q28" s="31">
        <f t="shared" si="13"/>
        <v>558046.89861533872</v>
      </c>
      <c r="R28" s="31">
        <f t="shared" si="14"/>
        <v>641594.79455822438</v>
      </c>
      <c r="S28" s="31">
        <f t="shared" si="15"/>
        <v>744239.35243091267</v>
      </c>
      <c r="T28" s="31">
        <f t="shared" si="16"/>
        <v>870754.73771585396</v>
      </c>
      <c r="U28" s="31">
        <f t="shared" si="17"/>
        <v>1027241.2729739576</v>
      </c>
      <c r="V28" s="31">
        <f t="shared" si="18"/>
        <v>1222716.8263387412</v>
      </c>
      <c r="W28" s="31">
        <f t="shared" si="19"/>
        <v>1468055.8858535644</v>
      </c>
      <c r="X28" s="31">
        <f t="shared" si="20"/>
        <v>1774928.6338088624</v>
      </c>
      <c r="Y28" s="31">
        <f t="shared" si="21"/>
        <v>2165879.7405384295</v>
      </c>
      <c r="Z28" s="31">
        <f t="shared" si="22"/>
        <v>2663453.8763760603</v>
      </c>
      <c r="AA28" s="31">
        <f t="shared" si="23"/>
        <v>3302926.8196087508</v>
      </c>
      <c r="AB28" s="31">
        <f t="shared" si="24"/>
        <v>4128592.216657016</v>
      </c>
      <c r="AC28" s="31">
        <f t="shared" si="25"/>
        <v>5201983.7559613297</v>
      </c>
    </row>
    <row r="29" spans="1:29" x14ac:dyDescent="0.25">
      <c r="A29" s="27">
        <v>16</v>
      </c>
      <c r="B29" s="33">
        <v>42652</v>
      </c>
      <c r="C29" s="35">
        <f t="shared" si="3"/>
        <v>262745616.50002253</v>
      </c>
      <c r="D29" s="35">
        <f t="shared" si="4"/>
        <v>2518953.1186398044</v>
      </c>
      <c r="E29" s="34">
        <f t="shared" si="0"/>
        <v>32843.202062502816</v>
      </c>
      <c r="F29" s="35">
        <f t="shared" si="1"/>
        <v>2486109.9165773015</v>
      </c>
      <c r="G29" s="36">
        <f t="shared" si="2"/>
        <v>260259506.58344522</v>
      </c>
      <c r="I29" s="31">
        <f t="shared" si="5"/>
        <v>95113.913173008157</v>
      </c>
      <c r="J29" s="57">
        <f t="shared" si="6"/>
        <v>140043.41359451201</v>
      </c>
      <c r="K29" s="31">
        <f t="shared" si="7"/>
        <v>198110.19484101699</v>
      </c>
      <c r="L29" s="31">
        <f t="shared" si="8"/>
        <v>216502.38799601854</v>
      </c>
      <c r="M29" s="31">
        <f t="shared" si="9"/>
        <v>343408.52076552942</v>
      </c>
      <c r="N29" s="31">
        <f t="shared" si="10"/>
        <v>383608.60009003291</v>
      </c>
      <c r="O29" s="31">
        <f t="shared" si="11"/>
        <v>429326.3373610368</v>
      </c>
      <c r="P29" s="31">
        <f t="shared" si="12"/>
        <v>485028.4080590416</v>
      </c>
      <c r="Q29" s="31">
        <f t="shared" si="13"/>
        <v>552816.77711604745</v>
      </c>
      <c r="R29" s="31">
        <f t="shared" si="14"/>
        <v>635581.64631355449</v>
      </c>
      <c r="S29" s="31">
        <f t="shared" si="15"/>
        <v>737264.19989906321</v>
      </c>
      <c r="T29" s="31">
        <f t="shared" si="16"/>
        <v>862593.85896957398</v>
      </c>
      <c r="U29" s="31">
        <f t="shared" si="17"/>
        <v>1017613.7727045873</v>
      </c>
      <c r="V29" s="31">
        <f t="shared" si="18"/>
        <v>1211257.292065104</v>
      </c>
      <c r="W29" s="31">
        <f t="shared" si="19"/>
        <v>1454296.9873276248</v>
      </c>
      <c r="X29" s="31">
        <f t="shared" si="20"/>
        <v>1758293.6656181507</v>
      </c>
      <c r="Y29" s="31">
        <f t="shared" si="21"/>
        <v>2145580.7043391839</v>
      </c>
      <c r="Z29" s="31">
        <f t="shared" si="22"/>
        <v>2638491.4808932263</v>
      </c>
      <c r="AA29" s="31">
        <f t="shared" si="23"/>
        <v>3271971.1622747802</v>
      </c>
      <c r="AB29" s="31">
        <f t="shared" si="24"/>
        <v>4089898.2664393508</v>
      </c>
      <c r="AC29" s="31">
        <f t="shared" si="25"/>
        <v>5153229.776414942</v>
      </c>
    </row>
    <row r="30" spans="1:29" x14ac:dyDescent="0.25">
      <c r="A30" s="27">
        <v>17</v>
      </c>
      <c r="B30" s="33">
        <v>42683</v>
      </c>
      <c r="C30" s="35">
        <f t="shared" si="3"/>
        <v>260259506.58344522</v>
      </c>
      <c r="D30" s="35">
        <f t="shared" si="4"/>
        <v>2518953.1186398044</v>
      </c>
      <c r="E30" s="34">
        <f t="shared" si="0"/>
        <v>32532.438322930655</v>
      </c>
      <c r="F30" s="35">
        <f t="shared" si="1"/>
        <v>2486420.6803168738</v>
      </c>
      <c r="G30" s="36">
        <f t="shared" si="2"/>
        <v>257773085.90312836</v>
      </c>
      <c r="I30" s="31">
        <f t="shared" si="5"/>
        <v>94213.941383207159</v>
      </c>
      <c r="J30" s="57">
        <f t="shared" si="6"/>
        <v>138718.3170089763</v>
      </c>
      <c r="K30" s="31">
        <f t="shared" si="7"/>
        <v>196235.66796391769</v>
      </c>
      <c r="L30" s="31">
        <f t="shared" si="8"/>
        <v>214453.83342475884</v>
      </c>
      <c r="M30" s="31">
        <f t="shared" si="9"/>
        <v>340159.17510456289</v>
      </c>
      <c r="N30" s="31">
        <f t="shared" si="10"/>
        <v>379978.87961182999</v>
      </c>
      <c r="O30" s="31">
        <f t="shared" si="11"/>
        <v>425264.03375734948</v>
      </c>
      <c r="P30" s="31">
        <f t="shared" si="12"/>
        <v>480439.04915303987</v>
      </c>
      <c r="Q30" s="31">
        <f t="shared" si="13"/>
        <v>547586.0018515687</v>
      </c>
      <c r="R30" s="31">
        <f t="shared" si="14"/>
        <v>629567.74642535392</v>
      </c>
      <c r="S30" s="31">
        <f t="shared" si="15"/>
        <v>730288.1754731473</v>
      </c>
      <c r="T30" s="31">
        <f t="shared" si="16"/>
        <v>854431.96011345065</v>
      </c>
      <c r="U30" s="31">
        <f t="shared" si="17"/>
        <v>1007985.0689976834</v>
      </c>
      <c r="V30" s="31">
        <f t="shared" si="18"/>
        <v>1199796.3253496825</v>
      </c>
      <c r="W30" s="31">
        <f t="shared" si="19"/>
        <v>1440536.3689393692</v>
      </c>
      <c r="X30" s="31">
        <f t="shared" si="20"/>
        <v>1741656.6180564153</v>
      </c>
      <c r="Y30" s="31">
        <f t="shared" si="21"/>
        <v>2125279.1307604136</v>
      </c>
      <c r="Z30" s="31">
        <f t="shared" si="22"/>
        <v>2613525.9651109567</v>
      </c>
      <c r="AA30" s="31">
        <f t="shared" si="23"/>
        <v>3241011.635483643</v>
      </c>
      <c r="AB30" s="31">
        <f t="shared" si="24"/>
        <v>4051199.4794779085</v>
      </c>
      <c r="AC30" s="31">
        <f t="shared" si="25"/>
        <v>5104469.7026211107</v>
      </c>
    </row>
    <row r="31" spans="1:29" x14ac:dyDescent="0.25">
      <c r="A31" s="27">
        <v>18</v>
      </c>
      <c r="B31" s="33">
        <v>42713</v>
      </c>
      <c r="C31" s="35">
        <f t="shared" si="3"/>
        <v>257773085.90312836</v>
      </c>
      <c r="D31" s="35">
        <f t="shared" si="4"/>
        <v>2518953.1186398044</v>
      </c>
      <c r="E31" s="34">
        <f t="shared" si="0"/>
        <v>32221.635737891047</v>
      </c>
      <c r="F31" s="35">
        <f t="shared" si="1"/>
        <v>2486731.4829019136</v>
      </c>
      <c r="G31" s="36">
        <f t="shared" si="2"/>
        <v>255286354.42022645</v>
      </c>
      <c r="I31" s="31">
        <f t="shared" si="5"/>
        <v>93313.857096932465</v>
      </c>
      <c r="J31" s="57">
        <f t="shared" si="6"/>
        <v>137393.05478636743</v>
      </c>
      <c r="K31" s="31">
        <f t="shared" si="7"/>
        <v>194360.90677095877</v>
      </c>
      <c r="L31" s="31">
        <f t="shared" si="8"/>
        <v>212405.02278417774</v>
      </c>
      <c r="M31" s="31">
        <f t="shared" si="9"/>
        <v>336909.42327538872</v>
      </c>
      <c r="N31" s="31">
        <f t="shared" si="10"/>
        <v>376348.70541856741</v>
      </c>
      <c r="O31" s="31">
        <f t="shared" si="11"/>
        <v>421201.2223657117</v>
      </c>
      <c r="P31" s="31">
        <f t="shared" si="12"/>
        <v>475849.11657717492</v>
      </c>
      <c r="Q31" s="31">
        <f t="shared" si="13"/>
        <v>542354.57274018205</v>
      </c>
      <c r="R31" s="31">
        <f t="shared" si="14"/>
        <v>623553.09479966748</v>
      </c>
      <c r="S31" s="31">
        <f t="shared" si="15"/>
        <v>723311.2790441782</v>
      </c>
      <c r="T31" s="31">
        <f t="shared" si="16"/>
        <v>846269.04101997032</v>
      </c>
      <c r="U31" s="31">
        <f t="shared" si="17"/>
        <v>998355.16170281614</v>
      </c>
      <c r="V31" s="31">
        <f t="shared" si="18"/>
        <v>1188333.9260134217</v>
      </c>
      <c r="W31" s="31">
        <f t="shared" si="19"/>
        <v>1426774.0304738155</v>
      </c>
      <c r="X31" s="31">
        <f t="shared" si="20"/>
        <v>1725017.4908637349</v>
      </c>
      <c r="Y31" s="31">
        <f t="shared" si="21"/>
        <v>2104975.019484946</v>
      </c>
      <c r="Z31" s="31">
        <f t="shared" si="22"/>
        <v>2588557.3286392149</v>
      </c>
      <c r="AA31" s="31">
        <f t="shared" si="23"/>
        <v>3210048.2387516573</v>
      </c>
      <c r="AB31" s="31">
        <f t="shared" si="24"/>
        <v>4012495.8551680963</v>
      </c>
      <c r="AC31" s="31">
        <f t="shared" si="25"/>
        <v>5055703.5338180559</v>
      </c>
    </row>
    <row r="32" spans="1:29" x14ac:dyDescent="0.25">
      <c r="A32" s="27">
        <v>19</v>
      </c>
      <c r="B32" s="33">
        <v>42744</v>
      </c>
      <c r="C32" s="35">
        <f t="shared" si="3"/>
        <v>255286354.42022645</v>
      </c>
      <c r="D32" s="35">
        <f t="shared" si="4"/>
        <v>2518953.1186398044</v>
      </c>
      <c r="E32" s="34">
        <f t="shared" si="0"/>
        <v>31910.794302528306</v>
      </c>
      <c r="F32" s="35">
        <f t="shared" si="1"/>
        <v>2487042.3243372762</v>
      </c>
      <c r="G32" s="36">
        <f t="shared" si="2"/>
        <v>252799312.09588918</v>
      </c>
      <c r="I32" s="31">
        <f t="shared" si="5"/>
        <v>92413.660300121977</v>
      </c>
      <c r="J32" s="57">
        <f t="shared" si="6"/>
        <v>136067.62690598069</v>
      </c>
      <c r="K32" s="31">
        <f t="shared" si="7"/>
        <v>192485.91123285075</v>
      </c>
      <c r="L32" s="31">
        <f t="shared" si="8"/>
        <v>210355.95604226657</v>
      </c>
      <c r="M32" s="31">
        <f t="shared" si="9"/>
        <v>333659.26522723597</v>
      </c>
      <c r="N32" s="31">
        <f t="shared" si="10"/>
        <v>372718.07745353063</v>
      </c>
      <c r="O32" s="31">
        <f t="shared" si="11"/>
        <v>417137.90312264999</v>
      </c>
      <c r="P32" s="31">
        <f t="shared" si="12"/>
        <v>471258.61025973805</v>
      </c>
      <c r="Q32" s="31">
        <f t="shared" si="13"/>
        <v>537122.4897001565</v>
      </c>
      <c r="R32" s="31">
        <f t="shared" si="14"/>
        <v>617537.69134252775</v>
      </c>
      <c r="S32" s="31">
        <f t="shared" si="15"/>
        <v>716333.51050315541</v>
      </c>
      <c r="T32" s="31">
        <f t="shared" si="16"/>
        <v>838105.10156160337</v>
      </c>
      <c r="U32" s="31">
        <f t="shared" si="17"/>
        <v>988724.05066953704</v>
      </c>
      <c r="V32" s="31">
        <f t="shared" si="18"/>
        <v>1176870.093877244</v>
      </c>
      <c r="W32" s="31">
        <f t="shared" si="19"/>
        <v>1413009.9717159534</v>
      </c>
      <c r="X32" s="31">
        <f t="shared" si="20"/>
        <v>1708376.2837801555</v>
      </c>
      <c r="Y32" s="31">
        <f t="shared" si="21"/>
        <v>2084668.3701955692</v>
      </c>
      <c r="Z32" s="31">
        <f t="shared" si="22"/>
        <v>2563585.5710879141</v>
      </c>
      <c r="AA32" s="31">
        <f t="shared" si="23"/>
        <v>3179080.9715950796</v>
      </c>
      <c r="AB32" s="31">
        <f t="shared" si="24"/>
        <v>3973787.3929052451</v>
      </c>
      <c r="AC32" s="31">
        <f t="shared" si="25"/>
        <v>5006931.2692439016</v>
      </c>
    </row>
    <row r="33" spans="1:29" x14ac:dyDescent="0.25">
      <c r="A33" s="27">
        <v>20</v>
      </c>
      <c r="B33" s="33">
        <v>42775</v>
      </c>
      <c r="C33" s="35">
        <f t="shared" si="3"/>
        <v>252799312.09588918</v>
      </c>
      <c r="D33" s="35">
        <f t="shared" si="4"/>
        <v>2518953.1186398044</v>
      </c>
      <c r="E33" s="34">
        <f t="shared" si="0"/>
        <v>31599.914011986151</v>
      </c>
      <c r="F33" s="35">
        <f t="shared" si="1"/>
        <v>2487353.2046278184</v>
      </c>
      <c r="G33" s="36">
        <f t="shared" si="2"/>
        <v>250311958.89126137</v>
      </c>
      <c r="I33" s="31">
        <f t="shared" si="5"/>
        <v>91513.350978711882</v>
      </c>
      <c r="J33" s="57">
        <f t="shared" si="6"/>
        <v>134742.03334710895</v>
      </c>
      <c r="K33" s="31">
        <f t="shared" si="7"/>
        <v>190610.68132030044</v>
      </c>
      <c r="L33" s="31">
        <f t="shared" si="8"/>
        <v>208306.63316701268</v>
      </c>
      <c r="M33" s="31">
        <f t="shared" si="9"/>
        <v>330408.70090932713</v>
      </c>
      <c r="N33" s="31">
        <f t="shared" si="10"/>
        <v>369086.99565999821</v>
      </c>
      <c r="O33" s="31">
        <f t="shared" si="11"/>
        <v>413074.07596468291</v>
      </c>
      <c r="P33" s="31">
        <f t="shared" si="12"/>
        <v>466667.53012901143</v>
      </c>
      <c r="Q33" s="31">
        <f t="shared" si="13"/>
        <v>531889.75264975091</v>
      </c>
      <c r="R33" s="31">
        <f t="shared" si="14"/>
        <v>611521.53595995589</v>
      </c>
      <c r="S33" s="31">
        <f t="shared" si="15"/>
        <v>709354.86974106508</v>
      </c>
      <c r="T33" s="31">
        <f t="shared" si="16"/>
        <v>829940.14161080413</v>
      </c>
      <c r="U33" s="31">
        <f t="shared" si="17"/>
        <v>979091.7357473789</v>
      </c>
      <c r="V33" s="31">
        <f t="shared" si="18"/>
        <v>1165404.8287620493</v>
      </c>
      <c r="W33" s="31">
        <f t="shared" si="19"/>
        <v>1399244.1924507467</v>
      </c>
      <c r="X33" s="31">
        <f t="shared" si="20"/>
        <v>1691732.9965456903</v>
      </c>
      <c r="Y33" s="31">
        <f t="shared" si="21"/>
        <v>2064359.1825750312</v>
      </c>
      <c r="Z33" s="31">
        <f t="shared" si="22"/>
        <v>2538610.6920669191</v>
      </c>
      <c r="AA33" s="31">
        <f t="shared" si="23"/>
        <v>3148109.833530108</v>
      </c>
      <c r="AB33" s="31">
        <f t="shared" si="24"/>
        <v>3935074.0920846113</v>
      </c>
      <c r="AC33" s="31">
        <f t="shared" si="25"/>
        <v>4958152.9081366742</v>
      </c>
    </row>
    <row r="34" spans="1:29" x14ac:dyDescent="0.25">
      <c r="A34" s="27">
        <v>21</v>
      </c>
      <c r="B34" s="33">
        <v>42803</v>
      </c>
      <c r="C34" s="35">
        <f t="shared" si="3"/>
        <v>250311958.89126137</v>
      </c>
      <c r="D34" s="35">
        <f t="shared" si="4"/>
        <v>2518953.1186398044</v>
      </c>
      <c r="E34" s="34">
        <f t="shared" si="0"/>
        <v>31288.994861407671</v>
      </c>
      <c r="F34" s="35">
        <f t="shared" si="1"/>
        <v>2487664.1237783968</v>
      </c>
      <c r="G34" s="36">
        <f t="shared" si="2"/>
        <v>247824294.76748297</v>
      </c>
      <c r="I34" s="31">
        <f t="shared" si="5"/>
        <v>90612.929118636617</v>
      </c>
      <c r="J34" s="57">
        <f t="shared" si="6"/>
        <v>133416.27408904233</v>
      </c>
      <c r="K34" s="31">
        <f t="shared" si="7"/>
        <v>188735.21700401107</v>
      </c>
      <c r="L34" s="31">
        <f t="shared" si="8"/>
        <v>206257.05412639937</v>
      </c>
      <c r="M34" s="31">
        <f t="shared" si="9"/>
        <v>327157.73027087859</v>
      </c>
      <c r="N34" s="31">
        <f t="shared" si="10"/>
        <v>365455.45998124161</v>
      </c>
      <c r="O34" s="31">
        <f t="shared" si="11"/>
        <v>409009.74082832102</v>
      </c>
      <c r="P34" s="31">
        <f t="shared" si="12"/>
        <v>462075.87611326849</v>
      </c>
      <c r="Q34" s="31">
        <f t="shared" si="13"/>
        <v>526656.36150721391</v>
      </c>
      <c r="R34" s="31">
        <f t="shared" si="14"/>
        <v>605504.62855796132</v>
      </c>
      <c r="S34" s="31">
        <f t="shared" si="15"/>
        <v>702375.35664887936</v>
      </c>
      <c r="T34" s="31">
        <f t="shared" si="16"/>
        <v>821774.16104001109</v>
      </c>
      <c r="U34" s="31">
        <f t="shared" si="17"/>
        <v>969458.21678585536</v>
      </c>
      <c r="V34" s="31">
        <f t="shared" si="18"/>
        <v>1153938.1304887149</v>
      </c>
      <c r="W34" s="31">
        <f t="shared" si="19"/>
        <v>1385476.6924631316</v>
      </c>
      <c r="X34" s="31">
        <f t="shared" si="20"/>
        <v>1675087.6289003212</v>
      </c>
      <c r="Y34" s="31">
        <f t="shared" si="21"/>
        <v>2044047.4563060405</v>
      </c>
      <c r="Z34" s="31">
        <f t="shared" si="22"/>
        <v>2513632.6911860467</v>
      </c>
      <c r="AA34" s="31">
        <f t="shared" si="23"/>
        <v>3117134.8240728779</v>
      </c>
      <c r="AB34" s="31">
        <f t="shared" si="24"/>
        <v>3896355.9521013745</v>
      </c>
      <c r="AC34" s="31">
        <f t="shared" si="25"/>
        <v>4909368.4497343088</v>
      </c>
    </row>
    <row r="35" spans="1:29" x14ac:dyDescent="0.25">
      <c r="A35" s="27">
        <v>22</v>
      </c>
      <c r="B35" s="33">
        <v>42834</v>
      </c>
      <c r="C35" s="35">
        <f t="shared" si="3"/>
        <v>247824294.76748297</v>
      </c>
      <c r="D35" s="35">
        <f t="shared" si="4"/>
        <v>2518953.1186398044</v>
      </c>
      <c r="E35" s="34">
        <f t="shared" si="0"/>
        <v>30978.036845935374</v>
      </c>
      <c r="F35" s="35">
        <f t="shared" si="1"/>
        <v>2487975.0817938689</v>
      </c>
      <c r="G35" s="36">
        <f t="shared" si="2"/>
        <v>245336319.68568909</v>
      </c>
      <c r="I35" s="31">
        <f t="shared" si="5"/>
        <v>89712.394705828832</v>
      </c>
      <c r="J35" s="57">
        <f t="shared" si="6"/>
        <v>132090.34911106844</v>
      </c>
      <c r="K35" s="31">
        <f t="shared" si="7"/>
        <v>186859.51825468216</v>
      </c>
      <c r="L35" s="31">
        <f t="shared" si="8"/>
        <v>204207.21888840594</v>
      </c>
      <c r="M35" s="31">
        <f t="shared" si="9"/>
        <v>323906.35326110024</v>
      </c>
      <c r="N35" s="31">
        <f t="shared" si="10"/>
        <v>361823.47036052513</v>
      </c>
      <c r="O35" s="31">
        <f t="shared" si="11"/>
        <v>404944.89765006711</v>
      </c>
      <c r="P35" s="31">
        <f t="shared" si="12"/>
        <v>457483.64814077358</v>
      </c>
      <c r="Q35" s="31">
        <f t="shared" si="13"/>
        <v>521422.31619078416</v>
      </c>
      <c r="R35" s="31">
        <f t="shared" si="14"/>
        <v>599486.96904254134</v>
      </c>
      <c r="S35" s="31">
        <f t="shared" si="15"/>
        <v>695394.97111755726</v>
      </c>
      <c r="T35" s="31">
        <f t="shared" si="16"/>
        <v>813607.15972164657</v>
      </c>
      <c r="U35" s="31">
        <f t="shared" si="17"/>
        <v>959823.49363446154</v>
      </c>
      <c r="V35" s="31">
        <f t="shared" si="18"/>
        <v>1142469.9988780965</v>
      </c>
      <c r="W35" s="31">
        <f t="shared" si="19"/>
        <v>1371707.4715380182</v>
      </c>
      <c r="X35" s="31">
        <f t="shared" si="20"/>
        <v>1658440.180583996</v>
      </c>
      <c r="Y35" s="31">
        <f t="shared" si="21"/>
        <v>2023733.1910712661</v>
      </c>
      <c r="Z35" s="31">
        <f t="shared" si="22"/>
        <v>2488651.568055064</v>
      </c>
      <c r="AA35" s="31">
        <f t="shared" si="23"/>
        <v>3086155.9427394653</v>
      </c>
      <c r="AB35" s="31">
        <f t="shared" si="24"/>
        <v>3857632.9723506398</v>
      </c>
      <c r="AC35" s="31">
        <f t="shared" si="25"/>
        <v>4860577.8932746435</v>
      </c>
    </row>
    <row r="36" spans="1:29" x14ac:dyDescent="0.25">
      <c r="A36" s="27">
        <v>23</v>
      </c>
      <c r="B36" s="33">
        <v>42864</v>
      </c>
      <c r="C36" s="35">
        <f t="shared" si="3"/>
        <v>245336319.68568909</v>
      </c>
      <c r="D36" s="35">
        <f t="shared" si="4"/>
        <v>2518953.1186398044</v>
      </c>
      <c r="E36" s="34">
        <f t="shared" si="0"/>
        <v>30667.039960711136</v>
      </c>
      <c r="F36" s="35">
        <f t="shared" si="1"/>
        <v>2488286.0786790932</v>
      </c>
      <c r="G36" s="36">
        <f t="shared" si="2"/>
        <v>242848033.60701001</v>
      </c>
      <c r="I36" s="31">
        <f t="shared" si="5"/>
        <v>88811.747726219444</v>
      </c>
      <c r="J36" s="57">
        <f t="shared" si="6"/>
        <v>130764.25839247229</v>
      </c>
      <c r="K36" s="31">
        <f t="shared" si="7"/>
        <v>184983.58504300957</v>
      </c>
      <c r="L36" s="31">
        <f t="shared" si="8"/>
        <v>202157.12742100778</v>
      </c>
      <c r="M36" s="31">
        <f t="shared" si="9"/>
        <v>320654.56982919562</v>
      </c>
      <c r="N36" s="31">
        <f t="shared" si="10"/>
        <v>358191.02674110606</v>
      </c>
      <c r="O36" s="31">
        <f t="shared" si="11"/>
        <v>400879.54636641592</v>
      </c>
      <c r="P36" s="31">
        <f t="shared" si="12"/>
        <v>452890.84613978205</v>
      </c>
      <c r="Q36" s="31">
        <f t="shared" si="13"/>
        <v>516187.61661868985</v>
      </c>
      <c r="R36" s="31">
        <f t="shared" si="14"/>
        <v>593468.55731968186</v>
      </c>
      <c r="S36" s="31">
        <f t="shared" si="15"/>
        <v>688413.71303804358</v>
      </c>
      <c r="T36" s="31">
        <f t="shared" si="16"/>
        <v>805439.13752811728</v>
      </c>
      <c r="U36" s="31">
        <f t="shared" si="17"/>
        <v>950187.56614267384</v>
      </c>
      <c r="V36" s="31">
        <f t="shared" si="18"/>
        <v>1131000.4337510269</v>
      </c>
      <c r="W36" s="31">
        <f t="shared" si="19"/>
        <v>1357936.529460289</v>
      </c>
      <c r="X36" s="31">
        <f t="shared" si="20"/>
        <v>1641790.6513366315</v>
      </c>
      <c r="Y36" s="31">
        <f t="shared" si="21"/>
        <v>2003416.3865533371</v>
      </c>
      <c r="Z36" s="31">
        <f t="shared" si="22"/>
        <v>2463667.3222836899</v>
      </c>
      <c r="AA36" s="31">
        <f t="shared" si="23"/>
        <v>3055173.189045886</v>
      </c>
      <c r="AB36" s="31">
        <f t="shared" si="24"/>
        <v>3818905.1522274367</v>
      </c>
      <c r="AC36" s="31">
        <f t="shared" si="25"/>
        <v>4811781.2379954197</v>
      </c>
    </row>
    <row r="37" spans="1:29" x14ac:dyDescent="0.25">
      <c r="A37" s="27">
        <v>24</v>
      </c>
      <c r="B37" s="33">
        <v>42895</v>
      </c>
      <c r="C37" s="35">
        <f t="shared" si="3"/>
        <v>242848033.60701001</v>
      </c>
      <c r="D37" s="35">
        <f t="shared" si="4"/>
        <v>2518953.1186398044</v>
      </c>
      <c r="E37" s="34">
        <f t="shared" si="0"/>
        <v>30356.004200876254</v>
      </c>
      <c r="F37" s="35">
        <f t="shared" si="1"/>
        <v>2488597.1144389282</v>
      </c>
      <c r="G37" s="36">
        <f t="shared" si="2"/>
        <v>240359436.49257109</v>
      </c>
      <c r="I37" s="31">
        <f t="shared" si="5"/>
        <v>87910.988165737625</v>
      </c>
      <c r="J37" s="57">
        <f t="shared" si="6"/>
        <v>129438.00191253633</v>
      </c>
      <c r="K37" s="31">
        <f t="shared" si="7"/>
        <v>183107.41733968555</v>
      </c>
      <c r="L37" s="31">
        <f t="shared" si="8"/>
        <v>200106.77969217623</v>
      </c>
      <c r="M37" s="31">
        <f t="shared" si="9"/>
        <v>317402.37992436206</v>
      </c>
      <c r="N37" s="31">
        <f t="shared" si="10"/>
        <v>354558.12906623457</v>
      </c>
      <c r="O37" s="31">
        <f t="shared" si="11"/>
        <v>396813.68691385433</v>
      </c>
      <c r="P37" s="31">
        <f t="shared" si="12"/>
        <v>448297.47003854049</v>
      </c>
      <c r="Q37" s="31">
        <f t="shared" si="13"/>
        <v>510952.26270914904</v>
      </c>
      <c r="R37" s="31">
        <f t="shared" si="14"/>
        <v>587449.39329535724</v>
      </c>
      <c r="S37" s="31">
        <f t="shared" si="15"/>
        <v>681431.5823012701</v>
      </c>
      <c r="T37" s="31">
        <f t="shared" si="16"/>
        <v>797270.09433181386</v>
      </c>
      <c r="U37" s="31">
        <f t="shared" si="17"/>
        <v>940550.43415994977</v>
      </c>
      <c r="V37" s="31">
        <f t="shared" si="18"/>
        <v>1119529.4349283162</v>
      </c>
      <c r="W37" s="31">
        <f t="shared" si="19"/>
        <v>1344163.8660148005</v>
      </c>
      <c r="X37" s="31">
        <f t="shared" si="20"/>
        <v>1625139.040898111</v>
      </c>
      <c r="Y37" s="31">
        <f t="shared" si="21"/>
        <v>1983097.0424348437</v>
      </c>
      <c r="Z37" s="31">
        <f t="shared" si="22"/>
        <v>2438679.9534815946</v>
      </c>
      <c r="AA37" s="31">
        <f t="shared" si="23"/>
        <v>3024186.5625080955</v>
      </c>
      <c r="AB37" s="31">
        <f t="shared" si="24"/>
        <v>3780172.491126718</v>
      </c>
      <c r="AC37" s="31">
        <f t="shared" si="25"/>
        <v>4762978.4831342874</v>
      </c>
    </row>
    <row r="38" spans="1:29" x14ac:dyDescent="0.25">
      <c r="A38" s="27">
        <v>25</v>
      </c>
      <c r="B38" s="33">
        <v>42925</v>
      </c>
      <c r="C38" s="35">
        <f t="shared" si="3"/>
        <v>240359436.49257109</v>
      </c>
      <c r="D38" s="35">
        <f t="shared" si="4"/>
        <v>2518953.1186398044</v>
      </c>
      <c r="E38" s="34">
        <f t="shared" si="0"/>
        <v>30044.929561571389</v>
      </c>
      <c r="F38" s="35">
        <f t="shared" si="1"/>
        <v>2488908.1890782332</v>
      </c>
      <c r="G38" s="36">
        <f t="shared" si="2"/>
        <v>237870528.30349284</v>
      </c>
      <c r="I38" s="31">
        <f t="shared" si="5"/>
        <v>87010.116010310725</v>
      </c>
      <c r="J38" s="57">
        <f t="shared" si="6"/>
        <v>128111.5796505404</v>
      </c>
      <c r="K38" s="31">
        <f t="shared" si="7"/>
        <v>181231.01511539859</v>
      </c>
      <c r="L38" s="31">
        <f t="shared" si="8"/>
        <v>198056.17566987858</v>
      </c>
      <c r="M38" s="31">
        <f t="shared" si="9"/>
        <v>314149.78349579038</v>
      </c>
      <c r="N38" s="31">
        <f t="shared" si="10"/>
        <v>350924.77727915376</v>
      </c>
      <c r="O38" s="31">
        <f t="shared" si="11"/>
        <v>392747.31922886113</v>
      </c>
      <c r="P38" s="31">
        <f t="shared" si="12"/>
        <v>443703.51976528624</v>
      </c>
      <c r="Q38" s="31">
        <f t="shared" si="13"/>
        <v>505716.25438036956</v>
      </c>
      <c r="R38" s="31">
        <f t="shared" si="14"/>
        <v>581429.47687552951</v>
      </c>
      <c r="S38" s="31">
        <f t="shared" si="15"/>
        <v>674448.57879815449</v>
      </c>
      <c r="T38" s="31">
        <f t="shared" si="16"/>
        <v>789100.03000511089</v>
      </c>
      <c r="U38" s="31">
        <f t="shared" si="17"/>
        <v>930912.09753572789</v>
      </c>
      <c r="V38" s="31">
        <f t="shared" si="18"/>
        <v>1108057.0022307527</v>
      </c>
      <c r="W38" s="31">
        <f t="shared" si="19"/>
        <v>1330389.4809863809</v>
      </c>
      <c r="X38" s="31">
        <f t="shared" si="20"/>
        <v>1608485.3490082857</v>
      </c>
      <c r="Y38" s="31">
        <f t="shared" si="21"/>
        <v>1962775.1583983356</v>
      </c>
      <c r="Z38" s="31">
        <f t="shared" si="22"/>
        <v>2413689.4612583988</v>
      </c>
      <c r="AA38" s="31">
        <f t="shared" si="23"/>
        <v>2993196.0626419876</v>
      </c>
      <c r="AB38" s="31">
        <f t="shared" si="24"/>
        <v>3741434.9884433616</v>
      </c>
      <c r="AC38" s="31">
        <f t="shared" si="25"/>
        <v>4714169.6279287962</v>
      </c>
    </row>
    <row r="39" spans="1:29" x14ac:dyDescent="0.25">
      <c r="A39" s="27">
        <v>26</v>
      </c>
      <c r="B39" s="33">
        <v>42956</v>
      </c>
      <c r="C39" s="35">
        <f t="shared" si="3"/>
        <v>237870528.30349284</v>
      </c>
      <c r="D39" s="35">
        <f t="shared" si="4"/>
        <v>2518953.1186398044</v>
      </c>
      <c r="E39" s="34">
        <f t="shared" si="0"/>
        <v>29733.816037936605</v>
      </c>
      <c r="F39" s="35">
        <f t="shared" si="1"/>
        <v>2489219.3026018678</v>
      </c>
      <c r="G39" s="36">
        <f t="shared" si="2"/>
        <v>235381309.00089097</v>
      </c>
      <c r="I39" s="31">
        <f t="shared" si="5"/>
        <v>86109.13124586441</v>
      </c>
      <c r="J39" s="57">
        <f t="shared" si="6"/>
        <v>126784.99158576169</v>
      </c>
      <c r="K39" s="31">
        <f t="shared" si="7"/>
        <v>179354.37834083362</v>
      </c>
      <c r="L39" s="31">
        <f t="shared" si="8"/>
        <v>196005.3153220781</v>
      </c>
      <c r="M39" s="31">
        <f t="shared" si="9"/>
        <v>310896.78049266513</v>
      </c>
      <c r="N39" s="31">
        <f t="shared" si="10"/>
        <v>347290.97132309957</v>
      </c>
      <c r="O39" s="31">
        <f t="shared" si="11"/>
        <v>388680.44324790727</v>
      </c>
      <c r="P39" s="31">
        <f t="shared" si="12"/>
        <v>439108.99524824781</v>
      </c>
      <c r="Q39" s="31">
        <f t="shared" si="13"/>
        <v>500479.59155054897</v>
      </c>
      <c r="R39" s="31">
        <f t="shared" si="14"/>
        <v>575408.80796614918</v>
      </c>
      <c r="S39" s="31">
        <f t="shared" si="15"/>
        <v>667464.70241960092</v>
      </c>
      <c r="T39" s="31">
        <f t="shared" si="16"/>
        <v>780928.94442036701</v>
      </c>
      <c r="U39" s="31">
        <f t="shared" si="17"/>
        <v>921272.55611942778</v>
      </c>
      <c r="V39" s="31">
        <f t="shared" si="18"/>
        <v>1096583.1354791021</v>
      </c>
      <c r="W39" s="31">
        <f t="shared" si="19"/>
        <v>1316613.374159833</v>
      </c>
      <c r="X39" s="31">
        <f t="shared" si="20"/>
        <v>1591829.5754069742</v>
      </c>
      <c r="Y39" s="31">
        <f t="shared" si="21"/>
        <v>1942450.7341263227</v>
      </c>
      <c r="Z39" s="31">
        <f t="shared" si="22"/>
        <v>2388695.845223675</v>
      </c>
      <c r="AA39" s="31">
        <f t="shared" si="23"/>
        <v>2962201.688963396</v>
      </c>
      <c r="AB39" s="31">
        <f t="shared" si="24"/>
        <v>3702692.6435721698</v>
      </c>
      <c r="AC39" s="31">
        <f t="shared" si="25"/>
        <v>4665354.6716164052</v>
      </c>
    </row>
    <row r="40" spans="1:29" x14ac:dyDescent="0.25">
      <c r="A40" s="27">
        <v>27</v>
      </c>
      <c r="B40" s="33">
        <v>42987</v>
      </c>
      <c r="C40" s="35">
        <f t="shared" si="3"/>
        <v>235381309.00089097</v>
      </c>
      <c r="D40" s="35">
        <f t="shared" si="4"/>
        <v>2518953.1186398044</v>
      </c>
      <c r="E40" s="34">
        <f t="shared" si="0"/>
        <v>29422.66362511137</v>
      </c>
      <c r="F40" s="35">
        <f t="shared" si="1"/>
        <v>2489530.4550146931</v>
      </c>
      <c r="G40" s="36">
        <f t="shared" si="2"/>
        <v>232891778.54587626</v>
      </c>
      <c r="I40" s="31">
        <f t="shared" si="5"/>
        <v>85208.033858322524</v>
      </c>
      <c r="J40" s="57">
        <f t="shared" si="6"/>
        <v>125458.23769747489</v>
      </c>
      <c r="K40" s="31">
        <f t="shared" si="7"/>
        <v>177477.5069866718</v>
      </c>
      <c r="L40" s="31">
        <f t="shared" si="8"/>
        <v>193954.19861673415</v>
      </c>
      <c r="M40" s="31">
        <f t="shared" si="9"/>
        <v>307643.37086416449</v>
      </c>
      <c r="N40" s="31">
        <f t="shared" si="10"/>
        <v>343656.7111413008</v>
      </c>
      <c r="O40" s="31">
        <f t="shared" si="11"/>
        <v>384613.05890745582</v>
      </c>
      <c r="P40" s="31">
        <f t="shared" si="12"/>
        <v>434513.89641564473</v>
      </c>
      <c r="Q40" s="31">
        <f t="shared" si="13"/>
        <v>495242.2741378746</v>
      </c>
      <c r="R40" s="31">
        <f t="shared" si="14"/>
        <v>569387.38647315523</v>
      </c>
      <c r="S40" s="31">
        <f t="shared" si="15"/>
        <v>660479.95305650006</v>
      </c>
      <c r="T40" s="31">
        <f t="shared" si="16"/>
        <v>772756.83744992502</v>
      </c>
      <c r="U40" s="31">
        <f t="shared" si="17"/>
        <v>911631.80976045073</v>
      </c>
      <c r="V40" s="31">
        <f t="shared" si="18"/>
        <v>1085107.8344941074</v>
      </c>
      <c r="W40" s="31">
        <f t="shared" si="19"/>
        <v>1302835.5453199316</v>
      </c>
      <c r="X40" s="31">
        <f t="shared" si="20"/>
        <v>1575171.7198339624</v>
      </c>
      <c r="Y40" s="31">
        <f t="shared" si="21"/>
        <v>1922123.7693012757</v>
      </c>
      <c r="Z40" s="31">
        <f t="shared" si="22"/>
        <v>2363699.104986947</v>
      </c>
      <c r="AA40" s="31">
        <f t="shared" si="23"/>
        <v>2931203.440988095</v>
      </c>
      <c r="AB40" s="31">
        <f t="shared" si="24"/>
        <v>3663945.4559078687</v>
      </c>
      <c r="AC40" s="31">
        <f t="shared" si="25"/>
        <v>4616533.613434474</v>
      </c>
    </row>
    <row r="41" spans="1:29" x14ac:dyDescent="0.25">
      <c r="A41" s="27">
        <v>28</v>
      </c>
      <c r="B41" s="33">
        <v>43017</v>
      </c>
      <c r="C41" s="35">
        <f t="shared" si="3"/>
        <v>232891778.54587626</v>
      </c>
      <c r="D41" s="35">
        <f t="shared" si="4"/>
        <v>2518953.1186398044</v>
      </c>
      <c r="E41" s="34">
        <f t="shared" si="0"/>
        <v>29111.472318234533</v>
      </c>
      <c r="F41" s="35">
        <f t="shared" si="1"/>
        <v>2489841.64632157</v>
      </c>
      <c r="G41" s="36">
        <f t="shared" si="2"/>
        <v>230401936.8995547</v>
      </c>
      <c r="I41" s="31">
        <f t="shared" si="5"/>
        <v>84306.82383360721</v>
      </c>
      <c r="J41" s="57">
        <f t="shared" si="6"/>
        <v>124131.31796495206</v>
      </c>
      <c r="K41" s="31">
        <f t="shared" si="7"/>
        <v>175600.4010235907</v>
      </c>
      <c r="L41" s="31">
        <f t="shared" si="8"/>
        <v>191902.82552180203</v>
      </c>
      <c r="M41" s="31">
        <f t="shared" si="9"/>
        <v>304389.55455946026</v>
      </c>
      <c r="N41" s="31">
        <f t="shared" si="10"/>
        <v>340021.99667697935</v>
      </c>
      <c r="O41" s="31">
        <f t="shared" si="11"/>
        <v>380545.16614396177</v>
      </c>
      <c r="P41" s="31">
        <f t="shared" si="12"/>
        <v>429918.22319568763</v>
      </c>
      <c r="Q41" s="31">
        <f t="shared" si="13"/>
        <v>490004.30206052371</v>
      </c>
      <c r="R41" s="31">
        <f t="shared" si="14"/>
        <v>563365.21230247465</v>
      </c>
      <c r="S41" s="31">
        <f t="shared" si="15"/>
        <v>653494.33059972886</v>
      </c>
      <c r="T41" s="31">
        <f t="shared" si="16"/>
        <v>764583.70896611176</v>
      </c>
      <c r="U41" s="31">
        <f t="shared" si="17"/>
        <v>901989.85830817884</v>
      </c>
      <c r="V41" s="31">
        <f t="shared" si="18"/>
        <v>1073631.0990964896</v>
      </c>
      <c r="W41" s="31">
        <f t="shared" si="19"/>
        <v>1289055.9942514251</v>
      </c>
      <c r="X41" s="31">
        <f t="shared" si="20"/>
        <v>1558511.7820290041</v>
      </c>
      <c r="Y41" s="31">
        <f t="shared" si="21"/>
        <v>1901794.2636056256</v>
      </c>
      <c r="Z41" s="31">
        <f t="shared" si="22"/>
        <v>2338699.2401576894</v>
      </c>
      <c r="AA41" s="31">
        <f t="shared" si="23"/>
        <v>2900201.3182317968</v>
      </c>
      <c r="AB41" s="31">
        <f t="shared" si="24"/>
        <v>3625193.4248451102</v>
      </c>
      <c r="AC41" s="31">
        <f t="shared" si="25"/>
        <v>4567706.4526202707</v>
      </c>
    </row>
    <row r="42" spans="1:29" x14ac:dyDescent="0.25">
      <c r="A42" s="27">
        <v>29</v>
      </c>
      <c r="B42" s="33">
        <v>43048</v>
      </c>
      <c r="C42" s="35">
        <f t="shared" si="3"/>
        <v>230401936.8995547</v>
      </c>
      <c r="D42" s="35">
        <f t="shared" si="4"/>
        <v>2518953.1186398044</v>
      </c>
      <c r="E42" s="34">
        <f t="shared" si="0"/>
        <v>28800.242112444339</v>
      </c>
      <c r="F42" s="35">
        <f t="shared" si="1"/>
        <v>2490152.8765273602</v>
      </c>
      <c r="G42" s="36">
        <f t="shared" si="2"/>
        <v>227911784.02302733</v>
      </c>
      <c r="I42" s="31">
        <f t="shared" si="5"/>
        <v>83405.501157638806</v>
      </c>
      <c r="J42" s="57">
        <f t="shared" si="6"/>
        <v>122804.23236746267</v>
      </c>
      <c r="K42" s="31">
        <f t="shared" si="7"/>
        <v>173723.06042226424</v>
      </c>
      <c r="L42" s="31">
        <f t="shared" si="8"/>
        <v>189851.19600523307</v>
      </c>
      <c r="M42" s="31">
        <f t="shared" si="9"/>
        <v>301135.33152771799</v>
      </c>
      <c r="N42" s="31">
        <f t="shared" si="10"/>
        <v>336386.82787334989</v>
      </c>
      <c r="O42" s="31">
        <f t="shared" si="11"/>
        <v>376476.76489387237</v>
      </c>
      <c r="P42" s="31">
        <f t="shared" si="12"/>
        <v>425321.97551657801</v>
      </c>
      <c r="Q42" s="31">
        <f t="shared" si="13"/>
        <v>484765.67523666314</v>
      </c>
      <c r="R42" s="31">
        <f t="shared" si="14"/>
        <v>557342.28536002291</v>
      </c>
      <c r="S42" s="31">
        <f t="shared" si="15"/>
        <v>646507.8349401505</v>
      </c>
      <c r="T42" s="31">
        <f t="shared" si="16"/>
        <v>756409.55884123815</v>
      </c>
      <c r="U42" s="31">
        <f t="shared" si="17"/>
        <v>892346.70161197544</v>
      </c>
      <c r="V42" s="31">
        <f t="shared" si="18"/>
        <v>1062152.9291069473</v>
      </c>
      <c r="W42" s="31">
        <f t="shared" si="19"/>
        <v>1275274.7207390354</v>
      </c>
      <c r="X42" s="31">
        <f t="shared" si="20"/>
        <v>1541849.7617318202</v>
      </c>
      <c r="Y42" s="31">
        <f t="shared" si="21"/>
        <v>1881462.2167217638</v>
      </c>
      <c r="Z42" s="31">
        <f t="shared" si="22"/>
        <v>2313696.2503453284</v>
      </c>
      <c r="AA42" s="31">
        <f t="shared" si="23"/>
        <v>2869195.3202101546</v>
      </c>
      <c r="AB42" s="31">
        <f t="shared" si="24"/>
        <v>3586436.5497784689</v>
      </c>
      <c r="AC42" s="31">
        <f t="shared" si="25"/>
        <v>4518873.1884109667</v>
      </c>
    </row>
    <row r="43" spans="1:29" x14ac:dyDescent="0.25">
      <c r="A43" s="27">
        <v>30</v>
      </c>
      <c r="B43" s="33">
        <v>43078</v>
      </c>
      <c r="C43" s="35">
        <f t="shared" si="3"/>
        <v>227911784.02302733</v>
      </c>
      <c r="D43" s="35">
        <f t="shared" si="4"/>
        <v>2518953.1186398044</v>
      </c>
      <c r="E43" s="34">
        <f t="shared" si="0"/>
        <v>28488.973002878414</v>
      </c>
      <c r="F43" s="35">
        <f t="shared" si="1"/>
        <v>2490464.1456369259</v>
      </c>
      <c r="G43" s="36">
        <f t="shared" si="2"/>
        <v>225421319.87739041</v>
      </c>
      <c r="I43" s="31">
        <f t="shared" si="5"/>
        <v>82504.065816335889</v>
      </c>
      <c r="J43" s="57">
        <f t="shared" si="6"/>
        <v>121476.98088427358</v>
      </c>
      <c r="K43" s="31">
        <f t="shared" si="7"/>
        <v>171845.48515336262</v>
      </c>
      <c r="L43" s="31">
        <f t="shared" si="8"/>
        <v>187799.31003497451</v>
      </c>
      <c r="M43" s="31">
        <f t="shared" si="9"/>
        <v>297880.70171809674</v>
      </c>
      <c r="N43" s="31">
        <f t="shared" si="10"/>
        <v>332751.20467361994</v>
      </c>
      <c r="O43" s="31">
        <f t="shared" si="11"/>
        <v>372407.85509362665</v>
      </c>
      <c r="P43" s="31">
        <f t="shared" si="12"/>
        <v>420725.1533065085</v>
      </c>
      <c r="Q43" s="31">
        <f t="shared" si="13"/>
        <v>479526.39358444954</v>
      </c>
      <c r="R43" s="31">
        <f t="shared" si="14"/>
        <v>551318.60555170313</v>
      </c>
      <c r="S43" s="31">
        <f t="shared" si="15"/>
        <v>639520.46596861479</v>
      </c>
      <c r="T43" s="31">
        <f t="shared" si="16"/>
        <v>748234.38694759877</v>
      </c>
      <c r="U43" s="31">
        <f t="shared" si="17"/>
        <v>882702.33952118491</v>
      </c>
      <c r="V43" s="31">
        <f t="shared" si="18"/>
        <v>1050673.3243461561</v>
      </c>
      <c r="W43" s="31">
        <f t="shared" si="19"/>
        <v>1261491.7245674564</v>
      </c>
      <c r="X43" s="31">
        <f t="shared" si="20"/>
        <v>1525185.6586820991</v>
      </c>
      <c r="Y43" s="31">
        <f t="shared" si="21"/>
        <v>1861127.6283320414</v>
      </c>
      <c r="Z43" s="31">
        <f t="shared" si="22"/>
        <v>2288690.1351592406</v>
      </c>
      <c r="AA43" s="31">
        <f t="shared" si="23"/>
        <v>2838185.4464387596</v>
      </c>
      <c r="AB43" s="31">
        <f t="shared" si="24"/>
        <v>3547674.8301024437</v>
      </c>
      <c r="AC43" s="31">
        <f t="shared" si="25"/>
        <v>4470033.8200436356</v>
      </c>
    </row>
    <row r="44" spans="1:29" x14ac:dyDescent="0.25">
      <c r="A44" s="27">
        <v>31</v>
      </c>
      <c r="B44" s="33">
        <v>43109</v>
      </c>
      <c r="C44" s="35">
        <f t="shared" si="3"/>
        <v>225421319.87739041</v>
      </c>
      <c r="D44" s="35">
        <f t="shared" si="4"/>
        <v>2518953.1186398044</v>
      </c>
      <c r="E44" s="34">
        <f t="shared" si="0"/>
        <v>28177.6649846738</v>
      </c>
      <c r="F44" s="35">
        <f t="shared" si="1"/>
        <v>2490775.4536551307</v>
      </c>
      <c r="G44" s="36">
        <f t="shared" si="2"/>
        <v>222930544.42373529</v>
      </c>
      <c r="I44" s="31">
        <f t="shared" si="5"/>
        <v>81602.51779561532</v>
      </c>
      <c r="J44" s="57">
        <f t="shared" si="6"/>
        <v>120149.56349464909</v>
      </c>
      <c r="K44" s="31">
        <f t="shared" si="7"/>
        <v>169967.67518755238</v>
      </c>
      <c r="L44" s="31">
        <f t="shared" si="8"/>
        <v>185747.16757896967</v>
      </c>
      <c r="M44" s="31">
        <f t="shared" si="9"/>
        <v>294625.66507974925</v>
      </c>
      <c r="N44" s="31">
        <f t="shared" si="10"/>
        <v>329115.12702098995</v>
      </c>
      <c r="O44" s="31">
        <f t="shared" si="11"/>
        <v>368338.43667965592</v>
      </c>
      <c r="P44" s="31">
        <f t="shared" si="12"/>
        <v>416127.75649366272</v>
      </c>
      <c r="Q44" s="31">
        <f t="shared" si="13"/>
        <v>474286.45702202944</v>
      </c>
      <c r="R44" s="31">
        <f t="shared" si="14"/>
        <v>545294.17278340738</v>
      </c>
      <c r="S44" s="31">
        <f t="shared" si="15"/>
        <v>632532.22357595747</v>
      </c>
      <c r="T44" s="31">
        <f t="shared" si="16"/>
        <v>740058.19315747265</v>
      </c>
      <c r="U44" s="31">
        <f t="shared" si="17"/>
        <v>873056.77188513312</v>
      </c>
      <c r="V44" s="31">
        <f t="shared" si="18"/>
        <v>1039192.2846347698</v>
      </c>
      <c r="W44" s="31">
        <f t="shared" si="19"/>
        <v>1247707.0055213559</v>
      </c>
      <c r="X44" s="31">
        <f t="shared" si="20"/>
        <v>1508519.4726194965</v>
      </c>
      <c r="Y44" s="31">
        <f t="shared" si="21"/>
        <v>1840790.4981187701</v>
      </c>
      <c r="Z44" s="31">
        <f t="shared" si="22"/>
        <v>2263680.8942087544</v>
      </c>
      <c r="AA44" s="31">
        <f t="shared" si="23"/>
        <v>2807171.6964331423</v>
      </c>
      <c r="AB44" s="31">
        <f t="shared" si="24"/>
        <v>3508908.2652114592</v>
      </c>
      <c r="AC44" s="31">
        <f t="shared" si="25"/>
        <v>4421188.3467552578</v>
      </c>
    </row>
    <row r="45" spans="1:29" x14ac:dyDescent="0.25">
      <c r="A45" s="27">
        <v>32</v>
      </c>
      <c r="B45" s="33">
        <v>43140</v>
      </c>
      <c r="C45" s="35">
        <f t="shared" si="3"/>
        <v>222930544.42373529</v>
      </c>
      <c r="D45" s="35">
        <f t="shared" si="4"/>
        <v>2518953.1186398044</v>
      </c>
      <c r="E45" s="34">
        <f t="shared" si="0"/>
        <v>27866.318052966915</v>
      </c>
      <c r="F45" s="35">
        <f t="shared" si="1"/>
        <v>2491086.8005868373</v>
      </c>
      <c r="G45" s="36">
        <f t="shared" si="2"/>
        <v>220439457.62314844</v>
      </c>
      <c r="I45" s="31">
        <f t="shared" si="5"/>
        <v>80700.857081392169</v>
      </c>
      <c r="J45" s="57">
        <f t="shared" si="6"/>
        <v>118821.98017785091</v>
      </c>
      <c r="K45" s="31">
        <f t="shared" si="7"/>
        <v>168089.63049549641</v>
      </c>
      <c r="L45" s="31">
        <f t="shared" si="8"/>
        <v>183694.76860515788</v>
      </c>
      <c r="M45" s="31">
        <f t="shared" si="9"/>
        <v>291370.22156182199</v>
      </c>
      <c r="N45" s="31">
        <f t="shared" si="10"/>
        <v>325478.59485865349</v>
      </c>
      <c r="O45" s="31">
        <f t="shared" si="11"/>
        <v>364268.50958838343</v>
      </c>
      <c r="P45" s="31">
        <f t="shared" si="12"/>
        <v>411529.78500621539</v>
      </c>
      <c r="Q45" s="31">
        <f t="shared" si="13"/>
        <v>469045.86546753906</v>
      </c>
      <c r="R45" s="31">
        <f t="shared" si="14"/>
        <v>539268.98696101573</v>
      </c>
      <c r="S45" s="31">
        <f t="shared" si="15"/>
        <v>625543.10765300121</v>
      </c>
      <c r="T45" s="31">
        <f t="shared" si="16"/>
        <v>731880.97734312294</v>
      </c>
      <c r="U45" s="31">
        <f t="shared" si="17"/>
        <v>863409.99855312682</v>
      </c>
      <c r="V45" s="31">
        <f t="shared" si="18"/>
        <v>1027709.8097934198</v>
      </c>
      <c r="W45" s="31">
        <f t="shared" si="19"/>
        <v>1233920.5633853748</v>
      </c>
      <c r="X45" s="31">
        <f t="shared" si="20"/>
        <v>1491851.2032836366</v>
      </c>
      <c r="Y45" s="31">
        <f t="shared" si="21"/>
        <v>1820450.8257642225</v>
      </c>
      <c r="Z45" s="31">
        <f t="shared" si="22"/>
        <v>2238668.5271031498</v>
      </c>
      <c r="AA45" s="31">
        <f t="shared" si="23"/>
        <v>2776154.0697087753</v>
      </c>
      <c r="AB45" s="31">
        <f t="shared" si="24"/>
        <v>3470136.8544998639</v>
      </c>
      <c r="AC45" s="31">
        <f t="shared" si="25"/>
        <v>4372336.7677827198</v>
      </c>
    </row>
    <row r="46" spans="1:29" x14ac:dyDescent="0.25">
      <c r="A46" s="27">
        <v>33</v>
      </c>
      <c r="B46" s="33">
        <v>43168</v>
      </c>
      <c r="C46" s="35">
        <f t="shared" si="3"/>
        <v>220439457.62314844</v>
      </c>
      <c r="D46" s="35">
        <f t="shared" si="4"/>
        <v>2518953.1186398044</v>
      </c>
      <c r="E46" s="34">
        <f t="shared" si="0"/>
        <v>27554.932202893557</v>
      </c>
      <c r="F46" s="35">
        <f t="shared" si="1"/>
        <v>2491398.1864369106</v>
      </c>
      <c r="G46" s="36">
        <f t="shared" si="2"/>
        <v>217948059.43671152</v>
      </c>
      <c r="I46" s="31">
        <f t="shared" si="5"/>
        <v>79799.083659579745</v>
      </c>
      <c r="J46" s="57">
        <f t="shared" si="6"/>
        <v>117494.23091313813</v>
      </c>
      <c r="K46" s="31">
        <f t="shared" si="7"/>
        <v>166211.35104785394</v>
      </c>
      <c r="L46" s="31">
        <f t="shared" si="8"/>
        <v>181642.11308147432</v>
      </c>
      <c r="M46" s="31">
        <f t="shared" si="9"/>
        <v>288114.37111345504</v>
      </c>
      <c r="N46" s="31">
        <f t="shared" si="10"/>
        <v>321841.60812979675</v>
      </c>
      <c r="O46" s="31">
        <f t="shared" si="11"/>
        <v>360198.07375622453</v>
      </c>
      <c r="P46" s="31">
        <f t="shared" si="12"/>
        <v>406931.23877233209</v>
      </c>
      <c r="Q46" s="31">
        <f t="shared" si="13"/>
        <v>463804.61883910437</v>
      </c>
      <c r="R46" s="31">
        <f t="shared" si="14"/>
        <v>533243.04799039615</v>
      </c>
      <c r="S46" s="31">
        <f t="shared" si="15"/>
        <v>618553.11809055461</v>
      </c>
      <c r="T46" s="31">
        <f t="shared" si="16"/>
        <v>723702.73937679641</v>
      </c>
      <c r="U46" s="31">
        <f t="shared" si="17"/>
        <v>853762.01937445404</v>
      </c>
      <c r="V46" s="31">
        <f t="shared" si="18"/>
        <v>1016225.8996427144</v>
      </c>
      <c r="W46" s="31">
        <f t="shared" si="19"/>
        <v>1220132.3979441267</v>
      </c>
      <c r="X46" s="31">
        <f t="shared" si="20"/>
        <v>1475180.8504141094</v>
      </c>
      <c r="Y46" s="31">
        <f t="shared" si="21"/>
        <v>1800108.6109506304</v>
      </c>
      <c r="Z46" s="31">
        <f t="shared" si="22"/>
        <v>2213653.0334516568</v>
      </c>
      <c r="AA46" s="31">
        <f t="shared" si="23"/>
        <v>2745132.5657810676</v>
      </c>
      <c r="AB46" s="31">
        <f t="shared" si="24"/>
        <v>3431360.5973619288</v>
      </c>
      <c r="AC46" s="31">
        <f t="shared" si="25"/>
        <v>4323479.0823628101</v>
      </c>
    </row>
    <row r="47" spans="1:29" x14ac:dyDescent="0.25">
      <c r="A47" s="27">
        <v>34</v>
      </c>
      <c r="B47" s="33">
        <v>43199</v>
      </c>
      <c r="C47" s="35">
        <f t="shared" si="3"/>
        <v>217948059.43671152</v>
      </c>
      <c r="D47" s="35">
        <f t="shared" si="4"/>
        <v>2518953.1186398044</v>
      </c>
      <c r="E47" s="34">
        <f t="shared" si="0"/>
        <v>27243.507429588939</v>
      </c>
      <c r="F47" s="35">
        <f t="shared" si="1"/>
        <v>2491709.6112102154</v>
      </c>
      <c r="G47" s="36">
        <f t="shared" si="2"/>
        <v>215456349.82550129</v>
      </c>
      <c r="I47" s="31">
        <f t="shared" si="5"/>
        <v>78897.197516089567</v>
      </c>
      <c r="J47" s="57">
        <f t="shared" si="6"/>
        <v>116166.31567976724</v>
      </c>
      <c r="K47" s="31">
        <f t="shared" si="7"/>
        <v>164332.83681528049</v>
      </c>
      <c r="L47" s="31">
        <f t="shared" si="8"/>
        <v>179589.20097585028</v>
      </c>
      <c r="M47" s="31">
        <f t="shared" si="9"/>
        <v>284858.11368378194</v>
      </c>
      <c r="N47" s="31">
        <f t="shared" si="10"/>
        <v>318204.16677759879</v>
      </c>
      <c r="O47" s="31">
        <f t="shared" si="11"/>
        <v>356127.12911958661</v>
      </c>
      <c r="P47" s="31">
        <f t="shared" si="12"/>
        <v>402332.11772016948</v>
      </c>
      <c r="Q47" s="31">
        <f t="shared" si="13"/>
        <v>458562.71705484105</v>
      </c>
      <c r="R47" s="31">
        <f t="shared" si="14"/>
        <v>527216.3557774052</v>
      </c>
      <c r="S47" s="31">
        <f t="shared" si="15"/>
        <v>611562.25477941253</v>
      </c>
      <c r="T47" s="31">
        <f t="shared" si="16"/>
        <v>715523.47913072386</v>
      </c>
      <c r="U47" s="31">
        <f t="shared" si="17"/>
        <v>844112.83419838373</v>
      </c>
      <c r="V47" s="31">
        <f t="shared" si="18"/>
        <v>1004740.5540032402</v>
      </c>
      <c r="W47" s="31">
        <f t="shared" si="19"/>
        <v>1206342.5089821983</v>
      </c>
      <c r="X47" s="31">
        <f t="shared" si="20"/>
        <v>1458508.4137504734</v>
      </c>
      <c r="Y47" s="31">
        <f t="shared" si="21"/>
        <v>1779763.8533601863</v>
      </c>
      <c r="Z47" s="31">
        <f t="shared" si="22"/>
        <v>2188634.4128634571</v>
      </c>
      <c r="AA47" s="31">
        <f t="shared" si="23"/>
        <v>2714107.1841653683</v>
      </c>
      <c r="AB47" s="31">
        <f t="shared" si="24"/>
        <v>3392579.4931918518</v>
      </c>
      <c r="AC47" s="31">
        <f t="shared" si="25"/>
        <v>4274615.2897322224</v>
      </c>
    </row>
    <row r="48" spans="1:29" x14ac:dyDescent="0.25">
      <c r="A48" s="27">
        <v>35</v>
      </c>
      <c r="B48" s="33">
        <v>43229</v>
      </c>
      <c r="C48" s="35">
        <f t="shared" si="3"/>
        <v>215456349.82550129</v>
      </c>
      <c r="D48" s="35">
        <f t="shared" si="4"/>
        <v>2518953.1186398044</v>
      </c>
      <c r="E48" s="34">
        <f t="shared" si="0"/>
        <v>26932.043728187662</v>
      </c>
      <c r="F48" s="35">
        <f t="shared" si="1"/>
        <v>2492021.0749116167</v>
      </c>
      <c r="G48" s="36">
        <f t="shared" si="2"/>
        <v>212964328.75058967</v>
      </c>
      <c r="I48" s="31">
        <f t="shared" si="5"/>
        <v>77995.198636831468</v>
      </c>
      <c r="J48" s="57">
        <f t="shared" si="6"/>
        <v>114838.2344569922</v>
      </c>
      <c r="K48" s="31">
        <f t="shared" si="7"/>
        <v>162454.08776842797</v>
      </c>
      <c r="L48" s="31">
        <f t="shared" si="8"/>
        <v>177536.03225621305</v>
      </c>
      <c r="M48" s="31">
        <f t="shared" si="9"/>
        <v>281601.44922193018</v>
      </c>
      <c r="N48" s="31">
        <f t="shared" si="10"/>
        <v>314566.27074523189</v>
      </c>
      <c r="O48" s="31">
        <f t="shared" si="11"/>
        <v>352055.67561486911</v>
      </c>
      <c r="P48" s="31">
        <f t="shared" si="12"/>
        <v>397732.4217778754</v>
      </c>
      <c r="Q48" s="31">
        <f t="shared" si="13"/>
        <v>453320.16003285476</v>
      </c>
      <c r="R48" s="31">
        <f t="shared" si="14"/>
        <v>521188.91022788762</v>
      </c>
      <c r="S48" s="31">
        <f t="shared" si="15"/>
        <v>604570.51761035668</v>
      </c>
      <c r="T48" s="31">
        <f t="shared" si="16"/>
        <v>707343.19647712074</v>
      </c>
      <c r="U48" s="31">
        <f t="shared" si="17"/>
        <v>834462.44287416653</v>
      </c>
      <c r="V48" s="31">
        <f t="shared" si="18"/>
        <v>993253.77269556106</v>
      </c>
      <c r="W48" s="31">
        <f t="shared" si="19"/>
        <v>1192550.8962841497</v>
      </c>
      <c r="X48" s="31">
        <f t="shared" si="20"/>
        <v>1441833.8930322547</v>
      </c>
      <c r="Y48" s="31">
        <f t="shared" si="21"/>
        <v>1759416.5526750437</v>
      </c>
      <c r="Z48" s="31">
        <f t="shared" si="22"/>
        <v>2163612.6649476839</v>
      </c>
      <c r="AA48" s="31">
        <f t="shared" si="23"/>
        <v>2683077.9243769674</v>
      </c>
      <c r="AB48" s="31">
        <f t="shared" si="24"/>
        <v>3353793.5413837535</v>
      </c>
      <c r="AC48" s="31">
        <f t="shared" si="25"/>
        <v>4225745.3891275572</v>
      </c>
    </row>
    <row r="49" spans="1:29" x14ac:dyDescent="0.25">
      <c r="A49" s="27">
        <v>36</v>
      </c>
      <c r="B49" s="33">
        <v>43260</v>
      </c>
      <c r="C49" s="35">
        <f t="shared" si="3"/>
        <v>212964328.75058967</v>
      </c>
      <c r="D49" s="35">
        <f t="shared" si="4"/>
        <v>2518953.1186398044</v>
      </c>
      <c r="E49" s="34">
        <f t="shared" si="0"/>
        <v>26620.541093823707</v>
      </c>
      <c r="F49" s="35">
        <f t="shared" si="1"/>
        <v>2492332.5775459809</v>
      </c>
      <c r="G49" s="36">
        <f t="shared" si="2"/>
        <v>210471996.1730437</v>
      </c>
      <c r="I49" s="31">
        <f t="shared" si="5"/>
        <v>77093.08700771346</v>
      </c>
      <c r="J49" s="57">
        <f t="shared" si="6"/>
        <v>113509.98722406429</v>
      </c>
      <c r="K49" s="31">
        <f t="shared" si="7"/>
        <v>160575.10387794461</v>
      </c>
      <c r="L49" s="31">
        <f t="shared" si="8"/>
        <v>175482.60689048585</v>
      </c>
      <c r="M49" s="31">
        <f t="shared" si="9"/>
        <v>278344.37767702068</v>
      </c>
      <c r="N49" s="31">
        <f t="shared" si="10"/>
        <v>310927.91997586092</v>
      </c>
      <c r="O49" s="31">
        <f t="shared" si="11"/>
        <v>347983.71317846345</v>
      </c>
      <c r="P49" s="31">
        <f t="shared" si="12"/>
        <v>393132.15087358851</v>
      </c>
      <c r="Q49" s="31">
        <f t="shared" si="13"/>
        <v>448076.94769124064</v>
      </c>
      <c r="R49" s="31">
        <f t="shared" si="14"/>
        <v>515160.7112476764</v>
      </c>
      <c r="S49" s="31">
        <f t="shared" si="15"/>
        <v>597577.90647415456</v>
      </c>
      <c r="T49" s="31">
        <f t="shared" si="16"/>
        <v>699161.89128818584</v>
      </c>
      <c r="U49" s="31">
        <f t="shared" si="17"/>
        <v>824810.84525103378</v>
      </c>
      <c r="V49" s="31">
        <f t="shared" si="18"/>
        <v>981765.55554021837</v>
      </c>
      <c r="W49" s="31">
        <f t="shared" si="19"/>
        <v>1178757.5596345137</v>
      </c>
      <c r="X49" s="31">
        <f t="shared" si="20"/>
        <v>1425157.2879989459</v>
      </c>
      <c r="Y49" s="31">
        <f t="shared" si="21"/>
        <v>1739066.7085773153</v>
      </c>
      <c r="Z49" s="31">
        <f t="shared" si="22"/>
        <v>2138587.7893134211</v>
      </c>
      <c r="AA49" s="31">
        <f t="shared" si="23"/>
        <v>2652044.7859310927</v>
      </c>
      <c r="AB49" s="31">
        <f t="shared" si="24"/>
        <v>3315002.7413316788</v>
      </c>
      <c r="AC49" s="31">
        <f t="shared" si="25"/>
        <v>4176869.3797853147</v>
      </c>
    </row>
    <row r="50" spans="1:29" x14ac:dyDescent="0.25">
      <c r="A50" s="27">
        <v>37</v>
      </c>
      <c r="B50" s="33">
        <v>43290</v>
      </c>
      <c r="C50" s="35">
        <f t="shared" si="3"/>
        <v>210471996.1730437</v>
      </c>
      <c r="D50" s="35">
        <f t="shared" si="4"/>
        <v>2518953.1186398044</v>
      </c>
      <c r="E50" s="34">
        <f t="shared" si="0"/>
        <v>26308.999521630463</v>
      </c>
      <c r="F50" s="35">
        <f t="shared" si="1"/>
        <v>2492644.1191181741</v>
      </c>
      <c r="G50" s="36">
        <f t="shared" si="2"/>
        <v>207979352.05392551</v>
      </c>
      <c r="I50" s="31">
        <f t="shared" si="5"/>
        <v>76190.862614641825</v>
      </c>
      <c r="J50" s="57">
        <f t="shared" si="6"/>
        <v>112181.5739602323</v>
      </c>
      <c r="K50" s="31">
        <f t="shared" si="7"/>
        <v>158695.88511447495</v>
      </c>
      <c r="L50" s="31">
        <f t="shared" si="8"/>
        <v>173428.92484658799</v>
      </c>
      <c r="M50" s="31">
        <f t="shared" si="9"/>
        <v>275086.89899816812</v>
      </c>
      <c r="N50" s="31">
        <f t="shared" si="10"/>
        <v>307289.11441264383</v>
      </c>
      <c r="O50" s="31">
        <f t="shared" si="11"/>
        <v>343911.2417467534</v>
      </c>
      <c r="P50" s="31">
        <f t="shared" si="12"/>
        <v>388531.30493543867</v>
      </c>
      <c r="Q50" s="31">
        <f t="shared" si="13"/>
        <v>442833.07994808396</v>
      </c>
      <c r="R50" s="31">
        <f t="shared" si="14"/>
        <v>509131.7587425927</v>
      </c>
      <c r="S50" s="31">
        <f t="shared" si="15"/>
        <v>590584.42126156064</v>
      </c>
      <c r="T50" s="31">
        <f t="shared" si="16"/>
        <v>690979.56343610247</v>
      </c>
      <c r="U50" s="31">
        <f t="shared" si="17"/>
        <v>815158.0411781983</v>
      </c>
      <c r="V50" s="31">
        <f t="shared" si="18"/>
        <v>970275.9023577316</v>
      </c>
      <c r="W50" s="31">
        <f t="shared" si="19"/>
        <v>1164962.4988177971</v>
      </c>
      <c r="X50" s="31">
        <f t="shared" si="20"/>
        <v>1408478.5983900086</v>
      </c>
      <c r="Y50" s="31">
        <f t="shared" si="21"/>
        <v>1718714.3207490749</v>
      </c>
      <c r="Z50" s="31">
        <f t="shared" si="22"/>
        <v>2113559.7855697051</v>
      </c>
      <c r="AA50" s="31">
        <f t="shared" si="23"/>
        <v>2621007.7683429131</v>
      </c>
      <c r="AB50" s="31">
        <f t="shared" si="24"/>
        <v>3276207.0924295983</v>
      </c>
      <c r="AC50" s="31">
        <f t="shared" si="25"/>
        <v>4127987.2609419059</v>
      </c>
    </row>
    <row r="51" spans="1:29" x14ac:dyDescent="0.25">
      <c r="A51" s="27">
        <v>38</v>
      </c>
      <c r="B51" s="33">
        <v>43321</v>
      </c>
      <c r="C51" s="35">
        <f t="shared" si="3"/>
        <v>207979352.05392551</v>
      </c>
      <c r="D51" s="35">
        <f t="shared" si="4"/>
        <v>2518953.1186398044</v>
      </c>
      <c r="E51" s="34">
        <f t="shared" si="0"/>
        <v>25997.419006740689</v>
      </c>
      <c r="F51" s="35">
        <f t="shared" si="1"/>
        <v>2492955.6996330637</v>
      </c>
      <c r="G51" s="36">
        <f t="shared" si="2"/>
        <v>205486396.35429245</v>
      </c>
      <c r="I51" s="31">
        <f t="shared" si="5"/>
        <v>75288.525443521037</v>
      </c>
      <c r="J51" s="57">
        <f t="shared" si="6"/>
        <v>110852.9946447423</v>
      </c>
      <c r="K51" s="31">
        <f t="shared" si="7"/>
        <v>156816.43144865983</v>
      </c>
      <c r="L51" s="31">
        <f t="shared" si="8"/>
        <v>171374.98609243461</v>
      </c>
      <c r="M51" s="31">
        <f t="shared" si="9"/>
        <v>271829.01313448063</v>
      </c>
      <c r="N51" s="31">
        <f t="shared" si="10"/>
        <v>303649.85399873124</v>
      </c>
      <c r="O51" s="31">
        <f t="shared" si="11"/>
        <v>339838.26125611429</v>
      </c>
      <c r="P51" s="31">
        <f t="shared" si="12"/>
        <v>383929.88389154652</v>
      </c>
      <c r="Q51" s="31">
        <f t="shared" si="13"/>
        <v>437588.55672145932</v>
      </c>
      <c r="R51" s="31">
        <f t="shared" si="14"/>
        <v>503102.05261844583</v>
      </c>
      <c r="S51" s="31">
        <f t="shared" si="15"/>
        <v>583590.06186331494</v>
      </c>
      <c r="T51" s="31">
        <f t="shared" si="16"/>
        <v>682796.21279303741</v>
      </c>
      <c r="U51" s="31">
        <f t="shared" si="17"/>
        <v>805504.03050485358</v>
      </c>
      <c r="V51" s="31">
        <f t="shared" si="18"/>
        <v>958784.8129685967</v>
      </c>
      <c r="W51" s="31">
        <f t="shared" si="19"/>
        <v>1151165.7136184778</v>
      </c>
      <c r="X51" s="31">
        <f t="shared" si="20"/>
        <v>1391797.8239448695</v>
      </c>
      <c r="Y51" s="31">
        <f t="shared" si="21"/>
        <v>1698359.3888723557</v>
      </c>
      <c r="Z51" s="31">
        <f t="shared" si="22"/>
        <v>2088528.65332552</v>
      </c>
      <c r="AA51" s="31">
        <f t="shared" si="23"/>
        <v>2589966.8711275342</v>
      </c>
      <c r="AB51" s="31">
        <f t="shared" si="24"/>
        <v>3237406.5940714045</v>
      </c>
      <c r="AC51" s="31">
        <f t="shared" si="25"/>
        <v>4079099.0318336408</v>
      </c>
    </row>
    <row r="52" spans="1:29" x14ac:dyDescent="0.25">
      <c r="A52" s="27">
        <v>39</v>
      </c>
      <c r="B52" s="33">
        <v>43352</v>
      </c>
      <c r="C52" s="35">
        <f t="shared" si="3"/>
        <v>205486396.35429245</v>
      </c>
      <c r="D52" s="35">
        <f t="shared" si="4"/>
        <v>2518953.1186398044</v>
      </c>
      <c r="E52" s="34">
        <f t="shared" si="0"/>
        <v>25685.799544286554</v>
      </c>
      <c r="F52" s="35">
        <f t="shared" si="1"/>
        <v>2493267.319095518</v>
      </c>
      <c r="G52" s="36">
        <f t="shared" si="2"/>
        <v>202993129.03519693</v>
      </c>
      <c r="I52" s="31">
        <f t="shared" si="5"/>
        <v>74386.075480253872</v>
      </c>
      <c r="J52" s="57">
        <f t="shared" si="6"/>
        <v>109524.24925683789</v>
      </c>
      <c r="K52" s="31">
        <f t="shared" si="7"/>
        <v>154936.74285113651</v>
      </c>
      <c r="L52" s="31">
        <f t="shared" si="8"/>
        <v>169320.79059593697</v>
      </c>
      <c r="M52" s="31">
        <f t="shared" si="9"/>
        <v>268570.72003506025</v>
      </c>
      <c r="N52" s="31">
        <f t="shared" si="10"/>
        <v>300010.13867726701</v>
      </c>
      <c r="O52" s="31">
        <f t="shared" si="11"/>
        <v>335764.77164291387</v>
      </c>
    </row>
    <row r="53" spans="1:29" x14ac:dyDescent="0.25">
      <c r="A53" s="27">
        <v>40</v>
      </c>
      <c r="B53" s="33">
        <v>43382</v>
      </c>
      <c r="C53" s="35">
        <f t="shared" si="3"/>
        <v>202993129.03519693</v>
      </c>
      <c r="D53" s="35">
        <f t="shared" si="4"/>
        <v>2518953.1186398044</v>
      </c>
      <c r="E53" s="34">
        <f t="shared" si="0"/>
        <v>25374.141129399617</v>
      </c>
      <c r="F53" s="35">
        <f t="shared" si="1"/>
        <v>2493578.9775104048</v>
      </c>
      <c r="G53" s="36">
        <f t="shared" si="2"/>
        <v>200499550.05768654</v>
      </c>
      <c r="I53" s="31">
        <f t="shared" si="5"/>
        <v>73483.512710741285</v>
      </c>
      <c r="J53" s="57">
        <f t="shared" si="6"/>
        <v>108195.33777575997</v>
      </c>
      <c r="K53" s="31">
        <f t="shared" si="7"/>
        <v>153056.81929253848</v>
      </c>
      <c r="L53" s="31">
        <f t="shared" si="8"/>
        <v>167266.33832500226</v>
      </c>
      <c r="M53" s="31">
        <f t="shared" si="9"/>
        <v>265312.01964900241</v>
      </c>
      <c r="N53" s="31">
        <f t="shared" si="10"/>
        <v>296369.96839138755</v>
      </c>
      <c r="O53" s="31">
        <f t="shared" si="11"/>
        <v>331690.77284351178</v>
      </c>
    </row>
    <row r="54" spans="1:29" x14ac:dyDescent="0.25">
      <c r="A54" s="27">
        <v>41</v>
      </c>
      <c r="B54" s="33">
        <v>43413</v>
      </c>
      <c r="C54" s="35">
        <f t="shared" si="3"/>
        <v>200499550.05768654</v>
      </c>
      <c r="D54" s="35">
        <f t="shared" si="4"/>
        <v>2518953.1186398044</v>
      </c>
      <c r="E54" s="34">
        <f t="shared" si="0"/>
        <v>25062.443757210818</v>
      </c>
      <c r="F54" s="35">
        <f t="shared" si="1"/>
        <v>2493890.6748825936</v>
      </c>
      <c r="G54" s="36">
        <f t="shared" si="2"/>
        <v>198005659.38280395</v>
      </c>
      <c r="I54" s="31">
        <f t="shared" si="5"/>
        <v>72580.837120882527</v>
      </c>
      <c r="J54" s="57">
        <f t="shared" si="6"/>
        <v>106866.26018074693</v>
      </c>
      <c r="K54" s="31">
        <f t="shared" si="7"/>
        <v>151176.66074349565</v>
      </c>
      <c r="L54" s="31">
        <f t="shared" si="8"/>
        <v>165211.62924753371</v>
      </c>
      <c r="M54" s="31">
        <f t="shared" si="9"/>
        <v>262052.9119253963</v>
      </c>
      <c r="N54" s="31">
        <f t="shared" si="10"/>
        <v>292729.34308422235</v>
      </c>
      <c r="O54" s="31">
        <f t="shared" si="11"/>
        <v>327616.2647942598</v>
      </c>
    </row>
    <row r="55" spans="1:29" x14ac:dyDescent="0.25">
      <c r="A55" s="27">
        <v>42</v>
      </c>
      <c r="B55" s="33">
        <v>43443</v>
      </c>
      <c r="C55" s="35">
        <f t="shared" si="3"/>
        <v>198005659.38280395</v>
      </c>
      <c r="D55" s="35">
        <f t="shared" si="4"/>
        <v>2518953.1186398044</v>
      </c>
      <c r="E55" s="34">
        <f t="shared" si="0"/>
        <v>24750.707422850493</v>
      </c>
      <c r="F55" s="35">
        <f t="shared" si="1"/>
        <v>2494202.4112169538</v>
      </c>
      <c r="G55" s="36">
        <f t="shared" si="2"/>
        <v>195511456.971587</v>
      </c>
      <c r="I55" s="31">
        <f t="shared" si="5"/>
        <v>71678.048696575031</v>
      </c>
      <c r="J55" s="57">
        <f t="shared" si="6"/>
        <v>105537.01645103451</v>
      </c>
      <c r="K55" s="31">
        <f t="shared" si="7"/>
        <v>149296.26717463418</v>
      </c>
      <c r="L55" s="31">
        <f t="shared" si="8"/>
        <v>163156.66333143043</v>
      </c>
      <c r="M55" s="31">
        <f t="shared" si="9"/>
        <v>258793.39681332474</v>
      </c>
      <c r="N55" s="31">
        <f t="shared" si="10"/>
        <v>289088.26269889378</v>
      </c>
      <c r="O55" s="31">
        <f t="shared" si="11"/>
        <v>323541.24743150163</v>
      </c>
    </row>
    <row r="56" spans="1:29" x14ac:dyDescent="0.25">
      <c r="A56" s="27">
        <v>43</v>
      </c>
      <c r="B56" s="33">
        <v>43474</v>
      </c>
      <c r="C56" s="35">
        <f t="shared" si="3"/>
        <v>195511456.971587</v>
      </c>
      <c r="D56" s="35">
        <f t="shared" si="4"/>
        <v>2518953.1186398044</v>
      </c>
      <c r="E56" s="34">
        <f t="shared" si="0"/>
        <v>24438.932121448375</v>
      </c>
      <c r="F56" s="35">
        <f t="shared" si="1"/>
        <v>2494514.1865183562</v>
      </c>
      <c r="G56" s="36">
        <f t="shared" si="2"/>
        <v>193016942.78506863</v>
      </c>
      <c r="I56" s="31">
        <f t="shared" si="5"/>
        <v>70775.147423714487</v>
      </c>
      <c r="J56" s="57">
        <f t="shared" si="6"/>
        <v>104207.60656585588</v>
      </c>
      <c r="K56" s="31">
        <f t="shared" si="7"/>
        <v>147415.6385565766</v>
      </c>
      <c r="L56" s="31">
        <f t="shared" si="8"/>
        <v>161101.44054458768</v>
      </c>
      <c r="M56" s="31">
        <f t="shared" si="9"/>
        <v>255533.4742618642</v>
      </c>
      <c r="N56" s="31">
        <f t="shared" si="10"/>
        <v>285446.72717851703</v>
      </c>
      <c r="O56" s="31">
        <f t="shared" si="11"/>
        <v>319465.72069157317</v>
      </c>
    </row>
    <row r="57" spans="1:29" x14ac:dyDescent="0.25">
      <c r="A57" s="27">
        <v>44</v>
      </c>
      <c r="B57" s="33">
        <v>43505</v>
      </c>
      <c r="C57" s="35">
        <f t="shared" si="3"/>
        <v>193016942.78506863</v>
      </c>
      <c r="D57" s="35">
        <f t="shared" si="4"/>
        <v>2518953.1186398044</v>
      </c>
      <c r="E57" s="34">
        <f t="shared" si="0"/>
        <v>24127.117848133581</v>
      </c>
      <c r="F57" s="35">
        <f t="shared" si="1"/>
        <v>2494826.0007916708</v>
      </c>
      <c r="G57" s="36">
        <f t="shared" si="2"/>
        <v>190522116.78427696</v>
      </c>
      <c r="I57" s="31">
        <f t="shared" si="5"/>
        <v>69872.133288194833</v>
      </c>
      <c r="J57" s="57">
        <f t="shared" si="6"/>
        <v>102878.03050444157</v>
      </c>
      <c r="K57" s="31">
        <f t="shared" si="7"/>
        <v>145534.77485994174</v>
      </c>
      <c r="L57" s="31">
        <f t="shared" si="8"/>
        <v>159045.96085489652</v>
      </c>
      <c r="M57" s="31">
        <f t="shared" si="9"/>
        <v>252273.14422008468</v>
      </c>
      <c r="N57" s="31">
        <f t="shared" si="10"/>
        <v>281804.73646620015</v>
      </c>
      <c r="O57" s="31">
        <f t="shared" si="11"/>
        <v>315389.68451080209</v>
      </c>
    </row>
    <row r="58" spans="1:29" x14ac:dyDescent="0.25">
      <c r="A58" s="27">
        <v>45</v>
      </c>
      <c r="B58" s="33">
        <v>43533</v>
      </c>
      <c r="C58" s="35">
        <f t="shared" si="3"/>
        <v>190522116.78427696</v>
      </c>
      <c r="D58" s="35">
        <f t="shared" si="4"/>
        <v>2518953.1186398044</v>
      </c>
      <c r="E58" s="34">
        <f t="shared" si="0"/>
        <v>23815.264598034624</v>
      </c>
      <c r="F58" s="35">
        <f t="shared" si="1"/>
        <v>2495137.8540417696</v>
      </c>
      <c r="G58" s="36">
        <f t="shared" si="2"/>
        <v>188026978.93023521</v>
      </c>
      <c r="I58" s="31">
        <f t="shared" si="5"/>
        <v>68969.006275908265</v>
      </c>
      <c r="J58" s="57">
        <f t="shared" si="6"/>
        <v>101548.28824601963</v>
      </c>
      <c r="K58" s="31">
        <f t="shared" si="7"/>
        <v>143653.67605534484</v>
      </c>
      <c r="L58" s="31">
        <f t="shared" si="8"/>
        <v>156990.2242302442</v>
      </c>
      <c r="M58" s="31">
        <f t="shared" si="9"/>
        <v>249012.40663704998</v>
      </c>
      <c r="N58" s="31">
        <f t="shared" si="10"/>
        <v>278162.29050504434</v>
      </c>
      <c r="O58" s="31">
        <f t="shared" si="11"/>
        <v>311313.13882550853</v>
      </c>
    </row>
    <row r="59" spans="1:29" x14ac:dyDescent="0.25">
      <c r="A59" s="27">
        <v>46</v>
      </c>
      <c r="B59" s="33">
        <v>43564</v>
      </c>
      <c r="C59" s="35">
        <f t="shared" si="3"/>
        <v>188026978.93023521</v>
      </c>
      <c r="D59" s="35">
        <f t="shared" si="4"/>
        <v>2518953.1186398044</v>
      </c>
      <c r="E59" s="34">
        <f t="shared" si="0"/>
        <v>23503.372366279404</v>
      </c>
      <c r="F59" s="35">
        <f t="shared" si="1"/>
        <v>2495449.7462735251</v>
      </c>
      <c r="G59" s="36">
        <f t="shared" si="2"/>
        <v>185531529.18396169</v>
      </c>
      <c r="I59" s="31">
        <f t="shared" si="5"/>
        <v>68065.766372745144</v>
      </c>
      <c r="J59" s="57">
        <f t="shared" si="6"/>
        <v>100218.37976981536</v>
      </c>
      <c r="K59" s="31">
        <f t="shared" si="7"/>
        <v>141772.34211339735</v>
      </c>
      <c r="L59" s="31">
        <f t="shared" si="8"/>
        <v>154934.23063851381</v>
      </c>
      <c r="M59" s="31">
        <f t="shared" si="9"/>
        <v>245751.2614618174</v>
      </c>
      <c r="N59" s="31">
        <f t="shared" si="10"/>
        <v>274519.3892381434</v>
      </c>
      <c r="O59" s="31">
        <f t="shared" si="11"/>
        <v>307236.08357200428</v>
      </c>
    </row>
    <row r="60" spans="1:29" x14ac:dyDescent="0.25">
      <c r="A60" s="27">
        <v>47</v>
      </c>
      <c r="B60" s="33">
        <v>43594</v>
      </c>
      <c r="C60" s="35">
        <f t="shared" si="3"/>
        <v>185531529.18396169</v>
      </c>
      <c r="D60" s="35">
        <f t="shared" si="4"/>
        <v>2518953.1186398044</v>
      </c>
      <c r="E60" s="34">
        <f t="shared" si="0"/>
        <v>23191.44114799521</v>
      </c>
      <c r="F60" s="35">
        <f t="shared" si="1"/>
        <v>2495761.6774918092</v>
      </c>
      <c r="G60" s="36">
        <f t="shared" si="2"/>
        <v>183035767.50646988</v>
      </c>
      <c r="I60" s="31">
        <f t="shared" si="5"/>
        <v>67162.413564594128</v>
      </c>
      <c r="J60" s="57">
        <f t="shared" si="6"/>
        <v>98888.305055051576</v>
      </c>
      <c r="K60" s="31">
        <f t="shared" si="7"/>
        <v>139890.77300470712</v>
      </c>
      <c r="L60" s="31">
        <f t="shared" si="8"/>
        <v>152877.98004758442</v>
      </c>
      <c r="M60" s="31">
        <f t="shared" si="9"/>
        <v>242489.70864343792</v>
      </c>
      <c r="N60" s="31">
        <f t="shared" si="10"/>
        <v>270876.03260858404</v>
      </c>
      <c r="O60" s="31">
        <f t="shared" si="11"/>
        <v>303158.51868659339</v>
      </c>
    </row>
    <row r="61" spans="1:29" x14ac:dyDescent="0.25">
      <c r="A61" s="27">
        <v>48</v>
      </c>
      <c r="B61" s="33">
        <v>43625</v>
      </c>
      <c r="C61" s="35">
        <f t="shared" si="3"/>
        <v>183035767.50646988</v>
      </c>
      <c r="D61" s="35">
        <f t="shared" si="4"/>
        <v>2518953.1186398044</v>
      </c>
      <c r="E61" s="34">
        <f t="shared" si="0"/>
        <v>22879.470938308736</v>
      </c>
      <c r="F61" s="35">
        <f t="shared" si="1"/>
        <v>2496073.6477014958</v>
      </c>
      <c r="G61" s="36">
        <f t="shared" si="2"/>
        <v>180539693.85876837</v>
      </c>
      <c r="I61" s="31">
        <f t="shared" si="5"/>
        <v>66258.947837342101</v>
      </c>
      <c r="J61" s="57">
        <f t="shared" si="6"/>
        <v>97558.064080948461</v>
      </c>
      <c r="K61" s="31">
        <f t="shared" si="7"/>
        <v>138008.96869987829</v>
      </c>
      <c r="L61" s="31">
        <f t="shared" si="8"/>
        <v>150821.47242533119</v>
      </c>
      <c r="M61" s="31">
        <f t="shared" si="9"/>
        <v>239227.74813095614</v>
      </c>
      <c r="N61" s="31">
        <f t="shared" si="10"/>
        <v>267232.22055944602</v>
      </c>
      <c r="O61" s="31">
        <f t="shared" si="11"/>
        <v>299080.44410557178</v>
      </c>
    </row>
    <row r="62" spans="1:29" x14ac:dyDescent="0.25">
      <c r="A62" s="27">
        <v>49</v>
      </c>
      <c r="B62" s="33">
        <v>43655</v>
      </c>
      <c r="C62" s="35">
        <f t="shared" si="3"/>
        <v>180539693.85876837</v>
      </c>
      <c r="D62" s="35">
        <f t="shared" si="4"/>
        <v>2518953.1186398044</v>
      </c>
      <c r="E62" s="34">
        <f t="shared" si="0"/>
        <v>22567.461732346044</v>
      </c>
      <c r="F62" s="35">
        <f t="shared" si="1"/>
        <v>2496385.6569074583</v>
      </c>
      <c r="G62" s="36">
        <f t="shared" si="2"/>
        <v>178043308.2018609</v>
      </c>
      <c r="I62" s="31">
        <f t="shared" si="5"/>
        <v>65355.369176874156</v>
      </c>
      <c r="J62" s="57">
        <f t="shared" si="6"/>
        <v>96227.656826723556</v>
      </c>
      <c r="K62" s="31">
        <f t="shared" si="7"/>
        <v>136126.92916951136</v>
      </c>
      <c r="L62" s="31">
        <f t="shared" si="8"/>
        <v>148764.70773962513</v>
      </c>
      <c r="M62" s="31">
        <f t="shared" si="9"/>
        <v>235965.37987341027</v>
      </c>
      <c r="N62" s="31">
        <f t="shared" si="10"/>
        <v>263587.95303380181</v>
      </c>
      <c r="O62" s="31">
        <f t="shared" si="11"/>
        <v>295001.85976522753</v>
      </c>
    </row>
    <row r="63" spans="1:29" x14ac:dyDescent="0.25">
      <c r="A63" s="27">
        <v>50</v>
      </c>
      <c r="B63" s="33">
        <v>43686</v>
      </c>
      <c r="C63" s="35">
        <f t="shared" si="3"/>
        <v>178043308.2018609</v>
      </c>
      <c r="D63" s="35">
        <f t="shared" si="4"/>
        <v>2518953.1186398044</v>
      </c>
      <c r="E63" s="34">
        <f t="shared" si="0"/>
        <v>22255.413525232612</v>
      </c>
      <c r="F63" s="35">
        <f t="shared" si="1"/>
        <v>2496697.7051145718</v>
      </c>
      <c r="G63" s="36">
        <f t="shared" si="2"/>
        <v>175546610.49674633</v>
      </c>
      <c r="I63" s="31">
        <f t="shared" si="5"/>
        <v>64451.677569073647</v>
      </c>
      <c r="J63" s="57">
        <f t="shared" si="6"/>
        <v>94897.083271591866</v>
      </c>
      <c r="K63" s="31">
        <f t="shared" si="7"/>
        <v>134244.65438420311</v>
      </c>
      <c r="L63" s="31">
        <f t="shared" si="8"/>
        <v>146707.68595833337</v>
      </c>
      <c r="M63" s="31">
        <f t="shared" si="9"/>
        <v>232702.60381983218</v>
      </c>
      <c r="N63" s="31">
        <f t="shared" si="10"/>
        <v>259943.2299747169</v>
      </c>
      <c r="O63" s="31">
        <f t="shared" si="11"/>
        <v>290922.76560184069</v>
      </c>
    </row>
    <row r="64" spans="1:29" x14ac:dyDescent="0.25">
      <c r="A64" s="27">
        <v>51</v>
      </c>
      <c r="B64" s="33">
        <v>43717</v>
      </c>
      <c r="C64" s="35">
        <f t="shared" si="3"/>
        <v>175546610.49674633</v>
      </c>
      <c r="D64" s="35">
        <f t="shared" si="4"/>
        <v>2518953.1186398044</v>
      </c>
      <c r="E64" s="34">
        <f t="shared" si="0"/>
        <v>21943.326312093293</v>
      </c>
      <c r="F64" s="35">
        <f t="shared" si="1"/>
        <v>2497009.7923277114</v>
      </c>
      <c r="G64" s="36">
        <f t="shared" si="2"/>
        <v>173049600.70441863</v>
      </c>
      <c r="I64" s="31">
        <f t="shared" si="5"/>
        <v>63547.872999822168</v>
      </c>
      <c r="J64" s="57">
        <f t="shared" si="6"/>
        <v>93566.34339476579</v>
      </c>
      <c r="K64" s="31">
        <f t="shared" si="7"/>
        <v>132362.14431454672</v>
      </c>
      <c r="L64" s="31">
        <f t="shared" si="8"/>
        <v>144650.40704931895</v>
      </c>
      <c r="M64" s="31">
        <f t="shared" si="9"/>
        <v>229439.41991924742</v>
      </c>
      <c r="N64" s="31">
        <f t="shared" si="10"/>
        <v>256298.05132524963</v>
      </c>
      <c r="O64" s="31">
        <f t="shared" si="11"/>
        <v>286843.16155168344</v>
      </c>
    </row>
    <row r="65" spans="1:15" x14ac:dyDescent="0.25">
      <c r="A65" s="27">
        <v>52</v>
      </c>
      <c r="B65" s="33">
        <v>43747</v>
      </c>
      <c r="C65" s="35">
        <f t="shared" si="3"/>
        <v>173049600.70441863</v>
      </c>
      <c r="D65" s="35">
        <f t="shared" si="4"/>
        <v>2518953.1186398044</v>
      </c>
      <c r="E65" s="34">
        <f t="shared" si="0"/>
        <v>21631.20008805233</v>
      </c>
      <c r="F65" s="35">
        <f t="shared" si="1"/>
        <v>2497321.9185517519</v>
      </c>
      <c r="G65" s="36">
        <f t="shared" si="2"/>
        <v>170552278.78586689</v>
      </c>
      <c r="I65" s="31">
        <f t="shared" si="5"/>
        <v>62643.955454999545</v>
      </c>
      <c r="J65" s="57">
        <f t="shared" si="6"/>
        <v>92235.437175455139</v>
      </c>
      <c r="K65" s="31">
        <f t="shared" si="7"/>
        <v>130479.39893113165</v>
      </c>
      <c r="L65" s="31">
        <f t="shared" si="8"/>
        <v>142592.87098044096</v>
      </c>
      <c r="M65" s="31">
        <f t="shared" si="9"/>
        <v>226175.82812067514</v>
      </c>
      <c r="N65" s="31">
        <f t="shared" si="10"/>
        <v>252652.41702845122</v>
      </c>
      <c r="O65" s="31">
        <f t="shared" si="11"/>
        <v>282763.04755102005</v>
      </c>
    </row>
    <row r="66" spans="1:15" x14ac:dyDescent="0.25">
      <c r="A66" s="27">
        <v>53</v>
      </c>
      <c r="B66" s="33">
        <v>43778</v>
      </c>
      <c r="C66" s="35">
        <f t="shared" si="3"/>
        <v>170552278.78586689</v>
      </c>
      <c r="D66" s="35">
        <f t="shared" si="4"/>
        <v>2518953.1186398044</v>
      </c>
      <c r="E66" s="34">
        <f t="shared" si="0"/>
        <v>21319.034848233361</v>
      </c>
      <c r="F66" s="35">
        <f t="shared" si="1"/>
        <v>2497634.0837915712</v>
      </c>
      <c r="G66" s="36">
        <f t="shared" si="2"/>
        <v>168054644.7020753</v>
      </c>
      <c r="I66" s="31">
        <f t="shared" si="5"/>
        <v>61739.924920483812</v>
      </c>
      <c r="J66" s="57">
        <f t="shared" si="6"/>
        <v>90904.364592867059</v>
      </c>
      <c r="K66" s="31">
        <f t="shared" si="7"/>
        <v>128596.41820454363</v>
      </c>
      <c r="L66" s="31">
        <f t="shared" si="8"/>
        <v>140535.07771955431</v>
      </c>
      <c r="M66" s="31">
        <f t="shared" si="9"/>
        <v>222911.82837312802</v>
      </c>
      <c r="N66" s="31">
        <f t="shared" si="10"/>
        <v>249006.32702736565</v>
      </c>
      <c r="O66" s="31">
        <f t="shared" si="11"/>
        <v>278682.42353610648</v>
      </c>
    </row>
    <row r="67" spans="1:15" x14ac:dyDescent="0.25">
      <c r="A67" s="27">
        <v>54</v>
      </c>
      <c r="B67" s="33">
        <v>43808</v>
      </c>
      <c r="C67" s="35">
        <f t="shared" si="3"/>
        <v>168054644.7020753</v>
      </c>
      <c r="D67" s="35">
        <f t="shared" si="4"/>
        <v>2518953.1186398044</v>
      </c>
      <c r="E67" s="34">
        <f t="shared" si="0"/>
        <v>21006.830587759414</v>
      </c>
      <c r="F67" s="35">
        <f t="shared" si="1"/>
        <v>2497946.2880520448</v>
      </c>
      <c r="G67" s="36">
        <f t="shared" si="2"/>
        <v>165556698.41402325</v>
      </c>
      <c r="I67" s="31">
        <f t="shared" si="5"/>
        <v>60835.781382151261</v>
      </c>
      <c r="J67" s="57">
        <f t="shared" si="6"/>
        <v>89573.125626206151</v>
      </c>
      <c r="K67" s="31">
        <f t="shared" si="7"/>
        <v>126713.20210536479</v>
      </c>
      <c r="L67" s="31">
        <f t="shared" si="8"/>
        <v>138477.02723451005</v>
      </c>
      <c r="M67" s="31">
        <f t="shared" si="9"/>
        <v>219647.42062561243</v>
      </c>
      <c r="N67" s="31">
        <f t="shared" si="10"/>
        <v>245359.78126502995</v>
      </c>
      <c r="O67" s="31">
        <f t="shared" si="11"/>
        <v>274601.28944319102</v>
      </c>
    </row>
    <row r="68" spans="1:15" x14ac:dyDescent="0.25">
      <c r="A68" s="27">
        <v>55</v>
      </c>
      <c r="B68" s="33">
        <v>43839</v>
      </c>
      <c r="C68" s="35">
        <f t="shared" si="3"/>
        <v>165556698.41402325</v>
      </c>
      <c r="D68" s="35">
        <f t="shared" si="4"/>
        <v>2518953.1186398044</v>
      </c>
      <c r="E68" s="34">
        <f t="shared" si="0"/>
        <v>20694.587301752905</v>
      </c>
      <c r="F68" s="35">
        <f t="shared" si="1"/>
        <v>2498258.5313380514</v>
      </c>
      <c r="G68" s="36">
        <f t="shared" si="2"/>
        <v>163058439.88268518</v>
      </c>
      <c r="I68" s="31">
        <f t="shared" si="5"/>
        <v>59931.524825876411</v>
      </c>
      <c r="J68" s="57">
        <f t="shared" si="6"/>
        <v>88241.720254674394</v>
      </c>
      <c r="K68" s="31">
        <f t="shared" si="7"/>
        <v>124829.75060417352</v>
      </c>
      <c r="L68" s="31">
        <f t="shared" si="8"/>
        <v>136418.71949315513</v>
      </c>
      <c r="M68" s="31">
        <f t="shared" si="9"/>
        <v>216382.60482712835</v>
      </c>
      <c r="N68" s="31">
        <f t="shared" si="10"/>
        <v>241712.77968447394</v>
      </c>
      <c r="O68" s="31">
        <f t="shared" si="11"/>
        <v>270519.64520851395</v>
      </c>
    </row>
    <row r="69" spans="1:15" x14ac:dyDescent="0.25">
      <c r="A69" s="27">
        <v>56</v>
      </c>
      <c r="B69" s="33">
        <v>43870</v>
      </c>
      <c r="C69" s="35">
        <f t="shared" si="3"/>
        <v>163058439.88268518</v>
      </c>
      <c r="D69" s="35">
        <f t="shared" si="4"/>
        <v>2518953.1186398044</v>
      </c>
      <c r="E69" s="34">
        <f t="shared" si="0"/>
        <v>20382.30498533565</v>
      </c>
      <c r="F69" s="35">
        <f t="shared" si="1"/>
        <v>2498570.8136544689</v>
      </c>
      <c r="G69" s="36">
        <f t="shared" si="2"/>
        <v>160559869.0690307</v>
      </c>
      <c r="I69" s="31">
        <f t="shared" si="5"/>
        <v>59027.155237532039</v>
      </c>
      <c r="J69" s="57">
        <f t="shared" si="6"/>
        <v>86910.148457471209</v>
      </c>
      <c r="K69" s="31">
        <f t="shared" si="7"/>
        <v>122946.06367154465</v>
      </c>
      <c r="L69" s="31">
        <f t="shared" si="8"/>
        <v>134360.15446333258</v>
      </c>
      <c r="M69" s="31">
        <f t="shared" si="9"/>
        <v>213117.38092666955</v>
      </c>
      <c r="N69" s="31">
        <f t="shared" si="10"/>
        <v>238065.32222872038</v>
      </c>
      <c r="O69" s="31">
        <f t="shared" si="11"/>
        <v>266437.49076830759</v>
      </c>
    </row>
    <row r="70" spans="1:15" x14ac:dyDescent="0.25">
      <c r="A70" s="27">
        <v>57</v>
      </c>
      <c r="B70" s="33">
        <v>43899</v>
      </c>
      <c r="C70" s="35">
        <f t="shared" si="3"/>
        <v>160559869.0690307</v>
      </c>
      <c r="D70" s="35">
        <f t="shared" si="4"/>
        <v>2518953.1186398044</v>
      </c>
      <c r="E70" s="34">
        <f t="shared" si="0"/>
        <v>20069.983633628839</v>
      </c>
      <c r="F70" s="35">
        <f t="shared" si="1"/>
        <v>2498883.1350061754</v>
      </c>
      <c r="G70" s="36">
        <f t="shared" si="2"/>
        <v>158060985.93402451</v>
      </c>
      <c r="I70" s="31">
        <f t="shared" si="5"/>
        <v>58122.672602989114</v>
      </c>
      <c r="J70" s="57">
        <f t="shared" si="6"/>
        <v>85578.410213793381</v>
      </c>
      <c r="K70" s="31">
        <f t="shared" si="7"/>
        <v>121062.14127804915</v>
      </c>
      <c r="L70" s="31">
        <f t="shared" si="8"/>
        <v>132301.3321128813</v>
      </c>
      <c r="M70" s="31">
        <f t="shared" si="9"/>
        <v>209851.74887322314</v>
      </c>
      <c r="N70" s="31">
        <f t="shared" si="10"/>
        <v>234417.40884078483</v>
      </c>
      <c r="O70" s="31">
        <f t="shared" si="11"/>
        <v>262354.82605879614</v>
      </c>
    </row>
    <row r="71" spans="1:15" x14ac:dyDescent="0.25">
      <c r="A71" s="27">
        <v>58</v>
      </c>
      <c r="B71" s="33">
        <v>43930</v>
      </c>
      <c r="C71" s="35">
        <f t="shared" si="3"/>
        <v>158060985.93402451</v>
      </c>
      <c r="D71" s="35">
        <f t="shared" si="4"/>
        <v>2518953.1186398044</v>
      </c>
      <c r="E71" s="34">
        <f t="shared" si="0"/>
        <v>19757.623241753066</v>
      </c>
      <c r="F71" s="35">
        <f t="shared" si="1"/>
        <v>2499195.4953980516</v>
      </c>
      <c r="G71" s="36">
        <f t="shared" si="2"/>
        <v>155561790.43862647</v>
      </c>
      <c r="I71" s="31">
        <f t="shared" si="5"/>
        <v>57218.076908116869</v>
      </c>
      <c r="J71" s="57">
        <f t="shared" si="6"/>
        <v>84246.505502835062</v>
      </c>
      <c r="K71" s="31">
        <f t="shared" si="7"/>
        <v>119177.98339425448</v>
      </c>
      <c r="L71" s="31">
        <f t="shared" si="8"/>
        <v>130242.25240963619</v>
      </c>
      <c r="M71" s="31">
        <f t="shared" si="9"/>
        <v>206585.70861577001</v>
      </c>
      <c r="N71" s="31">
        <f t="shared" si="10"/>
        <v>230769.03946367576</v>
      </c>
      <c r="O71" s="31">
        <f t="shared" si="11"/>
        <v>258271.65101619603</v>
      </c>
    </row>
    <row r="72" spans="1:15" x14ac:dyDescent="0.25">
      <c r="A72" s="27">
        <v>59</v>
      </c>
      <c r="B72" s="33">
        <v>43960</v>
      </c>
      <c r="C72" s="35">
        <f t="shared" si="3"/>
        <v>155561790.43862647</v>
      </c>
      <c r="D72" s="35">
        <f t="shared" si="4"/>
        <v>2518953.1186398044</v>
      </c>
      <c r="E72" s="34">
        <f t="shared" si="0"/>
        <v>19445.223804828307</v>
      </c>
      <c r="F72" s="35">
        <f t="shared" si="1"/>
        <v>2499507.8948349762</v>
      </c>
      <c r="G72" s="36">
        <f t="shared" si="2"/>
        <v>153062282.5437915</v>
      </c>
      <c r="I72" s="31">
        <f t="shared" si="5"/>
        <v>56313.368138782775</v>
      </c>
      <c r="J72" s="57">
        <f t="shared" si="6"/>
        <v>82914.434303787901</v>
      </c>
      <c r="K72" s="31">
        <f t="shared" si="7"/>
        <v>117293.58999072434</v>
      </c>
      <c r="L72" s="31">
        <f t="shared" si="8"/>
        <v>128182.9153214282</v>
      </c>
      <c r="M72" s="31">
        <f t="shared" si="9"/>
        <v>203319.26010328476</v>
      </c>
      <c r="N72" s="31">
        <f t="shared" si="10"/>
        <v>227120.21404039461</v>
      </c>
      <c r="O72" s="31">
        <f t="shared" si="11"/>
        <v>254187.96557671562</v>
      </c>
    </row>
    <row r="73" spans="1:15" x14ac:dyDescent="0.25">
      <c r="A73" s="27">
        <v>60</v>
      </c>
      <c r="B73" s="33">
        <v>43991</v>
      </c>
      <c r="C73" s="35">
        <f t="shared" si="3"/>
        <v>153062282.5437915</v>
      </c>
      <c r="D73" s="35">
        <f t="shared" si="4"/>
        <v>2518953.1186398044</v>
      </c>
      <c r="E73" s="34">
        <f t="shared" si="0"/>
        <v>19132.785317973936</v>
      </c>
      <c r="F73" s="35">
        <f t="shared" si="1"/>
        <v>2499820.3333218303</v>
      </c>
      <c r="G73" s="36">
        <f t="shared" si="2"/>
        <v>150562462.21046966</v>
      </c>
      <c r="I73" s="31">
        <f t="shared" si="5"/>
        <v>55408.546280852526</v>
      </c>
      <c r="J73" s="57">
        <f t="shared" si="6"/>
        <v>81582.196595840884</v>
      </c>
      <c r="K73" s="31">
        <f t="shared" si="7"/>
        <v>115408.96103801881</v>
      </c>
      <c r="L73" s="31">
        <f t="shared" si="8"/>
        <v>126123.3208160842</v>
      </c>
      <c r="M73" s="31">
        <f t="shared" si="9"/>
        <v>200052.40328473551</v>
      </c>
      <c r="N73" s="31">
        <f t="shared" si="10"/>
        <v>223470.93251393561</v>
      </c>
      <c r="O73" s="31">
        <f t="shared" si="11"/>
        <v>250103.76967655533</v>
      </c>
    </row>
    <row r="74" spans="1:15" x14ac:dyDescent="0.25">
      <c r="A74" s="27">
        <v>61</v>
      </c>
      <c r="B74" s="33">
        <v>44021</v>
      </c>
      <c r="C74" s="35">
        <f t="shared" si="3"/>
        <v>150562462.21046966</v>
      </c>
      <c r="D74" s="35">
        <f t="shared" si="4"/>
        <v>2518953.1186398044</v>
      </c>
      <c r="E74" s="34">
        <f t="shared" si="0"/>
        <v>18820.307776308709</v>
      </c>
      <c r="F74" s="35">
        <f t="shared" si="1"/>
        <v>2500132.8108634958</v>
      </c>
      <c r="G74" s="36">
        <f t="shared" si="2"/>
        <v>148062329.39960617</v>
      </c>
      <c r="I74" s="31">
        <f t="shared" si="5"/>
        <v>54503.611320190023</v>
      </c>
      <c r="J74" s="57">
        <f t="shared" si="6"/>
        <v>80249.792358180348</v>
      </c>
      <c r="K74" s="31">
        <f t="shared" si="7"/>
        <v>113524.09650669414</v>
      </c>
      <c r="L74" s="31">
        <f t="shared" si="8"/>
        <v>124063.46886142701</v>
      </c>
      <c r="M74" s="31">
        <f t="shared" si="9"/>
        <v>196785.13810908387</v>
      </c>
      <c r="N74" s="31">
        <f t="shared" si="10"/>
        <v>219821.19482728571</v>
      </c>
      <c r="O74" s="31">
        <f t="shared" si="11"/>
        <v>246019.06325190744</v>
      </c>
    </row>
    <row r="75" spans="1:15" ht="11.45" customHeight="1" x14ac:dyDescent="0.25">
      <c r="A75" s="27">
        <v>62</v>
      </c>
      <c r="B75" s="33">
        <v>44052</v>
      </c>
      <c r="C75" s="35">
        <f t="shared" si="3"/>
        <v>148062329.39960617</v>
      </c>
      <c r="D75" s="35">
        <f t="shared" si="4"/>
        <v>2518953.1186398044</v>
      </c>
      <c r="E75" s="34">
        <f t="shared" si="0"/>
        <v>18507.791174950773</v>
      </c>
      <c r="F75" s="35">
        <f t="shared" si="1"/>
        <v>2500445.3274648539</v>
      </c>
      <c r="G75" s="36">
        <f t="shared" si="2"/>
        <v>145561884.07214132</v>
      </c>
      <c r="I75" s="31">
        <f t="shared" si="5"/>
        <v>53598.563242657423</v>
      </c>
      <c r="J75" s="57">
        <f t="shared" si="6"/>
        <v>78917.221569990084</v>
      </c>
      <c r="K75" s="31">
        <f t="shared" si="7"/>
        <v>111638.99636730304</v>
      </c>
      <c r="L75" s="31">
        <f t="shared" si="8"/>
        <v>122003.35942527547</v>
      </c>
      <c r="M75" s="31">
        <f t="shared" si="9"/>
        <v>193517.46452528524</v>
      </c>
      <c r="N75" s="31">
        <f t="shared" si="10"/>
        <v>216171.00092342499</v>
      </c>
      <c r="O75" s="31">
        <f t="shared" si="11"/>
        <v>241933.84623895644</v>
      </c>
    </row>
    <row r="76" spans="1:15" ht="11.45" customHeight="1" x14ac:dyDescent="0.25">
      <c r="A76" s="27">
        <v>63</v>
      </c>
      <c r="B76" s="33">
        <v>44083</v>
      </c>
      <c r="C76" s="35">
        <f t="shared" si="3"/>
        <v>145561884.07214132</v>
      </c>
      <c r="D76" s="35">
        <f t="shared" si="4"/>
        <v>2518953.1186398044</v>
      </c>
      <c r="E76" s="34">
        <f t="shared" si="0"/>
        <v>18195.235509017664</v>
      </c>
      <c r="F76" s="35">
        <f t="shared" si="1"/>
        <v>2500757.8831307869</v>
      </c>
      <c r="G76" s="36">
        <f t="shared" si="2"/>
        <v>143061126.18901053</v>
      </c>
      <c r="I76" s="31">
        <f t="shared" si="5"/>
        <v>52693.402034115155</v>
      </c>
      <c r="J76" s="57">
        <f t="shared" si="6"/>
        <v>77584.484210451323</v>
      </c>
      <c r="K76" s="31">
        <f t="shared" si="7"/>
        <v>109753.66059039455</v>
      </c>
      <c r="L76" s="31">
        <f t="shared" si="8"/>
        <v>119942.99247544444</v>
      </c>
      <c r="M76" s="31">
        <f t="shared" si="9"/>
        <v>190249.3824822887</v>
      </c>
      <c r="N76" s="31">
        <f t="shared" si="10"/>
        <v>212520.35074532632</v>
      </c>
      <c r="O76" s="31">
        <f t="shared" si="11"/>
        <v>237848.11857387889</v>
      </c>
    </row>
    <row r="77" spans="1:15" ht="11.45" customHeight="1" x14ac:dyDescent="0.25">
      <c r="A77" s="27">
        <v>64</v>
      </c>
      <c r="B77" s="33">
        <v>44189</v>
      </c>
      <c r="C77" s="35">
        <f t="shared" si="3"/>
        <v>143061126.18901053</v>
      </c>
      <c r="D77" s="35">
        <f t="shared" si="4"/>
        <v>2518953.1186398044</v>
      </c>
      <c r="E77" s="34">
        <f t="shared" si="0"/>
        <v>17882.640773626317</v>
      </c>
      <c r="F77" s="35">
        <f t="shared" si="1"/>
        <v>2501070.4778661779</v>
      </c>
      <c r="G77" s="36">
        <f t="shared" si="2"/>
        <v>140560055.71114436</v>
      </c>
      <c r="I77" s="31">
        <f t="shared" si="5"/>
        <v>51788.127680421814</v>
      </c>
      <c r="J77" s="57">
        <f t="shared" si="6"/>
        <v>76251.580258742615</v>
      </c>
      <c r="K77" s="31">
        <f t="shared" si="7"/>
        <v>107868.08914651394</v>
      </c>
      <c r="L77" s="31">
        <f t="shared" si="8"/>
        <v>117882.36797974468</v>
      </c>
      <c r="M77" s="31">
        <f t="shared" si="9"/>
        <v>186980.89192903676</v>
      </c>
      <c r="N77" s="31">
        <f t="shared" si="10"/>
        <v>208869.24423595538</v>
      </c>
      <c r="O77" s="31">
        <f t="shared" si="11"/>
        <v>233761.88019284321</v>
      </c>
    </row>
    <row r="78" spans="1:15" ht="11.45" customHeight="1" x14ac:dyDescent="0.25">
      <c r="A78" s="27">
        <v>65</v>
      </c>
      <c r="B78" s="33">
        <v>44220</v>
      </c>
      <c r="C78" s="35">
        <f t="shared" si="3"/>
        <v>140560055.71114436</v>
      </c>
      <c r="D78" s="35">
        <f t="shared" si="4"/>
        <v>2518953.1186398044</v>
      </c>
      <c r="E78" s="34">
        <f t="shared" ref="E78:E141" si="26">C78*($G$3/100)/12</f>
        <v>17570.006963893047</v>
      </c>
      <c r="F78" s="35">
        <f t="shared" ref="F78:F141" si="27">D78-E78</f>
        <v>2501383.1116759116</v>
      </c>
      <c r="G78" s="36">
        <f t="shared" ref="G78:G141" si="28">C78-F78</f>
        <v>138058672.59946844</v>
      </c>
      <c r="I78" s="31">
        <f t="shared" si="5"/>
        <v>50882.740167434255</v>
      </c>
      <c r="J78" s="57">
        <f t="shared" si="6"/>
        <v>74918.509694039938</v>
      </c>
      <c r="K78" s="31">
        <f t="shared" si="7"/>
        <v>105982.28200620283</v>
      </c>
      <c r="L78" s="31">
        <f t="shared" si="8"/>
        <v>115821.48590598293</v>
      </c>
      <c r="M78" s="31">
        <f t="shared" si="9"/>
        <v>183711.99281446566</v>
      </c>
      <c r="N78" s="31">
        <f t="shared" si="10"/>
        <v>205217.68133827075</v>
      </c>
      <c r="O78" s="31">
        <f t="shared" si="11"/>
        <v>229675.13103200984</v>
      </c>
    </row>
    <row r="79" spans="1:15" ht="11.45" customHeight="1" x14ac:dyDescent="0.25">
      <c r="A79" s="27">
        <v>66</v>
      </c>
      <c r="B79" s="33">
        <v>44251</v>
      </c>
      <c r="C79" s="35">
        <f t="shared" ref="C79:C142" si="29">IF(G78&lt;=0,0,G78)</f>
        <v>138058672.59946844</v>
      </c>
      <c r="D79" s="35">
        <f t="shared" ref="D79:D142" si="30">IF(C79&lt;1,0,D78)</f>
        <v>2518953.1186398044</v>
      </c>
      <c r="E79" s="34">
        <f t="shared" si="26"/>
        <v>17257.334074933555</v>
      </c>
      <c r="F79" s="35">
        <f t="shared" si="27"/>
        <v>2501695.7845648709</v>
      </c>
      <c r="G79" s="36">
        <f t="shared" si="28"/>
        <v>135556976.81490356</v>
      </c>
      <c r="I79" s="31">
        <f t="shared" ref="I79:I142" si="31">(C79/1000)*0.362</f>
        <v>49977.239481007571</v>
      </c>
      <c r="J79" s="57">
        <f t="shared" ref="J79:J142" si="32">(C79/1000)*0.533</f>
        <v>73585.272495516678</v>
      </c>
      <c r="K79" s="31">
        <f t="shared" ref="K79:K142" si="33">(C79/1000)*0.754</f>
        <v>104096.2391399992</v>
      </c>
      <c r="L79" s="31">
        <f t="shared" ref="L79:L142" si="34">(C79/1000)*0.824</f>
        <v>113760.34622196198</v>
      </c>
      <c r="M79" s="31">
        <f t="shared" ref="M79:M142" si="35">(C79/1000)*1.307</f>
        <v>180442.68508750523</v>
      </c>
      <c r="N79" s="31">
        <f t="shared" ref="N79:N142" si="36">(C79/1000)*1.46</f>
        <v>201565.66199522393</v>
      </c>
      <c r="O79" s="31">
        <f t="shared" ref="O79:O142" si="37">(C79/1000)*1.634</f>
        <v>225587.87102753142</v>
      </c>
    </row>
    <row r="80" spans="1:15" ht="11.45" customHeight="1" x14ac:dyDescent="0.25">
      <c r="A80" s="27">
        <v>67</v>
      </c>
      <c r="B80" s="33">
        <v>44279</v>
      </c>
      <c r="C80" s="35">
        <f t="shared" si="29"/>
        <v>135556976.81490356</v>
      </c>
      <c r="D80" s="35">
        <f t="shared" si="30"/>
        <v>2518953.1186398044</v>
      </c>
      <c r="E80" s="34">
        <f t="shared" si="26"/>
        <v>16944.622101862944</v>
      </c>
      <c r="F80" s="35">
        <f t="shared" si="27"/>
        <v>2502008.4965379415</v>
      </c>
      <c r="G80" s="36">
        <f t="shared" si="28"/>
        <v>133054968.31836562</v>
      </c>
      <c r="I80" s="31">
        <f t="shared" si="31"/>
        <v>49071.625606995083</v>
      </c>
      <c r="J80" s="57">
        <f t="shared" si="32"/>
        <v>72251.868642343601</v>
      </c>
      <c r="K80" s="31">
        <f t="shared" si="33"/>
        <v>102209.96051843728</v>
      </c>
      <c r="L80" s="31">
        <f t="shared" si="34"/>
        <v>111698.94889548053</v>
      </c>
      <c r="M80" s="31">
        <f t="shared" si="35"/>
        <v>177172.96869707893</v>
      </c>
      <c r="N80" s="31">
        <f t="shared" si="36"/>
        <v>197913.18614975919</v>
      </c>
      <c r="O80" s="31">
        <f t="shared" si="37"/>
        <v>221500.1001155524</v>
      </c>
    </row>
    <row r="81" spans="1:15" ht="11.45" customHeight="1" x14ac:dyDescent="0.25">
      <c r="A81" s="27">
        <v>68</v>
      </c>
      <c r="B81" s="33">
        <v>44310</v>
      </c>
      <c r="C81" s="35">
        <f t="shared" si="29"/>
        <v>133054968.31836562</v>
      </c>
      <c r="D81" s="35">
        <f t="shared" si="30"/>
        <v>2518953.1186398044</v>
      </c>
      <c r="E81" s="34">
        <f t="shared" si="26"/>
        <v>16631.871039795704</v>
      </c>
      <c r="F81" s="35">
        <f t="shared" si="27"/>
        <v>2502321.2476000087</v>
      </c>
      <c r="G81" s="36">
        <f t="shared" si="28"/>
        <v>130552647.07076561</v>
      </c>
      <c r="I81" s="31">
        <f t="shared" si="31"/>
        <v>48165.898531248356</v>
      </c>
      <c r="J81" s="57">
        <f t="shared" si="32"/>
        <v>70918.298113688885</v>
      </c>
      <c r="K81" s="31">
        <f t="shared" si="33"/>
        <v>100323.44611204769</v>
      </c>
      <c r="L81" s="31">
        <f t="shared" si="34"/>
        <v>109637.29389433327</v>
      </c>
      <c r="M81" s="31">
        <f t="shared" si="35"/>
        <v>173902.84359210386</v>
      </c>
      <c r="N81" s="31">
        <f t="shared" si="36"/>
        <v>194260.25374481382</v>
      </c>
      <c r="O81" s="31">
        <f t="shared" si="37"/>
        <v>217411.81823220942</v>
      </c>
    </row>
    <row r="82" spans="1:15" ht="11.45" customHeight="1" x14ac:dyDescent="0.25">
      <c r="A82" s="27">
        <v>69</v>
      </c>
      <c r="B82" s="33">
        <v>44340</v>
      </c>
      <c r="C82" s="35">
        <f t="shared" si="29"/>
        <v>130552647.07076561</v>
      </c>
      <c r="D82" s="35">
        <f t="shared" si="30"/>
        <v>2518953.1186398044</v>
      </c>
      <c r="E82" s="34">
        <f t="shared" si="26"/>
        <v>16319.080883845701</v>
      </c>
      <c r="F82" s="35">
        <f t="shared" si="27"/>
        <v>2502634.0377559587</v>
      </c>
      <c r="G82" s="36">
        <f t="shared" si="28"/>
        <v>128050013.03300965</v>
      </c>
      <c r="I82" s="31">
        <f t="shared" si="31"/>
        <v>47260.058239617152</v>
      </c>
      <c r="J82" s="57">
        <f t="shared" si="32"/>
        <v>69584.560888718072</v>
      </c>
      <c r="K82" s="31">
        <f t="shared" si="33"/>
        <v>98436.695891357274</v>
      </c>
      <c r="L82" s="31">
        <f t="shared" si="34"/>
        <v>107575.38118631086</v>
      </c>
      <c r="M82" s="31">
        <f t="shared" si="35"/>
        <v>170632.30972149066</v>
      </c>
      <c r="N82" s="31">
        <f t="shared" si="36"/>
        <v>190606.86472331779</v>
      </c>
      <c r="O82" s="31">
        <f t="shared" si="37"/>
        <v>213323.02531363099</v>
      </c>
    </row>
    <row r="83" spans="1:15" ht="11.45" customHeight="1" x14ac:dyDescent="0.25">
      <c r="A83" s="27">
        <v>70</v>
      </c>
      <c r="B83" s="33">
        <v>44371</v>
      </c>
      <c r="C83" s="35">
        <f t="shared" si="29"/>
        <v>128050013.03300965</v>
      </c>
      <c r="D83" s="35">
        <f t="shared" si="30"/>
        <v>2518953.1186398044</v>
      </c>
      <c r="E83" s="34">
        <f t="shared" si="26"/>
        <v>16006.251629126207</v>
      </c>
      <c r="F83" s="35">
        <f t="shared" si="27"/>
        <v>2502946.8670106782</v>
      </c>
      <c r="G83" s="36">
        <f t="shared" si="28"/>
        <v>125547066.16599897</v>
      </c>
      <c r="I83" s="31">
        <f t="shared" si="31"/>
        <v>46354.104717949493</v>
      </c>
      <c r="J83" s="57">
        <f t="shared" si="32"/>
        <v>68250.656946594143</v>
      </c>
      <c r="K83" s="31">
        <f t="shared" si="33"/>
        <v>96549.709826889273</v>
      </c>
      <c r="L83" s="31">
        <f t="shared" si="34"/>
        <v>105513.21073919995</v>
      </c>
      <c r="M83" s="31">
        <f t="shared" si="35"/>
        <v>167361.36703414359</v>
      </c>
      <c r="N83" s="31">
        <f t="shared" si="36"/>
        <v>186953.01902819407</v>
      </c>
      <c r="O83" s="31">
        <f t="shared" si="37"/>
        <v>209233.72129593775</v>
      </c>
    </row>
    <row r="84" spans="1:15" ht="11.45" customHeight="1" x14ac:dyDescent="0.25">
      <c r="A84" s="27">
        <v>71</v>
      </c>
      <c r="B84" s="33">
        <v>44401</v>
      </c>
      <c r="C84" s="35">
        <f t="shared" si="29"/>
        <v>125547066.16599897</v>
      </c>
      <c r="D84" s="35">
        <f t="shared" si="30"/>
        <v>2518953.1186398044</v>
      </c>
      <c r="E84" s="34">
        <f t="shared" si="26"/>
        <v>15693.383270749871</v>
      </c>
      <c r="F84" s="35">
        <f t="shared" si="27"/>
        <v>2503259.7353690546</v>
      </c>
      <c r="G84" s="36">
        <f t="shared" si="28"/>
        <v>123043806.43062991</v>
      </c>
      <c r="I84" s="31">
        <f t="shared" si="31"/>
        <v>45448.037952091625</v>
      </c>
      <c r="J84" s="57">
        <f t="shared" si="32"/>
        <v>66916.586266477461</v>
      </c>
      <c r="K84" s="31">
        <f t="shared" si="33"/>
        <v>94662.487889163225</v>
      </c>
      <c r="L84" s="31">
        <f t="shared" si="34"/>
        <v>103450.78252078315</v>
      </c>
      <c r="M84" s="31">
        <f t="shared" si="35"/>
        <v>164090.01547896065</v>
      </c>
      <c r="N84" s="31">
        <f t="shared" si="36"/>
        <v>183298.7166023585</v>
      </c>
      <c r="O84" s="31">
        <f t="shared" si="37"/>
        <v>205143.90611524231</v>
      </c>
    </row>
    <row r="85" spans="1:15" ht="11.45" customHeight="1" x14ac:dyDescent="0.25">
      <c r="A85" s="27">
        <v>72</v>
      </c>
      <c r="B85" s="33">
        <v>44432</v>
      </c>
      <c r="C85" s="35">
        <f t="shared" si="29"/>
        <v>123043806.43062991</v>
      </c>
      <c r="D85" s="35">
        <f t="shared" si="30"/>
        <v>2518953.1186398044</v>
      </c>
      <c r="E85" s="34">
        <f t="shared" si="26"/>
        <v>15380.47580382874</v>
      </c>
      <c r="F85" s="35">
        <f t="shared" si="27"/>
        <v>2503572.6428359756</v>
      </c>
      <c r="G85" s="36">
        <f t="shared" si="28"/>
        <v>120540233.78779393</v>
      </c>
      <c r="I85" s="31">
        <f t="shared" si="31"/>
        <v>44541.857927888028</v>
      </c>
      <c r="J85" s="57">
        <f t="shared" si="32"/>
        <v>65582.34882752574</v>
      </c>
      <c r="K85" s="31">
        <f t="shared" si="33"/>
        <v>92775.030048694956</v>
      </c>
      <c r="L85" s="31">
        <f t="shared" si="34"/>
        <v>101388.09649883903</v>
      </c>
      <c r="M85" s="31">
        <f t="shared" si="35"/>
        <v>160818.25500483328</v>
      </c>
      <c r="N85" s="31">
        <f t="shared" si="36"/>
        <v>179643.95738871966</v>
      </c>
      <c r="O85" s="31">
        <f t="shared" si="37"/>
        <v>201053.57970764925</v>
      </c>
    </row>
    <row r="86" spans="1:15" ht="11.45" customHeight="1" x14ac:dyDescent="0.25">
      <c r="A86" s="27">
        <v>73</v>
      </c>
      <c r="B86" s="33">
        <v>44463</v>
      </c>
      <c r="C86" s="35">
        <f t="shared" si="29"/>
        <v>120540233.78779393</v>
      </c>
      <c r="D86" s="35">
        <f t="shared" si="30"/>
        <v>2518953.1186398044</v>
      </c>
      <c r="E86" s="34">
        <f t="shared" si="26"/>
        <v>15067.529223474243</v>
      </c>
      <c r="F86" s="35">
        <f t="shared" si="27"/>
        <v>2503885.5894163302</v>
      </c>
      <c r="G86" s="36">
        <f t="shared" si="28"/>
        <v>118036348.19837761</v>
      </c>
      <c r="I86" s="31">
        <f t="shared" si="31"/>
        <v>43635.564631181398</v>
      </c>
      <c r="J86" s="57">
        <f t="shared" si="32"/>
        <v>64247.94460889417</v>
      </c>
      <c r="K86" s="31">
        <f t="shared" si="33"/>
        <v>90887.336275996626</v>
      </c>
      <c r="L86" s="31">
        <f t="shared" si="34"/>
        <v>99325.152641142195</v>
      </c>
      <c r="M86" s="31">
        <f t="shared" si="35"/>
        <v>157546.08556064666</v>
      </c>
      <c r="N86" s="31">
        <f t="shared" si="36"/>
        <v>175988.74133017912</v>
      </c>
      <c r="O86" s="31">
        <f t="shared" si="37"/>
        <v>196962.74200925528</v>
      </c>
    </row>
    <row r="87" spans="1:15" ht="11.45" customHeight="1" x14ac:dyDescent="0.25">
      <c r="A87" s="27">
        <v>74</v>
      </c>
      <c r="B87" s="33">
        <v>44493</v>
      </c>
      <c r="C87" s="35">
        <f t="shared" si="29"/>
        <v>118036348.19837761</v>
      </c>
      <c r="D87" s="35">
        <f t="shared" si="30"/>
        <v>2518953.1186398044</v>
      </c>
      <c r="E87" s="34">
        <f t="shared" si="26"/>
        <v>14754.5435247972</v>
      </c>
      <c r="F87" s="35">
        <f t="shared" si="27"/>
        <v>2504198.5751150073</v>
      </c>
      <c r="G87" s="36">
        <f t="shared" si="28"/>
        <v>115532149.6232626</v>
      </c>
      <c r="I87" s="31">
        <f t="shared" si="31"/>
        <v>42729.158047812693</v>
      </c>
      <c r="J87" s="57">
        <f t="shared" si="32"/>
        <v>62913.373589735274</v>
      </c>
      <c r="K87" s="31">
        <f t="shared" si="33"/>
        <v>88999.406541576725</v>
      </c>
      <c r="L87" s="31">
        <f t="shared" si="34"/>
        <v>97261.950915463152</v>
      </c>
      <c r="M87" s="31">
        <f t="shared" si="35"/>
        <v>154273.50709527952</v>
      </c>
      <c r="N87" s="31">
        <f t="shared" si="36"/>
        <v>172333.06836963131</v>
      </c>
      <c r="O87" s="31">
        <f t="shared" si="37"/>
        <v>192871.39295614901</v>
      </c>
    </row>
    <row r="88" spans="1:15" ht="11.45" customHeight="1" x14ac:dyDescent="0.25">
      <c r="A88" s="27">
        <v>75</v>
      </c>
      <c r="B88" s="33">
        <v>44524</v>
      </c>
      <c r="C88" s="35">
        <f t="shared" si="29"/>
        <v>115532149.6232626</v>
      </c>
      <c r="D88" s="35">
        <f t="shared" si="30"/>
        <v>2518953.1186398044</v>
      </c>
      <c r="E88" s="34">
        <f t="shared" si="26"/>
        <v>14441.518702907824</v>
      </c>
      <c r="F88" s="35">
        <f t="shared" si="27"/>
        <v>2504511.5999368965</v>
      </c>
      <c r="G88" s="36">
        <f t="shared" si="28"/>
        <v>113027638.0233257</v>
      </c>
      <c r="I88" s="31">
        <f t="shared" si="31"/>
        <v>41822.638163621057</v>
      </c>
      <c r="J88" s="57">
        <f t="shared" si="32"/>
        <v>61578.635749198969</v>
      </c>
      <c r="K88" s="31">
        <f t="shared" si="33"/>
        <v>87111.240815939993</v>
      </c>
      <c r="L88" s="31">
        <f t="shared" si="34"/>
        <v>95198.491289568366</v>
      </c>
      <c r="M88" s="31">
        <f t="shared" si="35"/>
        <v>151000.51955760422</v>
      </c>
      <c r="N88" s="31">
        <f t="shared" si="36"/>
        <v>168676.93844996337</v>
      </c>
      <c r="O88" s="31">
        <f t="shared" si="37"/>
        <v>188779.53248441106</v>
      </c>
    </row>
    <row r="89" spans="1:15" ht="11.45" customHeight="1" x14ac:dyDescent="0.25">
      <c r="A89" s="27">
        <v>76</v>
      </c>
      <c r="B89" s="33">
        <v>44554</v>
      </c>
      <c r="C89" s="35">
        <f t="shared" si="29"/>
        <v>113027638.0233257</v>
      </c>
      <c r="D89" s="35">
        <f t="shared" si="30"/>
        <v>2518953.1186398044</v>
      </c>
      <c r="E89" s="34">
        <f t="shared" si="26"/>
        <v>14128.454752915713</v>
      </c>
      <c r="F89" s="35">
        <f t="shared" si="27"/>
        <v>2504824.6638868889</v>
      </c>
      <c r="G89" s="36">
        <f t="shared" si="28"/>
        <v>110522813.35943881</v>
      </c>
      <c r="I89" s="31">
        <f t="shared" si="31"/>
        <v>40916.004964443899</v>
      </c>
      <c r="J89" s="57">
        <f t="shared" si="32"/>
        <v>60243.7310664326</v>
      </c>
      <c r="K89" s="31">
        <f t="shared" si="33"/>
        <v>85222.839069587571</v>
      </c>
      <c r="L89" s="31">
        <f t="shared" si="34"/>
        <v>93134.773731220368</v>
      </c>
      <c r="M89" s="31">
        <f t="shared" si="35"/>
        <v>147727.12289648666</v>
      </c>
      <c r="N89" s="31">
        <f t="shared" si="36"/>
        <v>165020.35151405551</v>
      </c>
      <c r="O89" s="31">
        <f t="shared" si="37"/>
        <v>184687.16053011417</v>
      </c>
    </row>
    <row r="90" spans="1:15" ht="11.45" customHeight="1" x14ac:dyDescent="0.25">
      <c r="A90" s="27">
        <v>77</v>
      </c>
      <c r="B90" s="33">
        <v>44585</v>
      </c>
      <c r="C90" s="35">
        <f t="shared" si="29"/>
        <v>110522813.35943881</v>
      </c>
      <c r="D90" s="35">
        <f t="shared" si="30"/>
        <v>2518953.1186398044</v>
      </c>
      <c r="E90" s="34">
        <f t="shared" si="26"/>
        <v>13815.351669929851</v>
      </c>
      <c r="F90" s="35">
        <f t="shared" si="27"/>
        <v>2505137.7669698745</v>
      </c>
      <c r="G90" s="36">
        <f t="shared" si="28"/>
        <v>108017675.59246893</v>
      </c>
      <c r="I90" s="31">
        <f t="shared" si="31"/>
        <v>40009.258436116848</v>
      </c>
      <c r="J90" s="57">
        <f t="shared" si="32"/>
        <v>58908.659520580884</v>
      </c>
      <c r="K90" s="31">
        <f t="shared" si="33"/>
        <v>83334.201273016864</v>
      </c>
      <c r="L90" s="31">
        <f t="shared" si="34"/>
        <v>91070.79820817757</v>
      </c>
      <c r="M90" s="31">
        <f t="shared" si="35"/>
        <v>144453.3170607865</v>
      </c>
      <c r="N90" s="31">
        <f t="shared" si="36"/>
        <v>161363.30750478065</v>
      </c>
      <c r="O90" s="31">
        <f t="shared" si="37"/>
        <v>180594.27702932298</v>
      </c>
    </row>
    <row r="91" spans="1:15" ht="11.45" customHeight="1" x14ac:dyDescent="0.25">
      <c r="A91" s="27">
        <v>78</v>
      </c>
      <c r="B91" s="33">
        <v>44616</v>
      </c>
      <c r="C91" s="35">
        <f t="shared" si="29"/>
        <v>108017675.59246893</v>
      </c>
      <c r="D91" s="35">
        <f t="shared" si="30"/>
        <v>2518953.1186398044</v>
      </c>
      <c r="E91" s="34">
        <f t="shared" si="26"/>
        <v>13502.209449058617</v>
      </c>
      <c r="F91" s="35">
        <f t="shared" si="27"/>
        <v>2505450.909190746</v>
      </c>
      <c r="G91" s="36">
        <f t="shared" si="28"/>
        <v>105512224.68327819</v>
      </c>
      <c r="I91" s="31">
        <f t="shared" si="31"/>
        <v>39102.398564473755</v>
      </c>
      <c r="J91" s="57">
        <f t="shared" si="32"/>
        <v>57573.421090785945</v>
      </c>
      <c r="K91" s="31">
        <f t="shared" si="33"/>
        <v>81445.327396721579</v>
      </c>
      <c r="L91" s="31">
        <f t="shared" si="34"/>
        <v>89006.564688194398</v>
      </c>
      <c r="M91" s="31">
        <f t="shared" si="35"/>
        <v>141179.10199935688</v>
      </c>
      <c r="N91" s="31">
        <f t="shared" si="36"/>
        <v>157705.80636500465</v>
      </c>
      <c r="O91" s="31">
        <f t="shared" si="37"/>
        <v>176500.88191809424</v>
      </c>
    </row>
    <row r="92" spans="1:15" ht="11.45" customHeight="1" x14ac:dyDescent="0.25">
      <c r="A92" s="27">
        <v>79</v>
      </c>
      <c r="B92" s="33">
        <v>44644</v>
      </c>
      <c r="C92" s="35">
        <f t="shared" si="29"/>
        <v>105512224.68327819</v>
      </c>
      <c r="D92" s="35">
        <f t="shared" si="30"/>
        <v>2518953.1186398044</v>
      </c>
      <c r="E92" s="34">
        <f t="shared" si="26"/>
        <v>13189.028085409773</v>
      </c>
      <c r="F92" s="35">
        <f t="shared" si="27"/>
        <v>2505764.0905543948</v>
      </c>
      <c r="G92" s="36">
        <f t="shared" si="28"/>
        <v>103006460.59272379</v>
      </c>
      <c r="I92" s="31">
        <f t="shared" si="31"/>
        <v>38195.425335346699</v>
      </c>
      <c r="J92" s="57">
        <f t="shared" si="32"/>
        <v>56238.015756187277</v>
      </c>
      <c r="K92" s="31">
        <f t="shared" si="33"/>
        <v>79556.217411191756</v>
      </c>
      <c r="L92" s="31">
        <f t="shared" si="34"/>
        <v>86942.073139021217</v>
      </c>
      <c r="M92" s="31">
        <f t="shared" si="35"/>
        <v>137904.47766104457</v>
      </c>
      <c r="N92" s="31">
        <f t="shared" si="36"/>
        <v>154047.84803758614</v>
      </c>
      <c r="O92" s="31">
        <f t="shared" si="37"/>
        <v>172406.97513247654</v>
      </c>
    </row>
    <row r="93" spans="1:15" ht="11.45" customHeight="1" x14ac:dyDescent="0.25">
      <c r="A93" s="27">
        <v>80</v>
      </c>
      <c r="B93" s="33">
        <v>44675</v>
      </c>
      <c r="C93" s="35">
        <f t="shared" si="29"/>
        <v>103006460.59272379</v>
      </c>
      <c r="D93" s="35">
        <f t="shared" si="30"/>
        <v>2518953.1186398044</v>
      </c>
      <c r="E93" s="34">
        <f t="shared" si="26"/>
        <v>12875.807574090473</v>
      </c>
      <c r="F93" s="35">
        <f t="shared" si="27"/>
        <v>2506077.3110657139</v>
      </c>
      <c r="G93" s="36">
        <f t="shared" si="28"/>
        <v>100500383.28165807</v>
      </c>
      <c r="I93" s="31">
        <f t="shared" si="31"/>
        <v>37288.338734566008</v>
      </c>
      <c r="J93" s="57">
        <f t="shared" si="32"/>
        <v>54902.443495921783</v>
      </c>
      <c r="K93" s="31">
        <f t="shared" si="33"/>
        <v>77666.871286913738</v>
      </c>
      <c r="L93" s="31">
        <f t="shared" si="34"/>
        <v>84877.323528404391</v>
      </c>
      <c r="M93" s="31">
        <f t="shared" si="35"/>
        <v>134629.44399468999</v>
      </c>
      <c r="N93" s="31">
        <f t="shared" si="36"/>
        <v>150389.43246537671</v>
      </c>
      <c r="O93" s="31">
        <f t="shared" si="37"/>
        <v>168312.55660851067</v>
      </c>
    </row>
    <row r="94" spans="1:15" ht="11.45" customHeight="1" x14ac:dyDescent="0.25">
      <c r="A94" s="27">
        <v>81</v>
      </c>
      <c r="B94" s="33">
        <v>44705</v>
      </c>
      <c r="C94" s="35">
        <f t="shared" si="29"/>
        <v>100500383.28165807</v>
      </c>
      <c r="D94" s="35">
        <f t="shared" si="30"/>
        <v>2518953.1186398044</v>
      </c>
      <c r="E94" s="34">
        <f t="shared" si="26"/>
        <v>12562.547910207259</v>
      </c>
      <c r="F94" s="35">
        <f t="shared" si="27"/>
        <v>2506390.570729597</v>
      </c>
      <c r="G94" s="36">
        <f t="shared" si="28"/>
        <v>97993992.71092847</v>
      </c>
      <c r="I94" s="31">
        <f t="shared" si="31"/>
        <v>36381.13874796022</v>
      </c>
      <c r="J94" s="57">
        <f t="shared" si="32"/>
        <v>53566.704289123751</v>
      </c>
      <c r="K94" s="31">
        <f t="shared" si="33"/>
        <v>75777.288994370188</v>
      </c>
      <c r="L94" s="31">
        <f t="shared" si="34"/>
        <v>82812.315824086239</v>
      </c>
      <c r="M94" s="31">
        <f t="shared" si="35"/>
        <v>131354.00094912708</v>
      </c>
      <c r="N94" s="31">
        <f t="shared" si="36"/>
        <v>146730.55959122078</v>
      </c>
      <c r="O94" s="31">
        <f t="shared" si="37"/>
        <v>164217.62628222926</v>
      </c>
    </row>
    <row r="95" spans="1:15" ht="11.45" customHeight="1" x14ac:dyDescent="0.25">
      <c r="A95" s="27">
        <v>82</v>
      </c>
      <c r="B95" s="33">
        <v>44736</v>
      </c>
      <c r="C95" s="35">
        <f t="shared" si="29"/>
        <v>97993992.71092847</v>
      </c>
      <c r="D95" s="35">
        <f t="shared" si="30"/>
        <v>2518953.1186398044</v>
      </c>
      <c r="E95" s="34">
        <f t="shared" si="26"/>
        <v>12249.24908886606</v>
      </c>
      <c r="F95" s="35">
        <f t="shared" si="27"/>
        <v>2506703.8695509383</v>
      </c>
      <c r="G95" s="36">
        <f t="shared" si="28"/>
        <v>95487288.841377527</v>
      </c>
      <c r="I95" s="31">
        <f t="shared" si="31"/>
        <v>35473.82536135611</v>
      </c>
      <c r="J95" s="57">
        <f t="shared" si="32"/>
        <v>52230.798114924881</v>
      </c>
      <c r="K95" s="31">
        <f t="shared" si="33"/>
        <v>73887.470504040073</v>
      </c>
      <c r="L95" s="31">
        <f t="shared" si="34"/>
        <v>80747.049993805063</v>
      </c>
      <c r="M95" s="31">
        <f t="shared" si="35"/>
        <v>128078.14847318351</v>
      </c>
      <c r="N95" s="31">
        <f t="shared" si="36"/>
        <v>143071.22935795557</v>
      </c>
      <c r="O95" s="31">
        <f t="shared" si="37"/>
        <v>160122.18408965712</v>
      </c>
    </row>
    <row r="96" spans="1:15" ht="11.45" customHeight="1" x14ac:dyDescent="0.25">
      <c r="A96" s="27">
        <v>83</v>
      </c>
      <c r="B96" s="33">
        <v>44766</v>
      </c>
      <c r="C96" s="35">
        <f t="shared" si="29"/>
        <v>95487288.841377527</v>
      </c>
      <c r="D96" s="35">
        <f t="shared" si="30"/>
        <v>2518953.1186398044</v>
      </c>
      <c r="E96" s="34">
        <f t="shared" si="26"/>
        <v>11935.911105172192</v>
      </c>
      <c r="F96" s="35">
        <f t="shared" si="27"/>
        <v>2507017.2075346322</v>
      </c>
      <c r="G96" s="36">
        <f t="shared" si="28"/>
        <v>92980271.6338429</v>
      </c>
      <c r="I96" s="31">
        <f t="shared" si="31"/>
        <v>34566.398560578658</v>
      </c>
      <c r="J96" s="57">
        <f t="shared" si="32"/>
        <v>50894.72495245422</v>
      </c>
      <c r="K96" s="31">
        <f t="shared" si="33"/>
        <v>71997.415786398647</v>
      </c>
      <c r="L96" s="31">
        <f t="shared" si="34"/>
        <v>78681.526005295076</v>
      </c>
      <c r="M96" s="31">
        <f t="shared" si="35"/>
        <v>124801.88651568041</v>
      </c>
      <c r="N96" s="31">
        <f t="shared" si="36"/>
        <v>139411.44170841118</v>
      </c>
      <c r="O96" s="31">
        <f t="shared" si="37"/>
        <v>156026.22996681085</v>
      </c>
    </row>
    <row r="97" spans="1:15" ht="11.45" customHeight="1" x14ac:dyDescent="0.25">
      <c r="A97" s="27">
        <v>84</v>
      </c>
      <c r="B97" s="33">
        <v>44797</v>
      </c>
      <c r="C97" s="35">
        <f t="shared" si="29"/>
        <v>92980271.6338429</v>
      </c>
      <c r="D97" s="35">
        <f t="shared" si="30"/>
        <v>2518953.1186398044</v>
      </c>
      <c r="E97" s="34">
        <f t="shared" si="26"/>
        <v>11622.533954230363</v>
      </c>
      <c r="F97" s="35">
        <f t="shared" si="27"/>
        <v>2507330.5846855743</v>
      </c>
      <c r="G97" s="36">
        <f t="shared" si="28"/>
        <v>90472941.049157321</v>
      </c>
      <c r="I97" s="31">
        <f t="shared" si="31"/>
        <v>33658.858331451127</v>
      </c>
      <c r="J97" s="57">
        <f t="shared" si="32"/>
        <v>49558.484780838269</v>
      </c>
      <c r="K97" s="31">
        <f t="shared" si="33"/>
        <v>70107.124811917543</v>
      </c>
      <c r="L97" s="31">
        <f t="shared" si="34"/>
        <v>76615.743826286547</v>
      </c>
      <c r="M97" s="31">
        <f t="shared" si="35"/>
        <v>121525.21502543267</v>
      </c>
      <c r="N97" s="31">
        <f t="shared" si="36"/>
        <v>135751.19658541062</v>
      </c>
      <c r="O97" s="31">
        <f t="shared" si="37"/>
        <v>151929.76384969929</v>
      </c>
    </row>
    <row r="98" spans="1:15" ht="11.45" customHeight="1" x14ac:dyDescent="0.25">
      <c r="A98" s="27">
        <v>85</v>
      </c>
      <c r="B98" s="33">
        <v>44828</v>
      </c>
      <c r="C98" s="35">
        <f t="shared" si="29"/>
        <v>90472941.049157321</v>
      </c>
      <c r="D98" s="35">
        <f t="shared" si="30"/>
        <v>2518953.1186398044</v>
      </c>
      <c r="E98" s="34">
        <f t="shared" si="26"/>
        <v>11309.117631144667</v>
      </c>
      <c r="F98" s="35">
        <f t="shared" si="27"/>
        <v>2507644.0010086596</v>
      </c>
      <c r="G98" s="36">
        <f t="shared" si="28"/>
        <v>87965297.048148662</v>
      </c>
      <c r="I98" s="31">
        <f t="shared" si="31"/>
        <v>32751.204659794948</v>
      </c>
      <c r="J98" s="57">
        <f t="shared" si="32"/>
        <v>48222.077579200857</v>
      </c>
      <c r="K98" s="31">
        <f t="shared" si="33"/>
        <v>68216.597551064624</v>
      </c>
      <c r="L98" s="31">
        <f t="shared" si="34"/>
        <v>74549.703424505627</v>
      </c>
      <c r="M98" s="31">
        <f t="shared" si="35"/>
        <v>118248.13395124862</v>
      </c>
      <c r="N98" s="31">
        <f t="shared" si="36"/>
        <v>132090.49393176968</v>
      </c>
      <c r="O98" s="31">
        <f t="shared" si="37"/>
        <v>147832.78567432307</v>
      </c>
    </row>
    <row r="99" spans="1:15" ht="11.45" customHeight="1" x14ac:dyDescent="0.25">
      <c r="A99" s="27">
        <v>86</v>
      </c>
      <c r="B99" s="33">
        <v>44858</v>
      </c>
      <c r="C99" s="35">
        <f t="shared" si="29"/>
        <v>87965297.048148662</v>
      </c>
      <c r="D99" s="35">
        <f t="shared" si="30"/>
        <v>2518953.1186398044</v>
      </c>
      <c r="E99" s="34">
        <f t="shared" si="26"/>
        <v>10995.662131018582</v>
      </c>
      <c r="F99" s="35">
        <f t="shared" si="27"/>
        <v>2507957.456508786</v>
      </c>
      <c r="G99" s="36">
        <f t="shared" si="28"/>
        <v>85457339.591639876</v>
      </c>
      <c r="I99" s="31">
        <f t="shared" si="31"/>
        <v>31843.437531429812</v>
      </c>
      <c r="J99" s="57">
        <f t="shared" si="32"/>
        <v>46885.503326663238</v>
      </c>
      <c r="K99" s="31">
        <f t="shared" si="33"/>
        <v>66325.833974304085</v>
      </c>
      <c r="L99" s="31">
        <f t="shared" si="34"/>
        <v>72483.404767674481</v>
      </c>
      <c r="M99" s="31">
        <f t="shared" si="35"/>
        <v>114970.64324193029</v>
      </c>
      <c r="N99" s="31">
        <f t="shared" si="36"/>
        <v>128429.33369029703</v>
      </c>
      <c r="O99" s="31">
        <f t="shared" si="37"/>
        <v>143735.29537667488</v>
      </c>
    </row>
    <row r="100" spans="1:15" ht="11.45" customHeight="1" x14ac:dyDescent="0.25">
      <c r="A100" s="27">
        <v>87</v>
      </c>
      <c r="B100" s="33">
        <v>44889</v>
      </c>
      <c r="C100" s="35">
        <f t="shared" si="29"/>
        <v>85457339.591639876</v>
      </c>
      <c r="D100" s="35">
        <f t="shared" si="30"/>
        <v>2518953.1186398044</v>
      </c>
      <c r="E100" s="34">
        <f t="shared" si="26"/>
        <v>10682.167448954986</v>
      </c>
      <c r="F100" s="35">
        <f t="shared" si="27"/>
        <v>2508270.9511908493</v>
      </c>
      <c r="G100" s="36">
        <f t="shared" si="28"/>
        <v>82949068.640449032</v>
      </c>
      <c r="I100" s="31">
        <f t="shared" si="31"/>
        <v>30935.556932173633</v>
      </c>
      <c r="J100" s="57">
        <f t="shared" si="32"/>
        <v>45548.762002344054</v>
      </c>
      <c r="K100" s="31">
        <f t="shared" si="33"/>
        <v>64434.834052096463</v>
      </c>
      <c r="L100" s="31">
        <f t="shared" si="34"/>
        <v>70416.847823511256</v>
      </c>
      <c r="M100" s="31">
        <f t="shared" si="35"/>
        <v>111692.74284627331</v>
      </c>
      <c r="N100" s="31">
        <f t="shared" si="36"/>
        <v>124767.71580379421</v>
      </c>
      <c r="O100" s="31">
        <f t="shared" si="37"/>
        <v>139637.29289273956</v>
      </c>
    </row>
    <row r="101" spans="1:15" ht="11.45" customHeight="1" x14ac:dyDescent="0.25">
      <c r="A101" s="27">
        <v>88</v>
      </c>
      <c r="B101" s="33">
        <v>44919</v>
      </c>
      <c r="C101" s="35">
        <f t="shared" si="29"/>
        <v>82949068.640449032</v>
      </c>
      <c r="D101" s="35">
        <f t="shared" si="30"/>
        <v>2518953.1186398044</v>
      </c>
      <c r="E101" s="34">
        <f t="shared" si="26"/>
        <v>10368.63358005613</v>
      </c>
      <c r="F101" s="35">
        <f t="shared" si="27"/>
        <v>2508584.4850597484</v>
      </c>
      <c r="G101" s="36">
        <f t="shared" si="28"/>
        <v>80440484.155389279</v>
      </c>
      <c r="I101" s="31">
        <f t="shared" si="31"/>
        <v>30027.562847842546</v>
      </c>
      <c r="J101" s="57">
        <f t="shared" si="32"/>
        <v>44211.853585359335</v>
      </c>
      <c r="K101" s="31">
        <f t="shared" si="33"/>
        <v>62543.597754898568</v>
      </c>
      <c r="L101" s="31">
        <f t="shared" si="34"/>
        <v>68350.032559729996</v>
      </c>
      <c r="M101" s="31">
        <f t="shared" si="35"/>
        <v>108414.43271306687</v>
      </c>
      <c r="N101" s="31">
        <f t="shared" si="36"/>
        <v>121105.64021505558</v>
      </c>
      <c r="O101" s="31">
        <f t="shared" si="37"/>
        <v>135538.77815849369</v>
      </c>
    </row>
    <row r="102" spans="1:15" ht="11.45" customHeight="1" x14ac:dyDescent="0.25">
      <c r="A102" s="27">
        <v>89</v>
      </c>
      <c r="B102" s="33">
        <v>44950</v>
      </c>
      <c r="C102" s="35">
        <f t="shared" si="29"/>
        <v>80440484.155389279</v>
      </c>
      <c r="D102" s="35">
        <f t="shared" si="30"/>
        <v>2518953.1186398044</v>
      </c>
      <c r="E102" s="34">
        <f t="shared" si="26"/>
        <v>10055.06051942366</v>
      </c>
      <c r="F102" s="35">
        <f t="shared" si="27"/>
        <v>2508898.0581203806</v>
      </c>
      <c r="G102" s="36">
        <f t="shared" si="28"/>
        <v>77931586.097268894</v>
      </c>
      <c r="I102" s="31">
        <f t="shared" si="31"/>
        <v>29119.455264250919</v>
      </c>
      <c r="J102" s="57">
        <f t="shared" si="32"/>
        <v>42874.778054822484</v>
      </c>
      <c r="K102" s="31">
        <f t="shared" si="33"/>
        <v>60652.125053163516</v>
      </c>
      <c r="L102" s="31">
        <f t="shared" si="34"/>
        <v>66282.958944040758</v>
      </c>
      <c r="M102" s="31">
        <f t="shared" si="35"/>
        <v>105135.71279109379</v>
      </c>
      <c r="N102" s="31">
        <f t="shared" si="36"/>
        <v>117443.10686686834</v>
      </c>
      <c r="O102" s="31">
        <f t="shared" si="37"/>
        <v>131439.75110990606</v>
      </c>
    </row>
    <row r="103" spans="1:15" ht="11.45" customHeight="1" x14ac:dyDescent="0.25">
      <c r="A103" s="27">
        <v>90</v>
      </c>
      <c r="B103" s="33">
        <v>44981</v>
      </c>
      <c r="C103" s="35">
        <f t="shared" si="29"/>
        <v>77931586.097268894</v>
      </c>
      <c r="D103" s="35">
        <f t="shared" si="30"/>
        <v>2518953.1186398044</v>
      </c>
      <c r="E103" s="34">
        <f t="shared" si="26"/>
        <v>9741.4482621586121</v>
      </c>
      <c r="F103" s="35">
        <f t="shared" si="27"/>
        <v>2509211.6703776456</v>
      </c>
      <c r="G103" s="36">
        <f t="shared" si="28"/>
        <v>75422374.426891252</v>
      </c>
      <c r="I103" s="31">
        <f t="shared" si="31"/>
        <v>28211.23416721134</v>
      </c>
      <c r="J103" s="57">
        <f t="shared" si="32"/>
        <v>41537.535389844321</v>
      </c>
      <c r="K103" s="31">
        <f t="shared" si="33"/>
        <v>58760.415917340746</v>
      </c>
      <c r="L103" s="31">
        <f t="shared" si="34"/>
        <v>64215.626944149568</v>
      </c>
      <c r="M103" s="31">
        <f t="shared" si="35"/>
        <v>101856.58302913044</v>
      </c>
      <c r="N103" s="31">
        <f t="shared" si="36"/>
        <v>113780.11570201258</v>
      </c>
      <c r="O103" s="31">
        <f t="shared" si="37"/>
        <v>127340.21168293737</v>
      </c>
    </row>
    <row r="104" spans="1:15" ht="11.45" customHeight="1" x14ac:dyDescent="0.25">
      <c r="A104" s="27">
        <v>91</v>
      </c>
      <c r="B104" s="33">
        <v>45009</v>
      </c>
      <c r="C104" s="35">
        <f t="shared" si="29"/>
        <v>75422374.426891252</v>
      </c>
      <c r="D104" s="35">
        <f t="shared" si="30"/>
        <v>2518953.1186398044</v>
      </c>
      <c r="E104" s="34">
        <f t="shared" si="26"/>
        <v>9427.796803361407</v>
      </c>
      <c r="F104" s="35">
        <f t="shared" si="27"/>
        <v>2509525.3218364432</v>
      </c>
      <c r="G104" s="36">
        <f t="shared" si="28"/>
        <v>72912849.105054811</v>
      </c>
      <c r="I104" s="31">
        <f t="shared" si="31"/>
        <v>27302.899542534633</v>
      </c>
      <c r="J104" s="57">
        <f t="shared" si="32"/>
        <v>40200.12556953304</v>
      </c>
      <c r="K104" s="31">
        <f t="shared" si="33"/>
        <v>56868.47031787601</v>
      </c>
      <c r="L104" s="31">
        <f t="shared" si="34"/>
        <v>62148.036527758391</v>
      </c>
      <c r="M104" s="31">
        <f t="shared" si="35"/>
        <v>98577.043375946872</v>
      </c>
      <c r="N104" s="31">
        <f t="shared" si="36"/>
        <v>110116.66666326123</v>
      </c>
      <c r="O104" s="31">
        <f t="shared" si="37"/>
        <v>123240.1598135403</v>
      </c>
    </row>
    <row r="105" spans="1:15" ht="11.45" customHeight="1" x14ac:dyDescent="0.25">
      <c r="A105" s="27">
        <v>92</v>
      </c>
      <c r="B105" s="33">
        <v>45040</v>
      </c>
      <c r="C105" s="35">
        <f t="shared" si="29"/>
        <v>72912849.105054811</v>
      </c>
      <c r="D105" s="35">
        <f t="shared" si="30"/>
        <v>2518953.1186398044</v>
      </c>
      <c r="E105" s="34">
        <f t="shared" si="26"/>
        <v>9114.1061381318523</v>
      </c>
      <c r="F105" s="35">
        <f t="shared" si="27"/>
        <v>2509839.0125016724</v>
      </c>
      <c r="G105" s="36">
        <f t="shared" si="28"/>
        <v>70403010.092553139</v>
      </c>
      <c r="I105" s="31">
        <f t="shared" si="31"/>
        <v>26394.45137602984</v>
      </c>
      <c r="J105" s="57">
        <f t="shared" si="32"/>
        <v>38862.548572994216</v>
      </c>
      <c r="K105" s="31">
        <f t="shared" si="33"/>
        <v>54976.28822521132</v>
      </c>
      <c r="L105" s="31">
        <f t="shared" si="34"/>
        <v>60080.187662565157</v>
      </c>
      <c r="M105" s="31">
        <f t="shared" si="35"/>
        <v>95297.093780306619</v>
      </c>
      <c r="N105" s="31">
        <f t="shared" si="36"/>
        <v>106452.75969338001</v>
      </c>
      <c r="O105" s="31">
        <f t="shared" si="37"/>
        <v>119139.59543765955</v>
      </c>
    </row>
    <row r="106" spans="1:15" ht="11.45" customHeight="1" x14ac:dyDescent="0.25">
      <c r="A106" s="27">
        <v>93</v>
      </c>
      <c r="B106" s="33">
        <v>45070</v>
      </c>
      <c r="C106" s="35">
        <f t="shared" si="29"/>
        <v>70403010.092553139</v>
      </c>
      <c r="D106" s="35">
        <f t="shared" si="30"/>
        <v>2518953.1186398044</v>
      </c>
      <c r="E106" s="34">
        <f t="shared" si="26"/>
        <v>8800.376261569143</v>
      </c>
      <c r="F106" s="35">
        <f t="shared" si="27"/>
        <v>2510152.7423782353</v>
      </c>
      <c r="G106" s="36">
        <f t="shared" si="28"/>
        <v>67892857.350174904</v>
      </c>
      <c r="I106" s="31">
        <f t="shared" si="31"/>
        <v>25485.889653504237</v>
      </c>
      <c r="J106" s="57">
        <f t="shared" si="32"/>
        <v>37524.804379330824</v>
      </c>
      <c r="K106" s="31">
        <f t="shared" si="33"/>
        <v>53083.86960978507</v>
      </c>
      <c r="L106" s="31">
        <f t="shared" si="34"/>
        <v>58012.080316263789</v>
      </c>
      <c r="M106" s="31">
        <f t="shared" si="35"/>
        <v>92016.734190966949</v>
      </c>
      <c r="N106" s="31">
        <f t="shared" si="36"/>
        <v>102788.39473512759</v>
      </c>
      <c r="O106" s="31">
        <f t="shared" si="37"/>
        <v>115038.51849123184</v>
      </c>
    </row>
    <row r="107" spans="1:15" ht="11.45" customHeight="1" x14ac:dyDescent="0.25">
      <c r="A107" s="27">
        <v>94</v>
      </c>
      <c r="B107" s="33">
        <v>45101</v>
      </c>
      <c r="C107" s="35">
        <f t="shared" si="29"/>
        <v>67892857.350174904</v>
      </c>
      <c r="D107" s="35">
        <f t="shared" si="30"/>
        <v>2518953.1186398044</v>
      </c>
      <c r="E107" s="34">
        <f t="shared" si="26"/>
        <v>8486.6071687718631</v>
      </c>
      <c r="F107" s="35">
        <f t="shared" si="27"/>
        <v>2510466.5114710326</v>
      </c>
      <c r="G107" s="36">
        <f t="shared" si="28"/>
        <v>65382390.838703871</v>
      </c>
      <c r="I107" s="31">
        <f t="shared" si="31"/>
        <v>24577.214360763315</v>
      </c>
      <c r="J107" s="57">
        <f t="shared" si="32"/>
        <v>36186.892967643224</v>
      </c>
      <c r="K107" s="31">
        <f t="shared" si="33"/>
        <v>51191.21444203188</v>
      </c>
      <c r="L107" s="31">
        <f t="shared" si="34"/>
        <v>55943.714456544119</v>
      </c>
      <c r="M107" s="31">
        <f t="shared" si="35"/>
        <v>88735.964556678591</v>
      </c>
      <c r="N107" s="31">
        <f t="shared" si="36"/>
        <v>99123.571731255361</v>
      </c>
      <c r="O107" s="31">
        <f t="shared" si="37"/>
        <v>110936.92891018579</v>
      </c>
    </row>
    <row r="108" spans="1:15" ht="11.45" customHeight="1" x14ac:dyDescent="0.25">
      <c r="A108" s="27">
        <v>95</v>
      </c>
      <c r="B108" s="33">
        <v>45131</v>
      </c>
      <c r="C108" s="35">
        <f t="shared" si="29"/>
        <v>65382390.838703871</v>
      </c>
      <c r="D108" s="35">
        <f t="shared" si="30"/>
        <v>2518953.1186398044</v>
      </c>
      <c r="E108" s="34">
        <f t="shared" si="26"/>
        <v>8172.7988548379835</v>
      </c>
      <c r="F108" s="35">
        <f t="shared" si="27"/>
        <v>2510780.3197849663</v>
      </c>
      <c r="G108" s="36">
        <f t="shared" si="28"/>
        <v>62871610.518918902</v>
      </c>
      <c r="I108" s="31">
        <f t="shared" si="31"/>
        <v>23668.425483610801</v>
      </c>
      <c r="J108" s="57">
        <f t="shared" si="32"/>
        <v>34848.814317029166</v>
      </c>
      <c r="K108" s="31">
        <f t="shared" si="33"/>
        <v>49298.322692382717</v>
      </c>
      <c r="L108" s="31">
        <f t="shared" si="34"/>
        <v>53875.090051091982</v>
      </c>
      <c r="M108" s="31">
        <f t="shared" si="35"/>
        <v>85454.784826185947</v>
      </c>
      <c r="N108" s="31">
        <f t="shared" si="36"/>
        <v>95458.290624507645</v>
      </c>
      <c r="O108" s="31">
        <f t="shared" si="37"/>
        <v>106834.82663044211</v>
      </c>
    </row>
    <row r="109" spans="1:15" ht="11.45" customHeight="1" x14ac:dyDescent="0.25">
      <c r="A109" s="27">
        <v>96</v>
      </c>
      <c r="B109" s="33">
        <v>45162</v>
      </c>
      <c r="C109" s="35">
        <f t="shared" si="29"/>
        <v>62871610.518918902</v>
      </c>
      <c r="D109" s="35">
        <f t="shared" si="30"/>
        <v>2518953.1186398044</v>
      </c>
      <c r="E109" s="34">
        <f t="shared" si="26"/>
        <v>7858.951314864863</v>
      </c>
      <c r="F109" s="35">
        <f t="shared" si="27"/>
        <v>2511094.1673249397</v>
      </c>
      <c r="G109" s="36">
        <f t="shared" si="28"/>
        <v>60360516.351593964</v>
      </c>
      <c r="I109" s="31">
        <f t="shared" si="31"/>
        <v>22759.523007848642</v>
      </c>
      <c r="J109" s="57">
        <f t="shared" si="32"/>
        <v>33510.568406583778</v>
      </c>
      <c r="K109" s="31">
        <f t="shared" si="33"/>
        <v>47405.194331264851</v>
      </c>
      <c r="L109" s="31">
        <f t="shared" si="34"/>
        <v>51806.207067589174</v>
      </c>
      <c r="M109" s="31">
        <f t="shared" si="35"/>
        <v>82173.194948226999</v>
      </c>
      <c r="N109" s="31">
        <f t="shared" si="36"/>
        <v>91792.551357621604</v>
      </c>
      <c r="O109" s="31">
        <f t="shared" si="37"/>
        <v>102732.21158791348</v>
      </c>
    </row>
    <row r="110" spans="1:15" ht="11.45" customHeight="1" x14ac:dyDescent="0.25">
      <c r="A110" s="27">
        <v>97</v>
      </c>
      <c r="B110" s="33">
        <v>45193</v>
      </c>
      <c r="C110" s="35">
        <f t="shared" si="29"/>
        <v>60360516.351593964</v>
      </c>
      <c r="D110" s="35">
        <f t="shared" si="30"/>
        <v>2518953.1186398044</v>
      </c>
      <c r="E110" s="34">
        <f t="shared" si="26"/>
        <v>7545.0645439492464</v>
      </c>
      <c r="F110" s="35">
        <f t="shared" si="27"/>
        <v>2511408.054095855</v>
      </c>
      <c r="G110" s="36">
        <f t="shared" si="28"/>
        <v>57849108.297498107</v>
      </c>
      <c r="I110" s="31">
        <f t="shared" si="31"/>
        <v>21850.506919277013</v>
      </c>
      <c r="J110" s="57">
        <f t="shared" si="32"/>
        <v>32172.155215399584</v>
      </c>
      <c r="K110" s="31">
        <f t="shared" si="33"/>
        <v>45511.829329101849</v>
      </c>
      <c r="L110" s="31">
        <f t="shared" si="34"/>
        <v>49737.065473713425</v>
      </c>
      <c r="M110" s="31">
        <f t="shared" si="35"/>
        <v>78891.194871533313</v>
      </c>
      <c r="N110" s="31">
        <f t="shared" si="36"/>
        <v>88126.353873327185</v>
      </c>
      <c r="O110" s="31">
        <f t="shared" si="37"/>
        <v>98629.083718504524</v>
      </c>
    </row>
    <row r="111" spans="1:15" ht="11.45" customHeight="1" x14ac:dyDescent="0.25">
      <c r="A111" s="27">
        <v>98</v>
      </c>
      <c r="B111" s="33">
        <v>45223</v>
      </c>
      <c r="C111" s="35">
        <f t="shared" si="29"/>
        <v>57849108.297498107</v>
      </c>
      <c r="D111" s="35">
        <f t="shared" si="30"/>
        <v>2518953.1186398044</v>
      </c>
      <c r="E111" s="34">
        <f t="shared" si="26"/>
        <v>7231.1385371872639</v>
      </c>
      <c r="F111" s="35">
        <f t="shared" si="27"/>
        <v>2511721.9801026173</v>
      </c>
      <c r="G111" s="36">
        <f t="shared" si="28"/>
        <v>55337386.317395493</v>
      </c>
      <c r="I111" s="31">
        <f t="shared" si="31"/>
        <v>20941.377203694312</v>
      </c>
      <c r="J111" s="57">
        <f t="shared" si="32"/>
        <v>30833.574722566493</v>
      </c>
      <c r="K111" s="31">
        <f t="shared" si="33"/>
        <v>43618.227656313567</v>
      </c>
      <c r="L111" s="31">
        <f t="shared" si="34"/>
        <v>47667.665237138433</v>
      </c>
      <c r="M111" s="31">
        <f t="shared" si="35"/>
        <v>75608.784544830021</v>
      </c>
      <c r="N111" s="31">
        <f t="shared" si="36"/>
        <v>84459.698114347222</v>
      </c>
      <c r="O111" s="31">
        <f t="shared" si="37"/>
        <v>94525.442958111889</v>
      </c>
    </row>
    <row r="112" spans="1:15" ht="11.45" customHeight="1" x14ac:dyDescent="0.25">
      <c r="A112" s="27">
        <v>99</v>
      </c>
      <c r="B112" s="33">
        <v>45254</v>
      </c>
      <c r="C112" s="35">
        <f t="shared" si="29"/>
        <v>55337386.317395493</v>
      </c>
      <c r="D112" s="35">
        <f t="shared" si="30"/>
        <v>2518953.1186398044</v>
      </c>
      <c r="E112" s="34">
        <f t="shared" si="26"/>
        <v>6917.173289674437</v>
      </c>
      <c r="F112" s="35">
        <f t="shared" si="27"/>
        <v>2512035.9453501301</v>
      </c>
      <c r="G112" s="36">
        <f t="shared" si="28"/>
        <v>52825350.372045361</v>
      </c>
      <c r="I112" s="31">
        <f t="shared" si="31"/>
        <v>20032.13384689717</v>
      </c>
      <c r="J112" s="57">
        <f t="shared" si="32"/>
        <v>29494.826907171802</v>
      </c>
      <c r="K112" s="31">
        <f t="shared" si="33"/>
        <v>41724.389283316203</v>
      </c>
      <c r="L112" s="31">
        <f t="shared" si="34"/>
        <v>45598.006325533883</v>
      </c>
      <c r="M112" s="31">
        <f t="shared" si="35"/>
        <v>72325.963916835914</v>
      </c>
      <c r="N112" s="31">
        <f t="shared" si="36"/>
        <v>80792.584023397416</v>
      </c>
      <c r="O112" s="31">
        <f t="shared" si="37"/>
        <v>90421.289242624232</v>
      </c>
    </row>
    <row r="113" spans="1:15" ht="11.45" customHeight="1" x14ac:dyDescent="0.25">
      <c r="A113" s="27">
        <v>100</v>
      </c>
      <c r="B113" s="33">
        <v>45284</v>
      </c>
      <c r="C113" s="35">
        <f t="shared" si="29"/>
        <v>52825350.372045361</v>
      </c>
      <c r="D113" s="35">
        <f t="shared" si="30"/>
        <v>2518953.1186398044</v>
      </c>
      <c r="E113" s="34">
        <f t="shared" si="26"/>
        <v>6603.1687965056699</v>
      </c>
      <c r="F113" s="35">
        <f t="shared" si="27"/>
        <v>2512349.9498432986</v>
      </c>
      <c r="G113" s="36">
        <f t="shared" si="28"/>
        <v>50313000.422202066</v>
      </c>
      <c r="I113" s="31">
        <f t="shared" si="31"/>
        <v>19122.776834680419</v>
      </c>
      <c r="J113" s="57">
        <f t="shared" si="32"/>
        <v>28155.911748300179</v>
      </c>
      <c r="K113" s="31">
        <f t="shared" si="33"/>
        <v>39830.314180522204</v>
      </c>
      <c r="L113" s="31">
        <f t="shared" si="34"/>
        <v>43528.088706565373</v>
      </c>
      <c r="M113" s="31">
        <f t="shared" si="35"/>
        <v>69042.732936263288</v>
      </c>
      <c r="N113" s="31">
        <f t="shared" si="36"/>
        <v>77125.011543186221</v>
      </c>
      <c r="O113" s="31">
        <f t="shared" si="37"/>
        <v>86316.622507922119</v>
      </c>
    </row>
    <row r="114" spans="1:15" ht="11.45" customHeight="1" x14ac:dyDescent="0.25">
      <c r="A114" s="27">
        <v>101</v>
      </c>
      <c r="B114" s="33">
        <v>45315</v>
      </c>
      <c r="C114" s="35">
        <f t="shared" si="29"/>
        <v>50313000.422202066</v>
      </c>
      <c r="D114" s="35">
        <f t="shared" si="30"/>
        <v>2518953.1186398044</v>
      </c>
      <c r="E114" s="34">
        <f t="shared" si="26"/>
        <v>6289.1250527752591</v>
      </c>
      <c r="F114" s="35">
        <f t="shared" si="27"/>
        <v>2512663.9935870292</v>
      </c>
      <c r="G114" s="36">
        <f t="shared" si="28"/>
        <v>47800336.428615034</v>
      </c>
      <c r="I114" s="31">
        <f t="shared" si="31"/>
        <v>18213.306152837147</v>
      </c>
      <c r="J114" s="57">
        <f t="shared" si="32"/>
        <v>26816.829225033704</v>
      </c>
      <c r="K114" s="31">
        <f t="shared" si="33"/>
        <v>37936.002318340361</v>
      </c>
      <c r="L114" s="31">
        <f t="shared" si="34"/>
        <v>41457.912347894497</v>
      </c>
      <c r="M114" s="31">
        <f t="shared" si="35"/>
        <v>65759.091551818099</v>
      </c>
      <c r="N114" s="31">
        <f t="shared" si="36"/>
        <v>73456.980616415007</v>
      </c>
      <c r="O114" s="31">
        <f t="shared" si="37"/>
        <v>82211.442689878168</v>
      </c>
    </row>
    <row r="115" spans="1:15" ht="11.45" customHeight="1" x14ac:dyDescent="0.25">
      <c r="A115" s="27">
        <v>102</v>
      </c>
      <c r="B115" s="33">
        <v>45346</v>
      </c>
      <c r="C115" s="35">
        <f t="shared" si="29"/>
        <v>47800336.428615034</v>
      </c>
      <c r="D115" s="35">
        <f t="shared" si="30"/>
        <v>2518953.1186398044</v>
      </c>
      <c r="E115" s="34">
        <f t="shared" si="26"/>
        <v>5975.042053576879</v>
      </c>
      <c r="F115" s="35">
        <f t="shared" si="27"/>
        <v>2512978.0765862274</v>
      </c>
      <c r="G115" s="36">
        <f t="shared" si="28"/>
        <v>45287358.352028809</v>
      </c>
      <c r="I115" s="31">
        <f t="shared" si="31"/>
        <v>17303.72178715864</v>
      </c>
      <c r="J115" s="57">
        <f t="shared" si="32"/>
        <v>25477.579316451815</v>
      </c>
      <c r="K115" s="31">
        <f t="shared" si="33"/>
        <v>36041.453667175731</v>
      </c>
      <c r="L115" s="31">
        <f t="shared" si="34"/>
        <v>39387.477217178784</v>
      </c>
      <c r="M115" s="31">
        <f t="shared" si="35"/>
        <v>62475.039712199847</v>
      </c>
      <c r="N115" s="31">
        <f t="shared" si="36"/>
        <v>69788.491185777952</v>
      </c>
      <c r="O115" s="31">
        <f t="shared" si="37"/>
        <v>78105.749724356952</v>
      </c>
    </row>
    <row r="116" spans="1:15" ht="11.45" customHeight="1" x14ac:dyDescent="0.25">
      <c r="A116" s="27">
        <v>103</v>
      </c>
      <c r="B116" s="33">
        <v>45375</v>
      </c>
      <c r="C116" s="35">
        <f t="shared" si="29"/>
        <v>45287358.352028809</v>
      </c>
      <c r="D116" s="35">
        <f t="shared" si="30"/>
        <v>2518953.1186398044</v>
      </c>
      <c r="E116" s="34">
        <f t="shared" si="26"/>
        <v>5660.919794003602</v>
      </c>
      <c r="F116" s="35">
        <f t="shared" si="27"/>
        <v>2513292.1988458009</v>
      </c>
      <c r="G116" s="36">
        <f t="shared" si="28"/>
        <v>42774066.153183006</v>
      </c>
      <c r="I116" s="31">
        <f t="shared" si="31"/>
        <v>16394.023723434428</v>
      </c>
      <c r="J116" s="57">
        <f t="shared" si="32"/>
        <v>24138.162001631357</v>
      </c>
      <c r="K116" s="31">
        <f t="shared" si="33"/>
        <v>34146.668197429724</v>
      </c>
      <c r="L116" s="31">
        <f t="shared" si="34"/>
        <v>37316.783282071738</v>
      </c>
      <c r="M116" s="31">
        <f t="shared" si="35"/>
        <v>59190.57736610165</v>
      </c>
      <c r="N116" s="31">
        <f t="shared" si="36"/>
        <v>66119.543193962061</v>
      </c>
      <c r="O116" s="31">
        <f t="shared" si="37"/>
        <v>73999.543547215071</v>
      </c>
    </row>
    <row r="117" spans="1:15" ht="11.45" customHeight="1" x14ac:dyDescent="0.25">
      <c r="A117" s="27">
        <v>104</v>
      </c>
      <c r="B117" s="33">
        <v>45406</v>
      </c>
      <c r="C117" s="35">
        <f t="shared" si="29"/>
        <v>42774066.153183006</v>
      </c>
      <c r="D117" s="35">
        <f t="shared" si="30"/>
        <v>2518953.1186398044</v>
      </c>
      <c r="E117" s="34">
        <f t="shared" si="26"/>
        <v>5346.7582691478756</v>
      </c>
      <c r="F117" s="35">
        <f t="shared" si="27"/>
        <v>2513606.3603706565</v>
      </c>
      <c r="G117" s="36">
        <f t="shared" si="28"/>
        <v>40260459.792812347</v>
      </c>
      <c r="I117" s="31">
        <f t="shared" si="31"/>
        <v>15484.211947452248</v>
      </c>
      <c r="J117" s="57">
        <f t="shared" si="32"/>
        <v>22798.577259646543</v>
      </c>
      <c r="K117" s="31">
        <f t="shared" si="33"/>
        <v>32251.645879499985</v>
      </c>
      <c r="L117" s="31">
        <f t="shared" si="34"/>
        <v>35245.830510222797</v>
      </c>
      <c r="M117" s="31">
        <f t="shared" si="35"/>
        <v>55905.704462210182</v>
      </c>
      <c r="N117" s="31">
        <f t="shared" si="36"/>
        <v>62450.136583647189</v>
      </c>
      <c r="O117" s="31">
        <f t="shared" si="37"/>
        <v>69892.824094301031</v>
      </c>
    </row>
    <row r="118" spans="1:15" ht="11.45" customHeight="1" x14ac:dyDescent="0.25">
      <c r="A118" s="27">
        <v>105</v>
      </c>
      <c r="B118" s="33">
        <v>45436</v>
      </c>
      <c r="C118" s="35">
        <f t="shared" si="29"/>
        <v>40260459.792812347</v>
      </c>
      <c r="D118" s="35">
        <f t="shared" si="30"/>
        <v>2518953.1186398044</v>
      </c>
      <c r="E118" s="34">
        <f t="shared" si="26"/>
        <v>5032.5574741015434</v>
      </c>
      <c r="F118" s="35">
        <f t="shared" si="27"/>
        <v>2513920.561165703</v>
      </c>
      <c r="G118" s="36">
        <f t="shared" si="28"/>
        <v>37746539.231646642</v>
      </c>
      <c r="I118" s="31">
        <f t="shared" si="31"/>
        <v>14574.28644499807</v>
      </c>
      <c r="J118" s="57">
        <f t="shared" si="32"/>
        <v>21458.825069568982</v>
      </c>
      <c r="K118" s="31">
        <f t="shared" si="33"/>
        <v>30356.386683780511</v>
      </c>
      <c r="L118" s="31">
        <f t="shared" si="34"/>
        <v>33174.618869277372</v>
      </c>
      <c r="M118" s="31">
        <f t="shared" si="35"/>
        <v>52620.420949205734</v>
      </c>
      <c r="N118" s="31">
        <f t="shared" si="36"/>
        <v>58780.271297506028</v>
      </c>
      <c r="O118" s="31">
        <f t="shared" si="37"/>
        <v>65785.591301455366</v>
      </c>
    </row>
    <row r="119" spans="1:15" ht="11.45" customHeight="1" x14ac:dyDescent="0.25">
      <c r="A119" s="27">
        <v>106</v>
      </c>
      <c r="B119" s="33">
        <v>45467</v>
      </c>
      <c r="C119" s="35">
        <f t="shared" si="29"/>
        <v>37746539.231646642</v>
      </c>
      <c r="D119" s="35">
        <f t="shared" si="30"/>
        <v>2518953.1186398044</v>
      </c>
      <c r="E119" s="34">
        <f t="shared" si="26"/>
        <v>4718.3174039558298</v>
      </c>
      <c r="F119" s="35">
        <f t="shared" si="27"/>
        <v>2514234.8012358486</v>
      </c>
      <c r="G119" s="36">
        <f t="shared" si="28"/>
        <v>35232304.430410795</v>
      </c>
      <c r="I119" s="31">
        <f t="shared" si="31"/>
        <v>13664.247201856082</v>
      </c>
      <c r="J119" s="57">
        <f t="shared" si="32"/>
        <v>20118.905410467658</v>
      </c>
      <c r="K119" s="31">
        <f t="shared" si="33"/>
        <v>28460.890580661566</v>
      </c>
      <c r="L119" s="31">
        <f t="shared" si="34"/>
        <v>31103.148326876828</v>
      </c>
      <c r="M119" s="31">
        <f t="shared" si="35"/>
        <v>49334.726775762152</v>
      </c>
      <c r="N119" s="31">
        <f t="shared" si="36"/>
        <v>55109.94727820409</v>
      </c>
      <c r="O119" s="31">
        <f t="shared" si="37"/>
        <v>61677.845104510605</v>
      </c>
    </row>
    <row r="120" spans="1:15" ht="11.45" customHeight="1" x14ac:dyDescent="0.25">
      <c r="A120" s="27">
        <v>107</v>
      </c>
      <c r="B120" s="33">
        <v>45497</v>
      </c>
      <c r="C120" s="35">
        <f t="shared" si="29"/>
        <v>35232304.430410795</v>
      </c>
      <c r="D120" s="35">
        <f t="shared" si="30"/>
        <v>2518953.1186398044</v>
      </c>
      <c r="E120" s="34">
        <f t="shared" si="26"/>
        <v>4404.0380538013496</v>
      </c>
      <c r="F120" s="35">
        <f t="shared" si="27"/>
        <v>2514549.0805860031</v>
      </c>
      <c r="G120" s="36">
        <f t="shared" si="28"/>
        <v>32717755.349824794</v>
      </c>
      <c r="I120" s="31">
        <f t="shared" si="31"/>
        <v>12754.094203808709</v>
      </c>
      <c r="J120" s="57">
        <f t="shared" si="32"/>
        <v>18778.818261408956</v>
      </c>
      <c r="K120" s="31">
        <f t="shared" si="33"/>
        <v>26565.157540529741</v>
      </c>
      <c r="L120" s="31">
        <f t="shared" si="34"/>
        <v>29031.418850658494</v>
      </c>
      <c r="M120" s="31">
        <f t="shared" si="35"/>
        <v>46048.621890546907</v>
      </c>
      <c r="N120" s="31">
        <f t="shared" si="36"/>
        <v>51439.164468399766</v>
      </c>
      <c r="O120" s="31">
        <f t="shared" si="37"/>
        <v>57569.585439291237</v>
      </c>
    </row>
    <row r="121" spans="1:15" ht="11.45" customHeight="1" x14ac:dyDescent="0.25">
      <c r="A121" s="27">
        <v>108</v>
      </c>
      <c r="B121" s="33">
        <v>45528</v>
      </c>
      <c r="C121" s="35">
        <f t="shared" si="29"/>
        <v>32717755.349824794</v>
      </c>
      <c r="D121" s="35">
        <f t="shared" si="30"/>
        <v>2518953.1186398044</v>
      </c>
      <c r="E121" s="34">
        <f t="shared" si="26"/>
        <v>4089.7194187280988</v>
      </c>
      <c r="F121" s="35">
        <f t="shared" si="27"/>
        <v>2514863.3992210762</v>
      </c>
      <c r="G121" s="36">
        <f t="shared" si="28"/>
        <v>30202891.950603716</v>
      </c>
      <c r="I121" s="31">
        <f t="shared" si="31"/>
        <v>11843.827436636575</v>
      </c>
      <c r="J121" s="57">
        <f t="shared" si="32"/>
        <v>17438.563601456615</v>
      </c>
      <c r="K121" s="31">
        <f t="shared" si="33"/>
        <v>24669.187533767894</v>
      </c>
      <c r="L121" s="31">
        <f t="shared" si="34"/>
        <v>26959.43040825563</v>
      </c>
      <c r="M121" s="31">
        <f t="shared" si="35"/>
        <v>42762.106242221002</v>
      </c>
      <c r="N121" s="31">
        <f t="shared" si="36"/>
        <v>47767.922810744196</v>
      </c>
      <c r="O121" s="31">
        <f t="shared" si="37"/>
        <v>53460.812241613712</v>
      </c>
    </row>
    <row r="122" spans="1:15" ht="11.45" customHeight="1" x14ac:dyDescent="0.25">
      <c r="A122" s="27">
        <v>109</v>
      </c>
      <c r="B122" s="33">
        <v>45559</v>
      </c>
      <c r="C122" s="35">
        <f t="shared" si="29"/>
        <v>30202891.950603716</v>
      </c>
      <c r="D122" s="35">
        <f t="shared" si="30"/>
        <v>2518953.1186398044</v>
      </c>
      <c r="E122" s="34">
        <f t="shared" si="26"/>
        <v>3775.3614938254645</v>
      </c>
      <c r="F122" s="35">
        <f t="shared" si="27"/>
        <v>2515177.757145979</v>
      </c>
      <c r="G122" s="36">
        <f t="shared" si="28"/>
        <v>27687714.193457738</v>
      </c>
      <c r="I122" s="31">
        <f t="shared" si="31"/>
        <v>10933.446886118545</v>
      </c>
      <c r="J122" s="57">
        <f t="shared" si="32"/>
        <v>16098.141409671782</v>
      </c>
      <c r="K122" s="31">
        <f t="shared" si="33"/>
        <v>22772.980530755201</v>
      </c>
      <c r="L122" s="31">
        <f t="shared" si="34"/>
        <v>24887.18296729746</v>
      </c>
      <c r="M122" s="31">
        <f t="shared" si="35"/>
        <v>39475.179779439059</v>
      </c>
      <c r="N122" s="31">
        <f t="shared" si="36"/>
        <v>44096.222247881422</v>
      </c>
      <c r="O122" s="31">
        <f t="shared" si="37"/>
        <v>49351.525447286469</v>
      </c>
    </row>
    <row r="123" spans="1:15" ht="11.45" customHeight="1" x14ac:dyDescent="0.25">
      <c r="A123" s="27">
        <v>110</v>
      </c>
      <c r="B123" s="33">
        <v>45589</v>
      </c>
      <c r="C123" s="35">
        <f t="shared" si="29"/>
        <v>27687714.193457738</v>
      </c>
      <c r="D123" s="35">
        <f t="shared" si="30"/>
        <v>2518953.1186398044</v>
      </c>
      <c r="E123" s="34">
        <f t="shared" si="26"/>
        <v>3460.9642741822172</v>
      </c>
      <c r="F123" s="35">
        <f t="shared" si="27"/>
        <v>2515492.1543656224</v>
      </c>
      <c r="G123" s="36">
        <f t="shared" si="28"/>
        <v>25172222.039092116</v>
      </c>
      <c r="I123" s="31">
        <f t="shared" si="31"/>
        <v>10022.952538031701</v>
      </c>
      <c r="J123" s="57">
        <f t="shared" si="32"/>
        <v>14757.551665112975</v>
      </c>
      <c r="K123" s="31">
        <f t="shared" si="33"/>
        <v>20876.536501867133</v>
      </c>
      <c r="L123" s="31">
        <f t="shared" si="34"/>
        <v>22814.676495409174</v>
      </c>
      <c r="M123" s="31">
        <f t="shared" si="35"/>
        <v>36187.842450849261</v>
      </c>
      <c r="N123" s="31">
        <f t="shared" si="36"/>
        <v>40424.062722448296</v>
      </c>
      <c r="O123" s="31">
        <f t="shared" si="37"/>
        <v>45241.724992109943</v>
      </c>
    </row>
    <row r="124" spans="1:15" ht="11.45" customHeight="1" x14ac:dyDescent="0.25">
      <c r="A124" s="27">
        <v>111</v>
      </c>
      <c r="B124" s="33">
        <v>45620</v>
      </c>
      <c r="C124" s="35">
        <f t="shared" si="29"/>
        <v>25172222.039092116</v>
      </c>
      <c r="D124" s="35">
        <f t="shared" si="30"/>
        <v>2518953.1186398044</v>
      </c>
      <c r="E124" s="34">
        <f t="shared" si="26"/>
        <v>3146.5277548865147</v>
      </c>
      <c r="F124" s="35">
        <f t="shared" si="27"/>
        <v>2515806.5908849179</v>
      </c>
      <c r="G124" s="36">
        <f t="shared" si="28"/>
        <v>22656415.4482072</v>
      </c>
      <c r="I124" s="31">
        <f t="shared" si="31"/>
        <v>9112.344378151347</v>
      </c>
      <c r="J124" s="57">
        <f t="shared" si="32"/>
        <v>13416.794346836099</v>
      </c>
      <c r="K124" s="31">
        <f t="shared" si="33"/>
        <v>18979.855417475457</v>
      </c>
      <c r="L124" s="31">
        <f t="shared" si="34"/>
        <v>20741.910960211902</v>
      </c>
      <c r="M124" s="31">
        <f t="shared" si="35"/>
        <v>32900.094205093395</v>
      </c>
      <c r="N124" s="31">
        <f t="shared" si="36"/>
        <v>36751.444177074489</v>
      </c>
      <c r="O124" s="31">
        <f t="shared" si="37"/>
        <v>41131.410811876514</v>
      </c>
    </row>
    <row r="125" spans="1:15" ht="11.45" customHeight="1" x14ac:dyDescent="0.25">
      <c r="A125" s="27">
        <v>112</v>
      </c>
      <c r="B125" s="33">
        <v>45650</v>
      </c>
      <c r="C125" s="35">
        <f t="shared" si="29"/>
        <v>22656415.4482072</v>
      </c>
      <c r="D125" s="35">
        <f t="shared" si="30"/>
        <v>2518953.1186398044</v>
      </c>
      <c r="E125" s="34">
        <f t="shared" si="26"/>
        <v>2832.0519310259001</v>
      </c>
      <c r="F125" s="35">
        <f t="shared" si="27"/>
        <v>2516121.0667087785</v>
      </c>
      <c r="G125" s="36">
        <f t="shared" si="28"/>
        <v>20140294.381498422</v>
      </c>
      <c r="I125" s="31">
        <f t="shared" si="31"/>
        <v>8201.6223922510071</v>
      </c>
      <c r="J125" s="57">
        <f t="shared" si="32"/>
        <v>12075.869433894439</v>
      </c>
      <c r="K125" s="31">
        <f t="shared" si="33"/>
        <v>17082.93724794823</v>
      </c>
      <c r="L125" s="31">
        <f t="shared" si="34"/>
        <v>18668.886329322733</v>
      </c>
      <c r="M125" s="31">
        <f t="shared" si="35"/>
        <v>29611.934990806811</v>
      </c>
      <c r="N125" s="31">
        <f t="shared" si="36"/>
        <v>33078.366554382512</v>
      </c>
      <c r="O125" s="31">
        <f t="shared" si="37"/>
        <v>37020.582842370561</v>
      </c>
    </row>
    <row r="126" spans="1:15" ht="11.45" customHeight="1" x14ac:dyDescent="0.25">
      <c r="A126" s="27">
        <v>113</v>
      </c>
      <c r="B126" s="33">
        <v>45681</v>
      </c>
      <c r="C126" s="35">
        <f t="shared" si="29"/>
        <v>20140294.381498422</v>
      </c>
      <c r="D126" s="35">
        <f t="shared" si="30"/>
        <v>2518953.1186398044</v>
      </c>
      <c r="E126" s="34">
        <f t="shared" si="26"/>
        <v>2517.5367976873026</v>
      </c>
      <c r="F126" s="35">
        <f t="shared" si="27"/>
        <v>2516435.581842117</v>
      </c>
      <c r="G126" s="36">
        <f t="shared" si="28"/>
        <v>17623858.799656305</v>
      </c>
      <c r="I126" s="31">
        <f t="shared" si="31"/>
        <v>7290.786566102428</v>
      </c>
      <c r="J126" s="57">
        <f t="shared" si="32"/>
        <v>10734.776905338658</v>
      </c>
      <c r="K126" s="31">
        <f t="shared" si="33"/>
        <v>15185.78196364981</v>
      </c>
      <c r="L126" s="31">
        <f t="shared" si="34"/>
        <v>16595.602570354698</v>
      </c>
      <c r="M126" s="31">
        <f t="shared" si="35"/>
        <v>26323.364756618434</v>
      </c>
      <c r="N126" s="31">
        <f t="shared" si="36"/>
        <v>29404.829796987695</v>
      </c>
      <c r="O126" s="31">
        <f t="shared" si="37"/>
        <v>32909.241019368419</v>
      </c>
    </row>
    <row r="127" spans="1:15" ht="11.45" customHeight="1" x14ac:dyDescent="0.25">
      <c r="A127" s="27">
        <v>114</v>
      </c>
      <c r="B127" s="33">
        <v>45712</v>
      </c>
      <c r="C127" s="35">
        <f t="shared" si="29"/>
        <v>17623858.799656305</v>
      </c>
      <c r="D127" s="35">
        <f t="shared" si="30"/>
        <v>2518953.1186398044</v>
      </c>
      <c r="E127" s="34">
        <f t="shared" si="26"/>
        <v>2202.982349957038</v>
      </c>
      <c r="F127" s="35">
        <f t="shared" si="27"/>
        <v>2516750.1362898475</v>
      </c>
      <c r="G127" s="36">
        <f t="shared" si="28"/>
        <v>15107108.663366457</v>
      </c>
      <c r="I127" s="31">
        <f t="shared" si="31"/>
        <v>6379.8368854755818</v>
      </c>
      <c r="J127" s="57">
        <f t="shared" si="32"/>
        <v>9393.5167402168099</v>
      </c>
      <c r="K127" s="31">
        <f t="shared" si="33"/>
        <v>13288.389534940854</v>
      </c>
      <c r="L127" s="31">
        <f t="shared" si="34"/>
        <v>14522.059650916794</v>
      </c>
      <c r="M127" s="31">
        <f t="shared" si="35"/>
        <v>23034.383451150788</v>
      </c>
      <c r="N127" s="31">
        <f t="shared" si="36"/>
        <v>25730.833847498201</v>
      </c>
      <c r="O127" s="31">
        <f t="shared" si="37"/>
        <v>28797.385278638398</v>
      </c>
    </row>
    <row r="128" spans="1:15" ht="11.45" customHeight="1" x14ac:dyDescent="0.25">
      <c r="A128" s="27">
        <v>115</v>
      </c>
      <c r="B128" s="33">
        <v>45740</v>
      </c>
      <c r="C128" s="35">
        <f t="shared" si="29"/>
        <v>15107108.663366457</v>
      </c>
      <c r="D128" s="35">
        <f t="shared" si="30"/>
        <v>2518953.1186398044</v>
      </c>
      <c r="E128" s="34">
        <f t="shared" si="26"/>
        <v>1888.3885829208073</v>
      </c>
      <c r="F128" s="35">
        <f t="shared" si="27"/>
        <v>2517064.7300568838</v>
      </c>
      <c r="G128" s="36">
        <f t="shared" si="28"/>
        <v>12590043.933309574</v>
      </c>
      <c r="I128" s="31">
        <f t="shared" si="31"/>
        <v>5468.7733361386581</v>
      </c>
      <c r="J128" s="57">
        <f t="shared" si="32"/>
        <v>8052.0889175743223</v>
      </c>
      <c r="K128" s="31">
        <f t="shared" si="33"/>
        <v>11390.759932178309</v>
      </c>
      <c r="L128" s="31">
        <f t="shared" si="34"/>
        <v>12448.257538613962</v>
      </c>
      <c r="M128" s="31">
        <f t="shared" si="35"/>
        <v>19744.99102301996</v>
      </c>
      <c r="N128" s="31">
        <f t="shared" si="36"/>
        <v>22056.378648515027</v>
      </c>
      <c r="O128" s="31">
        <f t="shared" si="37"/>
        <v>24685.01555594079</v>
      </c>
    </row>
    <row r="129" spans="1:15" ht="11.45" customHeight="1" x14ac:dyDescent="0.25">
      <c r="A129" s="27">
        <v>116</v>
      </c>
      <c r="B129" s="33">
        <v>45771</v>
      </c>
      <c r="C129" s="35">
        <f t="shared" si="29"/>
        <v>12590043.933309574</v>
      </c>
      <c r="D129" s="35">
        <f t="shared" si="30"/>
        <v>2518953.1186398044</v>
      </c>
      <c r="E129" s="34">
        <f t="shared" si="26"/>
        <v>1573.7554916636966</v>
      </c>
      <c r="F129" s="35">
        <f t="shared" si="27"/>
        <v>2517379.3631481407</v>
      </c>
      <c r="G129" s="36">
        <f t="shared" si="28"/>
        <v>10072664.570161432</v>
      </c>
      <c r="I129" s="31">
        <f t="shared" si="31"/>
        <v>4557.595903858065</v>
      </c>
      <c r="J129" s="57">
        <f t="shared" si="32"/>
        <v>6710.4934164540027</v>
      </c>
      <c r="K129" s="31">
        <f t="shared" si="33"/>
        <v>9492.8931257154181</v>
      </c>
      <c r="L129" s="31">
        <f t="shared" si="34"/>
        <v>10374.196201047087</v>
      </c>
      <c r="M129" s="31">
        <f t="shared" si="35"/>
        <v>16455.187420835609</v>
      </c>
      <c r="N129" s="31">
        <f t="shared" si="36"/>
        <v>18381.464142631976</v>
      </c>
      <c r="O129" s="31">
        <f t="shared" si="37"/>
        <v>20572.13178702784</v>
      </c>
    </row>
    <row r="130" spans="1:15" ht="11.45" customHeight="1" x14ac:dyDescent="0.25">
      <c r="A130" s="27">
        <v>117</v>
      </c>
      <c r="B130" s="33">
        <v>45801</v>
      </c>
      <c r="C130" s="35">
        <f t="shared" si="29"/>
        <v>10072664.570161432</v>
      </c>
      <c r="D130" s="35">
        <f t="shared" si="30"/>
        <v>2518953.1186398044</v>
      </c>
      <c r="E130" s="34">
        <f t="shared" si="26"/>
        <v>1259.0830712701791</v>
      </c>
      <c r="F130" s="35">
        <f t="shared" si="27"/>
        <v>2517694.0355685344</v>
      </c>
      <c r="G130" s="36">
        <f t="shared" si="28"/>
        <v>7554970.5345928976</v>
      </c>
      <c r="I130" s="31">
        <f t="shared" si="31"/>
        <v>3646.3045743984385</v>
      </c>
      <c r="J130" s="57">
        <f t="shared" si="32"/>
        <v>5368.7302158960438</v>
      </c>
      <c r="K130" s="31">
        <f t="shared" si="33"/>
        <v>7594.7890859017198</v>
      </c>
      <c r="L130" s="31">
        <f t="shared" si="34"/>
        <v>8299.8756058130202</v>
      </c>
      <c r="M130" s="31">
        <f t="shared" si="35"/>
        <v>13164.972593200991</v>
      </c>
      <c r="N130" s="31">
        <f t="shared" si="36"/>
        <v>14706.090272435691</v>
      </c>
      <c r="O130" s="31">
        <f t="shared" si="37"/>
        <v>16458.733907643778</v>
      </c>
    </row>
    <row r="131" spans="1:15" ht="11.45" customHeight="1" x14ac:dyDescent="0.25">
      <c r="A131" s="27">
        <v>118</v>
      </c>
      <c r="B131" s="33">
        <v>45832</v>
      </c>
      <c r="C131" s="35">
        <f t="shared" si="29"/>
        <v>7554970.5345928976</v>
      </c>
      <c r="D131" s="35">
        <f t="shared" si="30"/>
        <v>2518953.1186398044</v>
      </c>
      <c r="E131" s="34">
        <f t="shared" si="26"/>
        <v>944.37131682411211</v>
      </c>
      <c r="F131" s="35">
        <f t="shared" si="27"/>
        <v>2518008.7473229803</v>
      </c>
      <c r="G131" s="36">
        <f t="shared" si="28"/>
        <v>5036961.7872699173</v>
      </c>
      <c r="I131" s="31">
        <f t="shared" si="31"/>
        <v>2734.8993335226291</v>
      </c>
      <c r="J131" s="57">
        <f t="shared" si="32"/>
        <v>4026.7992949380146</v>
      </c>
      <c r="K131" s="31">
        <f t="shared" si="33"/>
        <v>5696.4477830830447</v>
      </c>
      <c r="L131" s="31">
        <f t="shared" si="34"/>
        <v>6225.2957205045477</v>
      </c>
      <c r="M131" s="31">
        <f t="shared" si="35"/>
        <v>9874.3464887129176</v>
      </c>
      <c r="N131" s="31">
        <f t="shared" si="36"/>
        <v>11030.25698050563</v>
      </c>
      <c r="O131" s="31">
        <f t="shared" si="37"/>
        <v>12344.821853524794</v>
      </c>
    </row>
    <row r="132" spans="1:15" ht="11.45" customHeight="1" x14ac:dyDescent="0.25">
      <c r="A132" s="27">
        <v>119</v>
      </c>
      <c r="B132" s="33">
        <v>45862</v>
      </c>
      <c r="C132" s="35">
        <f t="shared" si="29"/>
        <v>5036961.7872699173</v>
      </c>
      <c r="D132" s="35">
        <f t="shared" si="30"/>
        <v>2518953.1186398044</v>
      </c>
      <c r="E132" s="34">
        <f t="shared" si="26"/>
        <v>629.62022340873966</v>
      </c>
      <c r="F132" s="35">
        <f t="shared" si="27"/>
        <v>2518323.4984163959</v>
      </c>
      <c r="G132" s="36">
        <f t="shared" si="28"/>
        <v>2518638.2888535215</v>
      </c>
      <c r="I132" s="31">
        <f t="shared" si="31"/>
        <v>1823.38016699171</v>
      </c>
      <c r="J132" s="57">
        <f t="shared" si="32"/>
        <v>2684.7006326148662</v>
      </c>
      <c r="K132" s="31">
        <f t="shared" si="33"/>
        <v>3797.8691876015178</v>
      </c>
      <c r="L132" s="31">
        <f t="shared" si="34"/>
        <v>4150.4565127104115</v>
      </c>
      <c r="M132" s="31">
        <f t="shared" si="35"/>
        <v>6583.3090559617813</v>
      </c>
      <c r="N132" s="31">
        <f t="shared" si="36"/>
        <v>7353.9642094140791</v>
      </c>
      <c r="O132" s="31">
        <f t="shared" si="37"/>
        <v>8230.3955603990435</v>
      </c>
    </row>
    <row r="133" spans="1:15" ht="11.45" customHeight="1" x14ac:dyDescent="0.25">
      <c r="A133" s="27">
        <v>120</v>
      </c>
      <c r="B133" s="33">
        <v>45893</v>
      </c>
      <c r="C133" s="35">
        <f t="shared" si="29"/>
        <v>2518638.2888535215</v>
      </c>
      <c r="D133" s="35">
        <f t="shared" si="30"/>
        <v>2518953.1186398044</v>
      </c>
      <c r="E133" s="34">
        <f t="shared" si="26"/>
        <v>314.82978610669016</v>
      </c>
      <c r="F133" s="35">
        <f t="shared" si="27"/>
        <v>2518638.2888536979</v>
      </c>
      <c r="G133" s="36">
        <f t="shared" si="28"/>
        <v>-1.7648562788963318E-7</v>
      </c>
      <c r="I133" s="31">
        <f t="shared" si="31"/>
        <v>911.74706056497473</v>
      </c>
      <c r="J133" s="57">
        <f t="shared" si="32"/>
        <v>1342.4342079589269</v>
      </c>
      <c r="K133" s="31">
        <f t="shared" si="33"/>
        <v>1899.053269795555</v>
      </c>
      <c r="L133" s="31">
        <f t="shared" si="34"/>
        <v>2075.3579500153014</v>
      </c>
      <c r="M133" s="31">
        <f t="shared" si="35"/>
        <v>3291.860243531552</v>
      </c>
      <c r="N133" s="31">
        <f t="shared" si="36"/>
        <v>3677.2119017261411</v>
      </c>
      <c r="O133" s="31">
        <f t="shared" si="37"/>
        <v>4115.4549639866536</v>
      </c>
    </row>
    <row r="134" spans="1:15" ht="11.45" customHeight="1" x14ac:dyDescent="0.25">
      <c r="A134" s="27">
        <v>121</v>
      </c>
      <c r="B134" s="33">
        <v>45924</v>
      </c>
      <c r="C134" s="35">
        <f t="shared" si="29"/>
        <v>0</v>
      </c>
      <c r="D134" s="35">
        <f t="shared" si="30"/>
        <v>0</v>
      </c>
      <c r="E134" s="34">
        <f t="shared" si="26"/>
        <v>0</v>
      </c>
      <c r="F134" s="35">
        <f t="shared" si="27"/>
        <v>0</v>
      </c>
      <c r="G134" s="36">
        <f t="shared" si="28"/>
        <v>0</v>
      </c>
      <c r="I134" s="31">
        <f t="shared" si="31"/>
        <v>0</v>
      </c>
      <c r="J134" s="57">
        <f t="shared" si="32"/>
        <v>0</v>
      </c>
      <c r="K134" s="31">
        <f t="shared" si="33"/>
        <v>0</v>
      </c>
      <c r="L134" s="31">
        <f t="shared" si="34"/>
        <v>0</v>
      </c>
      <c r="M134" s="31">
        <f t="shared" si="35"/>
        <v>0</v>
      </c>
      <c r="N134" s="31">
        <f t="shared" si="36"/>
        <v>0</v>
      </c>
      <c r="O134" s="31">
        <f t="shared" si="37"/>
        <v>0</v>
      </c>
    </row>
    <row r="135" spans="1:15" ht="11.45" customHeight="1" x14ac:dyDescent="0.25">
      <c r="A135" s="27">
        <v>122</v>
      </c>
      <c r="B135" s="33">
        <v>45954</v>
      </c>
      <c r="C135" s="35">
        <f t="shared" si="29"/>
        <v>0</v>
      </c>
      <c r="D135" s="35">
        <f t="shared" si="30"/>
        <v>0</v>
      </c>
      <c r="E135" s="34">
        <f t="shared" si="26"/>
        <v>0</v>
      </c>
      <c r="F135" s="35">
        <f t="shared" si="27"/>
        <v>0</v>
      </c>
      <c r="G135" s="36">
        <f t="shared" si="28"/>
        <v>0</v>
      </c>
      <c r="I135" s="31">
        <f t="shared" si="31"/>
        <v>0</v>
      </c>
      <c r="J135" s="57">
        <f t="shared" si="32"/>
        <v>0</v>
      </c>
      <c r="K135" s="31">
        <f t="shared" si="33"/>
        <v>0</v>
      </c>
      <c r="L135" s="31">
        <f t="shared" si="34"/>
        <v>0</v>
      </c>
      <c r="M135" s="31">
        <f t="shared" si="35"/>
        <v>0</v>
      </c>
      <c r="N135" s="31">
        <f t="shared" si="36"/>
        <v>0</v>
      </c>
      <c r="O135" s="31">
        <f t="shared" si="37"/>
        <v>0</v>
      </c>
    </row>
    <row r="136" spans="1:15" ht="11.45" customHeight="1" x14ac:dyDescent="0.25">
      <c r="A136" s="27">
        <v>123</v>
      </c>
      <c r="B136" s="33">
        <v>45985</v>
      </c>
      <c r="C136" s="35">
        <f t="shared" si="29"/>
        <v>0</v>
      </c>
      <c r="D136" s="35">
        <f t="shared" si="30"/>
        <v>0</v>
      </c>
      <c r="E136" s="34">
        <f t="shared" si="26"/>
        <v>0</v>
      </c>
      <c r="F136" s="35">
        <f t="shared" si="27"/>
        <v>0</v>
      </c>
      <c r="G136" s="36">
        <f t="shared" si="28"/>
        <v>0</v>
      </c>
      <c r="I136" s="31">
        <f t="shared" si="31"/>
        <v>0</v>
      </c>
      <c r="J136" s="57">
        <f t="shared" si="32"/>
        <v>0</v>
      </c>
      <c r="K136" s="31">
        <f t="shared" si="33"/>
        <v>0</v>
      </c>
      <c r="L136" s="31">
        <f t="shared" si="34"/>
        <v>0</v>
      </c>
      <c r="M136" s="31">
        <f t="shared" si="35"/>
        <v>0</v>
      </c>
      <c r="N136" s="31">
        <f t="shared" si="36"/>
        <v>0</v>
      </c>
      <c r="O136" s="31">
        <f t="shared" si="37"/>
        <v>0</v>
      </c>
    </row>
    <row r="137" spans="1:15" ht="11.45" customHeight="1" x14ac:dyDescent="0.25">
      <c r="A137" s="27">
        <v>124</v>
      </c>
      <c r="B137" s="33">
        <v>46015</v>
      </c>
      <c r="C137" s="35">
        <f t="shared" si="29"/>
        <v>0</v>
      </c>
      <c r="D137" s="35">
        <f t="shared" si="30"/>
        <v>0</v>
      </c>
      <c r="E137" s="34">
        <f t="shared" si="26"/>
        <v>0</v>
      </c>
      <c r="F137" s="35">
        <f t="shared" si="27"/>
        <v>0</v>
      </c>
      <c r="G137" s="36">
        <f t="shared" si="28"/>
        <v>0</v>
      </c>
      <c r="I137" s="31">
        <f t="shared" si="31"/>
        <v>0</v>
      </c>
      <c r="J137" s="57">
        <f t="shared" si="32"/>
        <v>0</v>
      </c>
      <c r="K137" s="31">
        <f t="shared" si="33"/>
        <v>0</v>
      </c>
      <c r="L137" s="31">
        <f t="shared" si="34"/>
        <v>0</v>
      </c>
      <c r="M137" s="31">
        <f t="shared" si="35"/>
        <v>0</v>
      </c>
      <c r="N137" s="31">
        <f t="shared" si="36"/>
        <v>0</v>
      </c>
      <c r="O137" s="31">
        <f t="shared" si="37"/>
        <v>0</v>
      </c>
    </row>
    <row r="138" spans="1:15" ht="11.45" customHeight="1" x14ac:dyDescent="0.25">
      <c r="A138" s="27">
        <v>125</v>
      </c>
      <c r="B138" s="33">
        <v>46046</v>
      </c>
      <c r="C138" s="35">
        <f t="shared" si="29"/>
        <v>0</v>
      </c>
      <c r="D138" s="35">
        <f t="shared" si="30"/>
        <v>0</v>
      </c>
      <c r="E138" s="34">
        <f t="shared" si="26"/>
        <v>0</v>
      </c>
      <c r="F138" s="35">
        <f t="shared" si="27"/>
        <v>0</v>
      </c>
      <c r="G138" s="36">
        <f t="shared" si="28"/>
        <v>0</v>
      </c>
      <c r="I138" s="31">
        <f t="shared" si="31"/>
        <v>0</v>
      </c>
      <c r="J138" s="57">
        <f t="shared" si="32"/>
        <v>0</v>
      </c>
      <c r="K138" s="31">
        <f t="shared" si="33"/>
        <v>0</v>
      </c>
      <c r="L138" s="31">
        <f t="shared" si="34"/>
        <v>0</v>
      </c>
      <c r="M138" s="31">
        <f t="shared" si="35"/>
        <v>0</v>
      </c>
      <c r="N138" s="31">
        <f t="shared" si="36"/>
        <v>0</v>
      </c>
      <c r="O138" s="31">
        <f t="shared" si="37"/>
        <v>0</v>
      </c>
    </row>
    <row r="139" spans="1:15" ht="11.45" customHeight="1" x14ac:dyDescent="0.25">
      <c r="A139" s="27">
        <v>126</v>
      </c>
      <c r="B139" s="33">
        <v>46077</v>
      </c>
      <c r="C139" s="35">
        <f t="shared" si="29"/>
        <v>0</v>
      </c>
      <c r="D139" s="35">
        <f t="shared" si="30"/>
        <v>0</v>
      </c>
      <c r="E139" s="34">
        <f t="shared" si="26"/>
        <v>0</v>
      </c>
      <c r="F139" s="35">
        <f t="shared" si="27"/>
        <v>0</v>
      </c>
      <c r="G139" s="36">
        <f t="shared" si="28"/>
        <v>0</v>
      </c>
      <c r="I139" s="31">
        <f t="shared" si="31"/>
        <v>0</v>
      </c>
      <c r="J139" s="57">
        <f t="shared" si="32"/>
        <v>0</v>
      </c>
      <c r="K139" s="31">
        <f t="shared" si="33"/>
        <v>0</v>
      </c>
      <c r="L139" s="31">
        <f t="shared" si="34"/>
        <v>0</v>
      </c>
      <c r="M139" s="31">
        <f t="shared" si="35"/>
        <v>0</v>
      </c>
      <c r="N139" s="31">
        <f t="shared" si="36"/>
        <v>0</v>
      </c>
      <c r="O139" s="31">
        <f t="shared" si="37"/>
        <v>0</v>
      </c>
    </row>
    <row r="140" spans="1:15" ht="11.45" customHeight="1" x14ac:dyDescent="0.25">
      <c r="A140" s="27">
        <v>127</v>
      </c>
      <c r="B140" s="33">
        <v>46105</v>
      </c>
      <c r="C140" s="35">
        <f t="shared" si="29"/>
        <v>0</v>
      </c>
      <c r="D140" s="35">
        <f t="shared" si="30"/>
        <v>0</v>
      </c>
      <c r="E140" s="34">
        <f t="shared" si="26"/>
        <v>0</v>
      </c>
      <c r="F140" s="35">
        <f t="shared" si="27"/>
        <v>0</v>
      </c>
      <c r="G140" s="36">
        <f t="shared" si="28"/>
        <v>0</v>
      </c>
      <c r="I140" s="31">
        <f t="shared" si="31"/>
        <v>0</v>
      </c>
      <c r="J140" s="57">
        <f t="shared" si="32"/>
        <v>0</v>
      </c>
      <c r="K140" s="31">
        <f t="shared" si="33"/>
        <v>0</v>
      </c>
      <c r="L140" s="31">
        <f t="shared" si="34"/>
        <v>0</v>
      </c>
      <c r="M140" s="31">
        <f t="shared" si="35"/>
        <v>0</v>
      </c>
      <c r="N140" s="31">
        <f t="shared" si="36"/>
        <v>0</v>
      </c>
      <c r="O140" s="31">
        <f t="shared" si="37"/>
        <v>0</v>
      </c>
    </row>
    <row r="141" spans="1:15" ht="11.45" customHeight="1" x14ac:dyDescent="0.25">
      <c r="A141" s="27">
        <v>128</v>
      </c>
      <c r="B141" s="33">
        <v>46136</v>
      </c>
      <c r="C141" s="35">
        <f t="shared" si="29"/>
        <v>0</v>
      </c>
      <c r="D141" s="35">
        <f t="shared" si="30"/>
        <v>0</v>
      </c>
      <c r="E141" s="34">
        <f t="shared" si="26"/>
        <v>0</v>
      </c>
      <c r="F141" s="35">
        <f t="shared" si="27"/>
        <v>0</v>
      </c>
      <c r="G141" s="36">
        <f t="shared" si="28"/>
        <v>0</v>
      </c>
      <c r="I141" s="31">
        <f t="shared" si="31"/>
        <v>0</v>
      </c>
      <c r="J141" s="57">
        <f t="shared" si="32"/>
        <v>0</v>
      </c>
      <c r="K141" s="31">
        <f t="shared" si="33"/>
        <v>0</v>
      </c>
      <c r="L141" s="31">
        <f t="shared" si="34"/>
        <v>0</v>
      </c>
      <c r="M141" s="31">
        <f t="shared" si="35"/>
        <v>0</v>
      </c>
      <c r="N141" s="31">
        <f t="shared" si="36"/>
        <v>0</v>
      </c>
      <c r="O141" s="31">
        <f t="shared" si="37"/>
        <v>0</v>
      </c>
    </row>
    <row r="142" spans="1:15" ht="11.45" customHeight="1" x14ac:dyDescent="0.25">
      <c r="A142" s="27">
        <v>129</v>
      </c>
      <c r="B142" s="33">
        <v>46166</v>
      </c>
      <c r="C142" s="35">
        <f t="shared" si="29"/>
        <v>0</v>
      </c>
      <c r="D142" s="35">
        <f t="shared" si="30"/>
        <v>0</v>
      </c>
      <c r="E142" s="34">
        <f t="shared" ref="E142:E205" si="38">C142*($G$3/100)/12</f>
        <v>0</v>
      </c>
      <c r="F142" s="35">
        <f t="shared" ref="F142:F205" si="39">D142-E142</f>
        <v>0</v>
      </c>
      <c r="G142" s="36">
        <f t="shared" ref="G142:G205" si="40">C142-F142</f>
        <v>0</v>
      </c>
      <c r="I142" s="31">
        <f t="shared" si="31"/>
        <v>0</v>
      </c>
      <c r="J142" s="57">
        <f t="shared" si="32"/>
        <v>0</v>
      </c>
      <c r="K142" s="31">
        <f t="shared" si="33"/>
        <v>0</v>
      </c>
      <c r="L142" s="31">
        <f t="shared" si="34"/>
        <v>0</v>
      </c>
      <c r="M142" s="31">
        <f t="shared" si="35"/>
        <v>0</v>
      </c>
      <c r="N142" s="31">
        <f t="shared" si="36"/>
        <v>0</v>
      </c>
      <c r="O142" s="31">
        <f t="shared" si="37"/>
        <v>0</v>
      </c>
    </row>
    <row r="143" spans="1:15" ht="11.45" customHeight="1" x14ac:dyDescent="0.25">
      <c r="A143" s="27">
        <v>130</v>
      </c>
      <c r="B143" s="33">
        <v>46197</v>
      </c>
      <c r="C143" s="35">
        <f t="shared" ref="C143:C206" si="41">IF(G142&lt;=0,0,G142)</f>
        <v>0</v>
      </c>
      <c r="D143" s="35">
        <f t="shared" ref="D143:D206" si="42">IF(C143&lt;1,0,D142)</f>
        <v>0</v>
      </c>
      <c r="E143" s="34">
        <f t="shared" si="38"/>
        <v>0</v>
      </c>
      <c r="F143" s="35">
        <f t="shared" si="39"/>
        <v>0</v>
      </c>
      <c r="G143" s="36">
        <f t="shared" si="40"/>
        <v>0</v>
      </c>
      <c r="I143" s="31">
        <f t="shared" ref="I143:I206" si="43">(C143/1000)*0.362</f>
        <v>0</v>
      </c>
      <c r="J143" s="57">
        <f t="shared" ref="J143:J206" si="44">(C143/1000)*0.533</f>
        <v>0</v>
      </c>
      <c r="K143" s="31">
        <f t="shared" ref="K143:K206" si="45">(C143/1000)*0.754</f>
        <v>0</v>
      </c>
      <c r="L143" s="31">
        <f t="shared" ref="L143:L206" si="46">(C143/1000)*0.824</f>
        <v>0</v>
      </c>
      <c r="M143" s="31">
        <f t="shared" ref="M143:M206" si="47">(C143/1000)*1.307</f>
        <v>0</v>
      </c>
      <c r="N143" s="31">
        <f t="shared" ref="N143:N206" si="48">(C143/1000)*1.46</f>
        <v>0</v>
      </c>
      <c r="O143" s="31">
        <f t="shared" ref="O143:O206" si="49">(C143/1000)*1.634</f>
        <v>0</v>
      </c>
    </row>
    <row r="144" spans="1:15" ht="11.45" customHeight="1" x14ac:dyDescent="0.25">
      <c r="A144" s="27">
        <v>131</v>
      </c>
      <c r="B144" s="33">
        <v>46227</v>
      </c>
      <c r="C144" s="35">
        <f t="shared" si="41"/>
        <v>0</v>
      </c>
      <c r="D144" s="35">
        <f t="shared" si="42"/>
        <v>0</v>
      </c>
      <c r="E144" s="34">
        <f t="shared" si="38"/>
        <v>0</v>
      </c>
      <c r="F144" s="35">
        <f t="shared" si="39"/>
        <v>0</v>
      </c>
      <c r="G144" s="36">
        <f t="shared" si="40"/>
        <v>0</v>
      </c>
      <c r="I144" s="31">
        <f t="shared" si="43"/>
        <v>0</v>
      </c>
      <c r="J144" s="57">
        <f t="shared" si="44"/>
        <v>0</v>
      </c>
      <c r="K144" s="31">
        <f t="shared" si="45"/>
        <v>0</v>
      </c>
      <c r="L144" s="31">
        <f t="shared" si="46"/>
        <v>0</v>
      </c>
      <c r="M144" s="31">
        <f t="shared" si="47"/>
        <v>0</v>
      </c>
      <c r="N144" s="31">
        <f t="shared" si="48"/>
        <v>0</v>
      </c>
      <c r="O144" s="31">
        <f t="shared" si="49"/>
        <v>0</v>
      </c>
    </row>
    <row r="145" spans="1:15" ht="11.45" customHeight="1" x14ac:dyDescent="0.25">
      <c r="A145" s="27">
        <v>132</v>
      </c>
      <c r="B145" s="33">
        <v>46258</v>
      </c>
      <c r="C145" s="35">
        <f t="shared" si="41"/>
        <v>0</v>
      </c>
      <c r="D145" s="35">
        <f t="shared" si="42"/>
        <v>0</v>
      </c>
      <c r="E145" s="34">
        <f t="shared" si="38"/>
        <v>0</v>
      </c>
      <c r="F145" s="35">
        <f t="shared" si="39"/>
        <v>0</v>
      </c>
      <c r="G145" s="36">
        <f t="shared" si="40"/>
        <v>0</v>
      </c>
      <c r="I145" s="31">
        <f t="shared" si="43"/>
        <v>0</v>
      </c>
      <c r="J145" s="57">
        <f t="shared" si="44"/>
        <v>0</v>
      </c>
      <c r="K145" s="31">
        <f t="shared" si="45"/>
        <v>0</v>
      </c>
      <c r="L145" s="31">
        <f t="shared" si="46"/>
        <v>0</v>
      </c>
      <c r="M145" s="31">
        <f t="shared" si="47"/>
        <v>0</v>
      </c>
      <c r="N145" s="31">
        <f t="shared" si="48"/>
        <v>0</v>
      </c>
      <c r="O145" s="31">
        <f t="shared" si="49"/>
        <v>0</v>
      </c>
    </row>
    <row r="146" spans="1:15" ht="11.45" customHeight="1" x14ac:dyDescent="0.25">
      <c r="A146" s="27">
        <v>133</v>
      </c>
      <c r="B146" s="33">
        <v>46289</v>
      </c>
      <c r="C146" s="35">
        <f t="shared" si="41"/>
        <v>0</v>
      </c>
      <c r="D146" s="35">
        <f t="shared" si="42"/>
        <v>0</v>
      </c>
      <c r="E146" s="34">
        <f t="shared" si="38"/>
        <v>0</v>
      </c>
      <c r="F146" s="35">
        <f t="shared" si="39"/>
        <v>0</v>
      </c>
      <c r="G146" s="36">
        <f t="shared" si="40"/>
        <v>0</v>
      </c>
      <c r="I146" s="31">
        <f t="shared" si="43"/>
        <v>0</v>
      </c>
      <c r="J146" s="57">
        <f t="shared" si="44"/>
        <v>0</v>
      </c>
      <c r="K146" s="31">
        <f t="shared" si="45"/>
        <v>0</v>
      </c>
      <c r="L146" s="31">
        <f t="shared" si="46"/>
        <v>0</v>
      </c>
      <c r="M146" s="31">
        <f t="shared" si="47"/>
        <v>0</v>
      </c>
      <c r="N146" s="31">
        <f t="shared" si="48"/>
        <v>0</v>
      </c>
      <c r="O146" s="31">
        <f t="shared" si="49"/>
        <v>0</v>
      </c>
    </row>
    <row r="147" spans="1:15" ht="11.45" customHeight="1" x14ac:dyDescent="0.25">
      <c r="A147" s="27">
        <v>134</v>
      </c>
      <c r="B147" s="33">
        <v>46319</v>
      </c>
      <c r="C147" s="35">
        <f t="shared" si="41"/>
        <v>0</v>
      </c>
      <c r="D147" s="35">
        <f t="shared" si="42"/>
        <v>0</v>
      </c>
      <c r="E147" s="34">
        <f t="shared" si="38"/>
        <v>0</v>
      </c>
      <c r="F147" s="35">
        <f t="shared" si="39"/>
        <v>0</v>
      </c>
      <c r="G147" s="36">
        <f t="shared" si="40"/>
        <v>0</v>
      </c>
      <c r="I147" s="31">
        <f t="shared" si="43"/>
        <v>0</v>
      </c>
      <c r="J147" s="57">
        <f t="shared" si="44"/>
        <v>0</v>
      </c>
      <c r="K147" s="31">
        <f t="shared" si="45"/>
        <v>0</v>
      </c>
      <c r="L147" s="31">
        <f t="shared" si="46"/>
        <v>0</v>
      </c>
      <c r="M147" s="31">
        <f t="shared" si="47"/>
        <v>0</v>
      </c>
      <c r="N147" s="31">
        <f t="shared" si="48"/>
        <v>0</v>
      </c>
      <c r="O147" s="31">
        <f t="shared" si="49"/>
        <v>0</v>
      </c>
    </row>
    <row r="148" spans="1:15" ht="11.45" customHeight="1" x14ac:dyDescent="0.25">
      <c r="A148" s="27">
        <v>135</v>
      </c>
      <c r="B148" s="33">
        <v>46350</v>
      </c>
      <c r="C148" s="35">
        <f t="shared" si="41"/>
        <v>0</v>
      </c>
      <c r="D148" s="35">
        <f t="shared" si="42"/>
        <v>0</v>
      </c>
      <c r="E148" s="34">
        <f t="shared" si="38"/>
        <v>0</v>
      </c>
      <c r="F148" s="35">
        <f t="shared" si="39"/>
        <v>0</v>
      </c>
      <c r="G148" s="36">
        <f t="shared" si="40"/>
        <v>0</v>
      </c>
      <c r="I148" s="31">
        <f t="shared" si="43"/>
        <v>0</v>
      </c>
      <c r="J148" s="57">
        <f t="shared" si="44"/>
        <v>0</v>
      </c>
      <c r="K148" s="31">
        <f t="shared" si="45"/>
        <v>0</v>
      </c>
      <c r="L148" s="31">
        <f t="shared" si="46"/>
        <v>0</v>
      </c>
      <c r="M148" s="31">
        <f t="shared" si="47"/>
        <v>0</v>
      </c>
      <c r="N148" s="31">
        <f t="shared" si="48"/>
        <v>0</v>
      </c>
      <c r="O148" s="31">
        <f t="shared" si="49"/>
        <v>0</v>
      </c>
    </row>
    <row r="149" spans="1:15" ht="11.45" customHeight="1" x14ac:dyDescent="0.25">
      <c r="A149" s="27">
        <v>136</v>
      </c>
      <c r="B149" s="33">
        <v>46380</v>
      </c>
      <c r="C149" s="35">
        <f t="shared" si="41"/>
        <v>0</v>
      </c>
      <c r="D149" s="35">
        <f t="shared" si="42"/>
        <v>0</v>
      </c>
      <c r="E149" s="34">
        <f t="shared" si="38"/>
        <v>0</v>
      </c>
      <c r="F149" s="35">
        <f t="shared" si="39"/>
        <v>0</v>
      </c>
      <c r="G149" s="36">
        <f t="shared" si="40"/>
        <v>0</v>
      </c>
      <c r="I149" s="31">
        <f t="shared" si="43"/>
        <v>0</v>
      </c>
      <c r="J149" s="57">
        <f t="shared" si="44"/>
        <v>0</v>
      </c>
      <c r="K149" s="31">
        <f t="shared" si="45"/>
        <v>0</v>
      </c>
      <c r="L149" s="31">
        <f t="shared" si="46"/>
        <v>0</v>
      </c>
      <c r="M149" s="31">
        <f t="shared" si="47"/>
        <v>0</v>
      </c>
      <c r="N149" s="31">
        <f t="shared" si="48"/>
        <v>0</v>
      </c>
      <c r="O149" s="31">
        <f t="shared" si="49"/>
        <v>0</v>
      </c>
    </row>
    <row r="150" spans="1:15" ht="11.45" customHeight="1" x14ac:dyDescent="0.25">
      <c r="A150" s="27">
        <v>137</v>
      </c>
      <c r="B150" s="33">
        <v>46411</v>
      </c>
      <c r="C150" s="35">
        <f t="shared" si="41"/>
        <v>0</v>
      </c>
      <c r="D150" s="35">
        <f t="shared" si="42"/>
        <v>0</v>
      </c>
      <c r="E150" s="34">
        <f t="shared" si="38"/>
        <v>0</v>
      </c>
      <c r="F150" s="35">
        <f t="shared" si="39"/>
        <v>0</v>
      </c>
      <c r="G150" s="36">
        <f t="shared" si="40"/>
        <v>0</v>
      </c>
      <c r="I150" s="31">
        <f t="shared" si="43"/>
        <v>0</v>
      </c>
      <c r="J150" s="57">
        <f t="shared" si="44"/>
        <v>0</v>
      </c>
      <c r="K150" s="31">
        <f t="shared" si="45"/>
        <v>0</v>
      </c>
      <c r="L150" s="31">
        <f t="shared" si="46"/>
        <v>0</v>
      </c>
      <c r="M150" s="31">
        <f t="shared" si="47"/>
        <v>0</v>
      </c>
      <c r="N150" s="31">
        <f t="shared" si="48"/>
        <v>0</v>
      </c>
      <c r="O150" s="31">
        <f t="shared" si="49"/>
        <v>0</v>
      </c>
    </row>
    <row r="151" spans="1:15" ht="11.45" customHeight="1" x14ac:dyDescent="0.25">
      <c r="A151" s="27">
        <v>138</v>
      </c>
      <c r="B151" s="33">
        <v>46442</v>
      </c>
      <c r="C151" s="35">
        <f t="shared" si="41"/>
        <v>0</v>
      </c>
      <c r="D151" s="35">
        <f t="shared" si="42"/>
        <v>0</v>
      </c>
      <c r="E151" s="34">
        <f t="shared" si="38"/>
        <v>0</v>
      </c>
      <c r="F151" s="35">
        <f t="shared" si="39"/>
        <v>0</v>
      </c>
      <c r="G151" s="36">
        <f t="shared" si="40"/>
        <v>0</v>
      </c>
      <c r="I151" s="31">
        <f t="shared" si="43"/>
        <v>0</v>
      </c>
      <c r="J151" s="57">
        <f t="shared" si="44"/>
        <v>0</v>
      </c>
      <c r="K151" s="31">
        <f t="shared" si="45"/>
        <v>0</v>
      </c>
      <c r="L151" s="31">
        <f t="shared" si="46"/>
        <v>0</v>
      </c>
      <c r="M151" s="31">
        <f t="shared" si="47"/>
        <v>0</v>
      </c>
      <c r="N151" s="31">
        <f t="shared" si="48"/>
        <v>0</v>
      </c>
      <c r="O151" s="31">
        <f t="shared" si="49"/>
        <v>0</v>
      </c>
    </row>
    <row r="152" spans="1:15" ht="11.45" customHeight="1" x14ac:dyDescent="0.25">
      <c r="A152" s="27">
        <v>139</v>
      </c>
      <c r="B152" s="33">
        <v>46470</v>
      </c>
      <c r="C152" s="35">
        <f t="shared" si="41"/>
        <v>0</v>
      </c>
      <c r="D152" s="35">
        <f t="shared" si="42"/>
        <v>0</v>
      </c>
      <c r="E152" s="34">
        <f t="shared" si="38"/>
        <v>0</v>
      </c>
      <c r="F152" s="35">
        <f t="shared" si="39"/>
        <v>0</v>
      </c>
      <c r="G152" s="36">
        <f t="shared" si="40"/>
        <v>0</v>
      </c>
      <c r="I152" s="31">
        <f t="shared" si="43"/>
        <v>0</v>
      </c>
      <c r="J152" s="57">
        <f t="shared" si="44"/>
        <v>0</v>
      </c>
      <c r="K152" s="31">
        <f t="shared" si="45"/>
        <v>0</v>
      </c>
      <c r="L152" s="31">
        <f t="shared" si="46"/>
        <v>0</v>
      </c>
      <c r="M152" s="31">
        <f t="shared" si="47"/>
        <v>0</v>
      </c>
      <c r="N152" s="31">
        <f t="shared" si="48"/>
        <v>0</v>
      </c>
      <c r="O152" s="31">
        <f t="shared" si="49"/>
        <v>0</v>
      </c>
    </row>
    <row r="153" spans="1:15" ht="11.45" customHeight="1" x14ac:dyDescent="0.25">
      <c r="A153" s="27">
        <v>140</v>
      </c>
      <c r="B153" s="33">
        <v>46501</v>
      </c>
      <c r="C153" s="35">
        <f t="shared" si="41"/>
        <v>0</v>
      </c>
      <c r="D153" s="35">
        <f t="shared" si="42"/>
        <v>0</v>
      </c>
      <c r="E153" s="34">
        <f t="shared" si="38"/>
        <v>0</v>
      </c>
      <c r="F153" s="35">
        <f t="shared" si="39"/>
        <v>0</v>
      </c>
      <c r="G153" s="36">
        <f t="shared" si="40"/>
        <v>0</v>
      </c>
      <c r="I153" s="31">
        <f t="shared" si="43"/>
        <v>0</v>
      </c>
      <c r="J153" s="57">
        <f t="shared" si="44"/>
        <v>0</v>
      </c>
      <c r="K153" s="31">
        <f t="shared" si="45"/>
        <v>0</v>
      </c>
      <c r="L153" s="31">
        <f t="shared" si="46"/>
        <v>0</v>
      </c>
      <c r="M153" s="31">
        <f t="shared" si="47"/>
        <v>0</v>
      </c>
      <c r="N153" s="31">
        <f t="shared" si="48"/>
        <v>0</v>
      </c>
      <c r="O153" s="31">
        <f t="shared" si="49"/>
        <v>0</v>
      </c>
    </row>
    <row r="154" spans="1:15" ht="11.45" customHeight="1" x14ac:dyDescent="0.25">
      <c r="A154" s="27">
        <v>141</v>
      </c>
      <c r="B154" s="33">
        <v>46531</v>
      </c>
      <c r="C154" s="35">
        <f t="shared" si="41"/>
        <v>0</v>
      </c>
      <c r="D154" s="35">
        <f t="shared" si="42"/>
        <v>0</v>
      </c>
      <c r="E154" s="34">
        <f t="shared" si="38"/>
        <v>0</v>
      </c>
      <c r="F154" s="35">
        <f t="shared" si="39"/>
        <v>0</v>
      </c>
      <c r="G154" s="36">
        <f t="shared" si="40"/>
        <v>0</v>
      </c>
      <c r="I154" s="31">
        <f t="shared" si="43"/>
        <v>0</v>
      </c>
      <c r="J154" s="57">
        <f t="shared" si="44"/>
        <v>0</v>
      </c>
      <c r="K154" s="31">
        <f t="shared" si="45"/>
        <v>0</v>
      </c>
      <c r="L154" s="31">
        <f t="shared" si="46"/>
        <v>0</v>
      </c>
      <c r="M154" s="31">
        <f t="shared" si="47"/>
        <v>0</v>
      </c>
      <c r="N154" s="31">
        <f t="shared" si="48"/>
        <v>0</v>
      </c>
      <c r="O154" s="31">
        <f t="shared" si="49"/>
        <v>0</v>
      </c>
    </row>
    <row r="155" spans="1:15" ht="11.45" customHeight="1" x14ac:dyDescent="0.25">
      <c r="A155" s="27">
        <v>142</v>
      </c>
      <c r="B155" s="33">
        <v>46562</v>
      </c>
      <c r="C155" s="35">
        <f t="shared" si="41"/>
        <v>0</v>
      </c>
      <c r="D155" s="35">
        <f t="shared" si="42"/>
        <v>0</v>
      </c>
      <c r="E155" s="34">
        <f t="shared" si="38"/>
        <v>0</v>
      </c>
      <c r="F155" s="35">
        <f t="shared" si="39"/>
        <v>0</v>
      </c>
      <c r="G155" s="36">
        <f t="shared" si="40"/>
        <v>0</v>
      </c>
      <c r="I155" s="31">
        <f t="shared" si="43"/>
        <v>0</v>
      </c>
      <c r="J155" s="57">
        <f t="shared" si="44"/>
        <v>0</v>
      </c>
      <c r="K155" s="31">
        <f t="shared" si="45"/>
        <v>0</v>
      </c>
      <c r="L155" s="31">
        <f t="shared" si="46"/>
        <v>0</v>
      </c>
      <c r="M155" s="31">
        <f t="shared" si="47"/>
        <v>0</v>
      </c>
      <c r="N155" s="31">
        <f t="shared" si="48"/>
        <v>0</v>
      </c>
      <c r="O155" s="31">
        <f t="shared" si="49"/>
        <v>0</v>
      </c>
    </row>
    <row r="156" spans="1:15" ht="11.45" customHeight="1" x14ac:dyDescent="0.25">
      <c r="A156" s="27">
        <v>143</v>
      </c>
      <c r="B156" s="33">
        <v>46592</v>
      </c>
      <c r="C156" s="35">
        <f t="shared" si="41"/>
        <v>0</v>
      </c>
      <c r="D156" s="35">
        <f t="shared" si="42"/>
        <v>0</v>
      </c>
      <c r="E156" s="34">
        <f t="shared" si="38"/>
        <v>0</v>
      </c>
      <c r="F156" s="35">
        <f t="shared" si="39"/>
        <v>0</v>
      </c>
      <c r="G156" s="36">
        <f t="shared" si="40"/>
        <v>0</v>
      </c>
      <c r="I156" s="31">
        <f t="shared" si="43"/>
        <v>0</v>
      </c>
      <c r="J156" s="57">
        <f t="shared" si="44"/>
        <v>0</v>
      </c>
      <c r="K156" s="31">
        <f t="shared" si="45"/>
        <v>0</v>
      </c>
      <c r="L156" s="31">
        <f t="shared" si="46"/>
        <v>0</v>
      </c>
      <c r="M156" s="31">
        <f t="shared" si="47"/>
        <v>0</v>
      </c>
      <c r="N156" s="31">
        <f t="shared" si="48"/>
        <v>0</v>
      </c>
      <c r="O156" s="31">
        <f t="shared" si="49"/>
        <v>0</v>
      </c>
    </row>
    <row r="157" spans="1:15" ht="11.45" customHeight="1" x14ac:dyDescent="0.25">
      <c r="A157" s="27">
        <v>144</v>
      </c>
      <c r="B157" s="33">
        <v>46623</v>
      </c>
      <c r="C157" s="35">
        <f t="shared" si="41"/>
        <v>0</v>
      </c>
      <c r="D157" s="35">
        <f t="shared" si="42"/>
        <v>0</v>
      </c>
      <c r="E157" s="34">
        <f t="shared" si="38"/>
        <v>0</v>
      </c>
      <c r="F157" s="35">
        <f t="shared" si="39"/>
        <v>0</v>
      </c>
      <c r="G157" s="36">
        <f t="shared" si="40"/>
        <v>0</v>
      </c>
      <c r="I157" s="31">
        <f t="shared" si="43"/>
        <v>0</v>
      </c>
      <c r="J157" s="57">
        <f t="shared" si="44"/>
        <v>0</v>
      </c>
      <c r="K157" s="31">
        <f t="shared" si="45"/>
        <v>0</v>
      </c>
      <c r="L157" s="31">
        <f t="shared" si="46"/>
        <v>0</v>
      </c>
      <c r="M157" s="31">
        <f t="shared" si="47"/>
        <v>0</v>
      </c>
      <c r="N157" s="31">
        <f t="shared" si="48"/>
        <v>0</v>
      </c>
      <c r="O157" s="31">
        <f t="shared" si="49"/>
        <v>0</v>
      </c>
    </row>
    <row r="158" spans="1:15" ht="11.45" customHeight="1" x14ac:dyDescent="0.25">
      <c r="A158" s="27">
        <v>145</v>
      </c>
      <c r="B158" s="33">
        <v>46654</v>
      </c>
      <c r="C158" s="35">
        <f t="shared" si="41"/>
        <v>0</v>
      </c>
      <c r="D158" s="35">
        <f t="shared" si="42"/>
        <v>0</v>
      </c>
      <c r="E158" s="34">
        <f t="shared" si="38"/>
        <v>0</v>
      </c>
      <c r="F158" s="35">
        <f t="shared" si="39"/>
        <v>0</v>
      </c>
      <c r="G158" s="36">
        <f t="shared" si="40"/>
        <v>0</v>
      </c>
      <c r="I158" s="31">
        <f t="shared" si="43"/>
        <v>0</v>
      </c>
      <c r="J158" s="57">
        <f t="shared" si="44"/>
        <v>0</v>
      </c>
      <c r="K158" s="31">
        <f t="shared" si="45"/>
        <v>0</v>
      </c>
      <c r="L158" s="31">
        <f t="shared" si="46"/>
        <v>0</v>
      </c>
      <c r="M158" s="31">
        <f t="shared" si="47"/>
        <v>0</v>
      </c>
      <c r="N158" s="31">
        <f t="shared" si="48"/>
        <v>0</v>
      </c>
      <c r="O158" s="31">
        <f t="shared" si="49"/>
        <v>0</v>
      </c>
    </row>
    <row r="159" spans="1:15" ht="11.45" customHeight="1" x14ac:dyDescent="0.25">
      <c r="A159" s="27">
        <v>146</v>
      </c>
      <c r="B159" s="33">
        <v>46684</v>
      </c>
      <c r="C159" s="35">
        <f t="shared" si="41"/>
        <v>0</v>
      </c>
      <c r="D159" s="35">
        <f t="shared" si="42"/>
        <v>0</v>
      </c>
      <c r="E159" s="34">
        <f t="shared" si="38"/>
        <v>0</v>
      </c>
      <c r="F159" s="35">
        <f t="shared" si="39"/>
        <v>0</v>
      </c>
      <c r="G159" s="36">
        <f t="shared" si="40"/>
        <v>0</v>
      </c>
      <c r="I159" s="31">
        <f t="shared" si="43"/>
        <v>0</v>
      </c>
      <c r="J159" s="57">
        <f t="shared" si="44"/>
        <v>0</v>
      </c>
      <c r="K159" s="31">
        <f t="shared" si="45"/>
        <v>0</v>
      </c>
      <c r="L159" s="31">
        <f t="shared" si="46"/>
        <v>0</v>
      </c>
      <c r="M159" s="31">
        <f t="shared" si="47"/>
        <v>0</v>
      </c>
      <c r="N159" s="31">
        <f t="shared" si="48"/>
        <v>0</v>
      </c>
      <c r="O159" s="31">
        <f t="shared" si="49"/>
        <v>0</v>
      </c>
    </row>
    <row r="160" spans="1:15" ht="11.45" customHeight="1" x14ac:dyDescent="0.25">
      <c r="A160" s="27">
        <v>147</v>
      </c>
      <c r="B160" s="33">
        <v>46715</v>
      </c>
      <c r="C160" s="35">
        <f t="shared" si="41"/>
        <v>0</v>
      </c>
      <c r="D160" s="35">
        <f t="shared" si="42"/>
        <v>0</v>
      </c>
      <c r="E160" s="34">
        <f t="shared" si="38"/>
        <v>0</v>
      </c>
      <c r="F160" s="35">
        <f t="shared" si="39"/>
        <v>0</v>
      </c>
      <c r="G160" s="36">
        <f t="shared" si="40"/>
        <v>0</v>
      </c>
      <c r="I160" s="31">
        <f t="shared" si="43"/>
        <v>0</v>
      </c>
      <c r="J160" s="57">
        <f t="shared" si="44"/>
        <v>0</v>
      </c>
      <c r="K160" s="31">
        <f t="shared" si="45"/>
        <v>0</v>
      </c>
      <c r="L160" s="31">
        <f t="shared" si="46"/>
        <v>0</v>
      </c>
      <c r="M160" s="31">
        <f t="shared" si="47"/>
        <v>0</v>
      </c>
      <c r="N160" s="31">
        <f t="shared" si="48"/>
        <v>0</v>
      </c>
      <c r="O160" s="31">
        <f t="shared" si="49"/>
        <v>0</v>
      </c>
    </row>
    <row r="161" spans="1:15" ht="11.45" customHeight="1" x14ac:dyDescent="0.25">
      <c r="A161" s="27">
        <v>148</v>
      </c>
      <c r="B161" s="33">
        <v>46745</v>
      </c>
      <c r="C161" s="35">
        <f t="shared" si="41"/>
        <v>0</v>
      </c>
      <c r="D161" s="35">
        <f t="shared" si="42"/>
        <v>0</v>
      </c>
      <c r="E161" s="34">
        <f t="shared" si="38"/>
        <v>0</v>
      </c>
      <c r="F161" s="35">
        <f t="shared" si="39"/>
        <v>0</v>
      </c>
      <c r="G161" s="36">
        <f t="shared" si="40"/>
        <v>0</v>
      </c>
      <c r="I161" s="31">
        <f t="shared" si="43"/>
        <v>0</v>
      </c>
      <c r="J161" s="57">
        <f t="shared" si="44"/>
        <v>0</v>
      </c>
      <c r="K161" s="31">
        <f t="shared" si="45"/>
        <v>0</v>
      </c>
      <c r="L161" s="31">
        <f t="shared" si="46"/>
        <v>0</v>
      </c>
      <c r="M161" s="31">
        <f t="shared" si="47"/>
        <v>0</v>
      </c>
      <c r="N161" s="31">
        <f t="shared" si="48"/>
        <v>0</v>
      </c>
      <c r="O161" s="31">
        <f t="shared" si="49"/>
        <v>0</v>
      </c>
    </row>
    <row r="162" spans="1:15" ht="11.45" customHeight="1" x14ac:dyDescent="0.25">
      <c r="A162" s="27">
        <v>149</v>
      </c>
      <c r="B162" s="33">
        <v>46776</v>
      </c>
      <c r="C162" s="35">
        <f t="shared" si="41"/>
        <v>0</v>
      </c>
      <c r="D162" s="35">
        <f t="shared" si="42"/>
        <v>0</v>
      </c>
      <c r="E162" s="34">
        <f t="shared" si="38"/>
        <v>0</v>
      </c>
      <c r="F162" s="35">
        <f t="shared" si="39"/>
        <v>0</v>
      </c>
      <c r="G162" s="36">
        <f t="shared" si="40"/>
        <v>0</v>
      </c>
      <c r="I162" s="31">
        <f t="shared" si="43"/>
        <v>0</v>
      </c>
      <c r="J162" s="57">
        <f t="shared" si="44"/>
        <v>0</v>
      </c>
      <c r="K162" s="31">
        <f t="shared" si="45"/>
        <v>0</v>
      </c>
      <c r="L162" s="31">
        <f t="shared" si="46"/>
        <v>0</v>
      </c>
      <c r="M162" s="31">
        <f t="shared" si="47"/>
        <v>0</v>
      </c>
      <c r="N162" s="31">
        <f t="shared" si="48"/>
        <v>0</v>
      </c>
      <c r="O162" s="31">
        <f t="shared" si="49"/>
        <v>0</v>
      </c>
    </row>
    <row r="163" spans="1:15" ht="11.45" customHeight="1" x14ac:dyDescent="0.25">
      <c r="A163" s="27">
        <v>150</v>
      </c>
      <c r="B163" s="33">
        <v>46807</v>
      </c>
      <c r="C163" s="35">
        <f t="shared" si="41"/>
        <v>0</v>
      </c>
      <c r="D163" s="35">
        <f t="shared" si="42"/>
        <v>0</v>
      </c>
      <c r="E163" s="34">
        <f t="shared" si="38"/>
        <v>0</v>
      </c>
      <c r="F163" s="35">
        <f t="shared" si="39"/>
        <v>0</v>
      </c>
      <c r="G163" s="36">
        <f t="shared" si="40"/>
        <v>0</v>
      </c>
      <c r="I163" s="31">
        <f t="shared" si="43"/>
        <v>0</v>
      </c>
      <c r="J163" s="57">
        <f t="shared" si="44"/>
        <v>0</v>
      </c>
      <c r="K163" s="31">
        <f t="shared" si="45"/>
        <v>0</v>
      </c>
      <c r="L163" s="31">
        <f t="shared" si="46"/>
        <v>0</v>
      </c>
      <c r="M163" s="31">
        <f t="shared" si="47"/>
        <v>0</v>
      </c>
      <c r="N163" s="31">
        <f t="shared" si="48"/>
        <v>0</v>
      </c>
      <c r="O163" s="31">
        <f t="shared" si="49"/>
        <v>0</v>
      </c>
    </row>
    <row r="164" spans="1:15" ht="11.45" customHeight="1" x14ac:dyDescent="0.25">
      <c r="A164" s="27">
        <v>151</v>
      </c>
      <c r="B164" s="33">
        <v>46836</v>
      </c>
      <c r="C164" s="35">
        <f t="shared" si="41"/>
        <v>0</v>
      </c>
      <c r="D164" s="35">
        <f t="shared" si="42"/>
        <v>0</v>
      </c>
      <c r="E164" s="34">
        <f t="shared" si="38"/>
        <v>0</v>
      </c>
      <c r="F164" s="35">
        <f t="shared" si="39"/>
        <v>0</v>
      </c>
      <c r="G164" s="36">
        <f t="shared" si="40"/>
        <v>0</v>
      </c>
      <c r="I164" s="31">
        <f t="shared" si="43"/>
        <v>0</v>
      </c>
      <c r="J164" s="57">
        <f t="shared" si="44"/>
        <v>0</v>
      </c>
      <c r="K164" s="31">
        <f t="shared" si="45"/>
        <v>0</v>
      </c>
      <c r="L164" s="31">
        <f t="shared" si="46"/>
        <v>0</v>
      </c>
      <c r="M164" s="31">
        <f t="shared" si="47"/>
        <v>0</v>
      </c>
      <c r="N164" s="31">
        <f t="shared" si="48"/>
        <v>0</v>
      </c>
      <c r="O164" s="31">
        <f t="shared" si="49"/>
        <v>0</v>
      </c>
    </row>
    <row r="165" spans="1:15" ht="11.45" customHeight="1" x14ac:dyDescent="0.25">
      <c r="A165" s="27">
        <v>152</v>
      </c>
      <c r="B165" s="33">
        <v>46867</v>
      </c>
      <c r="C165" s="35">
        <f t="shared" si="41"/>
        <v>0</v>
      </c>
      <c r="D165" s="35">
        <f t="shared" si="42"/>
        <v>0</v>
      </c>
      <c r="E165" s="34">
        <f t="shared" si="38"/>
        <v>0</v>
      </c>
      <c r="F165" s="35">
        <f t="shared" si="39"/>
        <v>0</v>
      </c>
      <c r="G165" s="36">
        <f t="shared" si="40"/>
        <v>0</v>
      </c>
      <c r="I165" s="31">
        <f t="shared" si="43"/>
        <v>0</v>
      </c>
      <c r="J165" s="57">
        <f t="shared" si="44"/>
        <v>0</v>
      </c>
      <c r="K165" s="31">
        <f t="shared" si="45"/>
        <v>0</v>
      </c>
      <c r="L165" s="31">
        <f t="shared" si="46"/>
        <v>0</v>
      </c>
      <c r="M165" s="31">
        <f t="shared" si="47"/>
        <v>0</v>
      </c>
      <c r="N165" s="31">
        <f t="shared" si="48"/>
        <v>0</v>
      </c>
      <c r="O165" s="31">
        <f t="shared" si="49"/>
        <v>0</v>
      </c>
    </row>
    <row r="166" spans="1:15" ht="11.45" customHeight="1" x14ac:dyDescent="0.25">
      <c r="A166" s="27">
        <v>153</v>
      </c>
      <c r="B166" s="33">
        <v>46897</v>
      </c>
      <c r="C166" s="35">
        <f t="shared" si="41"/>
        <v>0</v>
      </c>
      <c r="D166" s="35">
        <f t="shared" si="42"/>
        <v>0</v>
      </c>
      <c r="E166" s="34">
        <f t="shared" si="38"/>
        <v>0</v>
      </c>
      <c r="F166" s="35">
        <f t="shared" si="39"/>
        <v>0</v>
      </c>
      <c r="G166" s="36">
        <f t="shared" si="40"/>
        <v>0</v>
      </c>
      <c r="I166" s="31">
        <f t="shared" si="43"/>
        <v>0</v>
      </c>
      <c r="J166" s="57">
        <f t="shared" si="44"/>
        <v>0</v>
      </c>
      <c r="K166" s="31">
        <f t="shared" si="45"/>
        <v>0</v>
      </c>
      <c r="L166" s="31">
        <f t="shared" si="46"/>
        <v>0</v>
      </c>
      <c r="M166" s="31">
        <f t="shared" si="47"/>
        <v>0</v>
      </c>
      <c r="N166" s="31">
        <f t="shared" si="48"/>
        <v>0</v>
      </c>
      <c r="O166" s="31">
        <f t="shared" si="49"/>
        <v>0</v>
      </c>
    </row>
    <row r="167" spans="1:15" ht="11.45" customHeight="1" x14ac:dyDescent="0.25">
      <c r="A167" s="27">
        <v>154</v>
      </c>
      <c r="B167" s="33">
        <v>46928</v>
      </c>
      <c r="C167" s="35">
        <f t="shared" si="41"/>
        <v>0</v>
      </c>
      <c r="D167" s="35">
        <f t="shared" si="42"/>
        <v>0</v>
      </c>
      <c r="E167" s="34">
        <f t="shared" si="38"/>
        <v>0</v>
      </c>
      <c r="F167" s="35">
        <f t="shared" si="39"/>
        <v>0</v>
      </c>
      <c r="G167" s="36">
        <f t="shared" si="40"/>
        <v>0</v>
      </c>
      <c r="I167" s="31">
        <f t="shared" si="43"/>
        <v>0</v>
      </c>
      <c r="J167" s="57">
        <f t="shared" si="44"/>
        <v>0</v>
      </c>
      <c r="K167" s="31">
        <f t="shared" si="45"/>
        <v>0</v>
      </c>
      <c r="L167" s="31">
        <f t="shared" si="46"/>
        <v>0</v>
      </c>
      <c r="M167" s="31">
        <f t="shared" si="47"/>
        <v>0</v>
      </c>
      <c r="N167" s="31">
        <f t="shared" si="48"/>
        <v>0</v>
      </c>
      <c r="O167" s="31">
        <f t="shared" si="49"/>
        <v>0</v>
      </c>
    </row>
    <row r="168" spans="1:15" ht="11.45" customHeight="1" x14ac:dyDescent="0.25">
      <c r="A168" s="27">
        <v>155</v>
      </c>
      <c r="B168" s="33">
        <v>46958</v>
      </c>
      <c r="C168" s="35">
        <f t="shared" si="41"/>
        <v>0</v>
      </c>
      <c r="D168" s="35">
        <f t="shared" si="42"/>
        <v>0</v>
      </c>
      <c r="E168" s="34">
        <f t="shared" si="38"/>
        <v>0</v>
      </c>
      <c r="F168" s="35">
        <f t="shared" si="39"/>
        <v>0</v>
      </c>
      <c r="G168" s="36">
        <f t="shared" si="40"/>
        <v>0</v>
      </c>
      <c r="I168" s="31">
        <f t="shared" si="43"/>
        <v>0</v>
      </c>
      <c r="J168" s="57">
        <f t="shared" si="44"/>
        <v>0</v>
      </c>
      <c r="K168" s="31">
        <f t="shared" si="45"/>
        <v>0</v>
      </c>
      <c r="L168" s="31">
        <f t="shared" si="46"/>
        <v>0</v>
      </c>
      <c r="M168" s="31">
        <f t="shared" si="47"/>
        <v>0</v>
      </c>
      <c r="N168" s="31">
        <f t="shared" si="48"/>
        <v>0</v>
      </c>
      <c r="O168" s="31">
        <f t="shared" si="49"/>
        <v>0</v>
      </c>
    </row>
    <row r="169" spans="1:15" ht="11.45" customHeight="1" x14ac:dyDescent="0.25">
      <c r="A169" s="27">
        <v>156</v>
      </c>
      <c r="B169" s="33">
        <v>46989</v>
      </c>
      <c r="C169" s="35">
        <f t="shared" si="41"/>
        <v>0</v>
      </c>
      <c r="D169" s="35">
        <f t="shared" si="42"/>
        <v>0</v>
      </c>
      <c r="E169" s="34">
        <f t="shared" si="38"/>
        <v>0</v>
      </c>
      <c r="F169" s="35">
        <f t="shared" si="39"/>
        <v>0</v>
      </c>
      <c r="G169" s="36">
        <f t="shared" si="40"/>
        <v>0</v>
      </c>
      <c r="I169" s="31">
        <f t="shared" si="43"/>
        <v>0</v>
      </c>
      <c r="J169" s="57">
        <f t="shared" si="44"/>
        <v>0</v>
      </c>
      <c r="K169" s="31">
        <f t="shared" si="45"/>
        <v>0</v>
      </c>
      <c r="L169" s="31">
        <f t="shared" si="46"/>
        <v>0</v>
      </c>
      <c r="M169" s="31">
        <f t="shared" si="47"/>
        <v>0</v>
      </c>
      <c r="N169" s="31">
        <f t="shared" si="48"/>
        <v>0</v>
      </c>
      <c r="O169" s="31">
        <f t="shared" si="49"/>
        <v>0</v>
      </c>
    </row>
    <row r="170" spans="1:15" ht="11.45" customHeight="1" x14ac:dyDescent="0.25">
      <c r="A170" s="27">
        <v>157</v>
      </c>
      <c r="B170" s="33">
        <v>47020</v>
      </c>
      <c r="C170" s="35">
        <f t="shared" si="41"/>
        <v>0</v>
      </c>
      <c r="D170" s="35">
        <f t="shared" si="42"/>
        <v>0</v>
      </c>
      <c r="E170" s="34">
        <f t="shared" si="38"/>
        <v>0</v>
      </c>
      <c r="F170" s="35">
        <f t="shared" si="39"/>
        <v>0</v>
      </c>
      <c r="G170" s="36">
        <f t="shared" si="40"/>
        <v>0</v>
      </c>
      <c r="I170" s="31">
        <f t="shared" si="43"/>
        <v>0</v>
      </c>
      <c r="J170" s="57">
        <f t="shared" si="44"/>
        <v>0</v>
      </c>
      <c r="K170" s="31">
        <f t="shared" si="45"/>
        <v>0</v>
      </c>
      <c r="L170" s="31">
        <f t="shared" si="46"/>
        <v>0</v>
      </c>
      <c r="M170" s="31">
        <f t="shared" si="47"/>
        <v>0</v>
      </c>
      <c r="N170" s="31">
        <f t="shared" si="48"/>
        <v>0</v>
      </c>
      <c r="O170" s="31">
        <f t="shared" si="49"/>
        <v>0</v>
      </c>
    </row>
    <row r="171" spans="1:15" ht="11.45" customHeight="1" x14ac:dyDescent="0.25">
      <c r="A171" s="27">
        <v>158</v>
      </c>
      <c r="B171" s="33">
        <v>47050</v>
      </c>
      <c r="C171" s="35">
        <f t="shared" si="41"/>
        <v>0</v>
      </c>
      <c r="D171" s="35">
        <f t="shared" si="42"/>
        <v>0</v>
      </c>
      <c r="E171" s="34">
        <f t="shared" si="38"/>
        <v>0</v>
      </c>
      <c r="F171" s="35">
        <f t="shared" si="39"/>
        <v>0</v>
      </c>
      <c r="G171" s="36">
        <f t="shared" si="40"/>
        <v>0</v>
      </c>
      <c r="I171" s="31">
        <f t="shared" si="43"/>
        <v>0</v>
      </c>
      <c r="J171" s="57">
        <f t="shared" si="44"/>
        <v>0</v>
      </c>
      <c r="K171" s="31">
        <f t="shared" si="45"/>
        <v>0</v>
      </c>
      <c r="L171" s="31">
        <f t="shared" si="46"/>
        <v>0</v>
      </c>
      <c r="M171" s="31">
        <f t="shared" si="47"/>
        <v>0</v>
      </c>
      <c r="N171" s="31">
        <f t="shared" si="48"/>
        <v>0</v>
      </c>
      <c r="O171" s="31">
        <f t="shared" si="49"/>
        <v>0</v>
      </c>
    </row>
    <row r="172" spans="1:15" ht="11.45" customHeight="1" x14ac:dyDescent="0.25">
      <c r="A172" s="27">
        <v>159</v>
      </c>
      <c r="B172" s="33">
        <v>47081</v>
      </c>
      <c r="C172" s="35">
        <f t="shared" si="41"/>
        <v>0</v>
      </c>
      <c r="D172" s="35">
        <f t="shared" si="42"/>
        <v>0</v>
      </c>
      <c r="E172" s="34">
        <f t="shared" si="38"/>
        <v>0</v>
      </c>
      <c r="F172" s="35">
        <f t="shared" si="39"/>
        <v>0</v>
      </c>
      <c r="G172" s="36">
        <f t="shared" si="40"/>
        <v>0</v>
      </c>
      <c r="I172" s="31">
        <f t="shared" si="43"/>
        <v>0</v>
      </c>
      <c r="J172" s="57">
        <f t="shared" si="44"/>
        <v>0</v>
      </c>
      <c r="K172" s="31">
        <f t="shared" si="45"/>
        <v>0</v>
      </c>
      <c r="L172" s="31">
        <f t="shared" si="46"/>
        <v>0</v>
      </c>
      <c r="M172" s="31">
        <f t="shared" si="47"/>
        <v>0</v>
      </c>
      <c r="N172" s="31">
        <f t="shared" si="48"/>
        <v>0</v>
      </c>
      <c r="O172" s="31">
        <f t="shared" si="49"/>
        <v>0</v>
      </c>
    </row>
    <row r="173" spans="1:15" ht="11.45" customHeight="1" x14ac:dyDescent="0.25">
      <c r="A173" s="27">
        <v>160</v>
      </c>
      <c r="B173" s="33">
        <v>47111</v>
      </c>
      <c r="C173" s="35">
        <f t="shared" si="41"/>
        <v>0</v>
      </c>
      <c r="D173" s="35">
        <f t="shared" si="42"/>
        <v>0</v>
      </c>
      <c r="E173" s="34">
        <f t="shared" si="38"/>
        <v>0</v>
      </c>
      <c r="F173" s="35">
        <f t="shared" si="39"/>
        <v>0</v>
      </c>
      <c r="G173" s="36">
        <f t="shared" si="40"/>
        <v>0</v>
      </c>
      <c r="I173" s="31">
        <f t="shared" si="43"/>
        <v>0</v>
      </c>
      <c r="J173" s="57">
        <f t="shared" si="44"/>
        <v>0</v>
      </c>
      <c r="K173" s="31">
        <f t="shared" si="45"/>
        <v>0</v>
      </c>
      <c r="L173" s="31">
        <f t="shared" si="46"/>
        <v>0</v>
      </c>
      <c r="M173" s="31">
        <f t="shared" si="47"/>
        <v>0</v>
      </c>
      <c r="N173" s="31">
        <f t="shared" si="48"/>
        <v>0</v>
      </c>
      <c r="O173" s="31">
        <f t="shared" si="49"/>
        <v>0</v>
      </c>
    </row>
    <row r="174" spans="1:15" ht="11.45" customHeight="1" x14ac:dyDescent="0.25">
      <c r="A174" s="27">
        <v>161</v>
      </c>
      <c r="B174" s="33">
        <v>47142</v>
      </c>
      <c r="C174" s="35">
        <f t="shared" si="41"/>
        <v>0</v>
      </c>
      <c r="D174" s="35">
        <f t="shared" si="42"/>
        <v>0</v>
      </c>
      <c r="E174" s="34">
        <f t="shared" si="38"/>
        <v>0</v>
      </c>
      <c r="F174" s="35">
        <f t="shared" si="39"/>
        <v>0</v>
      </c>
      <c r="G174" s="36">
        <f t="shared" si="40"/>
        <v>0</v>
      </c>
      <c r="I174" s="31">
        <f t="shared" si="43"/>
        <v>0</v>
      </c>
      <c r="J174" s="57">
        <f t="shared" si="44"/>
        <v>0</v>
      </c>
      <c r="K174" s="31">
        <f t="shared" si="45"/>
        <v>0</v>
      </c>
      <c r="L174" s="31">
        <f t="shared" si="46"/>
        <v>0</v>
      </c>
      <c r="M174" s="31">
        <f t="shared" si="47"/>
        <v>0</v>
      </c>
      <c r="N174" s="31">
        <f t="shared" si="48"/>
        <v>0</v>
      </c>
      <c r="O174" s="31">
        <f t="shared" si="49"/>
        <v>0</v>
      </c>
    </row>
    <row r="175" spans="1:15" ht="11.45" customHeight="1" x14ac:dyDescent="0.25">
      <c r="A175" s="27">
        <v>162</v>
      </c>
      <c r="B175" s="33">
        <v>47173</v>
      </c>
      <c r="C175" s="35">
        <f t="shared" si="41"/>
        <v>0</v>
      </c>
      <c r="D175" s="35">
        <f t="shared" si="42"/>
        <v>0</v>
      </c>
      <c r="E175" s="34">
        <f t="shared" si="38"/>
        <v>0</v>
      </c>
      <c r="F175" s="35">
        <f t="shared" si="39"/>
        <v>0</v>
      </c>
      <c r="G175" s="36">
        <f t="shared" si="40"/>
        <v>0</v>
      </c>
      <c r="I175" s="31">
        <f t="shared" si="43"/>
        <v>0</v>
      </c>
      <c r="J175" s="57">
        <f t="shared" si="44"/>
        <v>0</v>
      </c>
      <c r="K175" s="31">
        <f t="shared" si="45"/>
        <v>0</v>
      </c>
      <c r="L175" s="31">
        <f t="shared" si="46"/>
        <v>0</v>
      </c>
      <c r="M175" s="31">
        <f t="shared" si="47"/>
        <v>0</v>
      </c>
      <c r="N175" s="31">
        <f t="shared" si="48"/>
        <v>0</v>
      </c>
      <c r="O175" s="31">
        <f t="shared" si="49"/>
        <v>0</v>
      </c>
    </row>
    <row r="176" spans="1:15" ht="11.45" customHeight="1" x14ac:dyDescent="0.25">
      <c r="A176" s="27">
        <v>163</v>
      </c>
      <c r="B176" s="33">
        <v>47201</v>
      </c>
      <c r="C176" s="35">
        <f t="shared" si="41"/>
        <v>0</v>
      </c>
      <c r="D176" s="35">
        <f t="shared" si="42"/>
        <v>0</v>
      </c>
      <c r="E176" s="34">
        <f t="shared" si="38"/>
        <v>0</v>
      </c>
      <c r="F176" s="35">
        <f t="shared" si="39"/>
        <v>0</v>
      </c>
      <c r="G176" s="36">
        <f t="shared" si="40"/>
        <v>0</v>
      </c>
      <c r="I176" s="31">
        <f t="shared" si="43"/>
        <v>0</v>
      </c>
      <c r="J176" s="57">
        <f t="shared" si="44"/>
        <v>0</v>
      </c>
      <c r="K176" s="31">
        <f t="shared" si="45"/>
        <v>0</v>
      </c>
      <c r="L176" s="31">
        <f t="shared" si="46"/>
        <v>0</v>
      </c>
      <c r="M176" s="31">
        <f t="shared" si="47"/>
        <v>0</v>
      </c>
      <c r="N176" s="31">
        <f t="shared" si="48"/>
        <v>0</v>
      </c>
      <c r="O176" s="31">
        <f t="shared" si="49"/>
        <v>0</v>
      </c>
    </row>
    <row r="177" spans="1:15" ht="11.45" customHeight="1" x14ac:dyDescent="0.25">
      <c r="A177" s="27">
        <v>164</v>
      </c>
      <c r="B177" s="33">
        <v>47232</v>
      </c>
      <c r="C177" s="35">
        <f t="shared" si="41"/>
        <v>0</v>
      </c>
      <c r="D177" s="35">
        <f t="shared" si="42"/>
        <v>0</v>
      </c>
      <c r="E177" s="34">
        <f t="shared" si="38"/>
        <v>0</v>
      </c>
      <c r="F177" s="35">
        <f t="shared" si="39"/>
        <v>0</v>
      </c>
      <c r="G177" s="36">
        <f t="shared" si="40"/>
        <v>0</v>
      </c>
      <c r="I177" s="31">
        <f t="shared" si="43"/>
        <v>0</v>
      </c>
      <c r="J177" s="57">
        <f t="shared" si="44"/>
        <v>0</v>
      </c>
      <c r="K177" s="31">
        <f t="shared" si="45"/>
        <v>0</v>
      </c>
      <c r="L177" s="31">
        <f t="shared" si="46"/>
        <v>0</v>
      </c>
      <c r="M177" s="31">
        <f t="shared" si="47"/>
        <v>0</v>
      </c>
      <c r="N177" s="31">
        <f t="shared" si="48"/>
        <v>0</v>
      </c>
      <c r="O177" s="31">
        <f t="shared" si="49"/>
        <v>0</v>
      </c>
    </row>
    <row r="178" spans="1:15" ht="11.45" customHeight="1" x14ac:dyDescent="0.25">
      <c r="A178" s="27">
        <v>165</v>
      </c>
      <c r="B178" s="33">
        <v>47262</v>
      </c>
      <c r="C178" s="35">
        <f t="shared" si="41"/>
        <v>0</v>
      </c>
      <c r="D178" s="35">
        <f t="shared" si="42"/>
        <v>0</v>
      </c>
      <c r="E178" s="34">
        <f t="shared" si="38"/>
        <v>0</v>
      </c>
      <c r="F178" s="35">
        <f t="shared" si="39"/>
        <v>0</v>
      </c>
      <c r="G178" s="36">
        <f t="shared" si="40"/>
        <v>0</v>
      </c>
      <c r="I178" s="31">
        <f t="shared" si="43"/>
        <v>0</v>
      </c>
      <c r="J178" s="57">
        <f t="shared" si="44"/>
        <v>0</v>
      </c>
      <c r="K178" s="31">
        <f t="shared" si="45"/>
        <v>0</v>
      </c>
      <c r="L178" s="31">
        <f t="shared" si="46"/>
        <v>0</v>
      </c>
      <c r="M178" s="31">
        <f t="shared" si="47"/>
        <v>0</v>
      </c>
      <c r="N178" s="31">
        <f t="shared" si="48"/>
        <v>0</v>
      </c>
      <c r="O178" s="31">
        <f t="shared" si="49"/>
        <v>0</v>
      </c>
    </row>
    <row r="179" spans="1:15" ht="11.45" customHeight="1" x14ac:dyDescent="0.25">
      <c r="A179" s="27">
        <v>166</v>
      </c>
      <c r="B179" s="33">
        <v>47293</v>
      </c>
      <c r="C179" s="35">
        <f t="shared" si="41"/>
        <v>0</v>
      </c>
      <c r="D179" s="35">
        <f t="shared" si="42"/>
        <v>0</v>
      </c>
      <c r="E179" s="34">
        <f t="shared" si="38"/>
        <v>0</v>
      </c>
      <c r="F179" s="35">
        <f t="shared" si="39"/>
        <v>0</v>
      </c>
      <c r="G179" s="36">
        <f t="shared" si="40"/>
        <v>0</v>
      </c>
      <c r="I179" s="31">
        <f t="shared" si="43"/>
        <v>0</v>
      </c>
      <c r="J179" s="57">
        <f t="shared" si="44"/>
        <v>0</v>
      </c>
      <c r="K179" s="31">
        <f t="shared" si="45"/>
        <v>0</v>
      </c>
      <c r="L179" s="31">
        <f t="shared" si="46"/>
        <v>0</v>
      </c>
      <c r="M179" s="31">
        <f t="shared" si="47"/>
        <v>0</v>
      </c>
      <c r="N179" s="31">
        <f t="shared" si="48"/>
        <v>0</v>
      </c>
      <c r="O179" s="31">
        <f t="shared" si="49"/>
        <v>0</v>
      </c>
    </row>
    <row r="180" spans="1:15" ht="11.45" customHeight="1" x14ac:dyDescent="0.25">
      <c r="A180" s="27">
        <v>167</v>
      </c>
      <c r="B180" s="33">
        <v>47323</v>
      </c>
      <c r="C180" s="35">
        <f t="shared" si="41"/>
        <v>0</v>
      </c>
      <c r="D180" s="35">
        <f t="shared" si="42"/>
        <v>0</v>
      </c>
      <c r="E180" s="34">
        <f t="shared" si="38"/>
        <v>0</v>
      </c>
      <c r="F180" s="35">
        <f t="shared" si="39"/>
        <v>0</v>
      </c>
      <c r="G180" s="36">
        <f t="shared" si="40"/>
        <v>0</v>
      </c>
      <c r="I180" s="31">
        <f t="shared" si="43"/>
        <v>0</v>
      </c>
      <c r="J180" s="57">
        <f t="shared" si="44"/>
        <v>0</v>
      </c>
      <c r="K180" s="31">
        <f t="shared" si="45"/>
        <v>0</v>
      </c>
      <c r="L180" s="31">
        <f t="shared" si="46"/>
        <v>0</v>
      </c>
      <c r="M180" s="31">
        <f t="shared" si="47"/>
        <v>0</v>
      </c>
      <c r="N180" s="31">
        <f t="shared" si="48"/>
        <v>0</v>
      </c>
      <c r="O180" s="31">
        <f t="shared" si="49"/>
        <v>0</v>
      </c>
    </row>
    <row r="181" spans="1:15" ht="11.45" customHeight="1" x14ac:dyDescent="0.25">
      <c r="A181" s="27">
        <v>168</v>
      </c>
      <c r="B181" s="33">
        <v>47354</v>
      </c>
      <c r="C181" s="35">
        <f t="shared" si="41"/>
        <v>0</v>
      </c>
      <c r="D181" s="35">
        <f t="shared" si="42"/>
        <v>0</v>
      </c>
      <c r="E181" s="34">
        <f t="shared" si="38"/>
        <v>0</v>
      </c>
      <c r="F181" s="35">
        <f t="shared" si="39"/>
        <v>0</v>
      </c>
      <c r="G181" s="36">
        <f t="shared" si="40"/>
        <v>0</v>
      </c>
      <c r="I181" s="31">
        <f t="shared" si="43"/>
        <v>0</v>
      </c>
      <c r="J181" s="57">
        <f t="shared" si="44"/>
        <v>0</v>
      </c>
      <c r="K181" s="31">
        <f t="shared" si="45"/>
        <v>0</v>
      </c>
      <c r="L181" s="31">
        <f t="shared" si="46"/>
        <v>0</v>
      </c>
      <c r="M181" s="31">
        <f t="shared" si="47"/>
        <v>0</v>
      </c>
      <c r="N181" s="31">
        <f t="shared" si="48"/>
        <v>0</v>
      </c>
      <c r="O181" s="31">
        <f t="shared" si="49"/>
        <v>0</v>
      </c>
    </row>
    <row r="182" spans="1:15" ht="11.45" customHeight="1" x14ac:dyDescent="0.25">
      <c r="A182" s="27">
        <v>169</v>
      </c>
      <c r="B182" s="33">
        <v>47385</v>
      </c>
      <c r="C182" s="35">
        <f t="shared" si="41"/>
        <v>0</v>
      </c>
      <c r="D182" s="35">
        <f t="shared" si="42"/>
        <v>0</v>
      </c>
      <c r="E182" s="34">
        <f t="shared" si="38"/>
        <v>0</v>
      </c>
      <c r="F182" s="35">
        <f t="shared" si="39"/>
        <v>0</v>
      </c>
      <c r="G182" s="36">
        <f t="shared" si="40"/>
        <v>0</v>
      </c>
      <c r="I182" s="31">
        <f t="shared" si="43"/>
        <v>0</v>
      </c>
      <c r="J182" s="57">
        <f t="shared" si="44"/>
        <v>0</v>
      </c>
      <c r="K182" s="31">
        <f t="shared" si="45"/>
        <v>0</v>
      </c>
      <c r="L182" s="31">
        <f t="shared" si="46"/>
        <v>0</v>
      </c>
      <c r="M182" s="31">
        <f t="shared" si="47"/>
        <v>0</v>
      </c>
      <c r="N182" s="31">
        <f t="shared" si="48"/>
        <v>0</v>
      </c>
      <c r="O182" s="31">
        <f t="shared" si="49"/>
        <v>0</v>
      </c>
    </row>
    <row r="183" spans="1:15" ht="11.45" customHeight="1" x14ac:dyDescent="0.25">
      <c r="A183" s="27">
        <v>170</v>
      </c>
      <c r="B183" s="33">
        <v>47415</v>
      </c>
      <c r="C183" s="35">
        <f t="shared" si="41"/>
        <v>0</v>
      </c>
      <c r="D183" s="35">
        <f t="shared" si="42"/>
        <v>0</v>
      </c>
      <c r="E183" s="34">
        <f t="shared" si="38"/>
        <v>0</v>
      </c>
      <c r="F183" s="35">
        <f t="shared" si="39"/>
        <v>0</v>
      </c>
      <c r="G183" s="36">
        <f t="shared" si="40"/>
        <v>0</v>
      </c>
      <c r="I183" s="31">
        <f t="shared" si="43"/>
        <v>0</v>
      </c>
      <c r="J183" s="57">
        <f t="shared" si="44"/>
        <v>0</v>
      </c>
      <c r="K183" s="31">
        <f t="shared" si="45"/>
        <v>0</v>
      </c>
      <c r="L183" s="31">
        <f t="shared" si="46"/>
        <v>0</v>
      </c>
      <c r="M183" s="31">
        <f t="shared" si="47"/>
        <v>0</v>
      </c>
      <c r="N183" s="31">
        <f t="shared" si="48"/>
        <v>0</v>
      </c>
      <c r="O183" s="31">
        <f t="shared" si="49"/>
        <v>0</v>
      </c>
    </row>
    <row r="184" spans="1:15" ht="11.45" customHeight="1" x14ac:dyDescent="0.25">
      <c r="A184" s="27">
        <v>171</v>
      </c>
      <c r="B184" s="33">
        <v>47446</v>
      </c>
      <c r="C184" s="35">
        <f t="shared" si="41"/>
        <v>0</v>
      </c>
      <c r="D184" s="35">
        <f t="shared" si="42"/>
        <v>0</v>
      </c>
      <c r="E184" s="34">
        <f t="shared" si="38"/>
        <v>0</v>
      </c>
      <c r="F184" s="35">
        <f t="shared" si="39"/>
        <v>0</v>
      </c>
      <c r="G184" s="36">
        <f t="shared" si="40"/>
        <v>0</v>
      </c>
      <c r="I184" s="31">
        <f t="shared" si="43"/>
        <v>0</v>
      </c>
      <c r="J184" s="57">
        <f t="shared" si="44"/>
        <v>0</v>
      </c>
      <c r="K184" s="31">
        <f t="shared" si="45"/>
        <v>0</v>
      </c>
      <c r="L184" s="31">
        <f t="shared" si="46"/>
        <v>0</v>
      </c>
      <c r="M184" s="31">
        <f t="shared" si="47"/>
        <v>0</v>
      </c>
      <c r="N184" s="31">
        <f t="shared" si="48"/>
        <v>0</v>
      </c>
      <c r="O184" s="31">
        <f t="shared" si="49"/>
        <v>0</v>
      </c>
    </row>
    <row r="185" spans="1:15" ht="11.45" customHeight="1" x14ac:dyDescent="0.25">
      <c r="A185" s="27">
        <v>172</v>
      </c>
      <c r="B185" s="33">
        <v>47476</v>
      </c>
      <c r="C185" s="35">
        <f t="shared" si="41"/>
        <v>0</v>
      </c>
      <c r="D185" s="35">
        <f t="shared" si="42"/>
        <v>0</v>
      </c>
      <c r="E185" s="34">
        <f t="shared" si="38"/>
        <v>0</v>
      </c>
      <c r="F185" s="35">
        <f t="shared" si="39"/>
        <v>0</v>
      </c>
      <c r="G185" s="36">
        <f t="shared" si="40"/>
        <v>0</v>
      </c>
      <c r="I185" s="31">
        <f t="shared" si="43"/>
        <v>0</v>
      </c>
      <c r="J185" s="57">
        <f t="shared" si="44"/>
        <v>0</v>
      </c>
      <c r="K185" s="31">
        <f t="shared" si="45"/>
        <v>0</v>
      </c>
      <c r="L185" s="31">
        <f t="shared" si="46"/>
        <v>0</v>
      </c>
      <c r="M185" s="31">
        <f t="shared" si="47"/>
        <v>0</v>
      </c>
      <c r="N185" s="31">
        <f t="shared" si="48"/>
        <v>0</v>
      </c>
      <c r="O185" s="31">
        <f t="shared" si="49"/>
        <v>0</v>
      </c>
    </row>
    <row r="186" spans="1:15" ht="11.45" customHeight="1" x14ac:dyDescent="0.25">
      <c r="A186" s="27">
        <v>173</v>
      </c>
      <c r="B186" s="33">
        <v>47507</v>
      </c>
      <c r="C186" s="35">
        <f t="shared" si="41"/>
        <v>0</v>
      </c>
      <c r="D186" s="35">
        <f t="shared" si="42"/>
        <v>0</v>
      </c>
      <c r="E186" s="34">
        <f t="shared" si="38"/>
        <v>0</v>
      </c>
      <c r="F186" s="35">
        <f t="shared" si="39"/>
        <v>0</v>
      </c>
      <c r="G186" s="36">
        <f t="shared" si="40"/>
        <v>0</v>
      </c>
      <c r="I186" s="31">
        <f t="shared" si="43"/>
        <v>0</v>
      </c>
      <c r="J186" s="57">
        <f t="shared" si="44"/>
        <v>0</v>
      </c>
      <c r="K186" s="31">
        <f t="shared" si="45"/>
        <v>0</v>
      </c>
      <c r="L186" s="31">
        <f t="shared" si="46"/>
        <v>0</v>
      </c>
      <c r="M186" s="31">
        <f t="shared" si="47"/>
        <v>0</v>
      </c>
      <c r="N186" s="31">
        <f t="shared" si="48"/>
        <v>0</v>
      </c>
      <c r="O186" s="31">
        <f t="shared" si="49"/>
        <v>0</v>
      </c>
    </row>
    <row r="187" spans="1:15" ht="11.45" customHeight="1" x14ac:dyDescent="0.25">
      <c r="A187" s="27">
        <v>174</v>
      </c>
      <c r="B187" s="33">
        <v>47538</v>
      </c>
      <c r="C187" s="35">
        <f t="shared" si="41"/>
        <v>0</v>
      </c>
      <c r="D187" s="35">
        <f t="shared" si="42"/>
        <v>0</v>
      </c>
      <c r="E187" s="34">
        <f t="shared" si="38"/>
        <v>0</v>
      </c>
      <c r="F187" s="35">
        <f t="shared" si="39"/>
        <v>0</v>
      </c>
      <c r="G187" s="36">
        <f t="shared" si="40"/>
        <v>0</v>
      </c>
      <c r="I187" s="31">
        <f t="shared" si="43"/>
        <v>0</v>
      </c>
      <c r="J187" s="57">
        <f t="shared" si="44"/>
        <v>0</v>
      </c>
      <c r="K187" s="31">
        <f t="shared" si="45"/>
        <v>0</v>
      </c>
      <c r="L187" s="31">
        <f t="shared" si="46"/>
        <v>0</v>
      </c>
      <c r="M187" s="31">
        <f t="shared" si="47"/>
        <v>0</v>
      </c>
      <c r="N187" s="31">
        <f t="shared" si="48"/>
        <v>0</v>
      </c>
      <c r="O187" s="31">
        <f t="shared" si="49"/>
        <v>0</v>
      </c>
    </row>
    <row r="188" spans="1:15" ht="11.45" customHeight="1" x14ac:dyDescent="0.25">
      <c r="A188" s="27">
        <v>175</v>
      </c>
      <c r="B188" s="33">
        <v>47566</v>
      </c>
      <c r="C188" s="35">
        <f t="shared" si="41"/>
        <v>0</v>
      </c>
      <c r="D188" s="35">
        <f t="shared" si="42"/>
        <v>0</v>
      </c>
      <c r="E188" s="34">
        <f t="shared" si="38"/>
        <v>0</v>
      </c>
      <c r="F188" s="35">
        <f t="shared" si="39"/>
        <v>0</v>
      </c>
      <c r="G188" s="36">
        <f t="shared" si="40"/>
        <v>0</v>
      </c>
      <c r="I188" s="31">
        <f t="shared" si="43"/>
        <v>0</v>
      </c>
      <c r="J188" s="57">
        <f t="shared" si="44"/>
        <v>0</v>
      </c>
      <c r="K188" s="31">
        <f t="shared" si="45"/>
        <v>0</v>
      </c>
      <c r="L188" s="31">
        <f t="shared" si="46"/>
        <v>0</v>
      </c>
      <c r="M188" s="31">
        <f t="shared" si="47"/>
        <v>0</v>
      </c>
      <c r="N188" s="31">
        <f t="shared" si="48"/>
        <v>0</v>
      </c>
      <c r="O188" s="31">
        <f t="shared" si="49"/>
        <v>0</v>
      </c>
    </row>
    <row r="189" spans="1:15" ht="11.45" customHeight="1" x14ac:dyDescent="0.25">
      <c r="A189" s="27">
        <v>176</v>
      </c>
      <c r="B189" s="33">
        <v>47597</v>
      </c>
      <c r="C189" s="35">
        <f t="shared" si="41"/>
        <v>0</v>
      </c>
      <c r="D189" s="35">
        <f t="shared" si="42"/>
        <v>0</v>
      </c>
      <c r="E189" s="34">
        <f t="shared" si="38"/>
        <v>0</v>
      </c>
      <c r="F189" s="35">
        <f t="shared" si="39"/>
        <v>0</v>
      </c>
      <c r="G189" s="36">
        <f t="shared" si="40"/>
        <v>0</v>
      </c>
      <c r="I189" s="31">
        <f t="shared" si="43"/>
        <v>0</v>
      </c>
      <c r="J189" s="57">
        <f t="shared" si="44"/>
        <v>0</v>
      </c>
      <c r="K189" s="31">
        <f t="shared" si="45"/>
        <v>0</v>
      </c>
      <c r="L189" s="31">
        <f t="shared" si="46"/>
        <v>0</v>
      </c>
      <c r="M189" s="31">
        <f t="shared" si="47"/>
        <v>0</v>
      </c>
      <c r="N189" s="31">
        <f t="shared" si="48"/>
        <v>0</v>
      </c>
      <c r="O189" s="31">
        <f t="shared" si="49"/>
        <v>0</v>
      </c>
    </row>
    <row r="190" spans="1:15" ht="11.45" customHeight="1" x14ac:dyDescent="0.25">
      <c r="A190" s="27">
        <v>177</v>
      </c>
      <c r="B190" s="33">
        <v>47627</v>
      </c>
      <c r="C190" s="35">
        <f t="shared" si="41"/>
        <v>0</v>
      </c>
      <c r="D190" s="35">
        <f t="shared" si="42"/>
        <v>0</v>
      </c>
      <c r="E190" s="34">
        <f t="shared" si="38"/>
        <v>0</v>
      </c>
      <c r="F190" s="35">
        <f t="shared" si="39"/>
        <v>0</v>
      </c>
      <c r="G190" s="36">
        <f t="shared" si="40"/>
        <v>0</v>
      </c>
      <c r="I190" s="31">
        <f t="shared" si="43"/>
        <v>0</v>
      </c>
      <c r="J190" s="57">
        <f t="shared" si="44"/>
        <v>0</v>
      </c>
      <c r="K190" s="31">
        <f t="shared" si="45"/>
        <v>0</v>
      </c>
      <c r="L190" s="31">
        <f t="shared" si="46"/>
        <v>0</v>
      </c>
      <c r="M190" s="31">
        <f t="shared" si="47"/>
        <v>0</v>
      </c>
      <c r="N190" s="31">
        <f t="shared" si="48"/>
        <v>0</v>
      </c>
      <c r="O190" s="31">
        <f t="shared" si="49"/>
        <v>0</v>
      </c>
    </row>
    <row r="191" spans="1:15" ht="11.45" customHeight="1" x14ac:dyDescent="0.25">
      <c r="A191" s="27">
        <v>178</v>
      </c>
      <c r="B191" s="33">
        <v>47658</v>
      </c>
      <c r="C191" s="35">
        <f t="shared" si="41"/>
        <v>0</v>
      </c>
      <c r="D191" s="35">
        <f t="shared" si="42"/>
        <v>0</v>
      </c>
      <c r="E191" s="34">
        <f t="shared" si="38"/>
        <v>0</v>
      </c>
      <c r="F191" s="35">
        <f t="shared" si="39"/>
        <v>0</v>
      </c>
      <c r="G191" s="36">
        <f t="shared" si="40"/>
        <v>0</v>
      </c>
      <c r="I191" s="31">
        <f t="shared" si="43"/>
        <v>0</v>
      </c>
      <c r="J191" s="57">
        <f t="shared" si="44"/>
        <v>0</v>
      </c>
      <c r="K191" s="31">
        <f t="shared" si="45"/>
        <v>0</v>
      </c>
      <c r="L191" s="31">
        <f t="shared" si="46"/>
        <v>0</v>
      </c>
      <c r="M191" s="31">
        <f t="shared" si="47"/>
        <v>0</v>
      </c>
      <c r="N191" s="31">
        <f t="shared" si="48"/>
        <v>0</v>
      </c>
      <c r="O191" s="31">
        <f t="shared" si="49"/>
        <v>0</v>
      </c>
    </row>
    <row r="192" spans="1:15" ht="11.45" customHeight="1" x14ac:dyDescent="0.25">
      <c r="A192" s="27">
        <v>179</v>
      </c>
      <c r="B192" s="33">
        <v>47688</v>
      </c>
      <c r="C192" s="35">
        <f t="shared" si="41"/>
        <v>0</v>
      </c>
      <c r="D192" s="35">
        <f t="shared" si="42"/>
        <v>0</v>
      </c>
      <c r="E192" s="34">
        <f t="shared" si="38"/>
        <v>0</v>
      </c>
      <c r="F192" s="35">
        <f t="shared" si="39"/>
        <v>0</v>
      </c>
      <c r="G192" s="36">
        <f t="shared" si="40"/>
        <v>0</v>
      </c>
      <c r="I192" s="31">
        <f t="shared" si="43"/>
        <v>0</v>
      </c>
      <c r="J192" s="57">
        <f t="shared" si="44"/>
        <v>0</v>
      </c>
      <c r="K192" s="31">
        <f t="shared" si="45"/>
        <v>0</v>
      </c>
      <c r="L192" s="31">
        <f t="shared" si="46"/>
        <v>0</v>
      </c>
      <c r="M192" s="31">
        <f t="shared" si="47"/>
        <v>0</v>
      </c>
      <c r="N192" s="31">
        <f t="shared" si="48"/>
        <v>0</v>
      </c>
      <c r="O192" s="31">
        <f t="shared" si="49"/>
        <v>0</v>
      </c>
    </row>
    <row r="193" spans="1:15" ht="11.45" customHeight="1" x14ac:dyDescent="0.25">
      <c r="A193" s="27">
        <v>180</v>
      </c>
      <c r="B193" s="33">
        <v>47719</v>
      </c>
      <c r="C193" s="35">
        <f t="shared" si="41"/>
        <v>0</v>
      </c>
      <c r="D193" s="35">
        <f t="shared" si="42"/>
        <v>0</v>
      </c>
      <c r="E193" s="34">
        <f t="shared" si="38"/>
        <v>0</v>
      </c>
      <c r="F193" s="35">
        <f t="shared" si="39"/>
        <v>0</v>
      </c>
      <c r="G193" s="36">
        <f t="shared" si="40"/>
        <v>0</v>
      </c>
      <c r="I193" s="31">
        <f t="shared" si="43"/>
        <v>0</v>
      </c>
      <c r="J193" s="57">
        <f t="shared" si="44"/>
        <v>0</v>
      </c>
      <c r="K193" s="31">
        <f t="shared" si="45"/>
        <v>0</v>
      </c>
      <c r="L193" s="31">
        <f t="shared" si="46"/>
        <v>0</v>
      </c>
      <c r="M193" s="31">
        <f t="shared" si="47"/>
        <v>0</v>
      </c>
      <c r="N193" s="31">
        <f t="shared" si="48"/>
        <v>0</v>
      </c>
      <c r="O193" s="31">
        <f t="shared" si="49"/>
        <v>0</v>
      </c>
    </row>
    <row r="194" spans="1:15" ht="11.45" customHeight="1" x14ac:dyDescent="0.25">
      <c r="A194" s="27">
        <v>181</v>
      </c>
      <c r="B194" s="33">
        <v>47750</v>
      </c>
      <c r="C194" s="35">
        <f t="shared" si="41"/>
        <v>0</v>
      </c>
      <c r="D194" s="35">
        <f t="shared" si="42"/>
        <v>0</v>
      </c>
      <c r="E194" s="34">
        <f t="shared" si="38"/>
        <v>0</v>
      </c>
      <c r="F194" s="35">
        <f t="shared" si="39"/>
        <v>0</v>
      </c>
      <c r="G194" s="36">
        <f t="shared" si="40"/>
        <v>0</v>
      </c>
      <c r="I194" s="31">
        <f t="shared" si="43"/>
        <v>0</v>
      </c>
      <c r="J194" s="57">
        <f t="shared" si="44"/>
        <v>0</v>
      </c>
      <c r="K194" s="31">
        <f t="shared" si="45"/>
        <v>0</v>
      </c>
      <c r="L194" s="31">
        <f t="shared" si="46"/>
        <v>0</v>
      </c>
      <c r="M194" s="31">
        <f t="shared" si="47"/>
        <v>0</v>
      </c>
      <c r="N194" s="31">
        <f t="shared" si="48"/>
        <v>0</v>
      </c>
      <c r="O194" s="31">
        <f t="shared" si="49"/>
        <v>0</v>
      </c>
    </row>
    <row r="195" spans="1:15" ht="11.45" customHeight="1" x14ac:dyDescent="0.25">
      <c r="A195" s="27">
        <v>182</v>
      </c>
      <c r="B195" s="33">
        <v>47780</v>
      </c>
      <c r="C195" s="35">
        <f t="shared" si="41"/>
        <v>0</v>
      </c>
      <c r="D195" s="35">
        <f t="shared" si="42"/>
        <v>0</v>
      </c>
      <c r="E195" s="34">
        <f t="shared" si="38"/>
        <v>0</v>
      </c>
      <c r="F195" s="35">
        <f t="shared" si="39"/>
        <v>0</v>
      </c>
      <c r="G195" s="36">
        <f t="shared" si="40"/>
        <v>0</v>
      </c>
      <c r="I195" s="31">
        <f t="shared" si="43"/>
        <v>0</v>
      </c>
      <c r="J195" s="57">
        <f t="shared" si="44"/>
        <v>0</v>
      </c>
      <c r="K195" s="31">
        <f t="shared" si="45"/>
        <v>0</v>
      </c>
      <c r="L195" s="31">
        <f t="shared" si="46"/>
        <v>0</v>
      </c>
      <c r="M195" s="31">
        <f t="shared" si="47"/>
        <v>0</v>
      </c>
      <c r="N195" s="31">
        <f t="shared" si="48"/>
        <v>0</v>
      </c>
      <c r="O195" s="31">
        <f t="shared" si="49"/>
        <v>0</v>
      </c>
    </row>
    <row r="196" spans="1:15" ht="11.45" customHeight="1" x14ac:dyDescent="0.25">
      <c r="A196" s="27">
        <v>183</v>
      </c>
      <c r="B196" s="33">
        <v>47811</v>
      </c>
      <c r="C196" s="35">
        <f t="shared" si="41"/>
        <v>0</v>
      </c>
      <c r="D196" s="35">
        <f t="shared" si="42"/>
        <v>0</v>
      </c>
      <c r="E196" s="34">
        <f t="shared" si="38"/>
        <v>0</v>
      </c>
      <c r="F196" s="35">
        <f t="shared" si="39"/>
        <v>0</v>
      </c>
      <c r="G196" s="36">
        <f t="shared" si="40"/>
        <v>0</v>
      </c>
      <c r="I196" s="31">
        <f t="shared" si="43"/>
        <v>0</v>
      </c>
      <c r="J196" s="57">
        <f t="shared" si="44"/>
        <v>0</v>
      </c>
      <c r="K196" s="31">
        <f t="shared" si="45"/>
        <v>0</v>
      </c>
      <c r="L196" s="31">
        <f t="shared" si="46"/>
        <v>0</v>
      </c>
      <c r="M196" s="31">
        <f t="shared" si="47"/>
        <v>0</v>
      </c>
      <c r="N196" s="31">
        <f t="shared" si="48"/>
        <v>0</v>
      </c>
      <c r="O196" s="31">
        <f t="shared" si="49"/>
        <v>0</v>
      </c>
    </row>
    <row r="197" spans="1:15" ht="11.45" customHeight="1" x14ac:dyDescent="0.25">
      <c r="A197" s="27">
        <v>184</v>
      </c>
      <c r="B197" s="33">
        <v>47841</v>
      </c>
      <c r="C197" s="35">
        <f t="shared" si="41"/>
        <v>0</v>
      </c>
      <c r="D197" s="35">
        <f t="shared" si="42"/>
        <v>0</v>
      </c>
      <c r="E197" s="34">
        <f t="shared" si="38"/>
        <v>0</v>
      </c>
      <c r="F197" s="35">
        <f t="shared" si="39"/>
        <v>0</v>
      </c>
      <c r="G197" s="36">
        <f t="shared" si="40"/>
        <v>0</v>
      </c>
      <c r="I197" s="31">
        <f t="shared" si="43"/>
        <v>0</v>
      </c>
      <c r="J197" s="57">
        <f t="shared" si="44"/>
        <v>0</v>
      </c>
      <c r="K197" s="31">
        <f t="shared" si="45"/>
        <v>0</v>
      </c>
      <c r="L197" s="31">
        <f t="shared" si="46"/>
        <v>0</v>
      </c>
      <c r="M197" s="31">
        <f t="shared" si="47"/>
        <v>0</v>
      </c>
      <c r="N197" s="31">
        <f t="shared" si="48"/>
        <v>0</v>
      </c>
      <c r="O197" s="31">
        <f t="shared" si="49"/>
        <v>0</v>
      </c>
    </row>
    <row r="198" spans="1:15" ht="11.45" customHeight="1" x14ac:dyDescent="0.25">
      <c r="A198" s="27">
        <v>185</v>
      </c>
      <c r="B198" s="33">
        <v>47872</v>
      </c>
      <c r="C198" s="35">
        <f t="shared" si="41"/>
        <v>0</v>
      </c>
      <c r="D198" s="35">
        <f t="shared" si="42"/>
        <v>0</v>
      </c>
      <c r="E198" s="34">
        <f t="shared" si="38"/>
        <v>0</v>
      </c>
      <c r="F198" s="35">
        <f t="shared" si="39"/>
        <v>0</v>
      </c>
      <c r="G198" s="36">
        <f t="shared" si="40"/>
        <v>0</v>
      </c>
      <c r="I198" s="31">
        <f t="shared" si="43"/>
        <v>0</v>
      </c>
      <c r="J198" s="57">
        <f t="shared" si="44"/>
        <v>0</v>
      </c>
      <c r="K198" s="31">
        <f t="shared" si="45"/>
        <v>0</v>
      </c>
      <c r="L198" s="31">
        <f t="shared" si="46"/>
        <v>0</v>
      </c>
      <c r="M198" s="31">
        <f t="shared" si="47"/>
        <v>0</v>
      </c>
      <c r="N198" s="31">
        <f t="shared" si="48"/>
        <v>0</v>
      </c>
      <c r="O198" s="31">
        <f t="shared" si="49"/>
        <v>0</v>
      </c>
    </row>
    <row r="199" spans="1:15" ht="11.45" customHeight="1" x14ac:dyDescent="0.25">
      <c r="A199" s="27">
        <v>186</v>
      </c>
      <c r="B199" s="33">
        <v>47903</v>
      </c>
      <c r="C199" s="35">
        <f t="shared" si="41"/>
        <v>0</v>
      </c>
      <c r="D199" s="35">
        <f t="shared" si="42"/>
        <v>0</v>
      </c>
      <c r="E199" s="34">
        <f t="shared" si="38"/>
        <v>0</v>
      </c>
      <c r="F199" s="35">
        <f t="shared" si="39"/>
        <v>0</v>
      </c>
      <c r="G199" s="36">
        <f t="shared" si="40"/>
        <v>0</v>
      </c>
      <c r="I199" s="31">
        <f t="shared" si="43"/>
        <v>0</v>
      </c>
      <c r="J199" s="57">
        <f t="shared" si="44"/>
        <v>0</v>
      </c>
      <c r="K199" s="31">
        <f t="shared" si="45"/>
        <v>0</v>
      </c>
      <c r="L199" s="31">
        <f t="shared" si="46"/>
        <v>0</v>
      </c>
      <c r="M199" s="31">
        <f t="shared" si="47"/>
        <v>0</v>
      </c>
      <c r="N199" s="31">
        <f t="shared" si="48"/>
        <v>0</v>
      </c>
      <c r="O199" s="31">
        <f t="shared" si="49"/>
        <v>0</v>
      </c>
    </row>
    <row r="200" spans="1:15" ht="11.45" customHeight="1" x14ac:dyDescent="0.25">
      <c r="A200" s="27">
        <v>187</v>
      </c>
      <c r="B200" s="33">
        <v>47931</v>
      </c>
      <c r="C200" s="35">
        <f t="shared" si="41"/>
        <v>0</v>
      </c>
      <c r="D200" s="35">
        <f t="shared" si="42"/>
        <v>0</v>
      </c>
      <c r="E200" s="34">
        <f t="shared" si="38"/>
        <v>0</v>
      </c>
      <c r="F200" s="35">
        <f t="shared" si="39"/>
        <v>0</v>
      </c>
      <c r="G200" s="36">
        <f t="shared" si="40"/>
        <v>0</v>
      </c>
      <c r="I200" s="31">
        <f t="shared" si="43"/>
        <v>0</v>
      </c>
      <c r="J200" s="57">
        <f t="shared" si="44"/>
        <v>0</v>
      </c>
      <c r="K200" s="31">
        <f t="shared" si="45"/>
        <v>0</v>
      </c>
      <c r="L200" s="31">
        <f t="shared" si="46"/>
        <v>0</v>
      </c>
      <c r="M200" s="31">
        <f t="shared" si="47"/>
        <v>0</v>
      </c>
      <c r="N200" s="31">
        <f t="shared" si="48"/>
        <v>0</v>
      </c>
      <c r="O200" s="31">
        <f t="shared" si="49"/>
        <v>0</v>
      </c>
    </row>
    <row r="201" spans="1:15" ht="11.45" customHeight="1" x14ac:dyDescent="0.25">
      <c r="A201" s="27">
        <v>188</v>
      </c>
      <c r="B201" s="33">
        <v>47962</v>
      </c>
      <c r="C201" s="35">
        <f t="shared" si="41"/>
        <v>0</v>
      </c>
      <c r="D201" s="35">
        <f t="shared" si="42"/>
        <v>0</v>
      </c>
      <c r="E201" s="34">
        <f t="shared" si="38"/>
        <v>0</v>
      </c>
      <c r="F201" s="35">
        <f t="shared" si="39"/>
        <v>0</v>
      </c>
      <c r="G201" s="36">
        <f t="shared" si="40"/>
        <v>0</v>
      </c>
      <c r="I201" s="31">
        <f t="shared" si="43"/>
        <v>0</v>
      </c>
      <c r="J201" s="57">
        <f t="shared" si="44"/>
        <v>0</v>
      </c>
      <c r="K201" s="31">
        <f t="shared" si="45"/>
        <v>0</v>
      </c>
      <c r="L201" s="31">
        <f t="shared" si="46"/>
        <v>0</v>
      </c>
      <c r="M201" s="31">
        <f t="shared" si="47"/>
        <v>0</v>
      </c>
      <c r="N201" s="31">
        <f t="shared" si="48"/>
        <v>0</v>
      </c>
      <c r="O201" s="31">
        <f t="shared" si="49"/>
        <v>0</v>
      </c>
    </row>
    <row r="202" spans="1:15" ht="11.45" customHeight="1" x14ac:dyDescent="0.25">
      <c r="A202" s="27">
        <v>189</v>
      </c>
      <c r="B202" s="33">
        <v>47992</v>
      </c>
      <c r="C202" s="35">
        <f t="shared" si="41"/>
        <v>0</v>
      </c>
      <c r="D202" s="35">
        <f t="shared" si="42"/>
        <v>0</v>
      </c>
      <c r="E202" s="34">
        <f t="shared" si="38"/>
        <v>0</v>
      </c>
      <c r="F202" s="35">
        <f t="shared" si="39"/>
        <v>0</v>
      </c>
      <c r="G202" s="36">
        <f t="shared" si="40"/>
        <v>0</v>
      </c>
      <c r="I202" s="31">
        <f t="shared" si="43"/>
        <v>0</v>
      </c>
      <c r="J202" s="57">
        <f t="shared" si="44"/>
        <v>0</v>
      </c>
      <c r="K202" s="31">
        <f t="shared" si="45"/>
        <v>0</v>
      </c>
      <c r="L202" s="31">
        <f t="shared" si="46"/>
        <v>0</v>
      </c>
      <c r="M202" s="31">
        <f t="shared" si="47"/>
        <v>0</v>
      </c>
      <c r="N202" s="31">
        <f t="shared" si="48"/>
        <v>0</v>
      </c>
      <c r="O202" s="31">
        <f t="shared" si="49"/>
        <v>0</v>
      </c>
    </row>
    <row r="203" spans="1:15" ht="11.45" customHeight="1" x14ac:dyDescent="0.25">
      <c r="A203" s="27">
        <v>190</v>
      </c>
      <c r="B203" s="33">
        <v>48023</v>
      </c>
      <c r="C203" s="35">
        <f t="shared" si="41"/>
        <v>0</v>
      </c>
      <c r="D203" s="35">
        <f t="shared" si="42"/>
        <v>0</v>
      </c>
      <c r="E203" s="34">
        <f t="shared" si="38"/>
        <v>0</v>
      </c>
      <c r="F203" s="35">
        <f t="shared" si="39"/>
        <v>0</v>
      </c>
      <c r="G203" s="36">
        <f t="shared" si="40"/>
        <v>0</v>
      </c>
      <c r="I203" s="31">
        <f t="shared" si="43"/>
        <v>0</v>
      </c>
      <c r="J203" s="57">
        <f t="shared" si="44"/>
        <v>0</v>
      </c>
      <c r="K203" s="31">
        <f t="shared" si="45"/>
        <v>0</v>
      </c>
      <c r="L203" s="31">
        <f t="shared" si="46"/>
        <v>0</v>
      </c>
      <c r="M203" s="31">
        <f t="shared" si="47"/>
        <v>0</v>
      </c>
      <c r="N203" s="31">
        <f t="shared" si="48"/>
        <v>0</v>
      </c>
      <c r="O203" s="31">
        <f t="shared" si="49"/>
        <v>0</v>
      </c>
    </row>
    <row r="204" spans="1:15" ht="11.45" customHeight="1" x14ac:dyDescent="0.25">
      <c r="A204" s="27">
        <v>191</v>
      </c>
      <c r="B204" s="33">
        <v>48053</v>
      </c>
      <c r="C204" s="35">
        <f t="shared" si="41"/>
        <v>0</v>
      </c>
      <c r="D204" s="35">
        <f t="shared" si="42"/>
        <v>0</v>
      </c>
      <c r="E204" s="34">
        <f t="shared" si="38"/>
        <v>0</v>
      </c>
      <c r="F204" s="35">
        <f t="shared" si="39"/>
        <v>0</v>
      </c>
      <c r="G204" s="36">
        <f t="shared" si="40"/>
        <v>0</v>
      </c>
      <c r="I204" s="31">
        <f t="shared" si="43"/>
        <v>0</v>
      </c>
      <c r="J204" s="57">
        <f t="shared" si="44"/>
        <v>0</v>
      </c>
      <c r="K204" s="31">
        <f t="shared" si="45"/>
        <v>0</v>
      </c>
      <c r="L204" s="31">
        <f t="shared" si="46"/>
        <v>0</v>
      </c>
      <c r="M204" s="31">
        <f t="shared" si="47"/>
        <v>0</v>
      </c>
      <c r="N204" s="31">
        <f t="shared" si="48"/>
        <v>0</v>
      </c>
      <c r="O204" s="31">
        <f t="shared" si="49"/>
        <v>0</v>
      </c>
    </row>
    <row r="205" spans="1:15" ht="11.45" customHeight="1" x14ac:dyDescent="0.25">
      <c r="A205" s="27">
        <v>192</v>
      </c>
      <c r="B205" s="33">
        <v>48084</v>
      </c>
      <c r="C205" s="35">
        <f t="shared" si="41"/>
        <v>0</v>
      </c>
      <c r="D205" s="35">
        <f t="shared" si="42"/>
        <v>0</v>
      </c>
      <c r="E205" s="34">
        <f t="shared" si="38"/>
        <v>0</v>
      </c>
      <c r="F205" s="35">
        <f t="shared" si="39"/>
        <v>0</v>
      </c>
      <c r="G205" s="36">
        <f t="shared" si="40"/>
        <v>0</v>
      </c>
      <c r="I205" s="31">
        <f t="shared" si="43"/>
        <v>0</v>
      </c>
      <c r="J205" s="57">
        <f t="shared" si="44"/>
        <v>0</v>
      </c>
      <c r="K205" s="31">
        <f t="shared" si="45"/>
        <v>0</v>
      </c>
      <c r="L205" s="31">
        <f t="shared" si="46"/>
        <v>0</v>
      </c>
      <c r="M205" s="31">
        <f t="shared" si="47"/>
        <v>0</v>
      </c>
      <c r="N205" s="31">
        <f t="shared" si="48"/>
        <v>0</v>
      </c>
      <c r="O205" s="31">
        <f t="shared" si="49"/>
        <v>0</v>
      </c>
    </row>
    <row r="206" spans="1:15" ht="11.45" customHeight="1" x14ac:dyDescent="0.25">
      <c r="A206" s="27">
        <v>193</v>
      </c>
      <c r="B206" s="33">
        <v>48115</v>
      </c>
      <c r="C206" s="35">
        <f t="shared" si="41"/>
        <v>0</v>
      </c>
      <c r="D206" s="35">
        <f t="shared" si="42"/>
        <v>0</v>
      </c>
      <c r="E206" s="34">
        <f t="shared" ref="E206:E253" si="50">C206*($G$3/100)/12</f>
        <v>0</v>
      </c>
      <c r="F206" s="35">
        <f t="shared" ref="F206:F253" si="51">D206-E206</f>
        <v>0</v>
      </c>
      <c r="G206" s="36">
        <f t="shared" ref="G206:G253" si="52">C206-F206</f>
        <v>0</v>
      </c>
      <c r="I206" s="31">
        <f t="shared" si="43"/>
        <v>0</v>
      </c>
      <c r="J206" s="57">
        <f t="shared" si="44"/>
        <v>0</v>
      </c>
      <c r="K206" s="31">
        <f t="shared" si="45"/>
        <v>0</v>
      </c>
      <c r="L206" s="31">
        <f t="shared" si="46"/>
        <v>0</v>
      </c>
      <c r="M206" s="31">
        <f t="shared" si="47"/>
        <v>0</v>
      </c>
      <c r="N206" s="31">
        <f t="shared" si="48"/>
        <v>0</v>
      </c>
      <c r="O206" s="31">
        <f t="shared" si="49"/>
        <v>0</v>
      </c>
    </row>
    <row r="207" spans="1:15" ht="11.45" customHeight="1" x14ac:dyDescent="0.25">
      <c r="A207" s="27">
        <v>194</v>
      </c>
      <c r="B207" s="33">
        <v>48145</v>
      </c>
      <c r="C207" s="35">
        <f t="shared" ref="C207:C253" si="53">IF(G206&lt;=0,0,G206)</f>
        <v>0</v>
      </c>
      <c r="D207" s="35">
        <f t="shared" ref="D207:D253" si="54">IF(C207&lt;1,0,D206)</f>
        <v>0</v>
      </c>
      <c r="E207" s="34">
        <f t="shared" si="50"/>
        <v>0</v>
      </c>
      <c r="F207" s="35">
        <f t="shared" si="51"/>
        <v>0</v>
      </c>
      <c r="G207" s="36">
        <f t="shared" si="52"/>
        <v>0</v>
      </c>
      <c r="I207" s="31">
        <f t="shared" ref="I207:I253" si="55">(C207/1000)*0.362</f>
        <v>0</v>
      </c>
      <c r="J207" s="57">
        <f t="shared" ref="J207:J253" si="56">(C207/1000)*0.533</f>
        <v>0</v>
      </c>
      <c r="K207" s="31">
        <f t="shared" ref="K207:K253" si="57">(C207/1000)*0.754</f>
        <v>0</v>
      </c>
      <c r="L207" s="31">
        <f t="shared" ref="L207:L253" si="58">(C207/1000)*0.824</f>
        <v>0</v>
      </c>
      <c r="M207" s="31">
        <f t="shared" ref="M207:M253" si="59">(C207/1000)*1.307</f>
        <v>0</v>
      </c>
      <c r="N207" s="31">
        <f t="shared" ref="N207:N253" si="60">(C207/1000)*1.46</f>
        <v>0</v>
      </c>
      <c r="O207" s="31">
        <f t="shared" ref="O207:O253" si="61">(C207/1000)*1.634</f>
        <v>0</v>
      </c>
    </row>
    <row r="208" spans="1:15" ht="11.45" customHeight="1" x14ac:dyDescent="0.25">
      <c r="A208" s="27">
        <v>195</v>
      </c>
      <c r="B208" s="33">
        <v>48176</v>
      </c>
      <c r="C208" s="35">
        <f t="shared" si="53"/>
        <v>0</v>
      </c>
      <c r="D208" s="35">
        <f t="shared" si="54"/>
        <v>0</v>
      </c>
      <c r="E208" s="34">
        <f t="shared" si="50"/>
        <v>0</v>
      </c>
      <c r="F208" s="35">
        <f t="shared" si="51"/>
        <v>0</v>
      </c>
      <c r="G208" s="36">
        <f t="shared" si="52"/>
        <v>0</v>
      </c>
      <c r="I208" s="31">
        <f t="shared" si="55"/>
        <v>0</v>
      </c>
      <c r="J208" s="57">
        <f t="shared" si="56"/>
        <v>0</v>
      </c>
      <c r="K208" s="31">
        <f t="shared" si="57"/>
        <v>0</v>
      </c>
      <c r="L208" s="31">
        <f t="shared" si="58"/>
        <v>0</v>
      </c>
      <c r="M208" s="31">
        <f t="shared" si="59"/>
        <v>0</v>
      </c>
      <c r="N208" s="31">
        <f t="shared" si="60"/>
        <v>0</v>
      </c>
      <c r="O208" s="31">
        <f t="shared" si="61"/>
        <v>0</v>
      </c>
    </row>
    <row r="209" spans="1:15" ht="11.45" customHeight="1" x14ac:dyDescent="0.25">
      <c r="A209" s="27">
        <v>196</v>
      </c>
      <c r="B209" s="33">
        <v>48206</v>
      </c>
      <c r="C209" s="35">
        <f t="shared" si="53"/>
        <v>0</v>
      </c>
      <c r="D209" s="35">
        <f t="shared" si="54"/>
        <v>0</v>
      </c>
      <c r="E209" s="34">
        <f t="shared" si="50"/>
        <v>0</v>
      </c>
      <c r="F209" s="35">
        <f t="shared" si="51"/>
        <v>0</v>
      </c>
      <c r="G209" s="36">
        <f t="shared" si="52"/>
        <v>0</v>
      </c>
      <c r="I209" s="31">
        <f t="shared" si="55"/>
        <v>0</v>
      </c>
      <c r="J209" s="57">
        <f t="shared" si="56"/>
        <v>0</v>
      </c>
      <c r="K209" s="31">
        <f t="shared" si="57"/>
        <v>0</v>
      </c>
      <c r="L209" s="31">
        <f t="shared" si="58"/>
        <v>0</v>
      </c>
      <c r="M209" s="31">
        <f t="shared" si="59"/>
        <v>0</v>
      </c>
      <c r="N209" s="31">
        <f t="shared" si="60"/>
        <v>0</v>
      </c>
      <c r="O209" s="31">
        <f t="shared" si="61"/>
        <v>0</v>
      </c>
    </row>
    <row r="210" spans="1:15" ht="11.45" customHeight="1" x14ac:dyDescent="0.25">
      <c r="A210" s="27">
        <v>197</v>
      </c>
      <c r="B210" s="33">
        <v>48237</v>
      </c>
      <c r="C210" s="35">
        <f t="shared" si="53"/>
        <v>0</v>
      </c>
      <c r="D210" s="35">
        <f t="shared" si="54"/>
        <v>0</v>
      </c>
      <c r="E210" s="34">
        <f t="shared" si="50"/>
        <v>0</v>
      </c>
      <c r="F210" s="35">
        <f t="shared" si="51"/>
        <v>0</v>
      </c>
      <c r="G210" s="36">
        <f t="shared" si="52"/>
        <v>0</v>
      </c>
      <c r="I210" s="31">
        <f t="shared" si="55"/>
        <v>0</v>
      </c>
      <c r="J210" s="57">
        <f t="shared" si="56"/>
        <v>0</v>
      </c>
      <c r="K210" s="31">
        <f t="shared" si="57"/>
        <v>0</v>
      </c>
      <c r="L210" s="31">
        <f t="shared" si="58"/>
        <v>0</v>
      </c>
      <c r="M210" s="31">
        <f t="shared" si="59"/>
        <v>0</v>
      </c>
      <c r="N210" s="31">
        <f t="shared" si="60"/>
        <v>0</v>
      </c>
      <c r="O210" s="31">
        <f t="shared" si="61"/>
        <v>0</v>
      </c>
    </row>
    <row r="211" spans="1:15" ht="11.45" customHeight="1" x14ac:dyDescent="0.25">
      <c r="A211" s="27">
        <v>198</v>
      </c>
      <c r="B211" s="33">
        <v>48268</v>
      </c>
      <c r="C211" s="35">
        <f t="shared" si="53"/>
        <v>0</v>
      </c>
      <c r="D211" s="35">
        <f t="shared" si="54"/>
        <v>0</v>
      </c>
      <c r="E211" s="34">
        <f t="shared" si="50"/>
        <v>0</v>
      </c>
      <c r="F211" s="35">
        <f t="shared" si="51"/>
        <v>0</v>
      </c>
      <c r="G211" s="36">
        <f t="shared" si="52"/>
        <v>0</v>
      </c>
      <c r="I211" s="31">
        <f t="shared" si="55"/>
        <v>0</v>
      </c>
      <c r="J211" s="57">
        <f t="shared" si="56"/>
        <v>0</v>
      </c>
      <c r="K211" s="31">
        <f t="shared" si="57"/>
        <v>0</v>
      </c>
      <c r="L211" s="31">
        <f t="shared" si="58"/>
        <v>0</v>
      </c>
      <c r="M211" s="31">
        <f t="shared" si="59"/>
        <v>0</v>
      </c>
      <c r="N211" s="31">
        <f t="shared" si="60"/>
        <v>0</v>
      </c>
      <c r="O211" s="31">
        <f t="shared" si="61"/>
        <v>0</v>
      </c>
    </row>
    <row r="212" spans="1:15" ht="11.45" customHeight="1" x14ac:dyDescent="0.25">
      <c r="A212" s="27">
        <v>199</v>
      </c>
      <c r="B212" s="33">
        <v>48297</v>
      </c>
      <c r="C212" s="35">
        <f t="shared" si="53"/>
        <v>0</v>
      </c>
      <c r="D212" s="35">
        <f t="shared" si="54"/>
        <v>0</v>
      </c>
      <c r="E212" s="34">
        <f t="shared" si="50"/>
        <v>0</v>
      </c>
      <c r="F212" s="35">
        <f t="shared" si="51"/>
        <v>0</v>
      </c>
      <c r="G212" s="36">
        <f t="shared" si="52"/>
        <v>0</v>
      </c>
      <c r="I212" s="31">
        <f t="shared" si="55"/>
        <v>0</v>
      </c>
      <c r="J212" s="57">
        <f t="shared" si="56"/>
        <v>0</v>
      </c>
      <c r="K212" s="31">
        <f t="shared" si="57"/>
        <v>0</v>
      </c>
      <c r="L212" s="31">
        <f t="shared" si="58"/>
        <v>0</v>
      </c>
      <c r="M212" s="31">
        <f t="shared" si="59"/>
        <v>0</v>
      </c>
      <c r="N212" s="31">
        <f t="shared" si="60"/>
        <v>0</v>
      </c>
      <c r="O212" s="31">
        <f t="shared" si="61"/>
        <v>0</v>
      </c>
    </row>
    <row r="213" spans="1:15" ht="11.45" customHeight="1" x14ac:dyDescent="0.25">
      <c r="A213" s="27">
        <v>200</v>
      </c>
      <c r="B213" s="33">
        <v>48328</v>
      </c>
      <c r="C213" s="35">
        <f t="shared" si="53"/>
        <v>0</v>
      </c>
      <c r="D213" s="35">
        <f t="shared" si="54"/>
        <v>0</v>
      </c>
      <c r="E213" s="34">
        <f t="shared" si="50"/>
        <v>0</v>
      </c>
      <c r="F213" s="35">
        <f t="shared" si="51"/>
        <v>0</v>
      </c>
      <c r="G213" s="36">
        <f t="shared" si="52"/>
        <v>0</v>
      </c>
      <c r="I213" s="31">
        <f t="shared" si="55"/>
        <v>0</v>
      </c>
      <c r="J213" s="57">
        <f t="shared" si="56"/>
        <v>0</v>
      </c>
      <c r="K213" s="31">
        <f t="shared" si="57"/>
        <v>0</v>
      </c>
      <c r="L213" s="31">
        <f t="shared" si="58"/>
        <v>0</v>
      </c>
      <c r="M213" s="31">
        <f t="shared" si="59"/>
        <v>0</v>
      </c>
      <c r="N213" s="31">
        <f t="shared" si="60"/>
        <v>0</v>
      </c>
      <c r="O213" s="31">
        <f t="shared" si="61"/>
        <v>0</v>
      </c>
    </row>
    <row r="214" spans="1:15" ht="11.45" customHeight="1" x14ac:dyDescent="0.25">
      <c r="A214" s="27">
        <v>201</v>
      </c>
      <c r="B214" s="33">
        <v>48358</v>
      </c>
      <c r="C214" s="35">
        <f t="shared" si="53"/>
        <v>0</v>
      </c>
      <c r="D214" s="35">
        <f t="shared" si="54"/>
        <v>0</v>
      </c>
      <c r="E214" s="34">
        <f t="shared" si="50"/>
        <v>0</v>
      </c>
      <c r="F214" s="35">
        <f t="shared" si="51"/>
        <v>0</v>
      </c>
      <c r="G214" s="36">
        <f t="shared" si="52"/>
        <v>0</v>
      </c>
      <c r="I214" s="31">
        <f t="shared" si="55"/>
        <v>0</v>
      </c>
      <c r="J214" s="57">
        <f t="shared" si="56"/>
        <v>0</v>
      </c>
      <c r="K214" s="31">
        <f t="shared" si="57"/>
        <v>0</v>
      </c>
      <c r="L214" s="31">
        <f t="shared" si="58"/>
        <v>0</v>
      </c>
      <c r="M214" s="31">
        <f t="shared" si="59"/>
        <v>0</v>
      </c>
      <c r="N214" s="31">
        <f t="shared" si="60"/>
        <v>0</v>
      </c>
      <c r="O214" s="31">
        <f t="shared" si="61"/>
        <v>0</v>
      </c>
    </row>
    <row r="215" spans="1:15" ht="11.45" customHeight="1" x14ac:dyDescent="0.25">
      <c r="A215" s="27">
        <v>202</v>
      </c>
      <c r="B215" s="33">
        <v>48389</v>
      </c>
      <c r="C215" s="35">
        <f t="shared" si="53"/>
        <v>0</v>
      </c>
      <c r="D215" s="35">
        <f t="shared" si="54"/>
        <v>0</v>
      </c>
      <c r="E215" s="34">
        <f t="shared" si="50"/>
        <v>0</v>
      </c>
      <c r="F215" s="35">
        <f t="shared" si="51"/>
        <v>0</v>
      </c>
      <c r="G215" s="36">
        <f t="shared" si="52"/>
        <v>0</v>
      </c>
      <c r="I215" s="31">
        <f t="shared" si="55"/>
        <v>0</v>
      </c>
      <c r="J215" s="57">
        <f t="shared" si="56"/>
        <v>0</v>
      </c>
      <c r="K215" s="31">
        <f t="shared" si="57"/>
        <v>0</v>
      </c>
      <c r="L215" s="31">
        <f t="shared" si="58"/>
        <v>0</v>
      </c>
      <c r="M215" s="31">
        <f t="shared" si="59"/>
        <v>0</v>
      </c>
      <c r="N215" s="31">
        <f t="shared" si="60"/>
        <v>0</v>
      </c>
      <c r="O215" s="31">
        <f t="shared" si="61"/>
        <v>0</v>
      </c>
    </row>
    <row r="216" spans="1:15" ht="11.45" customHeight="1" x14ac:dyDescent="0.25">
      <c r="A216" s="27">
        <v>203</v>
      </c>
      <c r="B216" s="33">
        <v>48419</v>
      </c>
      <c r="C216" s="35">
        <f t="shared" si="53"/>
        <v>0</v>
      </c>
      <c r="D216" s="35">
        <f t="shared" si="54"/>
        <v>0</v>
      </c>
      <c r="E216" s="34">
        <f t="shared" si="50"/>
        <v>0</v>
      </c>
      <c r="F216" s="35">
        <f t="shared" si="51"/>
        <v>0</v>
      </c>
      <c r="G216" s="36">
        <f t="shared" si="52"/>
        <v>0</v>
      </c>
      <c r="I216" s="31">
        <f t="shared" si="55"/>
        <v>0</v>
      </c>
      <c r="J216" s="57">
        <f t="shared" si="56"/>
        <v>0</v>
      </c>
      <c r="K216" s="31">
        <f t="shared" si="57"/>
        <v>0</v>
      </c>
      <c r="L216" s="31">
        <f t="shared" si="58"/>
        <v>0</v>
      </c>
      <c r="M216" s="31">
        <f t="shared" si="59"/>
        <v>0</v>
      </c>
      <c r="N216" s="31">
        <f t="shared" si="60"/>
        <v>0</v>
      </c>
      <c r="O216" s="31">
        <f t="shared" si="61"/>
        <v>0</v>
      </c>
    </row>
    <row r="217" spans="1:15" ht="11.45" customHeight="1" x14ac:dyDescent="0.25">
      <c r="A217" s="27">
        <v>204</v>
      </c>
      <c r="B217" s="33">
        <v>48450</v>
      </c>
      <c r="C217" s="35">
        <f t="shared" si="53"/>
        <v>0</v>
      </c>
      <c r="D217" s="35">
        <f t="shared" si="54"/>
        <v>0</v>
      </c>
      <c r="E217" s="34">
        <f t="shared" si="50"/>
        <v>0</v>
      </c>
      <c r="F217" s="35">
        <f t="shared" si="51"/>
        <v>0</v>
      </c>
      <c r="G217" s="36">
        <f t="shared" si="52"/>
        <v>0</v>
      </c>
      <c r="I217" s="31">
        <f t="shared" si="55"/>
        <v>0</v>
      </c>
      <c r="J217" s="57">
        <f t="shared" si="56"/>
        <v>0</v>
      </c>
      <c r="K217" s="31">
        <f t="shared" si="57"/>
        <v>0</v>
      </c>
      <c r="L217" s="31">
        <f t="shared" si="58"/>
        <v>0</v>
      </c>
      <c r="M217" s="31">
        <f t="shared" si="59"/>
        <v>0</v>
      </c>
      <c r="N217" s="31">
        <f t="shared" si="60"/>
        <v>0</v>
      </c>
      <c r="O217" s="31">
        <f t="shared" si="61"/>
        <v>0</v>
      </c>
    </row>
    <row r="218" spans="1:15" ht="11.45" customHeight="1" x14ac:dyDescent="0.25">
      <c r="A218" s="27">
        <v>205</v>
      </c>
      <c r="B218" s="33">
        <v>48481</v>
      </c>
      <c r="C218" s="35">
        <f t="shared" si="53"/>
        <v>0</v>
      </c>
      <c r="D218" s="35">
        <f t="shared" si="54"/>
        <v>0</v>
      </c>
      <c r="E218" s="34">
        <f t="shared" si="50"/>
        <v>0</v>
      </c>
      <c r="F218" s="35">
        <f t="shared" si="51"/>
        <v>0</v>
      </c>
      <c r="G218" s="36">
        <f t="shared" si="52"/>
        <v>0</v>
      </c>
      <c r="I218" s="31">
        <f t="shared" si="55"/>
        <v>0</v>
      </c>
      <c r="J218" s="57">
        <f t="shared" si="56"/>
        <v>0</v>
      </c>
      <c r="K218" s="31">
        <f t="shared" si="57"/>
        <v>0</v>
      </c>
      <c r="L218" s="31">
        <f t="shared" si="58"/>
        <v>0</v>
      </c>
      <c r="M218" s="31">
        <f t="shared" si="59"/>
        <v>0</v>
      </c>
      <c r="N218" s="31">
        <f t="shared" si="60"/>
        <v>0</v>
      </c>
      <c r="O218" s="31">
        <f t="shared" si="61"/>
        <v>0</v>
      </c>
    </row>
    <row r="219" spans="1:15" ht="11.45" customHeight="1" x14ac:dyDescent="0.25">
      <c r="A219" s="27">
        <v>206</v>
      </c>
      <c r="B219" s="33">
        <v>48511</v>
      </c>
      <c r="C219" s="35">
        <f t="shared" si="53"/>
        <v>0</v>
      </c>
      <c r="D219" s="35">
        <f t="shared" si="54"/>
        <v>0</v>
      </c>
      <c r="E219" s="34">
        <f t="shared" si="50"/>
        <v>0</v>
      </c>
      <c r="F219" s="35">
        <f t="shared" si="51"/>
        <v>0</v>
      </c>
      <c r="G219" s="36">
        <f t="shared" si="52"/>
        <v>0</v>
      </c>
      <c r="I219" s="31">
        <f t="shared" si="55"/>
        <v>0</v>
      </c>
      <c r="J219" s="57">
        <f t="shared" si="56"/>
        <v>0</v>
      </c>
      <c r="K219" s="31">
        <f t="shared" si="57"/>
        <v>0</v>
      </c>
      <c r="L219" s="31">
        <f t="shared" si="58"/>
        <v>0</v>
      </c>
      <c r="M219" s="31">
        <f t="shared" si="59"/>
        <v>0</v>
      </c>
      <c r="N219" s="31">
        <f t="shared" si="60"/>
        <v>0</v>
      </c>
      <c r="O219" s="31">
        <f t="shared" si="61"/>
        <v>0</v>
      </c>
    </row>
    <row r="220" spans="1:15" ht="11.45" customHeight="1" x14ac:dyDescent="0.25">
      <c r="A220" s="27">
        <v>207</v>
      </c>
      <c r="B220" s="33">
        <v>48542</v>
      </c>
      <c r="C220" s="35">
        <f t="shared" si="53"/>
        <v>0</v>
      </c>
      <c r="D220" s="35">
        <f t="shared" si="54"/>
        <v>0</v>
      </c>
      <c r="E220" s="34">
        <f t="shared" si="50"/>
        <v>0</v>
      </c>
      <c r="F220" s="35">
        <f t="shared" si="51"/>
        <v>0</v>
      </c>
      <c r="G220" s="36">
        <f t="shared" si="52"/>
        <v>0</v>
      </c>
      <c r="I220" s="31">
        <f t="shared" si="55"/>
        <v>0</v>
      </c>
      <c r="J220" s="57">
        <f t="shared" si="56"/>
        <v>0</v>
      </c>
      <c r="K220" s="31">
        <f t="shared" si="57"/>
        <v>0</v>
      </c>
      <c r="L220" s="31">
        <f t="shared" si="58"/>
        <v>0</v>
      </c>
      <c r="M220" s="31">
        <f t="shared" si="59"/>
        <v>0</v>
      </c>
      <c r="N220" s="31">
        <f t="shared" si="60"/>
        <v>0</v>
      </c>
      <c r="O220" s="31">
        <f t="shared" si="61"/>
        <v>0</v>
      </c>
    </row>
    <row r="221" spans="1:15" ht="11.45" customHeight="1" x14ac:dyDescent="0.25">
      <c r="A221" s="27">
        <v>208</v>
      </c>
      <c r="B221" s="33">
        <v>48572</v>
      </c>
      <c r="C221" s="35">
        <f t="shared" si="53"/>
        <v>0</v>
      </c>
      <c r="D221" s="35">
        <f t="shared" si="54"/>
        <v>0</v>
      </c>
      <c r="E221" s="34">
        <f t="shared" si="50"/>
        <v>0</v>
      </c>
      <c r="F221" s="35">
        <f t="shared" si="51"/>
        <v>0</v>
      </c>
      <c r="G221" s="36">
        <f t="shared" si="52"/>
        <v>0</v>
      </c>
      <c r="I221" s="31">
        <f t="shared" si="55"/>
        <v>0</v>
      </c>
      <c r="J221" s="57">
        <f t="shared" si="56"/>
        <v>0</v>
      </c>
      <c r="K221" s="31">
        <f t="shared" si="57"/>
        <v>0</v>
      </c>
      <c r="L221" s="31">
        <f t="shared" si="58"/>
        <v>0</v>
      </c>
      <c r="M221" s="31">
        <f t="shared" si="59"/>
        <v>0</v>
      </c>
      <c r="N221" s="31">
        <f t="shared" si="60"/>
        <v>0</v>
      </c>
      <c r="O221" s="31">
        <f t="shared" si="61"/>
        <v>0</v>
      </c>
    </row>
    <row r="222" spans="1:15" ht="11.45" customHeight="1" x14ac:dyDescent="0.25">
      <c r="A222" s="27">
        <v>209</v>
      </c>
      <c r="B222" s="33">
        <v>48603</v>
      </c>
      <c r="C222" s="35">
        <f t="shared" si="53"/>
        <v>0</v>
      </c>
      <c r="D222" s="35">
        <f t="shared" si="54"/>
        <v>0</v>
      </c>
      <c r="E222" s="34">
        <f t="shared" si="50"/>
        <v>0</v>
      </c>
      <c r="F222" s="35">
        <f t="shared" si="51"/>
        <v>0</v>
      </c>
      <c r="G222" s="36">
        <f t="shared" si="52"/>
        <v>0</v>
      </c>
      <c r="I222" s="31">
        <f t="shared" si="55"/>
        <v>0</v>
      </c>
      <c r="J222" s="57">
        <f t="shared" si="56"/>
        <v>0</v>
      </c>
      <c r="K222" s="31">
        <f t="shared" si="57"/>
        <v>0</v>
      </c>
      <c r="L222" s="31">
        <f t="shared" si="58"/>
        <v>0</v>
      </c>
      <c r="M222" s="31">
        <f t="shared" si="59"/>
        <v>0</v>
      </c>
      <c r="N222" s="31">
        <f t="shared" si="60"/>
        <v>0</v>
      </c>
      <c r="O222" s="31">
        <f t="shared" si="61"/>
        <v>0</v>
      </c>
    </row>
    <row r="223" spans="1:15" ht="11.45" customHeight="1" x14ac:dyDescent="0.25">
      <c r="A223" s="27">
        <v>210</v>
      </c>
      <c r="B223" s="33">
        <v>48634</v>
      </c>
      <c r="C223" s="35">
        <f t="shared" si="53"/>
        <v>0</v>
      </c>
      <c r="D223" s="35">
        <f t="shared" si="54"/>
        <v>0</v>
      </c>
      <c r="E223" s="34">
        <f t="shared" si="50"/>
        <v>0</v>
      </c>
      <c r="F223" s="35">
        <f t="shared" si="51"/>
        <v>0</v>
      </c>
      <c r="G223" s="36">
        <f t="shared" si="52"/>
        <v>0</v>
      </c>
      <c r="I223" s="31">
        <f t="shared" si="55"/>
        <v>0</v>
      </c>
      <c r="J223" s="57">
        <f t="shared" si="56"/>
        <v>0</v>
      </c>
      <c r="K223" s="31">
        <f t="shared" si="57"/>
        <v>0</v>
      </c>
      <c r="L223" s="31">
        <f t="shared" si="58"/>
        <v>0</v>
      </c>
      <c r="M223" s="31">
        <f t="shared" si="59"/>
        <v>0</v>
      </c>
      <c r="N223" s="31">
        <f t="shared" si="60"/>
        <v>0</v>
      </c>
      <c r="O223" s="31">
        <f t="shared" si="61"/>
        <v>0</v>
      </c>
    </row>
    <row r="224" spans="1:15" ht="11.45" customHeight="1" x14ac:dyDescent="0.25">
      <c r="A224" s="27">
        <v>211</v>
      </c>
      <c r="B224" s="33">
        <v>48662</v>
      </c>
      <c r="C224" s="35">
        <f t="shared" si="53"/>
        <v>0</v>
      </c>
      <c r="D224" s="35">
        <f t="shared" si="54"/>
        <v>0</v>
      </c>
      <c r="E224" s="34">
        <f t="shared" si="50"/>
        <v>0</v>
      </c>
      <c r="F224" s="35">
        <f t="shared" si="51"/>
        <v>0</v>
      </c>
      <c r="G224" s="36">
        <f t="shared" si="52"/>
        <v>0</v>
      </c>
      <c r="I224" s="31">
        <f t="shared" si="55"/>
        <v>0</v>
      </c>
      <c r="J224" s="57">
        <f t="shared" si="56"/>
        <v>0</v>
      </c>
      <c r="K224" s="31">
        <f t="shared" si="57"/>
        <v>0</v>
      </c>
      <c r="L224" s="31">
        <f t="shared" si="58"/>
        <v>0</v>
      </c>
      <c r="M224" s="31">
        <f t="shared" si="59"/>
        <v>0</v>
      </c>
      <c r="N224" s="31">
        <f t="shared" si="60"/>
        <v>0</v>
      </c>
      <c r="O224" s="31">
        <f t="shared" si="61"/>
        <v>0</v>
      </c>
    </row>
    <row r="225" spans="1:15" ht="11.45" customHeight="1" x14ac:dyDescent="0.25">
      <c r="A225" s="27">
        <v>212</v>
      </c>
      <c r="B225" s="33">
        <v>48693</v>
      </c>
      <c r="C225" s="35">
        <f t="shared" si="53"/>
        <v>0</v>
      </c>
      <c r="D225" s="35">
        <f t="shared" si="54"/>
        <v>0</v>
      </c>
      <c r="E225" s="34">
        <f t="shared" si="50"/>
        <v>0</v>
      </c>
      <c r="F225" s="35">
        <f t="shared" si="51"/>
        <v>0</v>
      </c>
      <c r="G225" s="36">
        <f t="shared" si="52"/>
        <v>0</v>
      </c>
      <c r="I225" s="31">
        <f t="shared" si="55"/>
        <v>0</v>
      </c>
      <c r="J225" s="57">
        <f t="shared" si="56"/>
        <v>0</v>
      </c>
      <c r="K225" s="31">
        <f t="shared" si="57"/>
        <v>0</v>
      </c>
      <c r="L225" s="31">
        <f t="shared" si="58"/>
        <v>0</v>
      </c>
      <c r="M225" s="31">
        <f t="shared" si="59"/>
        <v>0</v>
      </c>
      <c r="N225" s="31">
        <f t="shared" si="60"/>
        <v>0</v>
      </c>
      <c r="O225" s="31">
        <f t="shared" si="61"/>
        <v>0</v>
      </c>
    </row>
    <row r="226" spans="1:15" ht="11.45" customHeight="1" x14ac:dyDescent="0.25">
      <c r="A226" s="27">
        <v>213</v>
      </c>
      <c r="B226" s="33">
        <v>48723</v>
      </c>
      <c r="C226" s="35">
        <f t="shared" si="53"/>
        <v>0</v>
      </c>
      <c r="D226" s="35">
        <f t="shared" si="54"/>
        <v>0</v>
      </c>
      <c r="E226" s="34">
        <f t="shared" si="50"/>
        <v>0</v>
      </c>
      <c r="F226" s="35">
        <f t="shared" si="51"/>
        <v>0</v>
      </c>
      <c r="G226" s="36">
        <f t="shared" si="52"/>
        <v>0</v>
      </c>
      <c r="I226" s="31">
        <f t="shared" si="55"/>
        <v>0</v>
      </c>
      <c r="J226" s="57">
        <f t="shared" si="56"/>
        <v>0</v>
      </c>
      <c r="K226" s="31">
        <f t="shared" si="57"/>
        <v>0</v>
      </c>
      <c r="L226" s="31">
        <f t="shared" si="58"/>
        <v>0</v>
      </c>
      <c r="M226" s="31">
        <f t="shared" si="59"/>
        <v>0</v>
      </c>
      <c r="N226" s="31">
        <f t="shared" si="60"/>
        <v>0</v>
      </c>
      <c r="O226" s="31">
        <f t="shared" si="61"/>
        <v>0</v>
      </c>
    </row>
    <row r="227" spans="1:15" ht="11.45" customHeight="1" x14ac:dyDescent="0.25">
      <c r="A227" s="27">
        <v>214</v>
      </c>
      <c r="B227" s="33">
        <v>48754</v>
      </c>
      <c r="C227" s="35">
        <f t="shared" si="53"/>
        <v>0</v>
      </c>
      <c r="D227" s="35">
        <f t="shared" si="54"/>
        <v>0</v>
      </c>
      <c r="E227" s="34">
        <f t="shared" si="50"/>
        <v>0</v>
      </c>
      <c r="F227" s="35">
        <f t="shared" si="51"/>
        <v>0</v>
      </c>
      <c r="G227" s="36">
        <f t="shared" si="52"/>
        <v>0</v>
      </c>
      <c r="I227" s="31">
        <f t="shared" si="55"/>
        <v>0</v>
      </c>
      <c r="J227" s="57">
        <f t="shared" si="56"/>
        <v>0</v>
      </c>
      <c r="K227" s="31">
        <f t="shared" si="57"/>
        <v>0</v>
      </c>
      <c r="L227" s="31">
        <f t="shared" si="58"/>
        <v>0</v>
      </c>
      <c r="M227" s="31">
        <f t="shared" si="59"/>
        <v>0</v>
      </c>
      <c r="N227" s="31">
        <f t="shared" si="60"/>
        <v>0</v>
      </c>
      <c r="O227" s="31">
        <f t="shared" si="61"/>
        <v>0</v>
      </c>
    </row>
    <row r="228" spans="1:15" ht="11.45" customHeight="1" x14ac:dyDescent="0.25">
      <c r="A228" s="27">
        <v>215</v>
      </c>
      <c r="B228" s="33">
        <v>48784</v>
      </c>
      <c r="C228" s="35">
        <f t="shared" si="53"/>
        <v>0</v>
      </c>
      <c r="D228" s="35">
        <f t="shared" si="54"/>
        <v>0</v>
      </c>
      <c r="E228" s="34">
        <f t="shared" si="50"/>
        <v>0</v>
      </c>
      <c r="F228" s="35">
        <f t="shared" si="51"/>
        <v>0</v>
      </c>
      <c r="G228" s="36">
        <f t="shared" si="52"/>
        <v>0</v>
      </c>
      <c r="I228" s="31">
        <f t="shared" si="55"/>
        <v>0</v>
      </c>
      <c r="J228" s="57">
        <f t="shared" si="56"/>
        <v>0</v>
      </c>
      <c r="K228" s="31">
        <f t="shared" si="57"/>
        <v>0</v>
      </c>
      <c r="L228" s="31">
        <f t="shared" si="58"/>
        <v>0</v>
      </c>
      <c r="M228" s="31">
        <f t="shared" si="59"/>
        <v>0</v>
      </c>
      <c r="N228" s="31">
        <f t="shared" si="60"/>
        <v>0</v>
      </c>
      <c r="O228" s="31">
        <f t="shared" si="61"/>
        <v>0</v>
      </c>
    </row>
    <row r="229" spans="1:15" ht="11.45" customHeight="1" x14ac:dyDescent="0.25">
      <c r="A229" s="27">
        <v>216</v>
      </c>
      <c r="B229" s="33">
        <v>48815</v>
      </c>
      <c r="C229" s="35">
        <f t="shared" si="53"/>
        <v>0</v>
      </c>
      <c r="D229" s="35">
        <f t="shared" si="54"/>
        <v>0</v>
      </c>
      <c r="E229" s="34">
        <f t="shared" si="50"/>
        <v>0</v>
      </c>
      <c r="F229" s="35">
        <f t="shared" si="51"/>
        <v>0</v>
      </c>
      <c r="G229" s="36">
        <f t="shared" si="52"/>
        <v>0</v>
      </c>
      <c r="I229" s="31">
        <f t="shared" si="55"/>
        <v>0</v>
      </c>
      <c r="J229" s="57">
        <f t="shared" si="56"/>
        <v>0</v>
      </c>
      <c r="K229" s="31">
        <f t="shared" si="57"/>
        <v>0</v>
      </c>
      <c r="L229" s="31">
        <f t="shared" si="58"/>
        <v>0</v>
      </c>
      <c r="M229" s="31">
        <f t="shared" si="59"/>
        <v>0</v>
      </c>
      <c r="N229" s="31">
        <f t="shared" si="60"/>
        <v>0</v>
      </c>
      <c r="O229" s="31">
        <f t="shared" si="61"/>
        <v>0</v>
      </c>
    </row>
    <row r="230" spans="1:15" ht="11.45" customHeight="1" x14ac:dyDescent="0.25">
      <c r="A230" s="27">
        <v>217</v>
      </c>
      <c r="B230" s="28"/>
      <c r="C230" s="35">
        <f t="shared" si="53"/>
        <v>0</v>
      </c>
      <c r="D230" s="35">
        <f t="shared" si="54"/>
        <v>0</v>
      </c>
      <c r="E230" s="34">
        <f t="shared" si="50"/>
        <v>0</v>
      </c>
      <c r="F230" s="35">
        <f t="shared" si="51"/>
        <v>0</v>
      </c>
      <c r="G230" s="36">
        <f t="shared" si="52"/>
        <v>0</v>
      </c>
      <c r="I230" s="31">
        <f t="shared" si="55"/>
        <v>0</v>
      </c>
      <c r="J230" s="57">
        <f t="shared" si="56"/>
        <v>0</v>
      </c>
      <c r="K230" s="31">
        <f t="shared" si="57"/>
        <v>0</v>
      </c>
      <c r="L230" s="31">
        <f t="shared" si="58"/>
        <v>0</v>
      </c>
      <c r="M230" s="31">
        <f t="shared" si="59"/>
        <v>0</v>
      </c>
      <c r="N230" s="31">
        <f t="shared" si="60"/>
        <v>0</v>
      </c>
      <c r="O230" s="31">
        <f t="shared" si="61"/>
        <v>0</v>
      </c>
    </row>
    <row r="231" spans="1:15" ht="11.45" customHeight="1" x14ac:dyDescent="0.25">
      <c r="A231" s="27">
        <v>218</v>
      </c>
      <c r="B231" s="28"/>
      <c r="C231" s="35">
        <f t="shared" si="53"/>
        <v>0</v>
      </c>
      <c r="D231" s="35">
        <f t="shared" si="54"/>
        <v>0</v>
      </c>
      <c r="E231" s="34">
        <f t="shared" si="50"/>
        <v>0</v>
      </c>
      <c r="F231" s="35">
        <f t="shared" si="51"/>
        <v>0</v>
      </c>
      <c r="G231" s="36">
        <f t="shared" si="52"/>
        <v>0</v>
      </c>
      <c r="I231" s="31">
        <f t="shared" si="55"/>
        <v>0</v>
      </c>
      <c r="J231" s="57">
        <f t="shared" si="56"/>
        <v>0</v>
      </c>
      <c r="K231" s="31">
        <f t="shared" si="57"/>
        <v>0</v>
      </c>
      <c r="L231" s="31">
        <f t="shared" si="58"/>
        <v>0</v>
      </c>
      <c r="M231" s="31">
        <f t="shared" si="59"/>
        <v>0</v>
      </c>
      <c r="N231" s="31">
        <f t="shared" si="60"/>
        <v>0</v>
      </c>
      <c r="O231" s="31">
        <f t="shared" si="61"/>
        <v>0</v>
      </c>
    </row>
    <row r="232" spans="1:15" ht="11.45" customHeight="1" x14ac:dyDescent="0.25">
      <c r="A232" s="27">
        <v>219</v>
      </c>
      <c r="B232" s="28"/>
      <c r="C232" s="35">
        <f t="shared" si="53"/>
        <v>0</v>
      </c>
      <c r="D232" s="35">
        <f t="shared" si="54"/>
        <v>0</v>
      </c>
      <c r="E232" s="34">
        <f t="shared" si="50"/>
        <v>0</v>
      </c>
      <c r="F232" s="35">
        <f t="shared" si="51"/>
        <v>0</v>
      </c>
      <c r="G232" s="36">
        <f t="shared" si="52"/>
        <v>0</v>
      </c>
      <c r="I232" s="31">
        <f t="shared" si="55"/>
        <v>0</v>
      </c>
      <c r="J232" s="57">
        <f t="shared" si="56"/>
        <v>0</v>
      </c>
      <c r="K232" s="31">
        <f t="shared" si="57"/>
        <v>0</v>
      </c>
      <c r="L232" s="31">
        <f t="shared" si="58"/>
        <v>0</v>
      </c>
      <c r="M232" s="31">
        <f t="shared" si="59"/>
        <v>0</v>
      </c>
      <c r="N232" s="31">
        <f t="shared" si="60"/>
        <v>0</v>
      </c>
      <c r="O232" s="31">
        <f t="shared" si="61"/>
        <v>0</v>
      </c>
    </row>
    <row r="233" spans="1:15" ht="11.45" customHeight="1" x14ac:dyDescent="0.25">
      <c r="A233" s="27">
        <v>220</v>
      </c>
      <c r="B233" s="28"/>
      <c r="C233" s="35">
        <f t="shared" si="53"/>
        <v>0</v>
      </c>
      <c r="D233" s="35">
        <f t="shared" si="54"/>
        <v>0</v>
      </c>
      <c r="E233" s="34">
        <f t="shared" si="50"/>
        <v>0</v>
      </c>
      <c r="F233" s="35">
        <f t="shared" si="51"/>
        <v>0</v>
      </c>
      <c r="G233" s="36">
        <f t="shared" si="52"/>
        <v>0</v>
      </c>
      <c r="I233" s="31">
        <f t="shared" si="55"/>
        <v>0</v>
      </c>
      <c r="J233" s="57">
        <f t="shared" si="56"/>
        <v>0</v>
      </c>
      <c r="K233" s="31">
        <f t="shared" si="57"/>
        <v>0</v>
      </c>
      <c r="L233" s="31">
        <f t="shared" si="58"/>
        <v>0</v>
      </c>
      <c r="M233" s="31">
        <f t="shared" si="59"/>
        <v>0</v>
      </c>
      <c r="N233" s="31">
        <f t="shared" si="60"/>
        <v>0</v>
      </c>
      <c r="O233" s="31">
        <f t="shared" si="61"/>
        <v>0</v>
      </c>
    </row>
    <row r="234" spans="1:15" ht="11.45" customHeight="1" x14ac:dyDescent="0.25">
      <c r="A234" s="27">
        <v>221</v>
      </c>
      <c r="B234" s="28"/>
      <c r="C234" s="35">
        <f t="shared" si="53"/>
        <v>0</v>
      </c>
      <c r="D234" s="35">
        <f t="shared" si="54"/>
        <v>0</v>
      </c>
      <c r="E234" s="34">
        <f t="shared" si="50"/>
        <v>0</v>
      </c>
      <c r="F234" s="35">
        <f t="shared" si="51"/>
        <v>0</v>
      </c>
      <c r="G234" s="36">
        <f t="shared" si="52"/>
        <v>0</v>
      </c>
      <c r="I234" s="31">
        <f t="shared" si="55"/>
        <v>0</v>
      </c>
      <c r="J234" s="57">
        <f t="shared" si="56"/>
        <v>0</v>
      </c>
      <c r="K234" s="31">
        <f t="shared" si="57"/>
        <v>0</v>
      </c>
      <c r="L234" s="31">
        <f t="shared" si="58"/>
        <v>0</v>
      </c>
      <c r="M234" s="31">
        <f t="shared" si="59"/>
        <v>0</v>
      </c>
      <c r="N234" s="31">
        <f t="shared" si="60"/>
        <v>0</v>
      </c>
      <c r="O234" s="31">
        <f t="shared" si="61"/>
        <v>0</v>
      </c>
    </row>
    <row r="235" spans="1:15" ht="11.45" customHeight="1" x14ac:dyDescent="0.25">
      <c r="A235" s="27">
        <v>222</v>
      </c>
      <c r="B235" s="28"/>
      <c r="C235" s="35">
        <f t="shared" si="53"/>
        <v>0</v>
      </c>
      <c r="D235" s="35">
        <f t="shared" si="54"/>
        <v>0</v>
      </c>
      <c r="E235" s="34">
        <f t="shared" si="50"/>
        <v>0</v>
      </c>
      <c r="F235" s="35">
        <f t="shared" si="51"/>
        <v>0</v>
      </c>
      <c r="G235" s="36">
        <f t="shared" si="52"/>
        <v>0</v>
      </c>
      <c r="I235" s="31">
        <f t="shared" si="55"/>
        <v>0</v>
      </c>
      <c r="J235" s="57">
        <f t="shared" si="56"/>
        <v>0</v>
      </c>
      <c r="K235" s="31">
        <f t="shared" si="57"/>
        <v>0</v>
      </c>
      <c r="L235" s="31">
        <f t="shared" si="58"/>
        <v>0</v>
      </c>
      <c r="M235" s="31">
        <f t="shared" si="59"/>
        <v>0</v>
      </c>
      <c r="N235" s="31">
        <f t="shared" si="60"/>
        <v>0</v>
      </c>
      <c r="O235" s="31">
        <f t="shared" si="61"/>
        <v>0</v>
      </c>
    </row>
    <row r="236" spans="1:15" ht="11.45" customHeight="1" x14ac:dyDescent="0.25">
      <c r="A236" s="27">
        <v>223</v>
      </c>
      <c r="B236" s="28"/>
      <c r="C236" s="35">
        <f t="shared" si="53"/>
        <v>0</v>
      </c>
      <c r="D236" s="35">
        <f t="shared" si="54"/>
        <v>0</v>
      </c>
      <c r="E236" s="34">
        <f t="shared" si="50"/>
        <v>0</v>
      </c>
      <c r="F236" s="35">
        <f t="shared" si="51"/>
        <v>0</v>
      </c>
      <c r="G236" s="36">
        <f t="shared" si="52"/>
        <v>0</v>
      </c>
      <c r="I236" s="31">
        <f t="shared" si="55"/>
        <v>0</v>
      </c>
      <c r="J236" s="57">
        <f t="shared" si="56"/>
        <v>0</v>
      </c>
      <c r="K236" s="31">
        <f t="shared" si="57"/>
        <v>0</v>
      </c>
      <c r="L236" s="31">
        <f t="shared" si="58"/>
        <v>0</v>
      </c>
      <c r="M236" s="31">
        <f t="shared" si="59"/>
        <v>0</v>
      </c>
      <c r="N236" s="31">
        <f t="shared" si="60"/>
        <v>0</v>
      </c>
      <c r="O236" s="31">
        <f t="shared" si="61"/>
        <v>0</v>
      </c>
    </row>
    <row r="237" spans="1:15" ht="11.45" customHeight="1" x14ac:dyDescent="0.25">
      <c r="A237" s="27">
        <v>224</v>
      </c>
      <c r="B237" s="28"/>
      <c r="C237" s="35">
        <f t="shared" si="53"/>
        <v>0</v>
      </c>
      <c r="D237" s="35">
        <f t="shared" si="54"/>
        <v>0</v>
      </c>
      <c r="E237" s="34">
        <f t="shared" si="50"/>
        <v>0</v>
      </c>
      <c r="F237" s="35">
        <f t="shared" si="51"/>
        <v>0</v>
      </c>
      <c r="G237" s="36">
        <f t="shared" si="52"/>
        <v>0</v>
      </c>
      <c r="I237" s="31">
        <f t="shared" si="55"/>
        <v>0</v>
      </c>
      <c r="J237" s="57">
        <f t="shared" si="56"/>
        <v>0</v>
      </c>
      <c r="K237" s="31">
        <f t="shared" si="57"/>
        <v>0</v>
      </c>
      <c r="L237" s="31">
        <f t="shared" si="58"/>
        <v>0</v>
      </c>
      <c r="M237" s="31">
        <f t="shared" si="59"/>
        <v>0</v>
      </c>
      <c r="N237" s="31">
        <f t="shared" si="60"/>
        <v>0</v>
      </c>
      <c r="O237" s="31">
        <f t="shared" si="61"/>
        <v>0</v>
      </c>
    </row>
    <row r="238" spans="1:15" ht="11.45" customHeight="1" x14ac:dyDescent="0.25">
      <c r="A238" s="27">
        <v>225</v>
      </c>
      <c r="B238" s="28"/>
      <c r="C238" s="35">
        <f t="shared" si="53"/>
        <v>0</v>
      </c>
      <c r="D238" s="35">
        <f t="shared" si="54"/>
        <v>0</v>
      </c>
      <c r="E238" s="34">
        <f t="shared" si="50"/>
        <v>0</v>
      </c>
      <c r="F238" s="35">
        <f t="shared" si="51"/>
        <v>0</v>
      </c>
      <c r="G238" s="36">
        <f t="shared" si="52"/>
        <v>0</v>
      </c>
      <c r="I238" s="31">
        <f t="shared" si="55"/>
        <v>0</v>
      </c>
      <c r="J238" s="57">
        <f t="shared" si="56"/>
        <v>0</v>
      </c>
      <c r="K238" s="31">
        <f t="shared" si="57"/>
        <v>0</v>
      </c>
      <c r="L238" s="31">
        <f t="shared" si="58"/>
        <v>0</v>
      </c>
      <c r="M238" s="31">
        <f t="shared" si="59"/>
        <v>0</v>
      </c>
      <c r="N238" s="31">
        <f t="shared" si="60"/>
        <v>0</v>
      </c>
      <c r="O238" s="31">
        <f t="shared" si="61"/>
        <v>0</v>
      </c>
    </row>
    <row r="239" spans="1:15" ht="11.45" customHeight="1" x14ac:dyDescent="0.25">
      <c r="A239" s="27">
        <v>226</v>
      </c>
      <c r="B239" s="28"/>
      <c r="C239" s="35">
        <f t="shared" si="53"/>
        <v>0</v>
      </c>
      <c r="D239" s="35">
        <f t="shared" si="54"/>
        <v>0</v>
      </c>
      <c r="E239" s="34">
        <f t="shared" si="50"/>
        <v>0</v>
      </c>
      <c r="F239" s="35">
        <f t="shared" si="51"/>
        <v>0</v>
      </c>
      <c r="G239" s="36">
        <f t="shared" si="52"/>
        <v>0</v>
      </c>
      <c r="I239" s="31">
        <f t="shared" si="55"/>
        <v>0</v>
      </c>
      <c r="J239" s="57">
        <f t="shared" si="56"/>
        <v>0</v>
      </c>
      <c r="K239" s="31">
        <f t="shared" si="57"/>
        <v>0</v>
      </c>
      <c r="L239" s="31">
        <f t="shared" si="58"/>
        <v>0</v>
      </c>
      <c r="M239" s="31">
        <f t="shared" si="59"/>
        <v>0</v>
      </c>
      <c r="N239" s="31">
        <f t="shared" si="60"/>
        <v>0</v>
      </c>
      <c r="O239" s="31">
        <f t="shared" si="61"/>
        <v>0</v>
      </c>
    </row>
    <row r="240" spans="1:15" ht="11.45" customHeight="1" x14ac:dyDescent="0.25">
      <c r="A240" s="27">
        <v>227</v>
      </c>
      <c r="B240" s="28"/>
      <c r="C240" s="35">
        <f t="shared" si="53"/>
        <v>0</v>
      </c>
      <c r="D240" s="35">
        <f t="shared" si="54"/>
        <v>0</v>
      </c>
      <c r="E240" s="34">
        <f t="shared" si="50"/>
        <v>0</v>
      </c>
      <c r="F240" s="35">
        <f t="shared" si="51"/>
        <v>0</v>
      </c>
      <c r="G240" s="36">
        <f t="shared" si="52"/>
        <v>0</v>
      </c>
      <c r="I240" s="31">
        <f t="shared" si="55"/>
        <v>0</v>
      </c>
      <c r="J240" s="57">
        <f t="shared" si="56"/>
        <v>0</v>
      </c>
      <c r="K240" s="31">
        <f t="shared" si="57"/>
        <v>0</v>
      </c>
      <c r="L240" s="31">
        <f t="shared" si="58"/>
        <v>0</v>
      </c>
      <c r="M240" s="31">
        <f t="shared" si="59"/>
        <v>0</v>
      </c>
      <c r="N240" s="31">
        <f t="shared" si="60"/>
        <v>0</v>
      </c>
      <c r="O240" s="31">
        <f t="shared" si="61"/>
        <v>0</v>
      </c>
    </row>
    <row r="241" spans="1:15" ht="11.45" customHeight="1" x14ac:dyDescent="0.25">
      <c r="A241" s="27">
        <v>228</v>
      </c>
      <c r="B241" s="28"/>
      <c r="C241" s="35">
        <f t="shared" si="53"/>
        <v>0</v>
      </c>
      <c r="D241" s="35">
        <f t="shared" si="54"/>
        <v>0</v>
      </c>
      <c r="E241" s="34">
        <f t="shared" si="50"/>
        <v>0</v>
      </c>
      <c r="F241" s="35">
        <f t="shared" si="51"/>
        <v>0</v>
      </c>
      <c r="G241" s="36">
        <f t="shared" si="52"/>
        <v>0</v>
      </c>
      <c r="I241" s="31">
        <f t="shared" si="55"/>
        <v>0</v>
      </c>
      <c r="J241" s="57">
        <f t="shared" si="56"/>
        <v>0</v>
      </c>
      <c r="K241" s="31">
        <f t="shared" si="57"/>
        <v>0</v>
      </c>
      <c r="L241" s="31">
        <f t="shared" si="58"/>
        <v>0</v>
      </c>
      <c r="M241" s="31">
        <f t="shared" si="59"/>
        <v>0</v>
      </c>
      <c r="N241" s="31">
        <f t="shared" si="60"/>
        <v>0</v>
      </c>
      <c r="O241" s="31">
        <f t="shared" si="61"/>
        <v>0</v>
      </c>
    </row>
    <row r="242" spans="1:15" ht="11.45" customHeight="1" x14ac:dyDescent="0.25">
      <c r="A242" s="27">
        <v>229</v>
      </c>
      <c r="B242" s="28"/>
      <c r="C242" s="35">
        <f t="shared" si="53"/>
        <v>0</v>
      </c>
      <c r="D242" s="35">
        <f t="shared" si="54"/>
        <v>0</v>
      </c>
      <c r="E242" s="34">
        <f t="shared" si="50"/>
        <v>0</v>
      </c>
      <c r="F242" s="35">
        <f t="shared" si="51"/>
        <v>0</v>
      </c>
      <c r="G242" s="36">
        <f t="shared" si="52"/>
        <v>0</v>
      </c>
      <c r="I242" s="31">
        <f t="shared" si="55"/>
        <v>0</v>
      </c>
      <c r="J242" s="57">
        <f t="shared" si="56"/>
        <v>0</v>
      </c>
      <c r="K242" s="31">
        <f t="shared" si="57"/>
        <v>0</v>
      </c>
      <c r="L242" s="31">
        <f t="shared" si="58"/>
        <v>0</v>
      </c>
      <c r="M242" s="31">
        <f t="shared" si="59"/>
        <v>0</v>
      </c>
      <c r="N242" s="31">
        <f t="shared" si="60"/>
        <v>0</v>
      </c>
      <c r="O242" s="31">
        <f t="shared" si="61"/>
        <v>0</v>
      </c>
    </row>
    <row r="243" spans="1:15" ht="11.45" customHeight="1" x14ac:dyDescent="0.25">
      <c r="A243" s="27">
        <v>230</v>
      </c>
      <c r="B243" s="28"/>
      <c r="C243" s="35">
        <f t="shared" si="53"/>
        <v>0</v>
      </c>
      <c r="D243" s="35">
        <f t="shared" si="54"/>
        <v>0</v>
      </c>
      <c r="E243" s="34">
        <f t="shared" si="50"/>
        <v>0</v>
      </c>
      <c r="F243" s="35">
        <f t="shared" si="51"/>
        <v>0</v>
      </c>
      <c r="G243" s="36">
        <f t="shared" si="52"/>
        <v>0</v>
      </c>
      <c r="I243" s="31">
        <f t="shared" si="55"/>
        <v>0</v>
      </c>
      <c r="J243" s="57">
        <f t="shared" si="56"/>
        <v>0</v>
      </c>
      <c r="K243" s="31">
        <f t="shared" si="57"/>
        <v>0</v>
      </c>
      <c r="L243" s="31">
        <f t="shared" si="58"/>
        <v>0</v>
      </c>
      <c r="M243" s="31">
        <f t="shared" si="59"/>
        <v>0</v>
      </c>
      <c r="N243" s="31">
        <f t="shared" si="60"/>
        <v>0</v>
      </c>
      <c r="O243" s="31">
        <f t="shared" si="61"/>
        <v>0</v>
      </c>
    </row>
    <row r="244" spans="1:15" ht="11.45" customHeight="1" x14ac:dyDescent="0.25">
      <c r="A244" s="27">
        <v>231</v>
      </c>
      <c r="B244" s="28"/>
      <c r="C244" s="35">
        <f t="shared" si="53"/>
        <v>0</v>
      </c>
      <c r="D244" s="35">
        <f t="shared" si="54"/>
        <v>0</v>
      </c>
      <c r="E244" s="34">
        <f t="shared" si="50"/>
        <v>0</v>
      </c>
      <c r="F244" s="35">
        <f t="shared" si="51"/>
        <v>0</v>
      </c>
      <c r="G244" s="36">
        <f t="shared" si="52"/>
        <v>0</v>
      </c>
      <c r="I244" s="31">
        <f t="shared" si="55"/>
        <v>0</v>
      </c>
      <c r="J244" s="57">
        <f t="shared" si="56"/>
        <v>0</v>
      </c>
      <c r="K244" s="31">
        <f t="shared" si="57"/>
        <v>0</v>
      </c>
      <c r="L244" s="31">
        <f t="shared" si="58"/>
        <v>0</v>
      </c>
      <c r="M244" s="31">
        <f t="shared" si="59"/>
        <v>0</v>
      </c>
      <c r="N244" s="31">
        <f t="shared" si="60"/>
        <v>0</v>
      </c>
      <c r="O244" s="31">
        <f t="shared" si="61"/>
        <v>0</v>
      </c>
    </row>
    <row r="245" spans="1:15" ht="11.45" customHeight="1" x14ac:dyDescent="0.25">
      <c r="A245" s="27">
        <v>232</v>
      </c>
      <c r="B245" s="28"/>
      <c r="C245" s="35">
        <f t="shared" si="53"/>
        <v>0</v>
      </c>
      <c r="D245" s="35">
        <f t="shared" si="54"/>
        <v>0</v>
      </c>
      <c r="E245" s="34">
        <f t="shared" si="50"/>
        <v>0</v>
      </c>
      <c r="F245" s="35">
        <f t="shared" si="51"/>
        <v>0</v>
      </c>
      <c r="G245" s="36">
        <f t="shared" si="52"/>
        <v>0</v>
      </c>
      <c r="I245" s="31">
        <f t="shared" si="55"/>
        <v>0</v>
      </c>
      <c r="J245" s="57">
        <f t="shared" si="56"/>
        <v>0</v>
      </c>
      <c r="K245" s="31">
        <f t="shared" si="57"/>
        <v>0</v>
      </c>
      <c r="L245" s="31">
        <f t="shared" si="58"/>
        <v>0</v>
      </c>
      <c r="M245" s="31">
        <f t="shared" si="59"/>
        <v>0</v>
      </c>
      <c r="N245" s="31">
        <f t="shared" si="60"/>
        <v>0</v>
      </c>
      <c r="O245" s="31">
        <f t="shared" si="61"/>
        <v>0</v>
      </c>
    </row>
    <row r="246" spans="1:15" ht="11.45" customHeight="1" x14ac:dyDescent="0.25">
      <c r="A246" s="27">
        <v>233</v>
      </c>
      <c r="B246" s="28"/>
      <c r="C246" s="35">
        <f t="shared" si="53"/>
        <v>0</v>
      </c>
      <c r="D246" s="35">
        <f t="shared" si="54"/>
        <v>0</v>
      </c>
      <c r="E246" s="34">
        <f t="shared" si="50"/>
        <v>0</v>
      </c>
      <c r="F246" s="35">
        <f t="shared" si="51"/>
        <v>0</v>
      </c>
      <c r="G246" s="36">
        <f t="shared" si="52"/>
        <v>0</v>
      </c>
      <c r="I246" s="31">
        <f t="shared" si="55"/>
        <v>0</v>
      </c>
      <c r="J246" s="57">
        <f t="shared" si="56"/>
        <v>0</v>
      </c>
      <c r="K246" s="31">
        <f t="shared" si="57"/>
        <v>0</v>
      </c>
      <c r="L246" s="31">
        <f t="shared" si="58"/>
        <v>0</v>
      </c>
      <c r="M246" s="31">
        <f t="shared" si="59"/>
        <v>0</v>
      </c>
      <c r="N246" s="31">
        <f t="shared" si="60"/>
        <v>0</v>
      </c>
      <c r="O246" s="31">
        <f t="shared" si="61"/>
        <v>0</v>
      </c>
    </row>
    <row r="247" spans="1:15" ht="11.45" customHeight="1" x14ac:dyDescent="0.25">
      <c r="A247" s="27">
        <v>234</v>
      </c>
      <c r="B247" s="28"/>
      <c r="C247" s="35">
        <f t="shared" si="53"/>
        <v>0</v>
      </c>
      <c r="D247" s="35">
        <f t="shared" si="54"/>
        <v>0</v>
      </c>
      <c r="E247" s="34">
        <f t="shared" si="50"/>
        <v>0</v>
      </c>
      <c r="F247" s="35">
        <f t="shared" si="51"/>
        <v>0</v>
      </c>
      <c r="G247" s="36">
        <f t="shared" si="52"/>
        <v>0</v>
      </c>
      <c r="I247" s="31">
        <f t="shared" si="55"/>
        <v>0</v>
      </c>
      <c r="J247" s="57">
        <f t="shared" si="56"/>
        <v>0</v>
      </c>
      <c r="K247" s="31">
        <f t="shared" si="57"/>
        <v>0</v>
      </c>
      <c r="L247" s="31">
        <f t="shared" si="58"/>
        <v>0</v>
      </c>
      <c r="M247" s="31">
        <f t="shared" si="59"/>
        <v>0</v>
      </c>
      <c r="N247" s="31">
        <f t="shared" si="60"/>
        <v>0</v>
      </c>
      <c r="O247" s="31">
        <f t="shared" si="61"/>
        <v>0</v>
      </c>
    </row>
    <row r="248" spans="1:15" ht="11.45" customHeight="1" x14ac:dyDescent="0.25">
      <c r="A248" s="27">
        <v>235</v>
      </c>
      <c r="B248" s="28"/>
      <c r="C248" s="35">
        <f t="shared" si="53"/>
        <v>0</v>
      </c>
      <c r="D248" s="35">
        <f t="shared" si="54"/>
        <v>0</v>
      </c>
      <c r="E248" s="34">
        <f t="shared" si="50"/>
        <v>0</v>
      </c>
      <c r="F248" s="35">
        <f t="shared" si="51"/>
        <v>0</v>
      </c>
      <c r="G248" s="36">
        <f t="shared" si="52"/>
        <v>0</v>
      </c>
      <c r="I248" s="31">
        <f t="shared" si="55"/>
        <v>0</v>
      </c>
      <c r="J248" s="57">
        <f t="shared" si="56"/>
        <v>0</v>
      </c>
      <c r="K248" s="31">
        <f t="shared" si="57"/>
        <v>0</v>
      </c>
      <c r="L248" s="31">
        <f t="shared" si="58"/>
        <v>0</v>
      </c>
      <c r="M248" s="31">
        <f t="shared" si="59"/>
        <v>0</v>
      </c>
      <c r="N248" s="31">
        <f t="shared" si="60"/>
        <v>0</v>
      </c>
      <c r="O248" s="31">
        <f t="shared" si="61"/>
        <v>0</v>
      </c>
    </row>
    <row r="249" spans="1:15" ht="11.45" customHeight="1" x14ac:dyDescent="0.25">
      <c r="A249" s="27">
        <v>236</v>
      </c>
      <c r="B249" s="28"/>
      <c r="C249" s="35">
        <f t="shared" si="53"/>
        <v>0</v>
      </c>
      <c r="D249" s="35">
        <f t="shared" si="54"/>
        <v>0</v>
      </c>
      <c r="E249" s="34">
        <f t="shared" si="50"/>
        <v>0</v>
      </c>
      <c r="F249" s="35">
        <f t="shared" si="51"/>
        <v>0</v>
      </c>
      <c r="G249" s="36">
        <f t="shared" si="52"/>
        <v>0</v>
      </c>
      <c r="I249" s="31">
        <f t="shared" si="55"/>
        <v>0</v>
      </c>
      <c r="J249" s="57">
        <f t="shared" si="56"/>
        <v>0</v>
      </c>
      <c r="K249" s="31">
        <f t="shared" si="57"/>
        <v>0</v>
      </c>
      <c r="L249" s="31">
        <f t="shared" si="58"/>
        <v>0</v>
      </c>
      <c r="M249" s="31">
        <f t="shared" si="59"/>
        <v>0</v>
      </c>
      <c r="N249" s="31">
        <f t="shared" si="60"/>
        <v>0</v>
      </c>
      <c r="O249" s="31">
        <f t="shared" si="61"/>
        <v>0</v>
      </c>
    </row>
    <row r="250" spans="1:15" ht="11.45" customHeight="1" x14ac:dyDescent="0.25">
      <c r="A250" s="27">
        <v>237</v>
      </c>
      <c r="B250" s="28"/>
      <c r="C250" s="35">
        <f t="shared" si="53"/>
        <v>0</v>
      </c>
      <c r="D250" s="35">
        <f t="shared" si="54"/>
        <v>0</v>
      </c>
      <c r="E250" s="34">
        <f t="shared" si="50"/>
        <v>0</v>
      </c>
      <c r="F250" s="35">
        <f t="shared" si="51"/>
        <v>0</v>
      </c>
      <c r="G250" s="36">
        <f t="shared" si="52"/>
        <v>0</v>
      </c>
      <c r="I250" s="31">
        <f t="shared" si="55"/>
        <v>0</v>
      </c>
      <c r="J250" s="57">
        <f t="shared" si="56"/>
        <v>0</v>
      </c>
      <c r="K250" s="31">
        <f t="shared" si="57"/>
        <v>0</v>
      </c>
      <c r="L250" s="31">
        <f t="shared" si="58"/>
        <v>0</v>
      </c>
      <c r="M250" s="31">
        <f t="shared" si="59"/>
        <v>0</v>
      </c>
      <c r="N250" s="31">
        <f t="shared" si="60"/>
        <v>0</v>
      </c>
      <c r="O250" s="31">
        <f t="shared" si="61"/>
        <v>0</v>
      </c>
    </row>
    <row r="251" spans="1:15" ht="11.45" customHeight="1" x14ac:dyDescent="0.25">
      <c r="A251" s="27">
        <v>238</v>
      </c>
      <c r="B251" s="28"/>
      <c r="C251" s="35">
        <f t="shared" si="53"/>
        <v>0</v>
      </c>
      <c r="D251" s="35">
        <f t="shared" si="54"/>
        <v>0</v>
      </c>
      <c r="E251" s="34">
        <f t="shared" si="50"/>
        <v>0</v>
      </c>
      <c r="F251" s="35">
        <f t="shared" si="51"/>
        <v>0</v>
      </c>
      <c r="G251" s="36">
        <f t="shared" si="52"/>
        <v>0</v>
      </c>
      <c r="I251" s="31">
        <f t="shared" si="55"/>
        <v>0</v>
      </c>
      <c r="J251" s="57">
        <f t="shared" si="56"/>
        <v>0</v>
      </c>
      <c r="K251" s="31">
        <f t="shared" si="57"/>
        <v>0</v>
      </c>
      <c r="L251" s="31">
        <f t="shared" si="58"/>
        <v>0</v>
      </c>
      <c r="M251" s="31">
        <f t="shared" si="59"/>
        <v>0</v>
      </c>
      <c r="N251" s="31">
        <f t="shared" si="60"/>
        <v>0</v>
      </c>
      <c r="O251" s="31">
        <f t="shared" si="61"/>
        <v>0</v>
      </c>
    </row>
    <row r="252" spans="1:15" ht="11.45" customHeight="1" x14ac:dyDescent="0.25">
      <c r="A252" s="27">
        <v>239</v>
      </c>
      <c r="B252" s="28"/>
      <c r="C252" s="35">
        <f t="shared" si="53"/>
        <v>0</v>
      </c>
      <c r="D252" s="35">
        <f t="shared" si="54"/>
        <v>0</v>
      </c>
      <c r="E252" s="34">
        <f t="shared" si="50"/>
        <v>0</v>
      </c>
      <c r="F252" s="35">
        <f t="shared" si="51"/>
        <v>0</v>
      </c>
      <c r="G252" s="36">
        <f t="shared" si="52"/>
        <v>0</v>
      </c>
      <c r="I252" s="31">
        <f t="shared" si="55"/>
        <v>0</v>
      </c>
      <c r="J252" s="57">
        <f t="shared" si="56"/>
        <v>0</v>
      </c>
      <c r="K252" s="31">
        <f t="shared" si="57"/>
        <v>0</v>
      </c>
      <c r="L252" s="31">
        <f t="shared" si="58"/>
        <v>0</v>
      </c>
      <c r="M252" s="31">
        <f t="shared" si="59"/>
        <v>0</v>
      </c>
      <c r="N252" s="31">
        <f t="shared" si="60"/>
        <v>0</v>
      </c>
      <c r="O252" s="31">
        <f t="shared" si="61"/>
        <v>0</v>
      </c>
    </row>
    <row r="253" spans="1:15" ht="11.45" customHeight="1" thickBot="1" x14ac:dyDescent="0.3">
      <c r="A253" s="37">
        <v>240</v>
      </c>
      <c r="B253" s="38"/>
      <c r="C253" s="39">
        <f t="shared" si="53"/>
        <v>0</v>
      </c>
      <c r="D253" s="39">
        <f t="shared" si="54"/>
        <v>0</v>
      </c>
      <c r="E253" s="40">
        <f t="shared" si="50"/>
        <v>0</v>
      </c>
      <c r="F253" s="39">
        <f t="shared" si="51"/>
        <v>0</v>
      </c>
      <c r="G253" s="41">
        <f t="shared" si="52"/>
        <v>0</v>
      </c>
      <c r="I253" s="31">
        <f t="shared" si="55"/>
        <v>0</v>
      </c>
      <c r="J253" s="57">
        <f t="shared" si="56"/>
        <v>0</v>
      </c>
      <c r="K253" s="31">
        <f t="shared" si="57"/>
        <v>0</v>
      </c>
      <c r="L253" s="31">
        <f t="shared" si="58"/>
        <v>0</v>
      </c>
      <c r="M253" s="31">
        <f t="shared" si="59"/>
        <v>0</v>
      </c>
      <c r="N253" s="31">
        <f t="shared" si="60"/>
        <v>0</v>
      </c>
      <c r="O253" s="31">
        <f t="shared" si="61"/>
        <v>0</v>
      </c>
    </row>
    <row r="254" spans="1:15" ht="11.45" customHeight="1" x14ac:dyDescent="0.25"/>
    <row r="255" spans="1:15" ht="11.45" customHeight="1" x14ac:dyDescent="0.25"/>
    <row r="256" spans="1:15" ht="11.45" customHeight="1" x14ac:dyDescent="0.25"/>
    <row r="257" ht="11.45" customHeight="1" x14ac:dyDescent="0.25"/>
    <row r="258" ht="11.45" customHeight="1" x14ac:dyDescent="0.25"/>
    <row r="259" ht="11.45" customHeight="1" x14ac:dyDescent="0.25"/>
    <row r="260" ht="11.45" customHeight="1" x14ac:dyDescent="0.25"/>
    <row r="261" ht="11.45" customHeight="1" x14ac:dyDescent="0.25"/>
    <row r="262" ht="11.45" customHeight="1" x14ac:dyDescent="0.25"/>
    <row r="263" ht="11.45" customHeight="1" x14ac:dyDescent="0.25"/>
    <row r="264" ht="11.45" customHeight="1" x14ac:dyDescent="0.25"/>
    <row r="265" ht="11.45" customHeight="1" x14ac:dyDescent="0.25"/>
    <row r="266" ht="11.45" customHeight="1" x14ac:dyDescent="0.25"/>
    <row r="267" ht="11.45" customHeight="1" x14ac:dyDescent="0.25"/>
    <row r="268" ht="11.45" customHeight="1" x14ac:dyDescent="0.25"/>
    <row r="269" ht="11.45" customHeight="1" x14ac:dyDescent="0.25"/>
    <row r="270" ht="11.45" customHeight="1" x14ac:dyDescent="0.25"/>
    <row r="271" ht="11.45" customHeight="1" x14ac:dyDescent="0.25"/>
    <row r="272" ht="11.45" customHeight="1" x14ac:dyDescent="0.25"/>
    <row r="273" ht="11.45" customHeight="1" x14ac:dyDescent="0.25"/>
    <row r="274" ht="11.45" customHeight="1" x14ac:dyDescent="0.25"/>
    <row r="275" ht="11.45" customHeight="1" x14ac:dyDescent="0.25"/>
    <row r="276" ht="11.45" customHeight="1" x14ac:dyDescent="0.25"/>
    <row r="277" ht="11.45" customHeight="1" x14ac:dyDescent="0.25"/>
    <row r="278" ht="11.45" customHeight="1" x14ac:dyDescent="0.25"/>
    <row r="279" ht="11.45" customHeight="1" x14ac:dyDescent="0.25"/>
    <row r="280" ht="11.45" customHeight="1" x14ac:dyDescent="0.25"/>
    <row r="281" ht="11.45" customHeight="1" x14ac:dyDescent="0.25"/>
    <row r="282" ht="11.45" customHeight="1" x14ac:dyDescent="0.25"/>
    <row r="283" ht="11.45" customHeight="1" x14ac:dyDescent="0.25"/>
    <row r="284" ht="11.45" customHeight="1" x14ac:dyDescent="0.25"/>
    <row r="285" ht="11.45" customHeight="1" x14ac:dyDescent="0.25"/>
    <row r="286" ht="11.45" customHeight="1" x14ac:dyDescent="0.25"/>
    <row r="287" ht="11.45" customHeight="1" x14ac:dyDescent="0.25"/>
    <row r="288" ht="11.45" customHeight="1" x14ac:dyDescent="0.25"/>
    <row r="289" ht="11.45" customHeight="1" x14ac:dyDescent="0.25"/>
    <row r="290" ht="11.45" customHeight="1" x14ac:dyDescent="0.25"/>
    <row r="291" ht="11.45" customHeight="1" x14ac:dyDescent="0.25"/>
    <row r="292" ht="11.45" customHeight="1" x14ac:dyDescent="0.25"/>
    <row r="293" ht="11.45" customHeight="1" x14ac:dyDescent="0.25"/>
    <row r="294" ht="11.45" customHeight="1" x14ac:dyDescent="0.25"/>
    <row r="295" ht="11.45" customHeight="1" x14ac:dyDescent="0.25"/>
    <row r="296" ht="11.45" customHeight="1" x14ac:dyDescent="0.25"/>
    <row r="297" ht="11.45" customHeight="1" x14ac:dyDescent="0.25"/>
    <row r="298" ht="11.45" customHeight="1" x14ac:dyDescent="0.25"/>
    <row r="299" ht="11.45" customHeight="1" x14ac:dyDescent="0.25"/>
    <row r="300" ht="11.45" customHeight="1" x14ac:dyDescent="0.25"/>
    <row r="301" ht="11.45" customHeight="1" x14ac:dyDescent="0.25"/>
    <row r="302" ht="11.45" customHeight="1" x14ac:dyDescent="0.25"/>
    <row r="303" ht="11.45" customHeight="1" x14ac:dyDescent="0.25"/>
    <row r="304" ht="11.45" customHeight="1" x14ac:dyDescent="0.25"/>
    <row r="305" ht="11.45" customHeight="1" x14ac:dyDescent="0.25"/>
    <row r="306" ht="11.45" customHeight="1" x14ac:dyDescent="0.25"/>
    <row r="307" ht="11.45" customHeight="1" x14ac:dyDescent="0.25"/>
    <row r="308" ht="11.45" customHeight="1" x14ac:dyDescent="0.25"/>
    <row r="309" ht="11.45" customHeight="1" x14ac:dyDescent="0.25"/>
    <row r="310" ht="11.45" customHeight="1" x14ac:dyDescent="0.25"/>
    <row r="311" ht="11.45" customHeight="1" x14ac:dyDescent="0.25"/>
    <row r="312" ht="11.45" customHeight="1" x14ac:dyDescent="0.25"/>
    <row r="313" ht="11.45" customHeight="1" x14ac:dyDescent="0.25"/>
    <row r="314" ht="11.45" customHeight="1" x14ac:dyDescent="0.25"/>
    <row r="315" ht="11.45" customHeight="1" x14ac:dyDescent="0.25"/>
    <row r="316" ht="11.45" customHeight="1" x14ac:dyDescent="0.25"/>
    <row r="317" ht="11.45" customHeight="1" x14ac:dyDescent="0.25"/>
    <row r="318" ht="11.45" customHeight="1" x14ac:dyDescent="0.25"/>
    <row r="319" ht="11.45" customHeight="1" x14ac:dyDescent="0.25"/>
  </sheetData>
  <pageMargins left="0.7" right="0.7" top="0.75" bottom="0.75" header="0.3" footer="0.3"/>
  <pageSetup orientation="portrait" r:id="rId1"/>
  <headerFooter>
    <oddFooter>&amp;L&amp;1#&amp;"Calibri"&amp;10 Classified as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Mortgage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Jabel, Richard</dc:creator>
  <cp:lastModifiedBy>Allan Klaus KA. Kakooza</cp:lastModifiedBy>
  <dcterms:created xsi:type="dcterms:W3CDTF">2022-02-21T08:00:26Z</dcterms:created>
  <dcterms:modified xsi:type="dcterms:W3CDTF">2022-03-14T07:54:14Z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b9d4ea-d348-4e93-a29a-8def053c0154_Enabled">
    <vt:lpwstr>true</vt:lpwstr>
  </property>
  <property fmtid="{D5CDD505-2E9C-101B-9397-08002B2CF9AE}" pid="3" name="MSIP_Label_d6b9d4ea-d348-4e93-a29a-8def053c0154_SetDate">
    <vt:lpwstr>2022-02-21T08:00:26Z</vt:lpwstr>
  </property>
  <property fmtid="{D5CDD505-2E9C-101B-9397-08002B2CF9AE}" pid="4" name="MSIP_Label_d6b9d4ea-d348-4e93-a29a-8def053c0154_Method">
    <vt:lpwstr>Standard</vt:lpwstr>
  </property>
  <property fmtid="{D5CDD505-2E9C-101B-9397-08002B2CF9AE}" pid="5" name="MSIP_Label_d6b9d4ea-d348-4e93-a29a-8def053c0154_Name">
    <vt:lpwstr>d6b9d4ea-d348-4e93-a29a-8def053c0154</vt:lpwstr>
  </property>
  <property fmtid="{D5CDD505-2E9C-101B-9397-08002B2CF9AE}" pid="6" name="MSIP_Label_d6b9d4ea-d348-4e93-a29a-8def053c0154_SiteId">
    <vt:lpwstr>7369e6ec-faa6-42fa-bc0e-4f332da5b1db</vt:lpwstr>
  </property>
  <property fmtid="{D5CDD505-2E9C-101B-9397-08002B2CF9AE}" pid="7" name="MSIP_Label_d6b9d4ea-d348-4e93-a29a-8def053c0154_ActionId">
    <vt:lpwstr>e6c2c704-5140-45be-b34e-13cbfb812a64</vt:lpwstr>
  </property>
  <property fmtid="{D5CDD505-2E9C-101B-9397-08002B2CF9AE}" pid="8" name="MSIP_Label_d6b9d4ea-d348-4e93-a29a-8def053c0154_ContentBits">
    <vt:lpwstr>2</vt:lpwstr>
  </property>
</Properties>
</file>