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86" activeTab="1"/>
  </bookViews>
  <sheets>
    <sheet name="enhedspriser" sheetId="1" r:id="rId1"/>
    <sheet name="budget r1" sheetId="2" r:id="rId2"/>
  </sheets>
  <definedNames>
    <definedName name="_xlnm.Print_Area" localSheetId="1">'budget r1'!$B$1:$J$26</definedName>
  </definedNames>
  <calcPr calcId="145621"/>
</workbook>
</file>

<file path=xl/calcChain.xml><?xml version="1.0" encoding="utf-8"?>
<calcChain xmlns="http://schemas.openxmlformats.org/spreadsheetml/2006/main">
  <c r="L23" i="2" l="1"/>
  <c r="L21" i="2"/>
  <c r="L19" i="2"/>
  <c r="L16" i="2"/>
  <c r="J23" i="2"/>
  <c r="J21" i="2"/>
  <c r="J19" i="2"/>
  <c r="J16" i="2"/>
  <c r="J9" i="2"/>
  <c r="J7" i="2"/>
  <c r="K21" i="2"/>
  <c r="I23" i="2" l="1"/>
  <c r="D23" i="2"/>
  <c r="C23" i="2"/>
  <c r="B23" i="2"/>
  <c r="K22" i="2"/>
  <c r="I22" i="2"/>
  <c r="D21" i="2"/>
  <c r="C21" i="2"/>
  <c r="I21" i="2" s="1"/>
  <c r="B21" i="2"/>
  <c r="K20" i="2"/>
  <c r="I20" i="2"/>
  <c r="D19" i="2"/>
  <c r="C19" i="2"/>
  <c r="I19" i="2" s="1"/>
  <c r="K19" i="2" s="1"/>
  <c r="D18" i="2"/>
  <c r="C18" i="2"/>
  <c r="I18" i="2" s="1"/>
  <c r="B18" i="2"/>
  <c r="K17" i="2"/>
  <c r="I17" i="2"/>
  <c r="D16" i="2"/>
  <c r="C16" i="2"/>
  <c r="I16" i="2" s="1"/>
  <c r="K16" i="2" s="1"/>
  <c r="B16" i="2"/>
  <c r="D15" i="2"/>
  <c r="B15" i="2"/>
  <c r="D14" i="2"/>
  <c r="C14" i="2"/>
  <c r="I14" i="2" s="1"/>
  <c r="K14" i="2" s="1"/>
  <c r="D13" i="2"/>
  <c r="C13" i="2"/>
  <c r="I13" i="2" s="1"/>
  <c r="K13" i="2" s="1"/>
  <c r="B13" i="2"/>
  <c r="D12" i="2"/>
  <c r="C12" i="2"/>
  <c r="I12" i="2" s="1"/>
  <c r="K12" i="2" s="1"/>
  <c r="B12" i="2"/>
  <c r="D11" i="2"/>
  <c r="C11" i="2"/>
  <c r="I11" i="2" s="1"/>
  <c r="B11" i="2"/>
  <c r="K10" i="2"/>
  <c r="I10" i="2"/>
  <c r="L9" i="2"/>
  <c r="D9" i="2"/>
  <c r="C9" i="2"/>
  <c r="I9" i="2" s="1"/>
  <c r="B9" i="2"/>
  <c r="K8" i="2"/>
  <c r="I8" i="2"/>
  <c r="L7" i="2"/>
  <c r="D7" i="2"/>
  <c r="C7" i="2"/>
  <c r="I7" i="2" s="1"/>
  <c r="B7" i="2"/>
  <c r="K6" i="2"/>
  <c r="I6" i="2"/>
  <c r="D5" i="2"/>
  <c r="C5" i="2"/>
  <c r="I5" i="2" s="1"/>
  <c r="J5" i="2" s="1"/>
  <c r="B5" i="2"/>
  <c r="K4" i="2"/>
  <c r="L5" i="2" s="1"/>
  <c r="I4" i="2"/>
  <c r="C15" i="1"/>
  <c r="C13" i="1"/>
  <c r="C11" i="1"/>
  <c r="C15" i="2" s="1"/>
  <c r="I15" i="2" s="1"/>
  <c r="K15" i="2" s="1"/>
  <c r="I25" i="2" l="1"/>
  <c r="L25" i="2"/>
  <c r="K25" i="2"/>
  <c r="J25" i="2" l="1"/>
</calcChain>
</file>

<file path=xl/comments1.xml><?xml version="1.0" encoding="utf-8"?>
<comments xmlns="http://schemas.openxmlformats.org/spreadsheetml/2006/main">
  <authors>
    <author/>
  </authors>
  <commentList>
    <comment ref="A5" authorId="0">
      <text>
        <r>
          <rPr>
            <b/>
            <sz val="8"/>
            <color rgb="FF000000"/>
            <rFont val="Tahoma"/>
            <family val="2"/>
            <charset val="1"/>
          </rPr>
          <t>Klaus Wogelius :</t>
        </r>
        <r>
          <rPr>
            <sz val="8"/>
            <color rgb="FF000000"/>
            <rFont val="Tahoma"/>
            <family val="2"/>
            <charset val="1"/>
          </rPr>
          <t>Timepris for AS350 B3 er kr. 13.900</t>
        </r>
      </text>
    </comment>
    <comment ref="A17" authorId="0">
      <text>
        <r>
          <rPr>
            <b/>
            <sz val="8"/>
            <color rgb="FF000000"/>
            <rFont val="Tahoma"/>
            <family val="2"/>
            <charset val="1"/>
          </rPr>
          <t>Klaus Wogelius (KW):</t>
        </r>
        <r>
          <rPr>
            <sz val="8"/>
            <color rgb="FF000000"/>
            <rFont val="Tahoma"/>
            <family val="2"/>
            <charset val="1"/>
          </rPr>
          <t>indkøb af 48v PSUer, WG til coax adaptere, dæmpeled og sucoflexkabler</t>
        </r>
      </text>
    </comment>
  </commentList>
</comments>
</file>

<file path=xl/sharedStrings.xml><?xml version="1.0" encoding="utf-8"?>
<sst xmlns="http://schemas.openxmlformats.org/spreadsheetml/2006/main" count="90" uniqueCount="54">
  <si>
    <t>beskrivelse</t>
  </si>
  <si>
    <t>pris euro</t>
  </si>
  <si>
    <t>pris dkk</t>
  </si>
  <si>
    <t>enhed</t>
  </si>
  <si>
    <t>flybilletter udenrigs</t>
  </si>
  <si>
    <t>kr/billet</t>
  </si>
  <si>
    <t>flybilletter indenrigs</t>
  </si>
  <si>
    <t>helikopter (as350)</t>
  </si>
  <si>
    <t>kr/time</t>
  </si>
  <si>
    <t>øvrig persontransport (bus, taxa etc)</t>
  </si>
  <si>
    <t>kr/dag</t>
  </si>
  <si>
    <t>arbejdstimer tele medarbejdere</t>
  </si>
  <si>
    <t>dagpenge</t>
  </si>
  <si>
    <t>site-tillæg</t>
  </si>
  <si>
    <t>kr/nat</t>
  </si>
  <si>
    <t>lokal arbejdskraft</t>
  </si>
  <si>
    <t>konsulentbistand</t>
  </si>
  <si>
    <t>indkvartering</t>
  </si>
  <si>
    <t>undervisning</t>
  </si>
  <si>
    <t>kr/(kursus*mand)</t>
  </si>
  <si>
    <t>leje af testudstyr</t>
  </si>
  <si>
    <t>SW Implementation (Incl. 2 days of workshop)</t>
  </si>
  <si>
    <t>kr/system</t>
  </si>
  <si>
    <t>logistik (skib)</t>
  </si>
  <si>
    <t>kr/colli</t>
  </si>
  <si>
    <t>materialer</t>
  </si>
  <si>
    <t>kr/site</t>
  </si>
  <si>
    <t>værktøj</t>
  </si>
  <si>
    <t>kr/sæt</t>
  </si>
  <si>
    <t>supervisor</t>
  </si>
  <si>
    <t>kr/(dag*mand)</t>
  </si>
  <si>
    <t>Overslag over forundersøgelse før udvidelse af backbone routernettet</t>
  </si>
  <si>
    <t>enhedspriser</t>
  </si>
  <si>
    <t>(teletimer på projektet)</t>
  </si>
  <si>
    <t>(teletimer på afdelingen)</t>
  </si>
  <si>
    <t>deadline</t>
  </si>
  <si>
    <t>x</t>
  </si>
  <si>
    <t>i alt</t>
  </si>
  <si>
    <t>alt i alt</t>
  </si>
  <si>
    <t>Projektledelse:</t>
  </si>
  <si>
    <t>mand</t>
  </si>
  <si>
    <t>timer</t>
  </si>
  <si>
    <t>Systemdesign fase 1 - De 3 Scenarier</t>
  </si>
  <si>
    <t>Udarbejdelse af mellemrapport:</t>
  </si>
  <si>
    <t>Systemdesign fase 2 - detaljeret design</t>
  </si>
  <si>
    <t>billet</t>
  </si>
  <si>
    <t>nætter</t>
  </si>
  <si>
    <t>dagpenge (3 mand)</t>
  </si>
  <si>
    <t>dage</t>
  </si>
  <si>
    <t>Aftaler ang. forbindelser i transportnettet samt koordination af FAT og installation</t>
  </si>
  <si>
    <t>indkvartering (1 mand)</t>
  </si>
  <si>
    <t>Udarbejdelse af projektplan for udvidelse af backbone routernettets transmissionskapacitet</t>
  </si>
  <si>
    <t>Aflevering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</si>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</sst>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1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i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1"/>
      <name val="Arial"/>
      <family val="2"/>
      <charset val="1"/>
    </font>
    <font>
      <b/>
      <i/>
      <sz val="8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FF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43">
    <xf numFmtId="0" fontId="0" fillId="0" borderId="0" xfId="0"/>
    <xf numFmtId="3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left"/>
    </xf>
    <xf numFmtId="0" fontId="2" fillId="0" borderId="0" xfId="0" applyFont="1"/>
    <xf numFmtId="3" fontId="0" fillId="2" borderId="1" xfId="0" applyNumberFormat="1" applyFont="1" applyFill="1" applyBorder="1"/>
    <xf numFmtId="3" fontId="0" fillId="0" borderId="0" xfId="0" applyNumberFormat="1" applyFont="1"/>
    <xf numFmtId="3" fontId="2" fillId="4" borderId="5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right"/>
    </xf>
    <xf numFmtId="3" fontId="2" fillId="4" borderId="5" xfId="0" applyNumberFormat="1" applyFont="1" applyFill="1" applyBorder="1" applyAlignment="1">
      <alignment horizontal="left"/>
    </xf>
    <xf numFmtId="3" fontId="2" fillId="5" borderId="4" xfId="0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4" borderId="0" xfId="0" applyNumberFormat="1" applyFont="1" applyFill="1" applyBorder="1"/>
    <xf numFmtId="3" fontId="0" fillId="5" borderId="6" xfId="0" applyNumberFormat="1" applyFont="1" applyFill="1" applyBorder="1"/>
    <xf numFmtId="3" fontId="0" fillId="5" borderId="0" xfId="0" applyNumberFormat="1" applyFont="1" applyFill="1" applyBorder="1"/>
    <xf numFmtId="3" fontId="0" fillId="4" borderId="7" xfId="0" applyNumberFormat="1" applyFont="1" applyFill="1" applyBorder="1"/>
    <xf numFmtId="3" fontId="0" fillId="5" borderId="8" xfId="0" applyNumberFormat="1" applyFont="1" applyFill="1" applyBorder="1"/>
    <xf numFmtId="3" fontId="0" fillId="5" borderId="7" xfId="0" applyNumberFormat="1" applyFont="1" applyFill="1" applyBorder="1"/>
    <xf numFmtId="3" fontId="0" fillId="4" borderId="0" xfId="0" applyNumberFormat="1" applyFont="1" applyFill="1" applyBorder="1"/>
    <xf numFmtId="164" fontId="0" fillId="0" borderId="0" xfId="0" applyNumberFormat="1"/>
    <xf numFmtId="3" fontId="2" fillId="4" borderId="9" xfId="0" applyNumberFormat="1" applyFont="1" applyFill="1" applyBorder="1"/>
    <xf numFmtId="3" fontId="0" fillId="4" borderId="9" xfId="0" applyNumberFormat="1" applyFont="1" applyFill="1" applyBorder="1"/>
    <xf numFmtId="3" fontId="0" fillId="5" borderId="10" xfId="0" applyNumberFormat="1" applyFont="1" applyFill="1" applyBorder="1"/>
    <xf numFmtId="3" fontId="8" fillId="5" borderId="9" xfId="0" applyNumberFormat="1" applyFont="1" applyFill="1" applyBorder="1"/>
    <xf numFmtId="3" fontId="6" fillId="4" borderId="2" xfId="0" applyNumberFormat="1" applyFont="1" applyFill="1" applyBorder="1" applyAlignment="1">
      <alignment horizontal="center"/>
    </xf>
    <xf numFmtId="3" fontId="7" fillId="5" borderId="2" xfId="0" applyNumberFormat="1" applyFont="1" applyFill="1" applyBorder="1" applyAlignment="1">
      <alignment horizontal="center"/>
    </xf>
    <xf numFmtId="3" fontId="7" fillId="5" borderId="3" xfId="0" applyNumberFormat="1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3" fontId="5" fillId="3" borderId="13" xfId="0" applyNumberFormat="1" applyFont="1" applyFill="1" applyBorder="1" applyAlignment="1">
      <alignment horizontal="center"/>
    </xf>
    <xf numFmtId="3" fontId="6" fillId="4" borderId="14" xfId="0" applyNumberFormat="1" applyFont="1" applyFill="1" applyBorder="1" applyAlignment="1">
      <alignment horizontal="center"/>
    </xf>
    <xf numFmtId="3" fontId="7" fillId="5" borderId="15" xfId="0" applyNumberFormat="1" applyFont="1" applyFill="1" applyBorder="1" applyAlignment="1">
      <alignment horizontal="center"/>
    </xf>
    <xf numFmtId="3" fontId="2" fillId="4" borderId="16" xfId="0" applyNumberFormat="1" applyFont="1" applyFill="1" applyBorder="1" applyAlignment="1">
      <alignment horizontal="center"/>
    </xf>
    <xf numFmtId="3" fontId="2" fillId="5" borderId="17" xfId="0" applyNumberFormat="1" applyFont="1" applyFill="1" applyBorder="1" applyAlignment="1">
      <alignment horizontal="center"/>
    </xf>
    <xf numFmtId="3" fontId="0" fillId="4" borderId="18" xfId="0" applyNumberFormat="1" applyFont="1" applyFill="1" applyBorder="1"/>
    <xf numFmtId="3" fontId="0" fillId="5" borderId="19" xfId="0" applyNumberFormat="1" applyFont="1" applyFill="1" applyBorder="1"/>
    <xf numFmtId="3" fontId="0" fillId="5" borderId="20" xfId="0" applyNumberFormat="1" applyFont="1" applyFill="1" applyBorder="1"/>
    <xf numFmtId="3" fontId="9" fillId="5" borderId="21" xfId="0" applyNumberFormat="1" applyFont="1" applyFill="1" applyBorder="1"/>
    <xf numFmtId="3" fontId="0" fillId="4" borderId="22" xfId="0" applyNumberFormat="1" applyFont="1" applyFill="1" applyBorder="1"/>
    <xf numFmtId="3" fontId="10" fillId="5" borderId="8" xfId="0" applyNumberFormat="1" applyFont="1" applyFill="1" applyBorder="1"/>
    <xf numFmtId="3" fontId="10" fillId="5" borderId="7" xfId="0" applyNumberFormat="1" applyFont="1" applyFill="1" applyBorder="1"/>
    <xf numFmtId="3" fontId="10" fillId="5" borderId="20" xfId="0" applyNumberFormat="1" applyFont="1" applyFill="1" applyBorder="1"/>
  </cellXfs>
  <cellStyles count="2">
    <cellStyle name="Forklarende teks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388620</xdr:colOff>
      <xdr:row>45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388620</xdr:colOff>
      <xdr:row>45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9"/>
  <sheetViews>
    <sheetView zoomScaleNormal="100" workbookViewId="0">
      <selection activeCell="E7" sqref="E7"/>
    </sheetView>
  </sheetViews>
  <sheetFormatPr defaultRowHeight="13.2" x14ac:dyDescent="0.25"/>
  <cols>
    <col min="1" max="1" width="62.21875"/>
    <col min="3" max="3" width="10.44140625"/>
    <col min="4" max="4" width="15.109375"/>
    <col min="5" max="1025" width="8.77734375"/>
  </cols>
  <sheetData>
    <row r="2" spans="1:5" s="4" customFormat="1" x14ac:dyDescent="0.25">
      <c r="A2" s="1" t="s">
        <v>0</v>
      </c>
      <c r="B2" s="2" t="s">
        <v>1</v>
      </c>
      <c r="C2" s="2" t="s">
        <v>2</v>
      </c>
      <c r="D2" s="3" t="s">
        <v>3</v>
      </c>
    </row>
    <row r="3" spans="1:5" x14ac:dyDescent="0.25">
      <c r="A3" s="5" t="s">
        <v>4</v>
      </c>
      <c r="B3" s="5"/>
      <c r="C3" s="5">
        <v>15000</v>
      </c>
      <c r="D3" s="5" t="s">
        <v>5</v>
      </c>
    </row>
    <row r="4" spans="1:5" x14ac:dyDescent="0.25">
      <c r="A4" s="5" t="s">
        <v>6</v>
      </c>
      <c r="B4" s="5"/>
      <c r="C4" s="5">
        <v>6000</v>
      </c>
      <c r="D4" s="5" t="s">
        <v>5</v>
      </c>
    </row>
    <row r="5" spans="1:5" x14ac:dyDescent="0.25">
      <c r="A5" s="5" t="s">
        <v>7</v>
      </c>
      <c r="B5" s="5"/>
      <c r="C5" s="5">
        <v>13900</v>
      </c>
      <c r="D5" s="5" t="s">
        <v>8</v>
      </c>
    </row>
    <row r="6" spans="1:5" x14ac:dyDescent="0.25">
      <c r="A6" s="5" t="s">
        <v>9</v>
      </c>
      <c r="B6" s="5"/>
      <c r="C6" s="5">
        <v>100</v>
      </c>
      <c r="D6" s="5" t="s">
        <v>10</v>
      </c>
    </row>
    <row r="7" spans="1:5" x14ac:dyDescent="0.25">
      <c r="A7" s="5" t="s">
        <v>11</v>
      </c>
      <c r="B7" s="5"/>
      <c r="C7" s="5">
        <v>300</v>
      </c>
      <c r="D7" s="5" t="s">
        <v>8</v>
      </c>
      <c r="E7">
        <v>0</v>
      </c>
    </row>
    <row r="8" spans="1:5" x14ac:dyDescent="0.25">
      <c r="A8" s="5" t="s">
        <v>12</v>
      </c>
      <c r="B8" s="5"/>
      <c r="C8" s="5">
        <v>400</v>
      </c>
      <c r="D8" s="5" t="s">
        <v>10</v>
      </c>
    </row>
    <row r="9" spans="1:5" x14ac:dyDescent="0.25">
      <c r="A9" s="5" t="s">
        <v>13</v>
      </c>
      <c r="B9" s="5"/>
      <c r="C9" s="5">
        <v>600</v>
      </c>
      <c r="D9" s="5" t="s">
        <v>14</v>
      </c>
    </row>
    <row r="10" spans="1:5" x14ac:dyDescent="0.25">
      <c r="A10" s="5" t="s">
        <v>15</v>
      </c>
      <c r="B10" s="5"/>
      <c r="C10" s="5">
        <v>1000</v>
      </c>
      <c r="D10" s="5" t="s">
        <v>8</v>
      </c>
    </row>
    <row r="11" spans="1:5" x14ac:dyDescent="0.25">
      <c r="A11" s="5" t="s">
        <v>16</v>
      </c>
      <c r="B11" s="5"/>
      <c r="C11" s="5">
        <f>1300*8</f>
        <v>10400</v>
      </c>
      <c r="D11" s="5" t="s">
        <v>10</v>
      </c>
    </row>
    <row r="12" spans="1:5" x14ac:dyDescent="0.25">
      <c r="A12" s="5" t="s">
        <v>17</v>
      </c>
      <c r="B12" s="5"/>
      <c r="C12" s="5">
        <v>1000</v>
      </c>
      <c r="D12" s="5" t="s">
        <v>14</v>
      </c>
    </row>
    <row r="13" spans="1:5" x14ac:dyDescent="0.25">
      <c r="A13" s="5" t="s">
        <v>18</v>
      </c>
      <c r="B13" s="5">
        <v>1500</v>
      </c>
      <c r="C13" s="5">
        <f>B13*7.5</f>
        <v>11250</v>
      </c>
      <c r="D13" s="5" t="s">
        <v>19</v>
      </c>
    </row>
    <row r="14" spans="1:5" x14ac:dyDescent="0.25">
      <c r="A14" s="5" t="s">
        <v>20</v>
      </c>
      <c r="B14" s="5"/>
      <c r="C14" s="5">
        <v>1000</v>
      </c>
      <c r="D14" s="5" t="s">
        <v>10</v>
      </c>
    </row>
    <row r="15" spans="1:5" x14ac:dyDescent="0.25">
      <c r="A15" s="5" t="s">
        <v>21</v>
      </c>
      <c r="B15" s="5">
        <v>18816</v>
      </c>
      <c r="C15" s="5">
        <f>7.5*B15</f>
        <v>141120</v>
      </c>
      <c r="D15" s="5" t="s">
        <v>22</v>
      </c>
    </row>
    <row r="16" spans="1:5" x14ac:dyDescent="0.25">
      <c r="A16" s="5" t="s">
        <v>23</v>
      </c>
      <c r="B16" s="5"/>
      <c r="C16" s="5">
        <v>4000</v>
      </c>
      <c r="D16" s="5" t="s">
        <v>24</v>
      </c>
    </row>
    <row r="17" spans="1:4" x14ac:dyDescent="0.25">
      <c r="A17" s="5" t="s">
        <v>25</v>
      </c>
      <c r="B17" s="5"/>
      <c r="C17" s="5">
        <v>5000</v>
      </c>
      <c r="D17" s="5" t="s">
        <v>26</v>
      </c>
    </row>
    <row r="18" spans="1:4" x14ac:dyDescent="0.25">
      <c r="A18" s="5" t="s">
        <v>27</v>
      </c>
      <c r="B18" s="5"/>
      <c r="C18" s="5">
        <v>10000</v>
      </c>
      <c r="D18" s="5" t="s">
        <v>28</v>
      </c>
    </row>
    <row r="19" spans="1:4" x14ac:dyDescent="0.25">
      <c r="A19" s="5" t="s">
        <v>29</v>
      </c>
      <c r="B19" s="5"/>
      <c r="C19" s="5">
        <v>12000</v>
      </c>
      <c r="D19" s="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6"/>
  <sheetViews>
    <sheetView tabSelected="1" zoomScaleNormal="100" workbookViewId="0">
      <selection activeCell="L26" sqref="A1:L26"/>
    </sheetView>
  </sheetViews>
  <sheetFormatPr defaultRowHeight="13.2" x14ac:dyDescent="0.25"/>
  <cols>
    <col min="1" max="1" width="1.6640625" style="6"/>
    <col min="2" max="2" width="37.88671875" style="6"/>
    <col min="3" max="3" width="8" style="6"/>
    <col min="4" max="4" width="7.109375" style="6"/>
    <col min="5" max="5" width="2.44140625" style="6"/>
    <col min="6" max="6" width="6.6640625" style="6"/>
    <col min="7" max="7" width="4.44140625" style="6"/>
    <col min="8" max="8" width="13.5546875" style="6"/>
    <col min="9" max="9" width="8" style="6"/>
    <col min="10" max="10" width="8.6640625" style="6"/>
    <col min="11" max="11" width="8" style="6"/>
    <col min="12" max="12" width="9.6640625" style="6"/>
    <col min="13" max="1025" width="11.5546875" style="6"/>
  </cols>
  <sheetData>
    <row r="1" spans="1:1024" ht="17.399999999999999" x14ac:dyDescent="0.3">
      <c r="A1" s="28" t="s">
        <v>31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3.8" x14ac:dyDescent="0.25">
      <c r="A2" s="31" t="s">
        <v>32</v>
      </c>
      <c r="B2" s="25"/>
      <c r="C2" s="25"/>
      <c r="D2" s="25"/>
      <c r="E2" s="25"/>
      <c r="F2" s="25"/>
      <c r="G2" s="25"/>
      <c r="H2" s="25"/>
      <c r="I2" s="26" t="s">
        <v>33</v>
      </c>
      <c r="J2" s="26"/>
      <c r="K2" s="27" t="s">
        <v>34</v>
      </c>
      <c r="L2" s="32"/>
      <c r="M2" t="s">
        <v>35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2" customFormat="1" x14ac:dyDescent="0.25">
      <c r="A3" s="33"/>
      <c r="B3" s="7" t="s">
        <v>0</v>
      </c>
      <c r="C3" s="8" t="s">
        <v>2</v>
      </c>
      <c r="D3" s="9" t="s">
        <v>3</v>
      </c>
      <c r="E3" s="7" t="s">
        <v>36</v>
      </c>
      <c r="F3" s="9" t="s">
        <v>3</v>
      </c>
      <c r="G3" s="7" t="s">
        <v>36</v>
      </c>
      <c r="H3" s="9" t="s">
        <v>3</v>
      </c>
      <c r="I3" s="10" t="s">
        <v>37</v>
      </c>
      <c r="J3" s="11" t="s">
        <v>38</v>
      </c>
      <c r="K3" s="10" t="s">
        <v>37</v>
      </c>
      <c r="L3" s="34" t="s">
        <v>38</v>
      </c>
    </row>
    <row r="4" spans="1:1024" x14ac:dyDescent="0.25">
      <c r="A4" s="35"/>
      <c r="B4" s="13" t="s">
        <v>39</v>
      </c>
      <c r="C4" s="13"/>
      <c r="D4" s="13"/>
      <c r="E4" s="13"/>
      <c r="F4" s="13"/>
      <c r="G4" s="13"/>
      <c r="H4" s="13"/>
      <c r="I4" s="14" t="str">
        <f>IF(E4="","",IF(G4="",C4*E4,IF(#REF!="",C4*E4*G4,C4*E4*G4*#REF!)))</f>
        <v/>
      </c>
      <c r="J4" s="15"/>
      <c r="K4" s="14" t="str">
        <f>IF(G4="","",IF(I4="",E4*G4,IF(#REF!="",E4*G4*I4,E4*G4*I4*#REF!)))</f>
        <v/>
      </c>
      <c r="L4" s="36"/>
      <c r="M4"/>
      <c r="N4"/>
      <c r="O4"/>
      <c r="P4"/>
      <c r="Q4"/>
      <c r="R4"/>
    </row>
    <row r="5" spans="1:1024" x14ac:dyDescent="0.25">
      <c r="A5" s="35"/>
      <c r="B5" s="16" t="str">
        <f>enhedspriser!A$7</f>
        <v>arbejdstimer tele medarbejdere</v>
      </c>
      <c r="C5" s="16">
        <f>enhedspriser!C7</f>
        <v>300</v>
      </c>
      <c r="D5" s="16" t="str">
        <f>enhedspriser!D7</f>
        <v>kr/time</v>
      </c>
      <c r="E5" s="16">
        <v>1</v>
      </c>
      <c r="F5" s="16" t="s">
        <v>40</v>
      </c>
      <c r="G5" s="16">
        <v>40</v>
      </c>
      <c r="H5" s="16" t="s">
        <v>41</v>
      </c>
      <c r="I5" s="17">
        <f>C5*E5*G5</f>
        <v>12000</v>
      </c>
      <c r="J5" s="18">
        <f>SUM(I4:I5)</f>
        <v>12000</v>
      </c>
      <c r="K5" s="17">
        <v>0</v>
      </c>
      <c r="L5" s="37">
        <f>SUM(K4:K5)</f>
        <v>0</v>
      </c>
      <c r="M5"/>
      <c r="N5"/>
      <c r="O5"/>
      <c r="P5"/>
      <c r="Q5"/>
      <c r="R5"/>
    </row>
    <row r="6" spans="1:1024" x14ac:dyDescent="0.25">
      <c r="A6" s="35"/>
      <c r="B6" s="13" t="s">
        <v>42</v>
      </c>
      <c r="C6" s="19"/>
      <c r="D6" s="19"/>
      <c r="E6" s="19"/>
      <c r="F6" s="19"/>
      <c r="G6" s="19"/>
      <c r="H6" s="19"/>
      <c r="I6" s="14" t="str">
        <f>IF(E6="","",IF(G6="",C6*E6,IF(#REF!="",C6*E6*G6,C6*E6*G6*#REF!)))</f>
        <v/>
      </c>
      <c r="J6" s="15"/>
      <c r="K6" s="14" t="str">
        <f>IF(G6="","",IF(I6="",E6*G6,IF(#REF!="",E6*G6*I6,E6*G6*I6*#REF!)))</f>
        <v/>
      </c>
      <c r="L6" s="36"/>
      <c r="M6" s="20">
        <v>42278</v>
      </c>
      <c r="N6"/>
      <c r="O6"/>
      <c r="P6"/>
      <c r="Q6"/>
      <c r="R6"/>
    </row>
    <row r="7" spans="1:1024" x14ac:dyDescent="0.25">
      <c r="A7" s="35"/>
      <c r="B7" s="16" t="str">
        <f>enhedspriser!A$7</f>
        <v>arbejdstimer tele medarbejdere</v>
      </c>
      <c r="C7" s="16">
        <f>enhedspriser!C$7</f>
        <v>300</v>
      </c>
      <c r="D7" s="16" t="str">
        <f>enhedspriser!D$7</f>
        <v>kr/time</v>
      </c>
      <c r="E7" s="16">
        <v>3</v>
      </c>
      <c r="F7" s="16" t="s">
        <v>40</v>
      </c>
      <c r="G7" s="16">
        <v>40</v>
      </c>
      <c r="H7" s="16" t="s">
        <v>41</v>
      </c>
      <c r="I7" s="17">
        <f>C7*E7*G7</f>
        <v>36000</v>
      </c>
      <c r="J7" s="18">
        <f>SUM(I6:I7)</f>
        <v>36000</v>
      </c>
      <c r="K7" s="17">
        <v>0</v>
      </c>
      <c r="L7" s="37">
        <f>SUM(K7:K7)</f>
        <v>0</v>
      </c>
      <c r="M7"/>
      <c r="N7"/>
      <c r="O7"/>
      <c r="P7"/>
      <c r="Q7"/>
      <c r="R7"/>
    </row>
    <row r="8" spans="1:1024" x14ac:dyDescent="0.25">
      <c r="A8" s="35"/>
      <c r="B8" s="13" t="s">
        <v>43</v>
      </c>
      <c r="C8" s="13"/>
      <c r="D8" s="13"/>
      <c r="E8" s="13"/>
      <c r="F8" s="13"/>
      <c r="G8" s="13"/>
      <c r="H8" s="13"/>
      <c r="I8" s="14" t="str">
        <f>IF(E8="","",IF(G8="",C8*E8,IF(#REF!="",C8*E8*G8,C8*E8*G8*#REF!)))</f>
        <v/>
      </c>
      <c r="J8" s="15"/>
      <c r="K8" s="14" t="str">
        <f>IF(G8="","",IF(I8="",E8*G8,IF(#REF!="",E8*G8*I8,E8*G8*I8*#REF!)))</f>
        <v/>
      </c>
      <c r="L8" s="36"/>
      <c r="M8" s="20">
        <v>42292</v>
      </c>
      <c r="N8"/>
      <c r="O8"/>
      <c r="P8"/>
      <c r="Q8"/>
      <c r="R8"/>
    </row>
    <row r="9" spans="1:1024" x14ac:dyDescent="0.25">
      <c r="A9" s="35"/>
      <c r="B9" s="16" t="str">
        <f>enhedspriser!A$7</f>
        <v>arbejdstimer tele medarbejdere</v>
      </c>
      <c r="C9" s="16">
        <f>enhedspriser!C$7</f>
        <v>300</v>
      </c>
      <c r="D9" s="16" t="str">
        <f>enhedspriser!D$7</f>
        <v>kr/time</v>
      </c>
      <c r="E9" s="16">
        <v>1</v>
      </c>
      <c r="F9" s="16" t="s">
        <v>40</v>
      </c>
      <c r="G9" s="16">
        <v>40</v>
      </c>
      <c r="H9" s="16" t="s">
        <v>41</v>
      </c>
      <c r="I9" s="17">
        <f>C9*E9*G9</f>
        <v>12000</v>
      </c>
      <c r="J9" s="18">
        <f>SUM(I8:I9)</f>
        <v>12000</v>
      </c>
      <c r="K9" s="17">
        <v>0</v>
      </c>
      <c r="L9" s="37">
        <f>SUM(K9:K9)</f>
        <v>0</v>
      </c>
      <c r="M9"/>
      <c r="N9"/>
      <c r="O9"/>
      <c r="P9"/>
      <c r="Q9"/>
      <c r="R9"/>
    </row>
    <row r="10" spans="1:1024" x14ac:dyDescent="0.25">
      <c r="A10" s="35"/>
      <c r="B10" s="13" t="s">
        <v>44</v>
      </c>
      <c r="C10" s="19"/>
      <c r="D10" s="19"/>
      <c r="E10" s="19"/>
      <c r="F10" s="19"/>
      <c r="G10" s="19"/>
      <c r="H10" s="19"/>
      <c r="I10" s="14" t="str">
        <f>IF(E10="","",IF(G10="",C10*E10,IF(#REF!="",C10*E10*G10,C10*E10*G10*#REF!)))</f>
        <v/>
      </c>
      <c r="J10" s="15"/>
      <c r="K10" s="14" t="str">
        <f>IF(G10="","",IF(I10="",E10*G10,IF(#REF!="",E10*G10*I10,E10*G10*I10*#REF!)))</f>
        <v/>
      </c>
      <c r="L10" s="36"/>
      <c r="M10" s="20">
        <v>42318</v>
      </c>
      <c r="N10"/>
      <c r="O10"/>
      <c r="P10"/>
      <c r="Q10"/>
      <c r="R10"/>
    </row>
    <row r="11" spans="1:1024" x14ac:dyDescent="0.25">
      <c r="A11" s="35"/>
      <c r="B11" s="19" t="str">
        <f>enhedspriser!A$7</f>
        <v>arbejdstimer tele medarbejdere</v>
      </c>
      <c r="C11" s="19">
        <f>enhedspriser!C$7</f>
        <v>300</v>
      </c>
      <c r="D11" s="19" t="str">
        <f>enhedspriser!D$7</f>
        <v>kr/time</v>
      </c>
      <c r="E11" s="19">
        <v>3</v>
      </c>
      <c r="F11" s="19" t="s">
        <v>40</v>
      </c>
      <c r="G11" s="19">
        <v>40</v>
      </c>
      <c r="H11" s="19" t="s">
        <v>41</v>
      </c>
      <c r="I11" s="14">
        <f t="shared" ref="I11:I16" si="0">C11*E11*G11</f>
        <v>36000</v>
      </c>
      <c r="J11" s="15"/>
      <c r="K11" s="14">
        <v>0</v>
      </c>
      <c r="L11" s="36"/>
      <c r="M11"/>
      <c r="N11"/>
      <c r="O11"/>
      <c r="P11"/>
      <c r="Q11"/>
      <c r="R11"/>
    </row>
    <row r="12" spans="1:1024" x14ac:dyDescent="0.25">
      <c r="A12" s="35"/>
      <c r="B12" s="19" t="str">
        <f>enhedspriser!A$3</f>
        <v>flybilletter udenrigs</v>
      </c>
      <c r="C12" s="19">
        <f>enhedspriser!C$3</f>
        <v>15000</v>
      </c>
      <c r="D12" s="19" t="str">
        <f>enhedspriser!D$3</f>
        <v>kr/billet</v>
      </c>
      <c r="E12" s="19">
        <v>1</v>
      </c>
      <c r="F12" s="19" t="s">
        <v>45</v>
      </c>
      <c r="G12" s="19">
        <v>3</v>
      </c>
      <c r="H12" s="19" t="s">
        <v>40</v>
      </c>
      <c r="I12" s="14">
        <f t="shared" si="0"/>
        <v>45000</v>
      </c>
      <c r="J12" s="15"/>
      <c r="K12" s="14">
        <f>I12</f>
        <v>45000</v>
      </c>
      <c r="L12" s="36"/>
      <c r="M12"/>
      <c r="N12"/>
      <c r="O12"/>
      <c r="P12"/>
      <c r="Q12"/>
      <c r="R12"/>
    </row>
    <row r="13" spans="1:1024" x14ac:dyDescent="0.25">
      <c r="A13" s="35"/>
      <c r="B13" s="19" t="str">
        <f>enhedspriser!A$12</f>
        <v>indkvartering</v>
      </c>
      <c r="C13" s="19">
        <f>enhedspriser!C$12</f>
        <v>1000</v>
      </c>
      <c r="D13" s="19" t="str">
        <f>enhedspriser!D$12</f>
        <v>kr/nat</v>
      </c>
      <c r="E13" s="19">
        <v>7</v>
      </c>
      <c r="F13" s="19" t="s">
        <v>46</v>
      </c>
      <c r="G13" s="19">
        <v>3</v>
      </c>
      <c r="H13" s="19" t="s">
        <v>40</v>
      </c>
      <c r="I13" s="14">
        <f t="shared" si="0"/>
        <v>21000</v>
      </c>
      <c r="J13" s="15"/>
      <c r="K13" s="14">
        <f>I13</f>
        <v>21000</v>
      </c>
      <c r="L13" s="36"/>
      <c r="M13"/>
      <c r="N13"/>
      <c r="O13"/>
      <c r="P13"/>
      <c r="Q13"/>
      <c r="R13"/>
    </row>
    <row r="14" spans="1:1024" x14ac:dyDescent="0.25">
      <c r="A14" s="35"/>
      <c r="B14" s="19" t="s">
        <v>47</v>
      </c>
      <c r="C14" s="19">
        <f>enhedspriser!C$8</f>
        <v>400</v>
      </c>
      <c r="D14" s="19" t="str">
        <f>enhedspriser!D$8</f>
        <v>kr/dag</v>
      </c>
      <c r="E14" s="19">
        <v>7</v>
      </c>
      <c r="F14" s="19" t="s">
        <v>48</v>
      </c>
      <c r="G14" s="19">
        <v>3</v>
      </c>
      <c r="H14" s="19" t="s">
        <v>40</v>
      </c>
      <c r="I14" s="14">
        <f t="shared" si="0"/>
        <v>8400</v>
      </c>
      <c r="J14" s="15"/>
      <c r="K14" s="14">
        <f>I14</f>
        <v>8400</v>
      </c>
      <c r="L14" s="36"/>
      <c r="M14"/>
      <c r="N14"/>
      <c r="O14"/>
      <c r="P14"/>
      <c r="Q14"/>
      <c r="R14"/>
    </row>
    <row r="15" spans="1:1024" x14ac:dyDescent="0.25">
      <c r="A15" s="35"/>
      <c r="B15" s="19" t="str">
        <f>enhedspriser!A$11</f>
        <v>konsulentbistand</v>
      </c>
      <c r="C15" s="19">
        <f>enhedspriser!C$11</f>
        <v>10400</v>
      </c>
      <c r="D15" s="19" t="str">
        <f>enhedspriser!D$11</f>
        <v>kr/dag</v>
      </c>
      <c r="E15" s="19">
        <v>5</v>
      </c>
      <c r="F15" s="19" t="s">
        <v>48</v>
      </c>
      <c r="G15" s="19">
        <v>1</v>
      </c>
      <c r="H15" s="19" t="s">
        <v>40</v>
      </c>
      <c r="I15" s="14">
        <f t="shared" si="0"/>
        <v>52000</v>
      </c>
      <c r="J15" s="15"/>
      <c r="K15" s="14">
        <f>I15</f>
        <v>52000</v>
      </c>
      <c r="L15" s="36"/>
      <c r="M15"/>
      <c r="N15"/>
      <c r="O15"/>
      <c r="P15"/>
      <c r="Q15"/>
      <c r="R15"/>
    </row>
    <row r="16" spans="1:1024" x14ac:dyDescent="0.25">
      <c r="A16" s="35"/>
      <c r="B16" s="16" t="str">
        <f>enhedspriser!A$6</f>
        <v>øvrig persontransport (bus, taxa etc)</v>
      </c>
      <c r="C16" s="16">
        <f>enhedspriser!C$6</f>
        <v>100</v>
      </c>
      <c r="D16" s="16" t="str">
        <f>enhedspriser!D$6</f>
        <v>kr/dag</v>
      </c>
      <c r="E16" s="16">
        <v>7</v>
      </c>
      <c r="F16" s="16" t="s">
        <v>48</v>
      </c>
      <c r="G16" s="16">
        <v>3</v>
      </c>
      <c r="H16" s="16" t="s">
        <v>40</v>
      </c>
      <c r="I16" s="17">
        <f t="shared" si="0"/>
        <v>2100</v>
      </c>
      <c r="J16" s="18">
        <f>SUM(I10:I16)</f>
        <v>164500</v>
      </c>
      <c r="K16" s="17">
        <f>I16</f>
        <v>2100</v>
      </c>
      <c r="L16" s="37">
        <f>SUM(K10:K16)</f>
        <v>128500</v>
      </c>
      <c r="M16"/>
      <c r="N16"/>
      <c r="O16"/>
      <c r="P16"/>
      <c r="Q16"/>
      <c r="R16"/>
    </row>
    <row r="17" spans="1:18" x14ac:dyDescent="0.25">
      <c r="A17" s="35"/>
      <c r="B17" s="13" t="s">
        <v>49</v>
      </c>
      <c r="C17" s="19"/>
      <c r="D17" s="19"/>
      <c r="E17" s="19"/>
      <c r="F17" s="19"/>
      <c r="G17" s="19"/>
      <c r="H17" s="19"/>
      <c r="I17" s="14" t="str">
        <f>IF(E17="","",IF(G17="",C17*E17,IF(#REF!="",C17*E17*G17,C17*E17*G17*#REF!)))</f>
        <v/>
      </c>
      <c r="J17" s="15"/>
      <c r="K17" s="14" t="str">
        <f>IF(G17="","",IF(I17="",E17*G17,IF(#REF!="",E17*G17*I17,E17*G17*I17*#REF!)))</f>
        <v/>
      </c>
      <c r="L17" s="36"/>
      <c r="M17" s="20">
        <v>42325</v>
      </c>
      <c r="N17"/>
      <c r="O17"/>
      <c r="P17"/>
      <c r="Q17"/>
      <c r="R17"/>
    </row>
    <row r="18" spans="1:18" x14ac:dyDescent="0.25">
      <c r="A18" s="35"/>
      <c r="B18" s="19" t="str">
        <f>enhedspriser!A$7</f>
        <v>arbejdstimer tele medarbejdere</v>
      </c>
      <c r="C18" s="19">
        <f>enhedspriser!C$7</f>
        <v>300</v>
      </c>
      <c r="D18" s="19" t="str">
        <f>enhedspriser!D$7</f>
        <v>kr/time</v>
      </c>
      <c r="E18" s="19">
        <v>1</v>
      </c>
      <c r="F18" s="19" t="s">
        <v>40</v>
      </c>
      <c r="G18" s="19">
        <v>40</v>
      </c>
      <c r="H18" s="19" t="s">
        <v>41</v>
      </c>
      <c r="I18" s="14">
        <f>C18*E18*G18</f>
        <v>12000</v>
      </c>
      <c r="J18" s="15"/>
      <c r="K18" s="14">
        <v>0</v>
      </c>
      <c r="L18" s="36"/>
      <c r="M18"/>
      <c r="N18"/>
      <c r="O18"/>
      <c r="P18"/>
      <c r="Q18"/>
      <c r="R18"/>
    </row>
    <row r="19" spans="1:18" x14ac:dyDescent="0.25">
      <c r="A19" s="35"/>
      <c r="B19" s="16" t="s">
        <v>50</v>
      </c>
      <c r="C19" s="16">
        <f>enhedspriser!C$12</f>
        <v>1000</v>
      </c>
      <c r="D19" s="16" t="str">
        <f>enhedspriser!D$12</f>
        <v>kr/nat</v>
      </c>
      <c r="E19" s="16">
        <v>5</v>
      </c>
      <c r="F19" s="16" t="s">
        <v>46</v>
      </c>
      <c r="G19" s="16">
        <v>1</v>
      </c>
      <c r="H19" s="16" t="s">
        <v>40</v>
      </c>
      <c r="I19" s="17">
        <f>C19*E19*G19</f>
        <v>5000</v>
      </c>
      <c r="J19" s="18">
        <f>SUM(I17:I19)</f>
        <v>17000</v>
      </c>
      <c r="K19" s="17">
        <f>I19</f>
        <v>5000</v>
      </c>
      <c r="L19" s="37">
        <f>SUM(K17:K19)</f>
        <v>5000</v>
      </c>
      <c r="M19"/>
      <c r="N19"/>
      <c r="O19"/>
      <c r="P19"/>
      <c r="Q19"/>
      <c r="R19"/>
    </row>
    <row r="20" spans="1:18" x14ac:dyDescent="0.25">
      <c r="A20" s="35"/>
      <c r="B20" s="13" t="s">
        <v>51</v>
      </c>
      <c r="C20" s="19"/>
      <c r="D20" s="19"/>
      <c r="E20" s="19"/>
      <c r="F20" s="19"/>
      <c r="G20" s="19"/>
      <c r="H20" s="19"/>
      <c r="I20" s="14" t="str">
        <f>IF(E20="","",IF(G20="",C20*E20,IF(#REF!="",C20*E20*G20,C20*E20*G20*#REF!)))</f>
        <v/>
      </c>
      <c r="J20" s="15"/>
      <c r="K20" s="14" t="str">
        <f>IF(G20="","",IF(I20="",E20*G20,IF(#REF!="",E20*G20*I20,E20*G20*I20*#REF!)))</f>
        <v/>
      </c>
      <c r="L20" s="36"/>
      <c r="M20" s="20">
        <v>42332</v>
      </c>
      <c r="N20"/>
      <c r="O20"/>
      <c r="P20"/>
      <c r="Q20"/>
      <c r="R20"/>
    </row>
    <row r="21" spans="1:18" x14ac:dyDescent="0.25">
      <c r="A21" s="35"/>
      <c r="B21" s="16" t="str">
        <f>enhedspriser!A$7</f>
        <v>arbejdstimer tele medarbejdere</v>
      </c>
      <c r="C21" s="16">
        <f>enhedspriser!C$7</f>
        <v>300</v>
      </c>
      <c r="D21" s="16" t="str">
        <f>enhedspriser!D$7</f>
        <v>kr/time</v>
      </c>
      <c r="E21" s="16">
        <v>1</v>
      </c>
      <c r="F21" s="16" t="s">
        <v>40</v>
      </c>
      <c r="G21" s="16">
        <v>120</v>
      </c>
      <c r="H21" s="16" t="s">
        <v>41</v>
      </c>
      <c r="I21" s="17">
        <f>C21*E21*G21</f>
        <v>36000</v>
      </c>
      <c r="J21" s="18">
        <f>SUM(I20:I21)</f>
        <v>36000</v>
      </c>
      <c r="K21" s="17">
        <f>J21</f>
        <v>36000</v>
      </c>
      <c r="L21" s="37">
        <f>SUM(K20:K21)</f>
        <v>36000</v>
      </c>
      <c r="M21"/>
      <c r="N21"/>
      <c r="O21"/>
      <c r="P21"/>
      <c r="Q21"/>
      <c r="R21"/>
    </row>
    <row r="22" spans="1:18" x14ac:dyDescent="0.25">
      <c r="A22" s="35"/>
      <c r="B22" s="13" t="s">
        <v>52</v>
      </c>
      <c r="C22" s="19"/>
      <c r="D22" s="19"/>
      <c r="E22" s="19"/>
      <c r="F22" s="19"/>
      <c r="G22" s="19"/>
      <c r="H22" s="19"/>
      <c r="I22" s="14" t="str">
        <f>IF(E22="","",IF(G22="",C22*E22,IF(#REF!="",C22*E22*G22,C22*E22*G22*#REF!)))</f>
        <v/>
      </c>
      <c r="J22" s="15"/>
      <c r="K22" s="14" t="str">
        <f>IF(G22="","",IF(I22="",E22*G22,IF(#REF!="",E22*G22*I22,E22*G22*I22*#REF!)))</f>
        <v/>
      </c>
      <c r="L22" s="36"/>
      <c r="M22" s="20">
        <v>42339</v>
      </c>
      <c r="N22"/>
      <c r="O22"/>
      <c r="P22"/>
      <c r="Q22"/>
      <c r="R22"/>
    </row>
    <row r="23" spans="1:18" x14ac:dyDescent="0.25">
      <c r="A23" s="35"/>
      <c r="B23" s="16" t="str">
        <f>enhedspriser!A$7</f>
        <v>arbejdstimer tele medarbejdere</v>
      </c>
      <c r="C23" s="16">
        <f>enhedspriser!C$7</f>
        <v>300</v>
      </c>
      <c r="D23" s="16" t="str">
        <f>enhedspriser!D$7</f>
        <v>kr/time</v>
      </c>
      <c r="E23" s="16">
        <v>1</v>
      </c>
      <c r="F23" s="16" t="s">
        <v>40</v>
      </c>
      <c r="G23" s="16">
        <v>8</v>
      </c>
      <c r="H23" s="16" t="s">
        <v>41</v>
      </c>
      <c r="I23" s="17">
        <f>C23*E23*G23</f>
        <v>2400</v>
      </c>
      <c r="J23" s="18">
        <f>SUM(I22:I23)</f>
        <v>2400</v>
      </c>
      <c r="K23" s="17">
        <v>0</v>
      </c>
      <c r="L23" s="37">
        <f>SUM(K22:K23)</f>
        <v>0</v>
      </c>
      <c r="M23"/>
      <c r="N23"/>
      <c r="O23"/>
      <c r="P23"/>
      <c r="Q23"/>
      <c r="R23"/>
    </row>
    <row r="24" spans="1:18" x14ac:dyDescent="0.25">
      <c r="A24" s="35"/>
      <c r="B24" s="19"/>
      <c r="C24" s="19"/>
      <c r="D24" s="19"/>
      <c r="E24" s="19"/>
      <c r="F24" s="19"/>
      <c r="G24" s="19"/>
      <c r="H24" s="19"/>
      <c r="I24" s="14"/>
      <c r="J24" s="15"/>
      <c r="K24" s="14"/>
      <c r="L24" s="36"/>
      <c r="M24"/>
      <c r="N24"/>
      <c r="O24"/>
      <c r="P24"/>
      <c r="Q24"/>
      <c r="R24"/>
    </row>
    <row r="25" spans="1:18" ht="13.8" x14ac:dyDescent="0.25">
      <c r="A25" s="35"/>
      <c r="B25" s="21" t="s">
        <v>53</v>
      </c>
      <c r="C25" s="22"/>
      <c r="D25" s="22"/>
      <c r="E25" s="22"/>
      <c r="F25" s="22"/>
      <c r="G25" s="22"/>
      <c r="H25" s="22"/>
      <c r="I25" s="23">
        <f>SUM(I4:I24)</f>
        <v>279900</v>
      </c>
      <c r="J25" s="24">
        <f>SUM(J4:J24)</f>
        <v>279900</v>
      </c>
      <c r="K25" s="23">
        <f>SUM(K4:K24)</f>
        <v>169500</v>
      </c>
      <c r="L25" s="38">
        <f>SUM(L4:L24)</f>
        <v>169500</v>
      </c>
      <c r="M25"/>
      <c r="N25"/>
      <c r="O25"/>
      <c r="P25"/>
      <c r="Q25"/>
      <c r="R25"/>
    </row>
    <row r="26" spans="1:18" x14ac:dyDescent="0.25">
      <c r="A26" s="39"/>
      <c r="B26" s="16"/>
      <c r="C26" s="16"/>
      <c r="D26" s="16"/>
      <c r="E26" s="16"/>
      <c r="F26" s="16"/>
      <c r="G26" s="16"/>
      <c r="H26" s="16"/>
      <c r="I26" s="40"/>
      <c r="J26" s="41"/>
      <c r="K26" s="40"/>
      <c r="L26" s="42"/>
      <c r="M26"/>
      <c r="N26"/>
      <c r="O26"/>
      <c r="P26"/>
      <c r="Q26"/>
      <c r="R26"/>
    </row>
  </sheetData>
  <mergeCells count="4">
    <mergeCell ref="A1:L1"/>
    <mergeCell ref="A2:H2"/>
    <mergeCell ref="I2:J2"/>
    <mergeCell ref="K2:L2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988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enhedspriser</vt:lpstr>
      <vt:lpstr>budget r1</vt:lpstr>
      <vt:lpstr>'budget r1'!Udskriftsområde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Klaus Wogelius (KW)</cp:lastModifiedBy>
  <cp:revision>4</cp:revision>
  <cp:lastPrinted>2014-04-15T14:25:17Z</cp:lastPrinted>
  <dcterms:created xsi:type="dcterms:W3CDTF">1996-11-12T13:28:11Z</dcterms:created>
  <dcterms:modified xsi:type="dcterms:W3CDTF">2015-08-28T11:18:32Z</dcterms:modified>
  <dc:language>da-DK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