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s4239\Desktop\spring 2021\OL\term project\"/>
    </mc:Choice>
  </mc:AlternateContent>
  <xr:revisionPtr revIDLastSave="0" documentId="13_ncr:1_{0DD992F3-7CAF-4485-84B1-1066E9F88A53}" xr6:coauthVersionLast="45" xr6:coauthVersionMax="46" xr10:uidLastSave="{00000000-0000-0000-0000-000000000000}"/>
  <bookViews>
    <workbookView xWindow="28680" yWindow="-120" windowWidth="29040" windowHeight="15840" activeTab="1" xr2:uid="{A0560477-DFBA-4F4F-9078-56C928795F51}"/>
  </bookViews>
  <sheets>
    <sheet name="2015" sheetId="1" r:id="rId1"/>
    <sheet name="2018" sheetId="2" r:id="rId2"/>
    <sheet name="Temp Graphs" sheetId="3" r:id="rId3"/>
    <sheet name="DO graph" sheetId="4" r:id="rId4"/>
    <sheet name="RHO graph" sheetId="5" r:id="rId5"/>
    <sheet name="Stability (E)" sheetId="7" r:id="rId6"/>
    <sheet name="Light GRaph" sheetId="6" r:id="rId7"/>
  </sheets>
  <externalReferences>
    <externalReference r:id="rId8"/>
  </externalReferences>
  <definedNames>
    <definedName name="_xlnm._FilterDatabase" localSheetId="2" hidden="1">'Temp Graphs'!$G$3:$K$24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77" i="2" l="1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76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51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29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4" i="2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78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54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29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4" i="1"/>
  <c r="V4" i="1" s="1"/>
  <c r="B27" i="7"/>
  <c r="B26" i="7"/>
  <c r="I43" i="6"/>
  <c r="H43" i="6"/>
  <c r="G43" i="6"/>
  <c r="F43" i="6"/>
  <c r="I42" i="6"/>
  <c r="H42" i="6"/>
  <c r="G42" i="6"/>
  <c r="F42" i="6"/>
  <c r="I41" i="6"/>
  <c r="H41" i="6"/>
  <c r="G41" i="6"/>
  <c r="F41" i="6"/>
  <c r="I40" i="6"/>
  <c r="H40" i="6"/>
  <c r="G40" i="6"/>
  <c r="F40" i="6"/>
  <c r="I39" i="6"/>
  <c r="H39" i="6"/>
  <c r="G39" i="6"/>
  <c r="F39" i="6"/>
  <c r="I38" i="6"/>
  <c r="H38" i="6"/>
  <c r="G38" i="6"/>
  <c r="F38" i="6"/>
  <c r="I37" i="6"/>
  <c r="H37" i="6"/>
  <c r="G37" i="6"/>
  <c r="F37" i="6"/>
  <c r="I36" i="6"/>
  <c r="H36" i="6"/>
  <c r="G36" i="6"/>
  <c r="F36" i="6"/>
  <c r="I35" i="6"/>
  <c r="H35" i="6"/>
  <c r="G35" i="6"/>
  <c r="F35" i="6"/>
  <c r="I34" i="6"/>
  <c r="H34" i="6"/>
  <c r="G34" i="6"/>
  <c r="F34" i="6"/>
  <c r="I33" i="6"/>
  <c r="H33" i="6"/>
  <c r="G33" i="6"/>
  <c r="F33" i="6"/>
  <c r="I32" i="6"/>
  <c r="H32" i="6"/>
  <c r="G32" i="6"/>
  <c r="F32" i="6"/>
  <c r="I31" i="6"/>
  <c r="H31" i="6"/>
  <c r="G31" i="6"/>
  <c r="F31" i="6"/>
  <c r="I30" i="6"/>
  <c r="H30" i="6"/>
  <c r="G30" i="6"/>
  <c r="F30" i="6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2" i="6"/>
  <c r="H22" i="6"/>
  <c r="G22" i="6"/>
  <c r="F22" i="6"/>
  <c r="I21" i="6"/>
  <c r="H21" i="6"/>
  <c r="G21" i="6"/>
  <c r="F21" i="6"/>
  <c r="I20" i="6"/>
  <c r="H20" i="6"/>
  <c r="G20" i="6"/>
  <c r="F20" i="6"/>
  <c r="I19" i="6"/>
  <c r="H19" i="6"/>
  <c r="G19" i="6"/>
  <c r="F19" i="6"/>
  <c r="I18" i="6"/>
  <c r="H18" i="6"/>
  <c r="G18" i="6"/>
  <c r="F18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I3" i="6"/>
  <c r="H3" i="6"/>
  <c r="G3" i="6"/>
  <c r="F3" i="6"/>
  <c r="I44" i="5" l="1"/>
  <c r="I45" i="5"/>
  <c r="I46" i="5"/>
  <c r="H44" i="5"/>
  <c r="H45" i="5"/>
  <c r="H46" i="5"/>
  <c r="F44" i="5"/>
  <c r="F45" i="5"/>
  <c r="F46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E42" i="5"/>
  <c r="F42" i="5"/>
  <c r="G42" i="5"/>
  <c r="H42" i="5"/>
  <c r="I42" i="5"/>
  <c r="F43" i="5"/>
  <c r="G43" i="5"/>
  <c r="H43" i="5"/>
  <c r="I43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27" i="5"/>
  <c r="C26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27" i="5"/>
  <c r="B26" i="5"/>
  <c r="M53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M77" i="2"/>
  <c r="B4" i="3" a="1"/>
  <c r="B4" i="3" s="1"/>
  <c r="I4" i="3" l="1" a="1"/>
  <c r="I4" i="3" s="1"/>
  <c r="H4" i="3" a="1"/>
  <c r="H4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V44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5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23" i="2"/>
  <c r="V22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4" i="2"/>
  <c r="R53" i="2"/>
  <c r="Q53" i="2"/>
  <c r="K53" i="2"/>
  <c r="K14" i="2"/>
  <c r="Q14" i="2" s="1"/>
  <c r="S77" i="2" l="1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76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51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29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20" i="2"/>
  <c r="S21" i="2"/>
  <c r="S22" i="2"/>
  <c r="S23" i="2"/>
  <c r="S24" i="2"/>
  <c r="S4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76" i="2"/>
  <c r="R52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51" i="2"/>
  <c r="Q52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51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30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R29" i="2"/>
  <c r="Q29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4" i="2"/>
  <c r="Q5" i="2"/>
  <c r="Q6" i="2"/>
  <c r="Q7" i="2"/>
  <c r="Q8" i="2"/>
  <c r="Q9" i="2"/>
  <c r="Q10" i="2"/>
  <c r="Q11" i="2"/>
  <c r="Q12" i="2"/>
  <c r="Q13" i="2"/>
  <c r="Q15" i="2"/>
  <c r="Q16" i="2"/>
  <c r="Q17" i="2"/>
  <c r="Q18" i="2"/>
  <c r="Q19" i="2"/>
  <c r="Q20" i="2"/>
  <c r="Q21" i="2"/>
  <c r="Q22" i="2"/>
  <c r="Q23" i="2"/>
  <c r="Q24" i="2"/>
  <c r="Q4" i="2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78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54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29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78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54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29" i="1"/>
  <c r="R14" i="1"/>
  <c r="R15" i="1"/>
  <c r="R16" i="1"/>
  <c r="R17" i="1"/>
  <c r="R18" i="1"/>
  <c r="R19" i="1"/>
  <c r="R20" i="1"/>
  <c r="R8" i="1"/>
  <c r="R9" i="1"/>
  <c r="R10" i="1"/>
  <c r="R11" i="1"/>
  <c r="R12" i="1"/>
  <c r="R13" i="1"/>
  <c r="R7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4" i="1"/>
  <c r="N96" i="2"/>
  <c r="M96" i="2"/>
  <c r="L96" i="2"/>
  <c r="K96" i="2"/>
  <c r="N95" i="2"/>
  <c r="M95" i="2"/>
  <c r="L95" i="2"/>
  <c r="K95" i="2"/>
  <c r="N94" i="2"/>
  <c r="M94" i="2"/>
  <c r="L94" i="2"/>
  <c r="K94" i="2"/>
  <c r="N93" i="2"/>
  <c r="M93" i="2"/>
  <c r="L93" i="2"/>
  <c r="K93" i="2"/>
  <c r="N92" i="2"/>
  <c r="M92" i="2"/>
  <c r="L92" i="2"/>
  <c r="K92" i="2"/>
  <c r="N91" i="2"/>
  <c r="M91" i="2"/>
  <c r="L91" i="2"/>
  <c r="K91" i="2"/>
  <c r="N90" i="2"/>
  <c r="M90" i="2"/>
  <c r="L90" i="2"/>
  <c r="K90" i="2"/>
  <c r="N89" i="2"/>
  <c r="M89" i="2"/>
  <c r="L89" i="2"/>
  <c r="K89" i="2"/>
  <c r="N88" i="2"/>
  <c r="M88" i="2"/>
  <c r="L88" i="2"/>
  <c r="K88" i="2"/>
  <c r="N87" i="2"/>
  <c r="M87" i="2"/>
  <c r="L87" i="2"/>
  <c r="K87" i="2"/>
  <c r="N86" i="2"/>
  <c r="M86" i="2"/>
  <c r="L86" i="2"/>
  <c r="K86" i="2"/>
  <c r="N85" i="2"/>
  <c r="M85" i="2"/>
  <c r="L85" i="2"/>
  <c r="K85" i="2"/>
  <c r="N84" i="2"/>
  <c r="M84" i="2"/>
  <c r="L84" i="2"/>
  <c r="K84" i="2"/>
  <c r="N83" i="2"/>
  <c r="M83" i="2"/>
  <c r="L83" i="2"/>
  <c r="K83" i="2"/>
  <c r="N82" i="2"/>
  <c r="M82" i="2"/>
  <c r="L82" i="2"/>
  <c r="K82" i="2"/>
  <c r="N81" i="2"/>
  <c r="M81" i="2"/>
  <c r="L81" i="2"/>
  <c r="K81" i="2"/>
  <c r="N80" i="2"/>
  <c r="M80" i="2"/>
  <c r="L80" i="2"/>
  <c r="K80" i="2"/>
  <c r="N79" i="2"/>
  <c r="M79" i="2"/>
  <c r="L79" i="2"/>
  <c r="K79" i="2"/>
  <c r="N78" i="2"/>
  <c r="M78" i="2"/>
  <c r="L78" i="2"/>
  <c r="K78" i="2"/>
  <c r="N77" i="2"/>
  <c r="L77" i="2"/>
  <c r="K77" i="2"/>
  <c r="M71" i="2"/>
  <c r="L71" i="2"/>
  <c r="K71" i="2"/>
  <c r="M70" i="2"/>
  <c r="L70" i="2"/>
  <c r="K70" i="2"/>
  <c r="M69" i="2"/>
  <c r="L69" i="2"/>
  <c r="K69" i="2"/>
  <c r="M68" i="2"/>
  <c r="L68" i="2"/>
  <c r="K68" i="2"/>
  <c r="M67" i="2"/>
  <c r="L67" i="2"/>
  <c r="K67" i="2"/>
  <c r="M66" i="2"/>
  <c r="L66" i="2"/>
  <c r="K66" i="2"/>
  <c r="M65" i="2"/>
  <c r="L65" i="2"/>
  <c r="K65" i="2"/>
  <c r="M64" i="2"/>
  <c r="L64" i="2"/>
  <c r="K64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L53" i="2"/>
  <c r="M52" i="2"/>
  <c r="L52" i="2"/>
  <c r="K52" i="2"/>
  <c r="N51" i="2"/>
  <c r="M51" i="2"/>
  <c r="L51" i="2"/>
  <c r="K51" i="2"/>
  <c r="N46" i="2"/>
  <c r="M46" i="2"/>
  <c r="L46" i="2"/>
  <c r="K46" i="2"/>
  <c r="N45" i="2"/>
  <c r="M45" i="2"/>
  <c r="L45" i="2"/>
  <c r="K45" i="2"/>
  <c r="N44" i="2"/>
  <c r="M44" i="2"/>
  <c r="L44" i="2"/>
  <c r="K44" i="2"/>
  <c r="N43" i="2"/>
  <c r="M43" i="2"/>
  <c r="L43" i="2"/>
  <c r="K43" i="2"/>
  <c r="N42" i="2"/>
  <c r="M42" i="2"/>
  <c r="L42" i="2"/>
  <c r="K42" i="2"/>
  <c r="N41" i="2"/>
  <c r="M41" i="2"/>
  <c r="L41" i="2"/>
  <c r="K41" i="2"/>
  <c r="N40" i="2"/>
  <c r="M40" i="2"/>
  <c r="L40" i="2"/>
  <c r="K40" i="2"/>
  <c r="N39" i="2"/>
  <c r="M39" i="2"/>
  <c r="L39" i="2"/>
  <c r="K39" i="2"/>
  <c r="N38" i="2"/>
  <c r="M38" i="2"/>
  <c r="L38" i="2"/>
  <c r="K38" i="2"/>
  <c r="N37" i="2"/>
  <c r="M37" i="2"/>
  <c r="L37" i="2"/>
  <c r="K37" i="2"/>
  <c r="N36" i="2"/>
  <c r="M36" i="2"/>
  <c r="L36" i="2"/>
  <c r="K36" i="2"/>
  <c r="N35" i="2"/>
  <c r="M35" i="2"/>
  <c r="L35" i="2"/>
  <c r="K35" i="2"/>
  <c r="N34" i="2"/>
  <c r="M34" i="2"/>
  <c r="L34" i="2"/>
  <c r="K34" i="2"/>
  <c r="N33" i="2"/>
  <c r="M33" i="2"/>
  <c r="L33" i="2"/>
  <c r="K33" i="2"/>
  <c r="N32" i="2"/>
  <c r="M32" i="2"/>
  <c r="L32" i="2"/>
  <c r="K32" i="2"/>
  <c r="N31" i="2"/>
  <c r="M31" i="2"/>
  <c r="L31" i="2"/>
  <c r="K31" i="2"/>
  <c r="N30" i="2"/>
  <c r="M30" i="2"/>
  <c r="L30" i="2"/>
  <c r="K30" i="2"/>
  <c r="N29" i="2"/>
  <c r="M29" i="2"/>
  <c r="L29" i="2"/>
  <c r="K29" i="2"/>
  <c r="N24" i="2"/>
  <c r="M24" i="2"/>
  <c r="L24" i="2"/>
  <c r="K24" i="2"/>
  <c r="N23" i="2"/>
  <c r="M23" i="2"/>
  <c r="L23" i="2"/>
  <c r="K23" i="2"/>
  <c r="N22" i="2"/>
  <c r="M22" i="2"/>
  <c r="L22" i="2"/>
  <c r="K22" i="2"/>
  <c r="N21" i="2"/>
  <c r="M21" i="2"/>
  <c r="L21" i="2"/>
  <c r="K21" i="2"/>
  <c r="N20" i="2"/>
  <c r="M20" i="2"/>
  <c r="L20" i="2"/>
  <c r="K20" i="2"/>
  <c r="N19" i="2"/>
  <c r="M19" i="2"/>
  <c r="K19" i="2"/>
  <c r="N18" i="2"/>
  <c r="M18" i="2"/>
  <c r="L18" i="2"/>
  <c r="K18" i="2"/>
  <c r="N17" i="2"/>
  <c r="M17" i="2"/>
  <c r="L17" i="2"/>
  <c r="K17" i="2"/>
  <c r="N16" i="2"/>
  <c r="M16" i="2"/>
  <c r="L16" i="2"/>
  <c r="K16" i="2"/>
  <c r="N15" i="2"/>
  <c r="M15" i="2"/>
  <c r="L15" i="2"/>
  <c r="K15" i="2"/>
  <c r="N14" i="2"/>
  <c r="M14" i="2"/>
  <c r="L14" i="2"/>
  <c r="N13" i="2"/>
  <c r="M13" i="2"/>
  <c r="L13" i="2"/>
  <c r="K13" i="2"/>
  <c r="N12" i="2"/>
  <c r="M12" i="2"/>
  <c r="L12" i="2"/>
  <c r="K12" i="2"/>
  <c r="N11" i="2"/>
  <c r="M11" i="2"/>
  <c r="L11" i="2"/>
  <c r="K11" i="2"/>
  <c r="N10" i="2"/>
  <c r="M10" i="2"/>
  <c r="L10" i="2"/>
  <c r="K10" i="2"/>
  <c r="N9" i="2"/>
  <c r="M9" i="2"/>
  <c r="L9" i="2"/>
  <c r="K9" i="2"/>
  <c r="N8" i="2"/>
  <c r="M8" i="2"/>
  <c r="L8" i="2"/>
  <c r="K8" i="2"/>
  <c r="N7" i="2"/>
  <c r="M7" i="2"/>
  <c r="L7" i="2"/>
  <c r="K7" i="2"/>
  <c r="N6" i="2"/>
  <c r="M6" i="2"/>
  <c r="L6" i="2"/>
  <c r="K6" i="2"/>
  <c r="N5" i="2"/>
  <c r="M5" i="2"/>
  <c r="L5" i="2"/>
  <c r="K5" i="2"/>
  <c r="N4" i="2"/>
  <c r="M4" i="2"/>
  <c r="L4" i="2"/>
  <c r="K4" i="2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4" i="1"/>
  <c r="K21" i="1"/>
  <c r="K20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4" i="1"/>
  <c r="N45" i="1"/>
  <c r="N46" i="1"/>
  <c r="N44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9" i="1"/>
  <c r="K45" i="1"/>
  <c r="K46" i="1"/>
  <c r="K44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29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54" i="1"/>
  <c r="N94" i="1"/>
  <c r="N93" i="1"/>
  <c r="N92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78" i="1"/>
  <c r="K94" i="1"/>
  <c r="K93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7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<sst xmlns="http://schemas.openxmlformats.org/spreadsheetml/2006/main" count="295" uniqueCount="68">
  <si>
    <t>Depth</t>
  </si>
  <si>
    <t>Data set 1</t>
  </si>
  <si>
    <t>t</t>
  </si>
  <si>
    <t xml:space="preserve">S </t>
  </si>
  <si>
    <t>DO</t>
  </si>
  <si>
    <t>O2</t>
  </si>
  <si>
    <t>Data Set 2</t>
  </si>
  <si>
    <t>Data Set 3</t>
  </si>
  <si>
    <t xml:space="preserve">lat: </t>
  </si>
  <si>
    <t>Station Avarage</t>
  </si>
  <si>
    <t xml:space="preserve">long: </t>
  </si>
  <si>
    <t>Station 2 for</t>
  </si>
  <si>
    <t>Station 1 for</t>
  </si>
  <si>
    <t>Station 3 for</t>
  </si>
  <si>
    <t>Station 4 for</t>
  </si>
  <si>
    <t>Secchi Depth</t>
  </si>
  <si>
    <t>N32 53,003</t>
  </si>
  <si>
    <t xml:space="preserve">W98 33,216 </t>
  </si>
  <si>
    <t>secchi depth</t>
  </si>
  <si>
    <t>N 32 62,882</t>
  </si>
  <si>
    <t>W 98 32,609</t>
  </si>
  <si>
    <t>32 52,871</t>
  </si>
  <si>
    <t>98 33,308</t>
  </si>
  <si>
    <t>na</t>
  </si>
  <si>
    <t>Station Average</t>
  </si>
  <si>
    <t>N32 52,824</t>
  </si>
  <si>
    <t>W98 32,887</t>
  </si>
  <si>
    <t>N32 52,921</t>
  </si>
  <si>
    <t>W98 32,514</t>
  </si>
  <si>
    <t>N32 52,976</t>
  </si>
  <si>
    <t>W98 32,73</t>
  </si>
  <si>
    <t>N32 52,803</t>
  </si>
  <si>
    <t>W98 31,866</t>
  </si>
  <si>
    <t>Depth (m)</t>
  </si>
  <si>
    <t>T (°C)</t>
  </si>
  <si>
    <t>Salinity</t>
  </si>
  <si>
    <t>E (m-1)</t>
  </si>
  <si>
    <t xml:space="preserve">      (kg/m3)</t>
  </si>
  <si>
    <t xml:space="preserve">     (°C)</t>
  </si>
  <si>
    <t>N (s-1)</t>
  </si>
  <si>
    <t>http://www.phys.ocean.dal.ca/~kelley/seawater/density.html</t>
  </si>
  <si>
    <t>2018 Temperature</t>
  </si>
  <si>
    <t>2015 Temperature</t>
  </si>
  <si>
    <t>Station B</t>
  </si>
  <si>
    <t>Station C</t>
  </si>
  <si>
    <t>Station D</t>
  </si>
  <si>
    <t>Station A</t>
  </si>
  <si>
    <t>2015 DO</t>
  </si>
  <si>
    <t>2018 DO</t>
  </si>
  <si>
    <t>2015 RHO</t>
  </si>
  <si>
    <t>2018 RHO</t>
  </si>
  <si>
    <t>Possum Kingdom Lake</t>
  </si>
  <si>
    <t>z</t>
  </si>
  <si>
    <t>k(low)</t>
  </si>
  <si>
    <t>k (high)</t>
  </si>
  <si>
    <t>secchi depth (m)</t>
  </si>
  <si>
    <t>K (low)</t>
  </si>
  <si>
    <t>k(high)</t>
  </si>
  <si>
    <t>Depth of Euphotic zone(low)</t>
  </si>
  <si>
    <t>Depth of Euphotic zone(high)</t>
  </si>
  <si>
    <t>station 1</t>
  </si>
  <si>
    <t>station 2</t>
  </si>
  <si>
    <t>station 3</t>
  </si>
  <si>
    <t>station 4</t>
  </si>
  <si>
    <t>Mean</t>
  </si>
  <si>
    <t>2015 E</t>
  </si>
  <si>
    <t>2018 E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</si>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</sst>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76" formatCode="0.00000000"/>
    <numFmt numFmtId="177" formatCode="0.000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Times New Roman"/>
      <family val="1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0" xfId="0" applyFill="1" applyBorder="1"/>
    <xf numFmtId="0" fontId="0" fillId="4" borderId="1" xfId="0" applyFill="1" applyBorder="1"/>
    <xf numFmtId="0" fontId="0" fillId="2" borderId="0" xfId="0" applyFill="1"/>
    <xf numFmtId="0" fontId="1" fillId="0" borderId="0" xfId="1"/>
    <xf numFmtId="0" fontId="0" fillId="0" borderId="0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5" fillId="0" borderId="0" xfId="0" applyFont="1"/>
    <xf numFmtId="0" fontId="5" fillId="0" borderId="3" xfId="0" applyFont="1" applyBorder="1"/>
    <xf numFmtId="176" fontId="0" fillId="0" borderId="0" xfId="0" applyNumberFormat="1"/>
    <xf numFmtId="17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and Decay</a:t>
            </a:r>
            <a:r>
              <a:rPr lang="en-US" baseline="0"/>
              <a:t> of the Mized layer and Thermocline measure at 4 stations  in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'Temp Graphs'!$B$3</c:f>
              <c:strCache>
                <c:ptCount val="1"/>
                <c:pt idx="0">
                  <c:v>Station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 Graphs'!$B$4:$B$24</c:f>
              <c:numCache>
                <c:formatCode>General</c:formatCode>
                <c:ptCount val="21"/>
                <c:pt idx="0">
                  <c:v>25.6</c:v>
                </c:pt>
                <c:pt idx="1">
                  <c:v>24.4</c:v>
                </c:pt>
                <c:pt idx="2">
                  <c:v>23.200000000000003</c:v>
                </c:pt>
                <c:pt idx="3">
                  <c:v>22.700000000000003</c:v>
                </c:pt>
                <c:pt idx="4">
                  <c:v>22.65</c:v>
                </c:pt>
                <c:pt idx="5">
                  <c:v>22.5</c:v>
                </c:pt>
                <c:pt idx="6">
                  <c:v>22.25</c:v>
                </c:pt>
                <c:pt idx="7">
                  <c:v>22.05</c:v>
                </c:pt>
                <c:pt idx="8">
                  <c:v>21.9</c:v>
                </c:pt>
                <c:pt idx="9">
                  <c:v>21.35</c:v>
                </c:pt>
                <c:pt idx="10">
                  <c:v>20.6</c:v>
                </c:pt>
                <c:pt idx="11">
                  <c:v>19.399999999999999</c:v>
                </c:pt>
                <c:pt idx="12">
                  <c:v>17.100000000000001</c:v>
                </c:pt>
                <c:pt idx="13">
                  <c:v>14.5</c:v>
                </c:pt>
                <c:pt idx="14">
                  <c:v>12.6</c:v>
                </c:pt>
                <c:pt idx="15">
                  <c:v>11.35</c:v>
                </c:pt>
                <c:pt idx="16">
                  <c:v>10.4</c:v>
                </c:pt>
                <c:pt idx="17">
                  <c:v>10.199999999999999</c:v>
                </c:pt>
              </c:numCache>
            </c:numRef>
          </c:xVal>
          <c:yVal>
            <c:numRef>
              <c:f>'Temp Graphs'!$A$4:$A$24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D5-48AE-878C-D38C78E90524}"/>
            </c:ext>
          </c:extLst>
        </c:ser>
        <c:ser>
          <c:idx val="1"/>
          <c:order val="1"/>
          <c:tx>
            <c:strRef>
              <c:f>'Temp Graphs'!$C$3</c:f>
              <c:strCache>
                <c:ptCount val="1"/>
                <c:pt idx="0">
                  <c:v>Station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'Temp Graphs'!$C$4:$C$21</c:f>
              <c:numCache>
                <c:formatCode>General</c:formatCode>
                <c:ptCount val="18"/>
                <c:pt idx="0">
                  <c:v>26.1</c:v>
                </c:pt>
                <c:pt idx="1">
                  <c:v>24.799999999999997</c:v>
                </c:pt>
                <c:pt idx="2">
                  <c:v>23.6</c:v>
                </c:pt>
                <c:pt idx="3">
                  <c:v>22.75</c:v>
                </c:pt>
                <c:pt idx="4">
                  <c:v>22.55</c:v>
                </c:pt>
                <c:pt idx="5">
                  <c:v>22.5</c:v>
                </c:pt>
                <c:pt idx="6">
                  <c:v>22.549999999999997</c:v>
                </c:pt>
                <c:pt idx="7">
                  <c:v>22.05</c:v>
                </c:pt>
                <c:pt idx="8">
                  <c:v>21.6</c:v>
                </c:pt>
                <c:pt idx="9">
                  <c:v>21.15</c:v>
                </c:pt>
                <c:pt idx="10">
                  <c:v>20.100000000000001</c:v>
                </c:pt>
                <c:pt idx="11">
                  <c:v>17.95</c:v>
                </c:pt>
                <c:pt idx="12">
                  <c:v>15</c:v>
                </c:pt>
                <c:pt idx="13">
                  <c:v>13</c:v>
                </c:pt>
                <c:pt idx="14">
                  <c:v>12.1</c:v>
                </c:pt>
                <c:pt idx="15">
                  <c:v>10.9</c:v>
                </c:pt>
                <c:pt idx="16">
                  <c:v>10.4</c:v>
                </c:pt>
                <c:pt idx="17">
                  <c:v>10.199999999999999</c:v>
                </c:pt>
              </c:numCache>
            </c:numRef>
          </c:xVal>
          <c:yVal>
            <c:numRef>
              <c:f>'Temp Graphs'!$A$4:$A$21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D5-48AE-878C-D38C78E90524}"/>
            </c:ext>
          </c:extLst>
        </c:ser>
        <c:ser>
          <c:idx val="2"/>
          <c:order val="2"/>
          <c:tx>
            <c:strRef>
              <c:f>'Temp Graphs'!$D$3</c:f>
              <c:strCache>
                <c:ptCount val="1"/>
                <c:pt idx="0">
                  <c:v>Station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'Temp Graphs'!$D$4:$D$21</c:f>
              <c:numCache>
                <c:formatCode>General</c:formatCode>
                <c:ptCount val="18"/>
                <c:pt idx="0">
                  <c:v>26.85</c:v>
                </c:pt>
                <c:pt idx="1">
                  <c:v>24.65</c:v>
                </c:pt>
                <c:pt idx="2">
                  <c:v>23.75</c:v>
                </c:pt>
                <c:pt idx="3">
                  <c:v>22.700000000000003</c:v>
                </c:pt>
                <c:pt idx="4">
                  <c:v>22.55</c:v>
                </c:pt>
                <c:pt idx="5">
                  <c:v>22.35</c:v>
                </c:pt>
                <c:pt idx="6">
                  <c:v>22.2</c:v>
                </c:pt>
                <c:pt idx="7">
                  <c:v>22.05</c:v>
                </c:pt>
                <c:pt idx="8">
                  <c:v>21.55</c:v>
                </c:pt>
                <c:pt idx="9">
                  <c:v>21.1</c:v>
                </c:pt>
                <c:pt idx="10">
                  <c:v>20.05</c:v>
                </c:pt>
                <c:pt idx="11">
                  <c:v>17.649999999999999</c:v>
                </c:pt>
                <c:pt idx="12">
                  <c:v>15.2</c:v>
                </c:pt>
                <c:pt idx="13">
                  <c:v>13</c:v>
                </c:pt>
                <c:pt idx="14">
                  <c:v>11.95</c:v>
                </c:pt>
                <c:pt idx="15">
                  <c:v>10.9</c:v>
                </c:pt>
              </c:numCache>
            </c:numRef>
          </c:xVal>
          <c:yVal>
            <c:numRef>
              <c:f>'Temp Graphs'!$A$4:$A$21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D5-48AE-878C-D38C78E90524}"/>
            </c:ext>
          </c:extLst>
        </c:ser>
        <c:ser>
          <c:idx val="3"/>
          <c:order val="3"/>
          <c:tx>
            <c:strRef>
              <c:f>'Temp Graphs'!$E$3</c:f>
              <c:strCache>
                <c:ptCount val="1"/>
                <c:pt idx="0">
                  <c:v>Station 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'Temp Graphs'!$E$4:$E$21</c:f>
              <c:numCache>
                <c:formatCode>General</c:formatCode>
                <c:ptCount val="18"/>
                <c:pt idx="0">
                  <c:v>27.6</c:v>
                </c:pt>
                <c:pt idx="1">
                  <c:v>26</c:v>
                </c:pt>
                <c:pt idx="2">
                  <c:v>23.7</c:v>
                </c:pt>
                <c:pt idx="3">
                  <c:v>22.9</c:v>
                </c:pt>
                <c:pt idx="4">
                  <c:v>22.55</c:v>
                </c:pt>
                <c:pt idx="5">
                  <c:v>22.45</c:v>
                </c:pt>
                <c:pt idx="6">
                  <c:v>22.3</c:v>
                </c:pt>
                <c:pt idx="7">
                  <c:v>22.05</c:v>
                </c:pt>
                <c:pt idx="8">
                  <c:v>21.6</c:v>
                </c:pt>
                <c:pt idx="9">
                  <c:v>21.2</c:v>
                </c:pt>
                <c:pt idx="10">
                  <c:v>19.850000000000001</c:v>
                </c:pt>
                <c:pt idx="11">
                  <c:v>17.2</c:v>
                </c:pt>
                <c:pt idx="12">
                  <c:v>14.75</c:v>
                </c:pt>
                <c:pt idx="13">
                  <c:v>12.95</c:v>
                </c:pt>
                <c:pt idx="14">
                  <c:v>11.4</c:v>
                </c:pt>
                <c:pt idx="15">
                  <c:v>10.6</c:v>
                </c:pt>
                <c:pt idx="16">
                  <c:v>10.199999999999999</c:v>
                </c:pt>
              </c:numCache>
            </c:numRef>
          </c:xVal>
          <c:yVal>
            <c:numRef>
              <c:f>'Temp Graphs'!$A$4:$A$21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ED5-48AE-878C-D38C78E90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42687"/>
        <c:axId val="1828839215"/>
      </c:scatterChart>
      <c:valAx>
        <c:axId val="1832242687"/>
        <c:scaling>
          <c:orientation val="minMax"/>
          <c:max val="30"/>
          <c:min val="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39215"/>
        <c:crosses val="autoZero"/>
        <c:crossBetween val="midCat"/>
      </c:valAx>
      <c:valAx>
        <c:axId val="1828839215"/>
        <c:scaling>
          <c:orientation val="maxMin"/>
          <c:max val="1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42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and Decay</a:t>
            </a:r>
            <a:r>
              <a:rPr lang="en-US" baseline="0"/>
              <a:t> of the Mized layer and Thermocline measure at 4 stations  in 2018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'Temp Graphs'!$B$3</c:f>
              <c:strCache>
                <c:ptCount val="1"/>
                <c:pt idx="0">
                  <c:v>Station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 Graphs'!$F$4:$F$24</c:f>
              <c:numCache>
                <c:formatCode>General</c:formatCode>
                <c:ptCount val="21"/>
                <c:pt idx="0">
                  <c:v>25.5</c:v>
                </c:pt>
                <c:pt idx="1">
                  <c:v>25.45</c:v>
                </c:pt>
                <c:pt idx="2">
                  <c:v>25.25</c:v>
                </c:pt>
                <c:pt idx="3">
                  <c:v>25.2</c:v>
                </c:pt>
                <c:pt idx="4">
                  <c:v>25.1</c:v>
                </c:pt>
                <c:pt idx="5">
                  <c:v>24.5</c:v>
                </c:pt>
                <c:pt idx="6">
                  <c:v>23.45</c:v>
                </c:pt>
                <c:pt idx="7">
                  <c:v>23.049999999999997</c:v>
                </c:pt>
                <c:pt idx="8">
                  <c:v>22.45</c:v>
                </c:pt>
                <c:pt idx="9">
                  <c:v>21.55</c:v>
                </c:pt>
                <c:pt idx="10">
                  <c:v>20.100000000000001</c:v>
                </c:pt>
                <c:pt idx="11">
                  <c:v>18.350000000000001</c:v>
                </c:pt>
                <c:pt idx="12">
                  <c:v>17.399999999999999</c:v>
                </c:pt>
                <c:pt idx="13">
                  <c:v>16.25</c:v>
                </c:pt>
                <c:pt idx="14">
                  <c:v>15.5</c:v>
                </c:pt>
                <c:pt idx="15">
                  <c:v>14.9</c:v>
                </c:pt>
                <c:pt idx="16">
                  <c:v>13.5</c:v>
                </c:pt>
                <c:pt idx="17">
                  <c:v>12.75</c:v>
                </c:pt>
                <c:pt idx="18">
                  <c:v>12.3</c:v>
                </c:pt>
                <c:pt idx="19">
                  <c:v>12</c:v>
                </c:pt>
                <c:pt idx="20">
                  <c:v>11.75</c:v>
                </c:pt>
              </c:numCache>
            </c:numRef>
          </c:xVal>
          <c:yVal>
            <c:numRef>
              <c:f>'Temp Graphs'!$A$4:$A$24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A8-446D-B688-917F9D9D45FE}"/>
            </c:ext>
          </c:extLst>
        </c:ser>
        <c:ser>
          <c:idx val="1"/>
          <c:order val="1"/>
          <c:tx>
            <c:strRef>
              <c:f>'Temp Graphs'!$C$3</c:f>
              <c:strCache>
                <c:ptCount val="1"/>
                <c:pt idx="0">
                  <c:v>Station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'Temp Graphs'!$G$4:$G$21</c:f>
              <c:numCache>
                <c:formatCode>General</c:formatCode>
                <c:ptCount val="18"/>
                <c:pt idx="0">
                  <c:v>25.55</c:v>
                </c:pt>
                <c:pt idx="1">
                  <c:v>25.5</c:v>
                </c:pt>
                <c:pt idx="2">
                  <c:v>25.35</c:v>
                </c:pt>
                <c:pt idx="3">
                  <c:v>25.1</c:v>
                </c:pt>
                <c:pt idx="4">
                  <c:v>25</c:v>
                </c:pt>
                <c:pt idx="5">
                  <c:v>24.3</c:v>
                </c:pt>
                <c:pt idx="6">
                  <c:v>23.75</c:v>
                </c:pt>
                <c:pt idx="7">
                  <c:v>23</c:v>
                </c:pt>
                <c:pt idx="8">
                  <c:v>22.3</c:v>
                </c:pt>
                <c:pt idx="9">
                  <c:v>21.2</c:v>
                </c:pt>
                <c:pt idx="10">
                  <c:v>19.399999999999999</c:v>
                </c:pt>
                <c:pt idx="11">
                  <c:v>17.75</c:v>
                </c:pt>
                <c:pt idx="12">
                  <c:v>16.850000000000001</c:v>
                </c:pt>
                <c:pt idx="13">
                  <c:v>16.25</c:v>
                </c:pt>
                <c:pt idx="14">
                  <c:v>15.45</c:v>
                </c:pt>
                <c:pt idx="15">
                  <c:v>14.55</c:v>
                </c:pt>
                <c:pt idx="16">
                  <c:v>13.75</c:v>
                </c:pt>
                <c:pt idx="17">
                  <c:v>12.850000000000001</c:v>
                </c:pt>
              </c:numCache>
            </c:numRef>
          </c:xVal>
          <c:yVal>
            <c:numRef>
              <c:f>'Temp Graphs'!$A$4:$A$21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A8-446D-B688-917F9D9D45FE}"/>
            </c:ext>
          </c:extLst>
        </c:ser>
        <c:ser>
          <c:idx val="2"/>
          <c:order val="2"/>
          <c:tx>
            <c:strRef>
              <c:f>'Temp Graphs'!$D$3</c:f>
              <c:strCache>
                <c:ptCount val="1"/>
                <c:pt idx="0">
                  <c:v>Station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'Temp Graphs'!$H$4:$H$24</c:f>
              <c:numCache>
                <c:formatCode>General</c:formatCode>
                <c:ptCount val="21"/>
                <c:pt idx="0">
                  <c:v>25.700000000000003</c:v>
                </c:pt>
                <c:pt idx="1">
                  <c:v>25.6</c:v>
                </c:pt>
                <c:pt idx="2">
                  <c:v>25.5</c:v>
                </c:pt>
                <c:pt idx="3">
                  <c:v>25.25</c:v>
                </c:pt>
                <c:pt idx="4">
                  <c:v>25.05</c:v>
                </c:pt>
                <c:pt idx="5">
                  <c:v>24.299999999999997</c:v>
                </c:pt>
                <c:pt idx="6">
                  <c:v>23.95</c:v>
                </c:pt>
                <c:pt idx="7">
                  <c:v>23.45</c:v>
                </c:pt>
                <c:pt idx="8">
                  <c:v>22.5</c:v>
                </c:pt>
                <c:pt idx="9">
                  <c:v>21.35</c:v>
                </c:pt>
                <c:pt idx="10">
                  <c:v>19.5</c:v>
                </c:pt>
                <c:pt idx="11">
                  <c:v>18.05</c:v>
                </c:pt>
                <c:pt idx="12">
                  <c:v>17.350000000000001</c:v>
                </c:pt>
                <c:pt idx="13">
                  <c:v>16.600000000000001</c:v>
                </c:pt>
                <c:pt idx="14">
                  <c:v>15.4</c:v>
                </c:pt>
                <c:pt idx="15">
                  <c:v>14.7</c:v>
                </c:pt>
                <c:pt idx="16">
                  <c:v>13.8</c:v>
                </c:pt>
                <c:pt idx="17">
                  <c:v>12.85</c:v>
                </c:pt>
                <c:pt idx="18">
                  <c:v>12.3</c:v>
                </c:pt>
                <c:pt idx="19">
                  <c:v>11.8</c:v>
                </c:pt>
                <c:pt idx="20">
                  <c:v>11.45</c:v>
                </c:pt>
              </c:numCache>
            </c:numRef>
          </c:xVal>
          <c:yVal>
            <c:numRef>
              <c:f>'Temp Graphs'!$A$4:$A$21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A8-446D-B688-917F9D9D45FE}"/>
            </c:ext>
          </c:extLst>
        </c:ser>
        <c:ser>
          <c:idx val="3"/>
          <c:order val="3"/>
          <c:tx>
            <c:strRef>
              <c:f>'Temp Graphs'!$I$3</c:f>
              <c:strCache>
                <c:ptCount val="1"/>
                <c:pt idx="0">
                  <c:v>Station 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'Temp Graphs'!$I$4:$I$24</c:f>
              <c:numCache>
                <c:formatCode>General</c:formatCode>
                <c:ptCount val="21"/>
                <c:pt idx="0">
                  <c:v>26</c:v>
                </c:pt>
                <c:pt idx="1">
                  <c:v>25.9</c:v>
                </c:pt>
                <c:pt idx="2">
                  <c:v>25.35</c:v>
                </c:pt>
                <c:pt idx="3">
                  <c:v>24.8</c:v>
                </c:pt>
                <c:pt idx="4">
                  <c:v>24.35</c:v>
                </c:pt>
                <c:pt idx="5">
                  <c:v>23.9</c:v>
                </c:pt>
                <c:pt idx="6">
                  <c:v>23.5</c:v>
                </c:pt>
                <c:pt idx="7">
                  <c:v>23.4</c:v>
                </c:pt>
                <c:pt idx="8">
                  <c:v>23.35</c:v>
                </c:pt>
                <c:pt idx="9">
                  <c:v>21.9</c:v>
                </c:pt>
                <c:pt idx="10">
                  <c:v>19.399999999999999</c:v>
                </c:pt>
                <c:pt idx="11">
                  <c:v>18.25</c:v>
                </c:pt>
                <c:pt idx="12">
                  <c:v>17.149999999999999</c:v>
                </c:pt>
                <c:pt idx="13">
                  <c:v>16.399999999999999</c:v>
                </c:pt>
                <c:pt idx="14">
                  <c:v>15.6</c:v>
                </c:pt>
                <c:pt idx="15">
                  <c:v>14.75</c:v>
                </c:pt>
                <c:pt idx="16">
                  <c:v>14.25</c:v>
                </c:pt>
                <c:pt idx="17">
                  <c:v>13.75</c:v>
                </c:pt>
                <c:pt idx="18">
                  <c:v>12.7</c:v>
                </c:pt>
                <c:pt idx="19">
                  <c:v>11.85</c:v>
                </c:pt>
                <c:pt idx="20">
                  <c:v>11.25</c:v>
                </c:pt>
              </c:numCache>
            </c:numRef>
          </c:xVal>
          <c:yVal>
            <c:numRef>
              <c:f>'Temp Graphs'!$A$4:$A$21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A8-446D-B688-917F9D9D4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42687"/>
        <c:axId val="1828839215"/>
      </c:scatterChart>
      <c:valAx>
        <c:axId val="1832242687"/>
        <c:scaling>
          <c:orientation val="minMax"/>
          <c:max val="30"/>
          <c:min val="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39215"/>
        <c:crosses val="autoZero"/>
        <c:crossBetween val="midCat"/>
      </c:valAx>
      <c:valAx>
        <c:axId val="1828839215"/>
        <c:scaling>
          <c:orientation val="maxMin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42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Temperature</a:t>
            </a:r>
            <a:r>
              <a:rPr lang="en-US" baseline="0"/>
              <a:t> (</a:t>
            </a:r>
            <a:r>
              <a:rPr lang="en-US" sz="1400" b="0" i="0" u="none" strike="noStrike" baseline="0">
                <a:effectLst/>
              </a:rPr>
              <a:t>°C )</a:t>
            </a:r>
            <a:endParaRPr lang="en-US"/>
          </a:p>
        </c:rich>
      </c:tx>
      <c:layout>
        <c:manualLayout>
          <c:xMode val="edge"/>
          <c:yMode val="edge"/>
          <c:x val="0.35076281913961321"/>
          <c:y val="1.6193323632923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'Temp Graphs'!$B$3</c:f>
              <c:strCache>
                <c:ptCount val="1"/>
                <c:pt idx="0">
                  <c:v>Station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 Graphs'!$B$4:$B$24</c:f>
              <c:numCache>
                <c:formatCode>General</c:formatCode>
                <c:ptCount val="21"/>
                <c:pt idx="0">
                  <c:v>25.6</c:v>
                </c:pt>
                <c:pt idx="1">
                  <c:v>24.4</c:v>
                </c:pt>
                <c:pt idx="2">
                  <c:v>23.200000000000003</c:v>
                </c:pt>
                <c:pt idx="3">
                  <c:v>22.700000000000003</c:v>
                </c:pt>
                <c:pt idx="4">
                  <c:v>22.65</c:v>
                </c:pt>
                <c:pt idx="5">
                  <c:v>22.5</c:v>
                </c:pt>
                <c:pt idx="6">
                  <c:v>22.25</c:v>
                </c:pt>
                <c:pt idx="7">
                  <c:v>22.05</c:v>
                </c:pt>
                <c:pt idx="8">
                  <c:v>21.9</c:v>
                </c:pt>
                <c:pt idx="9">
                  <c:v>21.35</c:v>
                </c:pt>
                <c:pt idx="10">
                  <c:v>20.6</c:v>
                </c:pt>
                <c:pt idx="11">
                  <c:v>19.399999999999999</c:v>
                </c:pt>
                <c:pt idx="12">
                  <c:v>17.100000000000001</c:v>
                </c:pt>
                <c:pt idx="13">
                  <c:v>14.5</c:v>
                </c:pt>
                <c:pt idx="14">
                  <c:v>12.6</c:v>
                </c:pt>
                <c:pt idx="15">
                  <c:v>11.35</c:v>
                </c:pt>
                <c:pt idx="16">
                  <c:v>10.4</c:v>
                </c:pt>
                <c:pt idx="17">
                  <c:v>10.199999999999999</c:v>
                </c:pt>
              </c:numCache>
            </c:numRef>
          </c:xVal>
          <c:yVal>
            <c:numRef>
              <c:f>'Temp Graphs'!$A$4:$A$24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DC-498D-BF15-46F2E54FC208}"/>
            </c:ext>
          </c:extLst>
        </c:ser>
        <c:ser>
          <c:idx val="1"/>
          <c:order val="1"/>
          <c:tx>
            <c:strRef>
              <c:f>'Temp Graphs'!$C$3</c:f>
              <c:strCache>
                <c:ptCount val="1"/>
                <c:pt idx="0">
                  <c:v>Station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'Temp Graphs'!$C$4:$C$21</c:f>
              <c:numCache>
                <c:formatCode>General</c:formatCode>
                <c:ptCount val="18"/>
                <c:pt idx="0">
                  <c:v>26.1</c:v>
                </c:pt>
                <c:pt idx="1">
                  <c:v>24.799999999999997</c:v>
                </c:pt>
                <c:pt idx="2">
                  <c:v>23.6</c:v>
                </c:pt>
                <c:pt idx="3">
                  <c:v>22.75</c:v>
                </c:pt>
                <c:pt idx="4">
                  <c:v>22.55</c:v>
                </c:pt>
                <c:pt idx="5">
                  <c:v>22.5</c:v>
                </c:pt>
                <c:pt idx="6">
                  <c:v>22.549999999999997</c:v>
                </c:pt>
                <c:pt idx="7">
                  <c:v>22.05</c:v>
                </c:pt>
                <c:pt idx="8">
                  <c:v>21.6</c:v>
                </c:pt>
                <c:pt idx="9">
                  <c:v>21.15</c:v>
                </c:pt>
                <c:pt idx="10">
                  <c:v>20.100000000000001</c:v>
                </c:pt>
                <c:pt idx="11">
                  <c:v>17.95</c:v>
                </c:pt>
                <c:pt idx="12">
                  <c:v>15</c:v>
                </c:pt>
                <c:pt idx="13">
                  <c:v>13</c:v>
                </c:pt>
                <c:pt idx="14">
                  <c:v>12.1</c:v>
                </c:pt>
                <c:pt idx="15">
                  <c:v>10.9</c:v>
                </c:pt>
                <c:pt idx="16">
                  <c:v>10.4</c:v>
                </c:pt>
                <c:pt idx="17">
                  <c:v>10.199999999999999</c:v>
                </c:pt>
              </c:numCache>
            </c:numRef>
          </c:xVal>
          <c:yVal>
            <c:numRef>
              <c:f>'Temp Graphs'!$A$4:$A$21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DC-498D-BF15-46F2E54FC208}"/>
            </c:ext>
          </c:extLst>
        </c:ser>
        <c:ser>
          <c:idx val="2"/>
          <c:order val="2"/>
          <c:tx>
            <c:strRef>
              <c:f>'Temp Graphs'!$D$3</c:f>
              <c:strCache>
                <c:ptCount val="1"/>
                <c:pt idx="0">
                  <c:v>Station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'Temp Graphs'!$D$4:$D$21</c:f>
              <c:numCache>
                <c:formatCode>General</c:formatCode>
                <c:ptCount val="18"/>
                <c:pt idx="0">
                  <c:v>26.85</c:v>
                </c:pt>
                <c:pt idx="1">
                  <c:v>24.65</c:v>
                </c:pt>
                <c:pt idx="2">
                  <c:v>23.75</c:v>
                </c:pt>
                <c:pt idx="3">
                  <c:v>22.700000000000003</c:v>
                </c:pt>
                <c:pt idx="4">
                  <c:v>22.55</c:v>
                </c:pt>
                <c:pt idx="5">
                  <c:v>22.35</c:v>
                </c:pt>
                <c:pt idx="6">
                  <c:v>22.2</c:v>
                </c:pt>
                <c:pt idx="7">
                  <c:v>22.05</c:v>
                </c:pt>
                <c:pt idx="8">
                  <c:v>21.55</c:v>
                </c:pt>
                <c:pt idx="9">
                  <c:v>21.1</c:v>
                </c:pt>
                <c:pt idx="10">
                  <c:v>20.05</c:v>
                </c:pt>
                <c:pt idx="11">
                  <c:v>17.649999999999999</c:v>
                </c:pt>
                <c:pt idx="12">
                  <c:v>15.2</c:v>
                </c:pt>
                <c:pt idx="13">
                  <c:v>13</c:v>
                </c:pt>
                <c:pt idx="14">
                  <c:v>11.95</c:v>
                </c:pt>
                <c:pt idx="15">
                  <c:v>10.9</c:v>
                </c:pt>
              </c:numCache>
            </c:numRef>
          </c:xVal>
          <c:yVal>
            <c:numRef>
              <c:f>'Temp Graphs'!$A$4:$A$21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DC-498D-BF15-46F2E54FC208}"/>
            </c:ext>
          </c:extLst>
        </c:ser>
        <c:ser>
          <c:idx val="3"/>
          <c:order val="3"/>
          <c:tx>
            <c:strRef>
              <c:f>'Temp Graphs'!$E$3</c:f>
              <c:strCache>
                <c:ptCount val="1"/>
                <c:pt idx="0">
                  <c:v>Station 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'Temp Graphs'!$E$4:$E$21</c:f>
              <c:numCache>
                <c:formatCode>General</c:formatCode>
                <c:ptCount val="18"/>
                <c:pt idx="0">
                  <c:v>27.6</c:v>
                </c:pt>
                <c:pt idx="1">
                  <c:v>26</c:v>
                </c:pt>
                <c:pt idx="2">
                  <c:v>23.7</c:v>
                </c:pt>
                <c:pt idx="3">
                  <c:v>22.9</c:v>
                </c:pt>
                <c:pt idx="4">
                  <c:v>22.55</c:v>
                </c:pt>
                <c:pt idx="5">
                  <c:v>22.45</c:v>
                </c:pt>
                <c:pt idx="6">
                  <c:v>22.3</c:v>
                </c:pt>
                <c:pt idx="7">
                  <c:v>22.05</c:v>
                </c:pt>
                <c:pt idx="8">
                  <c:v>21.6</c:v>
                </c:pt>
                <c:pt idx="9">
                  <c:v>21.2</c:v>
                </c:pt>
                <c:pt idx="10">
                  <c:v>19.850000000000001</c:v>
                </c:pt>
                <c:pt idx="11">
                  <c:v>17.2</c:v>
                </c:pt>
                <c:pt idx="12">
                  <c:v>14.75</c:v>
                </c:pt>
                <c:pt idx="13">
                  <c:v>12.95</c:v>
                </c:pt>
                <c:pt idx="14">
                  <c:v>11.4</c:v>
                </c:pt>
                <c:pt idx="15">
                  <c:v>10.6</c:v>
                </c:pt>
                <c:pt idx="16">
                  <c:v>10.199999999999999</c:v>
                </c:pt>
              </c:numCache>
            </c:numRef>
          </c:xVal>
          <c:yVal>
            <c:numRef>
              <c:f>'Temp Graphs'!$A$4:$A$21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DC-498D-BF15-46F2E54FC208}"/>
            </c:ext>
          </c:extLst>
        </c:ser>
        <c:ser>
          <c:idx val="4"/>
          <c:order val="4"/>
          <c:tx>
            <c:strRef>
              <c:f>'Temp Graphs'!$F$3</c:f>
              <c:strCache>
                <c:ptCount val="1"/>
                <c:pt idx="0">
                  <c:v>Station A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'Temp Graphs'!$F$4:$F$24</c:f>
              <c:numCache>
                <c:formatCode>General</c:formatCode>
                <c:ptCount val="21"/>
                <c:pt idx="0">
                  <c:v>25.5</c:v>
                </c:pt>
                <c:pt idx="1">
                  <c:v>25.45</c:v>
                </c:pt>
                <c:pt idx="2">
                  <c:v>25.25</c:v>
                </c:pt>
                <c:pt idx="3">
                  <c:v>25.2</c:v>
                </c:pt>
                <c:pt idx="4">
                  <c:v>25.1</c:v>
                </c:pt>
                <c:pt idx="5">
                  <c:v>24.5</c:v>
                </c:pt>
                <c:pt idx="6">
                  <c:v>23.45</c:v>
                </c:pt>
                <c:pt idx="7">
                  <c:v>23.049999999999997</c:v>
                </c:pt>
                <c:pt idx="8">
                  <c:v>22.45</c:v>
                </c:pt>
                <c:pt idx="9">
                  <c:v>21.55</c:v>
                </c:pt>
                <c:pt idx="10">
                  <c:v>20.100000000000001</c:v>
                </c:pt>
                <c:pt idx="11">
                  <c:v>18.350000000000001</c:v>
                </c:pt>
                <c:pt idx="12">
                  <c:v>17.399999999999999</c:v>
                </c:pt>
                <c:pt idx="13">
                  <c:v>16.25</c:v>
                </c:pt>
                <c:pt idx="14">
                  <c:v>15.5</c:v>
                </c:pt>
                <c:pt idx="15">
                  <c:v>14.9</c:v>
                </c:pt>
                <c:pt idx="16">
                  <c:v>13.5</c:v>
                </c:pt>
                <c:pt idx="17">
                  <c:v>12.75</c:v>
                </c:pt>
                <c:pt idx="18">
                  <c:v>12.3</c:v>
                </c:pt>
                <c:pt idx="19">
                  <c:v>12</c:v>
                </c:pt>
                <c:pt idx="20">
                  <c:v>11.75</c:v>
                </c:pt>
              </c:numCache>
            </c:numRef>
          </c:xVal>
          <c:yVal>
            <c:numRef>
              <c:f>'Temp Graphs'!$A$4:$A$24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ADC-498D-BF15-46F2E54FC208}"/>
            </c:ext>
          </c:extLst>
        </c:ser>
        <c:ser>
          <c:idx val="5"/>
          <c:order val="5"/>
          <c:tx>
            <c:strRef>
              <c:f>'Temp Graphs'!$G$3</c:f>
              <c:strCache>
                <c:ptCount val="1"/>
                <c:pt idx="0">
                  <c:v>Station B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'Temp Graphs'!$G$4:$G$21</c:f>
              <c:numCache>
                <c:formatCode>General</c:formatCode>
                <c:ptCount val="18"/>
                <c:pt idx="0">
                  <c:v>25.55</c:v>
                </c:pt>
                <c:pt idx="1">
                  <c:v>25.5</c:v>
                </c:pt>
                <c:pt idx="2">
                  <c:v>25.35</c:v>
                </c:pt>
                <c:pt idx="3">
                  <c:v>25.1</c:v>
                </c:pt>
                <c:pt idx="4">
                  <c:v>25</c:v>
                </c:pt>
                <c:pt idx="5">
                  <c:v>24.3</c:v>
                </c:pt>
                <c:pt idx="6">
                  <c:v>23.75</c:v>
                </c:pt>
                <c:pt idx="7">
                  <c:v>23</c:v>
                </c:pt>
                <c:pt idx="8">
                  <c:v>22.3</c:v>
                </c:pt>
                <c:pt idx="9">
                  <c:v>21.2</c:v>
                </c:pt>
                <c:pt idx="10">
                  <c:v>19.399999999999999</c:v>
                </c:pt>
                <c:pt idx="11">
                  <c:v>17.75</c:v>
                </c:pt>
                <c:pt idx="12">
                  <c:v>16.850000000000001</c:v>
                </c:pt>
                <c:pt idx="13">
                  <c:v>16.25</c:v>
                </c:pt>
                <c:pt idx="14">
                  <c:v>15.45</c:v>
                </c:pt>
                <c:pt idx="15">
                  <c:v>14.55</c:v>
                </c:pt>
                <c:pt idx="16">
                  <c:v>13.75</c:v>
                </c:pt>
                <c:pt idx="17">
                  <c:v>12.850000000000001</c:v>
                </c:pt>
              </c:numCache>
            </c:numRef>
          </c:xVal>
          <c:yVal>
            <c:numRef>
              <c:f>'Temp Graphs'!$A$4:$A$24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ADC-498D-BF15-46F2E54FC208}"/>
            </c:ext>
          </c:extLst>
        </c:ser>
        <c:ser>
          <c:idx val="6"/>
          <c:order val="6"/>
          <c:tx>
            <c:strRef>
              <c:f>'Temp Graphs'!$H$3</c:f>
              <c:strCache>
                <c:ptCount val="1"/>
                <c:pt idx="0">
                  <c:v>Station 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'Temp Graphs'!$H$4:$H$24</c:f>
              <c:numCache>
                <c:formatCode>General</c:formatCode>
                <c:ptCount val="21"/>
                <c:pt idx="0">
                  <c:v>25.700000000000003</c:v>
                </c:pt>
                <c:pt idx="1">
                  <c:v>25.6</c:v>
                </c:pt>
                <c:pt idx="2">
                  <c:v>25.5</c:v>
                </c:pt>
                <c:pt idx="3">
                  <c:v>25.25</c:v>
                </c:pt>
                <c:pt idx="4">
                  <c:v>25.05</c:v>
                </c:pt>
                <c:pt idx="5">
                  <c:v>24.299999999999997</c:v>
                </c:pt>
                <c:pt idx="6">
                  <c:v>23.95</c:v>
                </c:pt>
                <c:pt idx="7">
                  <c:v>23.45</c:v>
                </c:pt>
                <c:pt idx="8">
                  <c:v>22.5</c:v>
                </c:pt>
                <c:pt idx="9">
                  <c:v>21.35</c:v>
                </c:pt>
                <c:pt idx="10">
                  <c:v>19.5</c:v>
                </c:pt>
                <c:pt idx="11">
                  <c:v>18.05</c:v>
                </c:pt>
                <c:pt idx="12">
                  <c:v>17.350000000000001</c:v>
                </c:pt>
                <c:pt idx="13">
                  <c:v>16.600000000000001</c:v>
                </c:pt>
                <c:pt idx="14">
                  <c:v>15.4</c:v>
                </c:pt>
                <c:pt idx="15">
                  <c:v>14.7</c:v>
                </c:pt>
                <c:pt idx="16">
                  <c:v>13.8</c:v>
                </c:pt>
                <c:pt idx="17">
                  <c:v>12.85</c:v>
                </c:pt>
                <c:pt idx="18">
                  <c:v>12.3</c:v>
                </c:pt>
                <c:pt idx="19">
                  <c:v>11.8</c:v>
                </c:pt>
                <c:pt idx="20">
                  <c:v>11.45</c:v>
                </c:pt>
              </c:numCache>
            </c:numRef>
          </c:xVal>
          <c:yVal>
            <c:numRef>
              <c:f>'Temp Graphs'!$A$4:$A$24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ADC-498D-BF15-46F2E54FC208}"/>
            </c:ext>
          </c:extLst>
        </c:ser>
        <c:ser>
          <c:idx val="7"/>
          <c:order val="7"/>
          <c:tx>
            <c:strRef>
              <c:f>'Temp Graphs'!$I$3</c:f>
              <c:strCache>
                <c:ptCount val="1"/>
                <c:pt idx="0">
                  <c:v>Station 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'Temp Graphs'!$I$4:$I$24</c:f>
              <c:numCache>
                <c:formatCode>General</c:formatCode>
                <c:ptCount val="21"/>
                <c:pt idx="0">
                  <c:v>26</c:v>
                </c:pt>
                <c:pt idx="1">
                  <c:v>25.9</c:v>
                </c:pt>
                <c:pt idx="2">
                  <c:v>25.35</c:v>
                </c:pt>
                <c:pt idx="3">
                  <c:v>24.8</c:v>
                </c:pt>
                <c:pt idx="4">
                  <c:v>24.35</c:v>
                </c:pt>
                <c:pt idx="5">
                  <c:v>23.9</c:v>
                </c:pt>
                <c:pt idx="6">
                  <c:v>23.5</c:v>
                </c:pt>
                <c:pt idx="7">
                  <c:v>23.4</c:v>
                </c:pt>
                <c:pt idx="8">
                  <c:v>23.35</c:v>
                </c:pt>
                <c:pt idx="9">
                  <c:v>21.9</c:v>
                </c:pt>
                <c:pt idx="10">
                  <c:v>19.399999999999999</c:v>
                </c:pt>
                <c:pt idx="11">
                  <c:v>18.25</c:v>
                </c:pt>
                <c:pt idx="12">
                  <c:v>17.149999999999999</c:v>
                </c:pt>
                <c:pt idx="13">
                  <c:v>16.399999999999999</c:v>
                </c:pt>
                <c:pt idx="14">
                  <c:v>15.6</c:v>
                </c:pt>
                <c:pt idx="15">
                  <c:v>14.75</c:v>
                </c:pt>
                <c:pt idx="16">
                  <c:v>14.25</c:v>
                </c:pt>
                <c:pt idx="17">
                  <c:v>13.75</c:v>
                </c:pt>
                <c:pt idx="18">
                  <c:v>12.7</c:v>
                </c:pt>
                <c:pt idx="19">
                  <c:v>11.85</c:v>
                </c:pt>
                <c:pt idx="20">
                  <c:v>11.25</c:v>
                </c:pt>
              </c:numCache>
            </c:numRef>
          </c:xVal>
          <c:yVal>
            <c:numRef>
              <c:f>'Temp Graphs'!$A$4:$A$24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ADC-498D-BF15-46F2E54FC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42687"/>
        <c:axId val="1828839215"/>
      </c:scatterChart>
      <c:valAx>
        <c:axId val="1832242687"/>
        <c:scaling>
          <c:orientation val="minMax"/>
          <c:max val="30"/>
          <c:min val="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°C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39215"/>
        <c:crosses val="autoZero"/>
        <c:crossBetween val="midCat"/>
      </c:valAx>
      <c:valAx>
        <c:axId val="1828839215"/>
        <c:scaling>
          <c:orientation val="maxMin"/>
          <c:max val="1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42687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Dissolved Oxygen (mg/L)</a:t>
            </a:r>
            <a:r>
              <a:rPr lang="en-US" baseline="0"/>
              <a:t>(</a:t>
            </a:r>
            <a:r>
              <a:rPr lang="en-US" sz="1400" b="0" i="0" u="none" strike="noStrike" baseline="0">
                <a:effectLst/>
              </a:rPr>
              <a:t>°C )</a:t>
            </a:r>
            <a:endParaRPr lang="en-US"/>
          </a:p>
        </c:rich>
      </c:tx>
      <c:layout>
        <c:manualLayout>
          <c:xMode val="edge"/>
          <c:yMode val="edge"/>
          <c:x val="0.35076281913961321"/>
          <c:y val="1.6193323632923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 graph'!$F$3</c:f>
              <c:strCache>
                <c:ptCount val="1"/>
                <c:pt idx="0">
                  <c:v>Station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 graph'!$F$4:$F$24</c:f>
              <c:numCache>
                <c:formatCode>General</c:formatCode>
                <c:ptCount val="21"/>
                <c:pt idx="0">
                  <c:v>98.75</c:v>
                </c:pt>
                <c:pt idx="1">
                  <c:v>97.85</c:v>
                </c:pt>
                <c:pt idx="2">
                  <c:v>97</c:v>
                </c:pt>
                <c:pt idx="3">
                  <c:v>96.5</c:v>
                </c:pt>
                <c:pt idx="4">
                  <c:v>95.75</c:v>
                </c:pt>
                <c:pt idx="5">
                  <c:v>90.15</c:v>
                </c:pt>
                <c:pt idx="6">
                  <c:v>88</c:v>
                </c:pt>
                <c:pt idx="7">
                  <c:v>85</c:v>
                </c:pt>
                <c:pt idx="8">
                  <c:v>74.25</c:v>
                </c:pt>
                <c:pt idx="9">
                  <c:v>68.349999999999994</c:v>
                </c:pt>
                <c:pt idx="10">
                  <c:v>39.5</c:v>
                </c:pt>
                <c:pt idx="11">
                  <c:v>34.950000000000003</c:v>
                </c:pt>
                <c:pt idx="12">
                  <c:v>26.85</c:v>
                </c:pt>
                <c:pt idx="13">
                  <c:v>24.2</c:v>
                </c:pt>
                <c:pt idx="14">
                  <c:v>7.75</c:v>
                </c:pt>
                <c:pt idx="15">
                  <c:v>3.6</c:v>
                </c:pt>
                <c:pt idx="16">
                  <c:v>1.2</c:v>
                </c:pt>
                <c:pt idx="17">
                  <c:v>0.65</c:v>
                </c:pt>
                <c:pt idx="18">
                  <c:v>0.65</c:v>
                </c:pt>
                <c:pt idx="19">
                  <c:v>0.6</c:v>
                </c:pt>
                <c:pt idx="20">
                  <c:v>0.1</c:v>
                </c:pt>
              </c:numCache>
            </c:numRef>
          </c:xVal>
          <c:yVal>
            <c:numRef>
              <c:f>'DO graph'!$A$4:$A$24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BD-4B29-ABF0-A34102CD28F5}"/>
            </c:ext>
          </c:extLst>
        </c:ser>
        <c:ser>
          <c:idx val="1"/>
          <c:order val="1"/>
          <c:tx>
            <c:strRef>
              <c:f>'DO graph'!$G$3</c:f>
              <c:strCache>
                <c:ptCount val="1"/>
                <c:pt idx="0">
                  <c:v>Station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 graph'!$G$4:$G$21</c:f>
              <c:numCache>
                <c:formatCode>General</c:formatCode>
                <c:ptCount val="18"/>
                <c:pt idx="0">
                  <c:v>99.75</c:v>
                </c:pt>
                <c:pt idx="1">
                  <c:v>98.5</c:v>
                </c:pt>
                <c:pt idx="2">
                  <c:v>97.1</c:v>
                </c:pt>
                <c:pt idx="3">
                  <c:v>95</c:v>
                </c:pt>
                <c:pt idx="4">
                  <c:v>94</c:v>
                </c:pt>
                <c:pt idx="5">
                  <c:v>89.3</c:v>
                </c:pt>
                <c:pt idx="6">
                  <c:v>87.75</c:v>
                </c:pt>
                <c:pt idx="7">
                  <c:v>85.8</c:v>
                </c:pt>
                <c:pt idx="8">
                  <c:v>77.55</c:v>
                </c:pt>
                <c:pt idx="9">
                  <c:v>57.7</c:v>
                </c:pt>
                <c:pt idx="10">
                  <c:v>34.9</c:v>
                </c:pt>
                <c:pt idx="11">
                  <c:v>27.9</c:v>
                </c:pt>
                <c:pt idx="12">
                  <c:v>31.25</c:v>
                </c:pt>
                <c:pt idx="13">
                  <c:v>26.5</c:v>
                </c:pt>
                <c:pt idx="14">
                  <c:v>16.3</c:v>
                </c:pt>
                <c:pt idx="15">
                  <c:v>5.55</c:v>
                </c:pt>
                <c:pt idx="16">
                  <c:v>0.8</c:v>
                </c:pt>
                <c:pt idx="17">
                  <c:v>0.7</c:v>
                </c:pt>
              </c:numCache>
            </c:numRef>
          </c:xVal>
          <c:yVal>
            <c:numRef>
              <c:f>'DO graph'!$A$4:$A$21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BD-4B29-ABF0-A34102CD28F5}"/>
            </c:ext>
          </c:extLst>
        </c:ser>
        <c:ser>
          <c:idx val="2"/>
          <c:order val="2"/>
          <c:tx>
            <c:strRef>
              <c:f>'DO graph'!$H$3</c:f>
              <c:strCache>
                <c:ptCount val="1"/>
                <c:pt idx="0">
                  <c:v>Station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 graph'!$H$4:$H$24</c:f>
              <c:numCache>
                <c:formatCode>General</c:formatCode>
                <c:ptCount val="21"/>
                <c:pt idx="0">
                  <c:v>97.35</c:v>
                </c:pt>
                <c:pt idx="1">
                  <c:v>99.15</c:v>
                </c:pt>
                <c:pt idx="2">
                  <c:v>99.65</c:v>
                </c:pt>
                <c:pt idx="3">
                  <c:v>97.8</c:v>
                </c:pt>
                <c:pt idx="4">
                  <c:v>96.5</c:v>
                </c:pt>
                <c:pt idx="5">
                  <c:v>90.55</c:v>
                </c:pt>
                <c:pt idx="6">
                  <c:v>91</c:v>
                </c:pt>
                <c:pt idx="7">
                  <c:v>88.5</c:v>
                </c:pt>
                <c:pt idx="8">
                  <c:v>75.849999999999994</c:v>
                </c:pt>
                <c:pt idx="9">
                  <c:v>58.15</c:v>
                </c:pt>
                <c:pt idx="10">
                  <c:v>35.65</c:v>
                </c:pt>
                <c:pt idx="11">
                  <c:v>41.4</c:v>
                </c:pt>
                <c:pt idx="12">
                  <c:v>36.1</c:v>
                </c:pt>
                <c:pt idx="13">
                  <c:v>33.75</c:v>
                </c:pt>
                <c:pt idx="14">
                  <c:v>16.7</c:v>
                </c:pt>
                <c:pt idx="15">
                  <c:v>7.05</c:v>
                </c:pt>
                <c:pt idx="16">
                  <c:v>1.75</c:v>
                </c:pt>
                <c:pt idx="17">
                  <c:v>0.7</c:v>
                </c:pt>
                <c:pt idx="18">
                  <c:v>0.7</c:v>
                </c:pt>
                <c:pt idx="19">
                  <c:v>0.6</c:v>
                </c:pt>
                <c:pt idx="20">
                  <c:v>0.6</c:v>
                </c:pt>
              </c:numCache>
            </c:numRef>
          </c:xVal>
          <c:yVal>
            <c:numRef>
              <c:f>'DO graph'!$A$4:$A$24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BD-4B29-ABF0-A34102CD28F5}"/>
            </c:ext>
          </c:extLst>
        </c:ser>
        <c:ser>
          <c:idx val="3"/>
          <c:order val="3"/>
          <c:tx>
            <c:strRef>
              <c:f>'DO graph'!$I$3</c:f>
              <c:strCache>
                <c:ptCount val="1"/>
                <c:pt idx="0">
                  <c:v>Station 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 graph'!$I$4:$I$24</c:f>
              <c:numCache>
                <c:formatCode>General</c:formatCode>
                <c:ptCount val="21"/>
                <c:pt idx="0">
                  <c:v>105</c:v>
                </c:pt>
                <c:pt idx="1">
                  <c:v>100.85</c:v>
                </c:pt>
                <c:pt idx="2">
                  <c:v>99.5</c:v>
                </c:pt>
                <c:pt idx="3">
                  <c:v>99.15</c:v>
                </c:pt>
                <c:pt idx="4">
                  <c:v>98.75</c:v>
                </c:pt>
                <c:pt idx="5">
                  <c:v>95.55</c:v>
                </c:pt>
                <c:pt idx="6">
                  <c:v>93.75</c:v>
                </c:pt>
                <c:pt idx="7">
                  <c:v>94.75</c:v>
                </c:pt>
                <c:pt idx="8">
                  <c:v>87</c:v>
                </c:pt>
                <c:pt idx="9">
                  <c:v>72.5</c:v>
                </c:pt>
                <c:pt idx="10">
                  <c:v>37</c:v>
                </c:pt>
                <c:pt idx="11">
                  <c:v>40.950000000000003</c:v>
                </c:pt>
                <c:pt idx="12">
                  <c:v>41.65</c:v>
                </c:pt>
                <c:pt idx="13">
                  <c:v>35.85</c:v>
                </c:pt>
                <c:pt idx="14">
                  <c:v>27.7</c:v>
                </c:pt>
                <c:pt idx="15">
                  <c:v>21.5</c:v>
                </c:pt>
                <c:pt idx="16">
                  <c:v>12.75</c:v>
                </c:pt>
                <c:pt idx="17">
                  <c:v>3.65</c:v>
                </c:pt>
                <c:pt idx="18">
                  <c:v>0.75</c:v>
                </c:pt>
                <c:pt idx="19">
                  <c:v>0.65</c:v>
                </c:pt>
                <c:pt idx="20">
                  <c:v>0.65</c:v>
                </c:pt>
              </c:numCache>
            </c:numRef>
          </c:xVal>
          <c:yVal>
            <c:numRef>
              <c:f>'DO graph'!$A$4:$A$24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BD-4B29-ABF0-A34102CD2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42687"/>
        <c:axId val="1828839215"/>
      </c:scatterChart>
      <c:valAx>
        <c:axId val="1832242687"/>
        <c:scaling>
          <c:orientation val="minMax"/>
          <c:max val="11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39215"/>
        <c:crosses val="autoZero"/>
        <c:crossBetween val="midCat"/>
      </c:valAx>
      <c:valAx>
        <c:axId val="1828839215"/>
        <c:scaling>
          <c:orientation val="maxMin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42687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water density (kg/m3) </a:t>
            </a:r>
          </a:p>
        </c:rich>
      </c:tx>
      <c:layout>
        <c:manualLayout>
          <c:xMode val="edge"/>
          <c:yMode val="edge"/>
          <c:x val="0.35076281913961321"/>
          <c:y val="1.6193323632923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'RHO graph'!$B$3</c:f>
              <c:strCache>
                <c:ptCount val="1"/>
                <c:pt idx="0">
                  <c:v>Station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'RHO graph'!$B$26:$B$43</c:f>
              <c:numCache>
                <c:formatCode>0.000</c:formatCode>
                <c:ptCount val="18"/>
                <c:pt idx="0">
                  <c:v>-1.8300000000000409</c:v>
                </c:pt>
                <c:pt idx="1">
                  <c:v>-1.5112169294239948</c:v>
                </c:pt>
                <c:pt idx="2">
                  <c:v>-1.2341350576530203</c:v>
                </c:pt>
                <c:pt idx="3">
                  <c:v>-1.0480617968220258</c:v>
                </c:pt>
                <c:pt idx="4">
                  <c:v>-0.95610161133595284</c:v>
                </c:pt>
                <c:pt idx="5">
                  <c:v>-0.84060467077597423</c:v>
                </c:pt>
                <c:pt idx="6">
                  <c:v>-0.62633292068596802</c:v>
                </c:pt>
                <c:pt idx="7">
                  <c:v>-0.4241156977590208</c:v>
                </c:pt>
                <c:pt idx="8">
                  <c:v>-0.30934154086696708</c:v>
                </c:pt>
                <c:pt idx="9">
                  <c:v>-0.10406494412802658</c:v>
                </c:pt>
                <c:pt idx="10">
                  <c:v>0.14203421582999454</c:v>
                </c:pt>
                <c:pt idx="11">
                  <c:v>0.47605567314997188</c:v>
                </c:pt>
                <c:pt idx="12">
                  <c:v>1.0009900102600113</c:v>
                </c:pt>
                <c:pt idx="13">
                  <c:v>1.4379949332800379</c:v>
                </c:pt>
                <c:pt idx="14">
                  <c:v>1.6704580473500528</c:v>
                </c:pt>
                <c:pt idx="15">
                  <c:v>1.826473074269984</c:v>
                </c:pt>
                <c:pt idx="16">
                  <c:v>1.9330709163599522</c:v>
                </c:pt>
                <c:pt idx="17">
                  <c:v>1.95779109109003</c:v>
                </c:pt>
              </c:numCache>
            </c:numRef>
          </c:xVal>
          <c:yVal>
            <c:numRef>
              <c:f>'RHO graph'!$A$26:$A$43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97-4140-A944-4E9E1C646E8D}"/>
            </c:ext>
          </c:extLst>
        </c:ser>
        <c:ser>
          <c:idx val="1"/>
          <c:order val="1"/>
          <c:tx>
            <c:strRef>
              <c:f>'RHO graph'!$C$3</c:f>
              <c:strCache>
                <c:ptCount val="1"/>
                <c:pt idx="0">
                  <c:v>Station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'RHO graph'!$C$26:$C$43</c:f>
              <c:numCache>
                <c:formatCode>General</c:formatCode>
                <c:ptCount val="18"/>
                <c:pt idx="0">
                  <c:v>-2.0346191763350134</c:v>
                </c:pt>
                <c:pt idx="1">
                  <c:v>-1.6884985018799625</c:v>
                </c:pt>
                <c:pt idx="2">
                  <c:v>-1.3073178600019446</c:v>
                </c:pt>
                <c:pt idx="3">
                  <c:v>-1.0221132300130193</c:v>
                </c:pt>
                <c:pt idx="4">
                  <c:v>-0.81910423003796495</c:v>
                </c:pt>
                <c:pt idx="5">
                  <c:v>-0.72720688428501035</c:v>
                </c:pt>
                <c:pt idx="6">
                  <c:v>-0.58331930550104971</c:v>
                </c:pt>
                <c:pt idx="7">
                  <c:v>-0.3863017301639502</c:v>
                </c:pt>
                <c:pt idx="8">
                  <c:v>-0.20293835728205067</c:v>
                </c:pt>
                <c:pt idx="9">
                  <c:v>-2.1446407179951166E-2</c:v>
                </c:pt>
                <c:pt idx="10">
                  <c:v>0.2873816876899582</c:v>
                </c:pt>
                <c:pt idx="11">
                  <c:v>0.87692583136004032</c:v>
                </c:pt>
                <c:pt idx="12">
                  <c:v>1.3946007660399573</c:v>
                </c:pt>
                <c:pt idx="13">
                  <c:v>1.6906376665200469</c:v>
                </c:pt>
                <c:pt idx="14">
                  <c:v>1.8108512300700568</c:v>
                </c:pt>
                <c:pt idx="15">
                  <c:v>1.9540027675100191</c:v>
                </c:pt>
                <c:pt idx="16">
                  <c:v>1.9330709163599522</c:v>
                </c:pt>
                <c:pt idx="17">
                  <c:v>1.95779109109003</c:v>
                </c:pt>
              </c:numCache>
            </c:numRef>
          </c:xVal>
          <c:yVal>
            <c:numRef>
              <c:f>'RHO graph'!$A$26:$A$43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97-4140-A944-4E9E1C646E8D}"/>
            </c:ext>
          </c:extLst>
        </c:ser>
        <c:ser>
          <c:idx val="2"/>
          <c:order val="2"/>
          <c:tx>
            <c:strRef>
              <c:f>'RHO graph'!$D$3</c:f>
              <c:strCache>
                <c:ptCount val="1"/>
                <c:pt idx="0">
                  <c:v>Station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'RHO graph'!$D$26:$D$41</c:f>
              <c:numCache>
                <c:formatCode>0.000</c:formatCode>
                <c:ptCount val="16"/>
                <c:pt idx="0">
                  <c:v>-2.3138610420089663</c:v>
                </c:pt>
                <c:pt idx="1">
                  <c:v>-1.6501003050450436</c:v>
                </c:pt>
                <c:pt idx="2">
                  <c:v>-1.34423552569001</c:v>
                </c:pt>
                <c:pt idx="3">
                  <c:v>-1.0102609742549475</c:v>
                </c:pt>
                <c:pt idx="4">
                  <c:v>-0.81910423003796495</c:v>
                </c:pt>
                <c:pt idx="5">
                  <c:v>-0.61640977202705471</c:v>
                </c:pt>
                <c:pt idx="6">
                  <c:v>-0.5768830788770174</c:v>
                </c:pt>
                <c:pt idx="7">
                  <c:v>-0.3863017301639502</c:v>
                </c:pt>
                <c:pt idx="8">
                  <c:v>-0.19159506964604134</c:v>
                </c:pt>
                <c:pt idx="9">
                  <c:v>-1.0319634166989999E-2</c:v>
                </c:pt>
                <c:pt idx="10">
                  <c:v>0.29798381905004589</c:v>
                </c:pt>
                <c:pt idx="11">
                  <c:v>0.93347285756999554</c:v>
                </c:pt>
                <c:pt idx="12">
                  <c:v>1.3628996405400358</c:v>
                </c:pt>
                <c:pt idx="13">
                  <c:v>1.6906376665200469</c:v>
                </c:pt>
                <c:pt idx="14">
                  <c:v>1.8291383536500234</c:v>
                </c:pt>
                <c:pt idx="15">
                  <c:v>1.8761554407000176</c:v>
                </c:pt>
              </c:numCache>
            </c:numRef>
          </c:xVal>
          <c:yVal>
            <c:numRef>
              <c:f>'RHO graph'!$A$4:$A$19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97-4140-A944-4E9E1C646E8D}"/>
            </c:ext>
          </c:extLst>
        </c:ser>
        <c:ser>
          <c:idx val="3"/>
          <c:order val="3"/>
          <c:tx>
            <c:strRef>
              <c:f>'RHO graph'!$E$3</c:f>
              <c:strCache>
                <c:ptCount val="1"/>
                <c:pt idx="0">
                  <c:v>Station 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'RHO graph'!$E$26:$E$42</c:f>
              <c:numCache>
                <c:formatCode>General</c:formatCode>
                <c:ptCount val="17"/>
                <c:pt idx="0">
                  <c:v>-2.5230983224149668</c:v>
                </c:pt>
                <c:pt idx="1">
                  <c:v>-2.0032922168160212</c:v>
                </c:pt>
                <c:pt idx="2">
                  <c:v>-1.3319055300070204</c:v>
                </c:pt>
                <c:pt idx="3">
                  <c:v>-1.0578170245620413</c:v>
                </c:pt>
                <c:pt idx="4">
                  <c:v>-0.89470510767705491</c:v>
                </c:pt>
                <c:pt idx="5">
                  <c:v>-0.71545220619896099</c:v>
                </c:pt>
                <c:pt idx="6">
                  <c:v>-0.52458564526295959</c:v>
                </c:pt>
                <c:pt idx="7">
                  <c:v>-0.3863017301639502</c:v>
                </c:pt>
                <c:pt idx="8">
                  <c:v>-0.20293835728205067</c:v>
                </c:pt>
                <c:pt idx="9">
                  <c:v>-3.2598334927001815E-2</c:v>
                </c:pt>
                <c:pt idx="10">
                  <c:v>0.34013501922004252</c:v>
                </c:pt>
                <c:pt idx="11">
                  <c:v>1.0164670886899785</c:v>
                </c:pt>
                <c:pt idx="12">
                  <c:v>1.4335803639299911</c:v>
                </c:pt>
                <c:pt idx="13">
                  <c:v>1.6199610334200543</c:v>
                </c:pt>
                <c:pt idx="14">
                  <c:v>1.8160706867499812</c:v>
                </c:pt>
                <c:pt idx="15">
                  <c:v>1.90784241568997</c:v>
                </c:pt>
                <c:pt idx="16">
                  <c:v>1.953039513449994</c:v>
                </c:pt>
              </c:numCache>
            </c:numRef>
          </c:xVal>
          <c:yVal>
            <c:numRef>
              <c:f>'RHO graph'!$A$26:$A$42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97-4140-A944-4E9E1C646E8D}"/>
            </c:ext>
          </c:extLst>
        </c:ser>
        <c:ser>
          <c:idx val="4"/>
          <c:order val="4"/>
          <c:tx>
            <c:strRef>
              <c:f>'RHO graph'!$F$3</c:f>
              <c:strCache>
                <c:ptCount val="1"/>
                <c:pt idx="0">
                  <c:v>Station A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'RHO graph'!$F$26:$F$46</c:f>
              <c:numCache>
                <c:formatCode>0.000</c:formatCode>
                <c:ptCount val="21"/>
                <c:pt idx="0">
                  <c:v>-2.2512467453479985</c:v>
                </c:pt>
                <c:pt idx="1">
                  <c:v>-2.2336312864159709</c:v>
                </c:pt>
                <c:pt idx="2">
                  <c:v>-2.1768976324690357</c:v>
                </c:pt>
                <c:pt idx="3">
                  <c:v>-2.1593955510229534</c:v>
                </c:pt>
                <c:pt idx="4">
                  <c:v>-2.1289619422859687</c:v>
                </c:pt>
                <c:pt idx="5">
                  <c:v>-1.9708490592589669</c:v>
                </c:pt>
                <c:pt idx="6">
                  <c:v>-1.7057907025290433</c:v>
                </c:pt>
                <c:pt idx="7">
                  <c:v>-1.604813315427009</c:v>
                </c:pt>
                <c:pt idx="8">
                  <c:v>-1.4585384763480533</c:v>
                </c:pt>
                <c:pt idx="9">
                  <c:v>-1.2480723116849504</c:v>
                </c:pt>
                <c:pt idx="10">
                  <c:v>-0.92897583862600186</c:v>
                </c:pt>
                <c:pt idx="11">
                  <c:v>-0.57390465015896552</c:v>
                </c:pt>
                <c:pt idx="12">
                  <c:v>-0.39276899451601821</c:v>
                </c:pt>
                <c:pt idx="13">
                  <c:v>-0.18775053137596842</c:v>
                </c:pt>
                <c:pt idx="14">
                  <c:v>-6.0434539405946452E-2</c:v>
                </c:pt>
                <c:pt idx="15">
                  <c:v>3.77156856000056E-2</c:v>
                </c:pt>
                <c:pt idx="16">
                  <c:v>0.24411881190997065</c:v>
                </c:pt>
                <c:pt idx="17">
                  <c:v>0.35352285815997675</c:v>
                </c:pt>
                <c:pt idx="18">
                  <c:v>0.4076453126499473</c:v>
                </c:pt>
                <c:pt idx="19">
                  <c:v>0.44812176808000004</c:v>
                </c:pt>
                <c:pt idx="20">
                  <c:v>0.4817871441899797</c:v>
                </c:pt>
              </c:numCache>
            </c:numRef>
          </c:xVal>
          <c:yVal>
            <c:numRef>
              <c:f>'RHO graph'!$A$4:$A$24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97-4140-A944-4E9E1C646E8D}"/>
            </c:ext>
          </c:extLst>
        </c:ser>
        <c:ser>
          <c:idx val="5"/>
          <c:order val="5"/>
          <c:tx>
            <c:strRef>
              <c:f>'RHO graph'!$G$3</c:f>
              <c:strCache>
                <c:ptCount val="1"/>
                <c:pt idx="0">
                  <c:v>Station 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'RHO graph'!$G$26:$G$43</c:f>
              <c:numCache>
                <c:formatCode>General</c:formatCode>
                <c:ptCount val="18"/>
                <c:pt idx="0">
                  <c:v>-2.264386179999974</c:v>
                </c:pt>
                <c:pt idx="1">
                  <c:v>-2.2467479017569758</c:v>
                </c:pt>
                <c:pt idx="2">
                  <c:v>-2.2029678404310289</c:v>
                </c:pt>
                <c:pt idx="3">
                  <c:v>-2.1334652968170076</c:v>
                </c:pt>
                <c:pt idx="4">
                  <c:v>-2.1031247890889517</c:v>
                </c:pt>
                <c:pt idx="5">
                  <c:v>-1.9204067451679521</c:v>
                </c:pt>
                <c:pt idx="6">
                  <c:v>-1.7791483427639605</c:v>
                </c:pt>
                <c:pt idx="7">
                  <c:v>-1.5928665947629952</c:v>
                </c:pt>
                <c:pt idx="8">
                  <c:v>-1.4236578542810321</c:v>
                </c:pt>
                <c:pt idx="9">
                  <c:v>-1.1701872260880464</c:v>
                </c:pt>
                <c:pt idx="10">
                  <c:v>-0.78490308711002399</c:v>
                </c:pt>
                <c:pt idx="11">
                  <c:v>-0.46127321111305264</c:v>
                </c:pt>
                <c:pt idx="12">
                  <c:v>-0.29509335591399122</c:v>
                </c:pt>
                <c:pt idx="13">
                  <c:v>-0.18775053137596842</c:v>
                </c:pt>
                <c:pt idx="14">
                  <c:v>-5.2484795171039877E-2</c:v>
                </c:pt>
                <c:pt idx="15">
                  <c:v>9.0320158910003556E-2</c:v>
                </c:pt>
                <c:pt idx="16">
                  <c:v>0.20980730220003352</c:v>
                </c:pt>
                <c:pt idx="17">
                  <c:v>0.33448547976001919</c:v>
                </c:pt>
              </c:numCache>
            </c:numRef>
          </c:xVal>
          <c:yVal>
            <c:numRef>
              <c:f>'RHO graph'!$A$4:$A$21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97-4140-A944-4E9E1C646E8D}"/>
            </c:ext>
          </c:extLst>
        </c:ser>
        <c:ser>
          <c:idx val="6"/>
          <c:order val="6"/>
          <c:tx>
            <c:strRef>
              <c:f>'RHO graph'!$H$3</c:f>
              <c:strCache>
                <c:ptCount val="1"/>
                <c:pt idx="0">
                  <c:v>Station 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'RHO graph'!$H$26:$H$46</c:f>
              <c:numCache>
                <c:formatCode>0.000</c:formatCode>
                <c:ptCount val="21"/>
                <c:pt idx="0">
                  <c:v>-2.3039447542460039</c:v>
                </c:pt>
                <c:pt idx="1">
                  <c:v>-2.2730513471479981</c:v>
                </c:pt>
                <c:pt idx="2">
                  <c:v>-2.1768976324690357</c:v>
                </c:pt>
                <c:pt idx="3">
                  <c:v>-2.1723959929770444</c:v>
                </c:pt>
                <c:pt idx="4">
                  <c:v>-2.1160315663009897</c:v>
                </c:pt>
                <c:pt idx="5">
                  <c:v>-1.9204067451679521</c:v>
                </c:pt>
                <c:pt idx="6">
                  <c:v>-1.8285371296809672</c:v>
                </c:pt>
                <c:pt idx="7">
                  <c:v>-1.7012667842730025</c:v>
                </c:pt>
                <c:pt idx="8">
                  <c:v>-1.4702149306619958</c:v>
                </c:pt>
                <c:pt idx="9">
                  <c:v>-1.2034146993960348</c:v>
                </c:pt>
                <c:pt idx="10">
                  <c:v>-0.80517042179803866</c:v>
                </c:pt>
                <c:pt idx="11">
                  <c:v>-0.51710046144103217</c:v>
                </c:pt>
                <c:pt idx="12">
                  <c:v>-0.3837511032789962</c:v>
                </c:pt>
                <c:pt idx="13">
                  <c:v>-0.24717787519500689</c:v>
                </c:pt>
                <c:pt idx="14">
                  <c:v>-4.4563855850014988E-2</c:v>
                </c:pt>
                <c:pt idx="15">
                  <c:v>6.7951292719953926E-2</c:v>
                </c:pt>
                <c:pt idx="16">
                  <c:v>0.20285477103004723</c:v>
                </c:pt>
                <c:pt idx="17">
                  <c:v>0.33448547976001919</c:v>
                </c:pt>
                <c:pt idx="18">
                  <c:v>0.4076453126499473</c:v>
                </c:pt>
                <c:pt idx="19">
                  <c:v>0.47133474991994717</c:v>
                </c:pt>
                <c:pt idx="20">
                  <c:v>0.515475321599979</c:v>
                </c:pt>
              </c:numCache>
            </c:numRef>
          </c:xVal>
          <c:yVal>
            <c:numRef>
              <c:f>'RHO graph'!$A$4:$A$24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497-4140-A944-4E9E1C646E8D}"/>
            </c:ext>
          </c:extLst>
        </c:ser>
        <c:ser>
          <c:idx val="7"/>
          <c:order val="7"/>
          <c:tx>
            <c:strRef>
              <c:f>'RHO graph'!$I$3</c:f>
              <c:strCache>
                <c:ptCount val="1"/>
                <c:pt idx="0">
                  <c:v>Station 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'RHO graph'!$I$26:$I$46</c:f>
              <c:numCache>
                <c:formatCode>General</c:formatCode>
                <c:ptCount val="21"/>
                <c:pt idx="0">
                  <c:v>-2.3836912349820523</c:v>
                </c:pt>
                <c:pt idx="1">
                  <c:v>-2.3525218894139925</c:v>
                </c:pt>
                <c:pt idx="2">
                  <c:v>-2.2029678404310289</c:v>
                </c:pt>
                <c:pt idx="3">
                  <c:v>-2.0562411154279516</c:v>
                </c:pt>
                <c:pt idx="4">
                  <c:v>-1.9374940138610555</c:v>
                </c:pt>
                <c:pt idx="5">
                  <c:v>-1.8206719126070539</c:v>
                </c:pt>
                <c:pt idx="6">
                  <c:v>-1.7179563433099929</c:v>
                </c:pt>
                <c:pt idx="7">
                  <c:v>-1.6891247908610012</c:v>
                </c:pt>
                <c:pt idx="8">
                  <c:v>-1.6724819827760484</c:v>
                </c:pt>
                <c:pt idx="9">
                  <c:v>-1.327192967267024</c:v>
                </c:pt>
                <c:pt idx="10">
                  <c:v>-0.78490308711002399</c:v>
                </c:pt>
                <c:pt idx="11">
                  <c:v>-0.55486177147997751</c:v>
                </c:pt>
                <c:pt idx="12">
                  <c:v>-0.34795548506497198</c:v>
                </c:pt>
                <c:pt idx="13">
                  <c:v>-0.21305044636301318</c:v>
                </c:pt>
                <c:pt idx="14">
                  <c:v>-7.6420305087026463E-2</c:v>
                </c:pt>
                <c:pt idx="15">
                  <c:v>6.0436296369971387E-2</c:v>
                </c:pt>
                <c:pt idx="16">
                  <c:v>0.13893699815002947</c:v>
                </c:pt>
                <c:pt idx="17">
                  <c:v>0.21449233512998944</c:v>
                </c:pt>
                <c:pt idx="18">
                  <c:v>0.35823001154994927</c:v>
                </c:pt>
                <c:pt idx="19">
                  <c:v>0.46557874998995885</c:v>
                </c:pt>
                <c:pt idx="20">
                  <c:v>0.53729749334002008</c:v>
                </c:pt>
              </c:numCache>
            </c:numRef>
          </c:xVal>
          <c:yVal>
            <c:numRef>
              <c:f>'RHO graph'!$A$4:$A$24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497-4140-A944-4E9E1C646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42687"/>
        <c:axId val="1828839215"/>
      </c:scatterChart>
      <c:valAx>
        <c:axId val="1832242687"/>
        <c:scaling>
          <c:orientation val="minMax"/>
          <c:max val="2.2999999999999998"/>
          <c:min val="-2.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39215"/>
        <c:crosses val="autoZero"/>
        <c:crossBetween val="midCat"/>
      </c:valAx>
      <c:valAx>
        <c:axId val="1828839215"/>
        <c:scaling>
          <c:orientation val="maxMin"/>
          <c:max val="1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42687"/>
        <c:crosses val="autoZero"/>
        <c:crossBetween val="midCat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Reservior</a:t>
            </a:r>
            <a:r>
              <a:rPr lang="en-US" baseline="0"/>
              <a:t> Stability (</a:t>
            </a:r>
            <a:r>
              <a:rPr lang="en-US"/>
              <a:t>m-5) </a:t>
            </a:r>
          </a:p>
        </c:rich>
      </c:tx>
      <c:layout>
        <c:manualLayout>
          <c:xMode val="edge"/>
          <c:yMode val="edge"/>
          <c:x val="0.35076281913961321"/>
          <c:y val="1.6193323632923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'RHO graph'!$B$3</c:f>
              <c:strCache>
                <c:ptCount val="1"/>
                <c:pt idx="0">
                  <c:v>Station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'RHO graph'!$B$26:$B$43</c:f>
              <c:numCache>
                <c:formatCode>0.000</c:formatCode>
                <c:ptCount val="18"/>
                <c:pt idx="0">
                  <c:v>-1.8300000000000409</c:v>
                </c:pt>
                <c:pt idx="1">
                  <c:v>-1.5112169294239948</c:v>
                </c:pt>
                <c:pt idx="2">
                  <c:v>-1.2341350576530203</c:v>
                </c:pt>
                <c:pt idx="3">
                  <c:v>-1.0480617968220258</c:v>
                </c:pt>
                <c:pt idx="4">
                  <c:v>-0.95610161133595284</c:v>
                </c:pt>
                <c:pt idx="5">
                  <c:v>-0.84060467077597423</c:v>
                </c:pt>
                <c:pt idx="6">
                  <c:v>-0.62633292068596802</c:v>
                </c:pt>
                <c:pt idx="7">
                  <c:v>-0.4241156977590208</c:v>
                </c:pt>
                <c:pt idx="8">
                  <c:v>-0.30934154086696708</c:v>
                </c:pt>
                <c:pt idx="9">
                  <c:v>-0.10406494412802658</c:v>
                </c:pt>
                <c:pt idx="10">
                  <c:v>0.14203421582999454</c:v>
                </c:pt>
                <c:pt idx="11">
                  <c:v>0.47605567314997188</c:v>
                </c:pt>
                <c:pt idx="12">
                  <c:v>1.0009900102600113</c:v>
                </c:pt>
                <c:pt idx="13">
                  <c:v>1.4379949332800379</c:v>
                </c:pt>
                <c:pt idx="14">
                  <c:v>1.6704580473500528</c:v>
                </c:pt>
                <c:pt idx="15">
                  <c:v>1.826473074269984</c:v>
                </c:pt>
                <c:pt idx="16">
                  <c:v>1.9330709163599522</c:v>
                </c:pt>
                <c:pt idx="17">
                  <c:v>1.95779109109003</c:v>
                </c:pt>
              </c:numCache>
            </c:numRef>
          </c:xVal>
          <c:yVal>
            <c:numRef>
              <c:f>'RHO graph'!$A$26:$A$43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79-4D29-872A-285ADB9D4B95}"/>
            </c:ext>
          </c:extLst>
        </c:ser>
        <c:ser>
          <c:idx val="1"/>
          <c:order val="1"/>
          <c:tx>
            <c:strRef>
              <c:f>'RHO graph'!$C$3</c:f>
              <c:strCache>
                <c:ptCount val="1"/>
                <c:pt idx="0">
                  <c:v>Station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'RHO graph'!$C$26:$C$43</c:f>
              <c:numCache>
                <c:formatCode>General</c:formatCode>
                <c:ptCount val="18"/>
                <c:pt idx="0">
                  <c:v>-2.0346191763350134</c:v>
                </c:pt>
                <c:pt idx="1">
                  <c:v>-1.6884985018799625</c:v>
                </c:pt>
                <c:pt idx="2">
                  <c:v>-1.3073178600019446</c:v>
                </c:pt>
                <c:pt idx="3">
                  <c:v>-1.0221132300130193</c:v>
                </c:pt>
                <c:pt idx="4">
                  <c:v>-0.81910423003796495</c:v>
                </c:pt>
                <c:pt idx="5">
                  <c:v>-0.72720688428501035</c:v>
                </c:pt>
                <c:pt idx="6">
                  <c:v>-0.58331930550104971</c:v>
                </c:pt>
                <c:pt idx="7">
                  <c:v>-0.3863017301639502</c:v>
                </c:pt>
                <c:pt idx="8">
                  <c:v>-0.20293835728205067</c:v>
                </c:pt>
                <c:pt idx="9">
                  <c:v>-2.1446407179951166E-2</c:v>
                </c:pt>
                <c:pt idx="10">
                  <c:v>0.2873816876899582</c:v>
                </c:pt>
                <c:pt idx="11">
                  <c:v>0.87692583136004032</c:v>
                </c:pt>
                <c:pt idx="12">
                  <c:v>1.3946007660399573</c:v>
                </c:pt>
                <c:pt idx="13">
                  <c:v>1.6906376665200469</c:v>
                </c:pt>
                <c:pt idx="14">
                  <c:v>1.8108512300700568</c:v>
                </c:pt>
                <c:pt idx="15">
                  <c:v>1.9540027675100191</c:v>
                </c:pt>
                <c:pt idx="16">
                  <c:v>1.9330709163599522</c:v>
                </c:pt>
                <c:pt idx="17">
                  <c:v>1.95779109109003</c:v>
                </c:pt>
              </c:numCache>
            </c:numRef>
          </c:xVal>
          <c:yVal>
            <c:numRef>
              <c:f>'RHO graph'!$A$26:$A$43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79-4D29-872A-285ADB9D4B95}"/>
            </c:ext>
          </c:extLst>
        </c:ser>
        <c:ser>
          <c:idx val="2"/>
          <c:order val="2"/>
          <c:tx>
            <c:strRef>
              <c:f>'RHO graph'!$D$3</c:f>
              <c:strCache>
                <c:ptCount val="1"/>
                <c:pt idx="0">
                  <c:v>Station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'RHO graph'!$D$26:$D$41</c:f>
              <c:numCache>
                <c:formatCode>0.000</c:formatCode>
                <c:ptCount val="16"/>
                <c:pt idx="0">
                  <c:v>-2.3138610420089663</c:v>
                </c:pt>
                <c:pt idx="1">
                  <c:v>-1.6501003050450436</c:v>
                </c:pt>
                <c:pt idx="2">
                  <c:v>-1.34423552569001</c:v>
                </c:pt>
                <c:pt idx="3">
                  <c:v>-1.0102609742549475</c:v>
                </c:pt>
                <c:pt idx="4">
                  <c:v>-0.81910423003796495</c:v>
                </c:pt>
                <c:pt idx="5">
                  <c:v>-0.61640977202705471</c:v>
                </c:pt>
                <c:pt idx="6">
                  <c:v>-0.5768830788770174</c:v>
                </c:pt>
                <c:pt idx="7">
                  <c:v>-0.3863017301639502</c:v>
                </c:pt>
                <c:pt idx="8">
                  <c:v>-0.19159506964604134</c:v>
                </c:pt>
                <c:pt idx="9">
                  <c:v>-1.0319634166989999E-2</c:v>
                </c:pt>
                <c:pt idx="10">
                  <c:v>0.29798381905004589</c:v>
                </c:pt>
                <c:pt idx="11">
                  <c:v>0.93347285756999554</c:v>
                </c:pt>
                <c:pt idx="12">
                  <c:v>1.3628996405400358</c:v>
                </c:pt>
                <c:pt idx="13">
                  <c:v>1.6906376665200469</c:v>
                </c:pt>
                <c:pt idx="14">
                  <c:v>1.8291383536500234</c:v>
                </c:pt>
                <c:pt idx="15">
                  <c:v>1.8761554407000176</c:v>
                </c:pt>
              </c:numCache>
            </c:numRef>
          </c:xVal>
          <c:yVal>
            <c:numRef>
              <c:f>'RHO graph'!$A$4:$A$19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79-4D29-872A-285ADB9D4B95}"/>
            </c:ext>
          </c:extLst>
        </c:ser>
        <c:ser>
          <c:idx val="3"/>
          <c:order val="3"/>
          <c:tx>
            <c:strRef>
              <c:f>'RHO graph'!$E$3</c:f>
              <c:strCache>
                <c:ptCount val="1"/>
                <c:pt idx="0">
                  <c:v>Station 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'RHO graph'!$E$26:$E$42</c:f>
              <c:numCache>
                <c:formatCode>General</c:formatCode>
                <c:ptCount val="17"/>
                <c:pt idx="0">
                  <c:v>-2.5230983224149668</c:v>
                </c:pt>
                <c:pt idx="1">
                  <c:v>-2.0032922168160212</c:v>
                </c:pt>
                <c:pt idx="2">
                  <c:v>-1.3319055300070204</c:v>
                </c:pt>
                <c:pt idx="3">
                  <c:v>-1.0578170245620413</c:v>
                </c:pt>
                <c:pt idx="4">
                  <c:v>-0.89470510767705491</c:v>
                </c:pt>
                <c:pt idx="5">
                  <c:v>-0.71545220619896099</c:v>
                </c:pt>
                <c:pt idx="6">
                  <c:v>-0.52458564526295959</c:v>
                </c:pt>
                <c:pt idx="7">
                  <c:v>-0.3863017301639502</c:v>
                </c:pt>
                <c:pt idx="8">
                  <c:v>-0.20293835728205067</c:v>
                </c:pt>
                <c:pt idx="9">
                  <c:v>-3.2598334927001815E-2</c:v>
                </c:pt>
                <c:pt idx="10">
                  <c:v>0.34013501922004252</c:v>
                </c:pt>
                <c:pt idx="11">
                  <c:v>1.0164670886899785</c:v>
                </c:pt>
                <c:pt idx="12">
                  <c:v>1.4335803639299911</c:v>
                </c:pt>
                <c:pt idx="13">
                  <c:v>1.6199610334200543</c:v>
                </c:pt>
                <c:pt idx="14">
                  <c:v>1.8160706867499812</c:v>
                </c:pt>
                <c:pt idx="15">
                  <c:v>1.90784241568997</c:v>
                </c:pt>
                <c:pt idx="16">
                  <c:v>1.953039513449994</c:v>
                </c:pt>
              </c:numCache>
            </c:numRef>
          </c:xVal>
          <c:yVal>
            <c:numRef>
              <c:f>'RHO graph'!$A$26:$A$42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79-4D29-872A-285ADB9D4B95}"/>
            </c:ext>
          </c:extLst>
        </c:ser>
        <c:ser>
          <c:idx val="4"/>
          <c:order val="4"/>
          <c:tx>
            <c:strRef>
              <c:f>'RHO graph'!$F$3</c:f>
              <c:strCache>
                <c:ptCount val="1"/>
                <c:pt idx="0">
                  <c:v>Station A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'RHO graph'!$F$26:$F$46</c:f>
              <c:numCache>
                <c:formatCode>0.000</c:formatCode>
                <c:ptCount val="21"/>
                <c:pt idx="0">
                  <c:v>-2.2512467453479985</c:v>
                </c:pt>
                <c:pt idx="1">
                  <c:v>-2.2336312864159709</c:v>
                </c:pt>
                <c:pt idx="2">
                  <c:v>-2.1768976324690357</c:v>
                </c:pt>
                <c:pt idx="3">
                  <c:v>-2.1593955510229534</c:v>
                </c:pt>
                <c:pt idx="4">
                  <c:v>-2.1289619422859687</c:v>
                </c:pt>
                <c:pt idx="5">
                  <c:v>-1.9708490592589669</c:v>
                </c:pt>
                <c:pt idx="6">
                  <c:v>-1.7057907025290433</c:v>
                </c:pt>
                <c:pt idx="7">
                  <c:v>-1.604813315427009</c:v>
                </c:pt>
                <c:pt idx="8">
                  <c:v>-1.4585384763480533</c:v>
                </c:pt>
                <c:pt idx="9">
                  <c:v>-1.2480723116849504</c:v>
                </c:pt>
                <c:pt idx="10">
                  <c:v>-0.92897583862600186</c:v>
                </c:pt>
                <c:pt idx="11">
                  <c:v>-0.57390465015896552</c:v>
                </c:pt>
                <c:pt idx="12">
                  <c:v>-0.39276899451601821</c:v>
                </c:pt>
                <c:pt idx="13">
                  <c:v>-0.18775053137596842</c:v>
                </c:pt>
                <c:pt idx="14">
                  <c:v>-6.0434539405946452E-2</c:v>
                </c:pt>
                <c:pt idx="15">
                  <c:v>3.77156856000056E-2</c:v>
                </c:pt>
                <c:pt idx="16">
                  <c:v>0.24411881190997065</c:v>
                </c:pt>
                <c:pt idx="17">
                  <c:v>0.35352285815997675</c:v>
                </c:pt>
                <c:pt idx="18">
                  <c:v>0.4076453126499473</c:v>
                </c:pt>
                <c:pt idx="19">
                  <c:v>0.44812176808000004</c:v>
                </c:pt>
                <c:pt idx="20">
                  <c:v>0.4817871441899797</c:v>
                </c:pt>
              </c:numCache>
            </c:numRef>
          </c:xVal>
          <c:yVal>
            <c:numRef>
              <c:f>'RHO graph'!$A$4:$A$24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E79-4D29-872A-285ADB9D4B95}"/>
            </c:ext>
          </c:extLst>
        </c:ser>
        <c:ser>
          <c:idx val="5"/>
          <c:order val="5"/>
          <c:tx>
            <c:strRef>
              <c:f>'RHO graph'!$G$3</c:f>
              <c:strCache>
                <c:ptCount val="1"/>
                <c:pt idx="0">
                  <c:v>Station 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'RHO graph'!$G$26:$G$43</c:f>
              <c:numCache>
                <c:formatCode>General</c:formatCode>
                <c:ptCount val="18"/>
                <c:pt idx="0">
                  <c:v>-2.264386179999974</c:v>
                </c:pt>
                <c:pt idx="1">
                  <c:v>-2.2467479017569758</c:v>
                </c:pt>
                <c:pt idx="2">
                  <c:v>-2.2029678404310289</c:v>
                </c:pt>
                <c:pt idx="3">
                  <c:v>-2.1334652968170076</c:v>
                </c:pt>
                <c:pt idx="4">
                  <c:v>-2.1031247890889517</c:v>
                </c:pt>
                <c:pt idx="5">
                  <c:v>-1.9204067451679521</c:v>
                </c:pt>
                <c:pt idx="6">
                  <c:v>-1.7791483427639605</c:v>
                </c:pt>
                <c:pt idx="7">
                  <c:v>-1.5928665947629952</c:v>
                </c:pt>
                <c:pt idx="8">
                  <c:v>-1.4236578542810321</c:v>
                </c:pt>
                <c:pt idx="9">
                  <c:v>-1.1701872260880464</c:v>
                </c:pt>
                <c:pt idx="10">
                  <c:v>-0.78490308711002399</c:v>
                </c:pt>
                <c:pt idx="11">
                  <c:v>-0.46127321111305264</c:v>
                </c:pt>
                <c:pt idx="12">
                  <c:v>-0.29509335591399122</c:v>
                </c:pt>
                <c:pt idx="13">
                  <c:v>-0.18775053137596842</c:v>
                </c:pt>
                <c:pt idx="14">
                  <c:v>-5.2484795171039877E-2</c:v>
                </c:pt>
                <c:pt idx="15">
                  <c:v>9.0320158910003556E-2</c:v>
                </c:pt>
                <c:pt idx="16">
                  <c:v>0.20980730220003352</c:v>
                </c:pt>
                <c:pt idx="17">
                  <c:v>0.33448547976001919</c:v>
                </c:pt>
              </c:numCache>
            </c:numRef>
          </c:xVal>
          <c:yVal>
            <c:numRef>
              <c:f>'RHO graph'!$A$4:$A$21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E79-4D29-872A-285ADB9D4B95}"/>
            </c:ext>
          </c:extLst>
        </c:ser>
        <c:ser>
          <c:idx val="6"/>
          <c:order val="6"/>
          <c:tx>
            <c:strRef>
              <c:f>'RHO graph'!$H$3</c:f>
              <c:strCache>
                <c:ptCount val="1"/>
                <c:pt idx="0">
                  <c:v>Station 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'RHO graph'!$H$26:$H$46</c:f>
              <c:numCache>
                <c:formatCode>0.000</c:formatCode>
                <c:ptCount val="21"/>
                <c:pt idx="0">
                  <c:v>-2.3039447542460039</c:v>
                </c:pt>
                <c:pt idx="1">
                  <c:v>-2.2730513471479981</c:v>
                </c:pt>
                <c:pt idx="2">
                  <c:v>-2.1768976324690357</c:v>
                </c:pt>
                <c:pt idx="3">
                  <c:v>-2.1723959929770444</c:v>
                </c:pt>
                <c:pt idx="4">
                  <c:v>-2.1160315663009897</c:v>
                </c:pt>
                <c:pt idx="5">
                  <c:v>-1.9204067451679521</c:v>
                </c:pt>
                <c:pt idx="6">
                  <c:v>-1.8285371296809672</c:v>
                </c:pt>
                <c:pt idx="7">
                  <c:v>-1.7012667842730025</c:v>
                </c:pt>
                <c:pt idx="8">
                  <c:v>-1.4702149306619958</c:v>
                </c:pt>
                <c:pt idx="9">
                  <c:v>-1.2034146993960348</c:v>
                </c:pt>
                <c:pt idx="10">
                  <c:v>-0.80517042179803866</c:v>
                </c:pt>
                <c:pt idx="11">
                  <c:v>-0.51710046144103217</c:v>
                </c:pt>
                <c:pt idx="12">
                  <c:v>-0.3837511032789962</c:v>
                </c:pt>
                <c:pt idx="13">
                  <c:v>-0.24717787519500689</c:v>
                </c:pt>
                <c:pt idx="14">
                  <c:v>-4.4563855850014988E-2</c:v>
                </c:pt>
                <c:pt idx="15">
                  <c:v>6.7951292719953926E-2</c:v>
                </c:pt>
                <c:pt idx="16">
                  <c:v>0.20285477103004723</c:v>
                </c:pt>
                <c:pt idx="17">
                  <c:v>0.33448547976001919</c:v>
                </c:pt>
                <c:pt idx="18">
                  <c:v>0.4076453126499473</c:v>
                </c:pt>
                <c:pt idx="19">
                  <c:v>0.47133474991994717</c:v>
                </c:pt>
                <c:pt idx="20">
                  <c:v>0.515475321599979</c:v>
                </c:pt>
              </c:numCache>
            </c:numRef>
          </c:xVal>
          <c:yVal>
            <c:numRef>
              <c:f>'RHO graph'!$A$4:$A$24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E79-4D29-872A-285ADB9D4B95}"/>
            </c:ext>
          </c:extLst>
        </c:ser>
        <c:ser>
          <c:idx val="7"/>
          <c:order val="7"/>
          <c:tx>
            <c:strRef>
              <c:f>'RHO graph'!$I$3</c:f>
              <c:strCache>
                <c:ptCount val="1"/>
                <c:pt idx="0">
                  <c:v>Station 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'RHO graph'!$I$26:$I$46</c:f>
              <c:numCache>
                <c:formatCode>General</c:formatCode>
                <c:ptCount val="21"/>
                <c:pt idx="0">
                  <c:v>-2.3836912349820523</c:v>
                </c:pt>
                <c:pt idx="1">
                  <c:v>-2.3525218894139925</c:v>
                </c:pt>
                <c:pt idx="2">
                  <c:v>-2.2029678404310289</c:v>
                </c:pt>
                <c:pt idx="3">
                  <c:v>-2.0562411154279516</c:v>
                </c:pt>
                <c:pt idx="4">
                  <c:v>-1.9374940138610555</c:v>
                </c:pt>
                <c:pt idx="5">
                  <c:v>-1.8206719126070539</c:v>
                </c:pt>
                <c:pt idx="6">
                  <c:v>-1.7179563433099929</c:v>
                </c:pt>
                <c:pt idx="7">
                  <c:v>-1.6891247908610012</c:v>
                </c:pt>
                <c:pt idx="8">
                  <c:v>-1.6724819827760484</c:v>
                </c:pt>
                <c:pt idx="9">
                  <c:v>-1.327192967267024</c:v>
                </c:pt>
                <c:pt idx="10">
                  <c:v>-0.78490308711002399</c:v>
                </c:pt>
                <c:pt idx="11">
                  <c:v>-0.55486177147997751</c:v>
                </c:pt>
                <c:pt idx="12">
                  <c:v>-0.34795548506497198</c:v>
                </c:pt>
                <c:pt idx="13">
                  <c:v>-0.21305044636301318</c:v>
                </c:pt>
                <c:pt idx="14">
                  <c:v>-7.6420305087026463E-2</c:v>
                </c:pt>
                <c:pt idx="15">
                  <c:v>6.0436296369971387E-2</c:v>
                </c:pt>
                <c:pt idx="16">
                  <c:v>0.13893699815002947</c:v>
                </c:pt>
                <c:pt idx="17">
                  <c:v>0.21449233512998944</c:v>
                </c:pt>
                <c:pt idx="18">
                  <c:v>0.35823001154994927</c:v>
                </c:pt>
                <c:pt idx="19">
                  <c:v>0.46557874998995885</c:v>
                </c:pt>
                <c:pt idx="20">
                  <c:v>0.53729749334002008</c:v>
                </c:pt>
              </c:numCache>
            </c:numRef>
          </c:xVal>
          <c:yVal>
            <c:numRef>
              <c:f>'RHO graph'!$A$4:$A$24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E79-4D29-872A-285ADB9D4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42687"/>
        <c:axId val="1828839215"/>
      </c:scatterChart>
      <c:valAx>
        <c:axId val="1832242687"/>
        <c:scaling>
          <c:orientation val="minMax"/>
          <c:max val="2.2999999999999998"/>
          <c:min val="-2.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39215"/>
        <c:crosses val="autoZero"/>
        <c:crossBetween val="midCat"/>
      </c:valAx>
      <c:valAx>
        <c:axId val="1828839215"/>
        <c:scaling>
          <c:orientation val="maxMin"/>
          <c:max val="1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242687"/>
        <c:crosses val="autoZero"/>
        <c:crossBetween val="midCat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44225721784778"/>
          <c:y val="0.14814814814814814"/>
          <c:w val="0.81159908136482939"/>
          <c:h val="0.73053222513852423"/>
        </c:manualLayout>
      </c:layout>
      <c:scatterChart>
        <c:scatterStyle val="smoothMarker"/>
        <c:varyColors val="0"/>
        <c:ser>
          <c:idx val="0"/>
          <c:order val="0"/>
          <c:tx>
            <c:v>K (low) 2015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[1]Sheet1!$F$3:$F$43</c:f>
              <c:numCache>
                <c:formatCode>General</c:formatCode>
                <c:ptCount val="41"/>
                <c:pt idx="0">
                  <c:v>1</c:v>
                </c:pt>
                <c:pt idx="1">
                  <c:v>0.87319540378038163</c:v>
                </c:pt>
                <c:pt idx="2">
                  <c:v>0.76247021318318375</c:v>
                </c:pt>
                <c:pt idx="3">
                  <c:v>0.66578548567100382</c:v>
                </c:pt>
                <c:pt idx="4">
                  <c:v>0.58136082599160954</c:v>
                </c:pt>
                <c:pt idx="5">
                  <c:v>0.50764160119383972</c:v>
                </c:pt>
                <c:pt idx="6">
                  <c:v>0.44327031293017438</c:v>
                </c:pt>
                <c:pt idx="7">
                  <c:v>0.38706159988291977</c:v>
                </c:pt>
                <c:pt idx="8">
                  <c:v>0.33798040999764656</c:v>
                </c:pt>
                <c:pt idx="9">
                  <c:v>0.29512294057775396</c:v>
                </c:pt>
                <c:pt idx="10">
                  <c:v>0.25769999526264548</c:v>
                </c:pt>
                <c:pt idx="11">
                  <c:v>0.22502245141756808</c:v>
                </c:pt>
                <c:pt idx="12">
                  <c:v>0.19648857032521477</c:v>
                </c:pt>
                <c:pt idx="13">
                  <c:v>0.17157291650335577</c:v>
                </c:pt>
                <c:pt idx="14">
                  <c:v>0.14981668210392546</c:v>
                </c:pt>
                <c:pt idx="15">
                  <c:v>0.13081923822277425</c:v>
                </c:pt>
                <c:pt idx="16">
                  <c:v>0.11423075754217724</c:v>
                </c:pt>
                <c:pt idx="17">
                  <c:v>9.9745772456180368E-2</c:v>
                </c:pt>
                <c:pt idx="18">
                  <c:v>8.7097550055260486E-2</c:v>
                </c:pt>
                <c:pt idx="19">
                  <c:v>7.605318038878521E-2</c:v>
                </c:pt>
                <c:pt idx="20">
                  <c:v>6.6409287558367502E-2</c:v>
                </c:pt>
                <c:pt idx="21">
                  <c:v>5.7988284664296147E-2</c:v>
                </c:pt>
                <c:pt idx="22">
                  <c:v>5.0635103641971789E-2</c:v>
                </c:pt>
                <c:pt idx="23">
                  <c:v>4.4214339770113062E-2</c:v>
                </c:pt>
                <c:pt idx="24">
                  <c:v>3.8607758268446861E-2</c:v>
                </c:pt>
                <c:pt idx="25">
                  <c:v>3.3712117070271823E-2</c:v>
                </c:pt>
                <c:pt idx="26">
                  <c:v>2.9437265677467482E-2</c:v>
                </c:pt>
                <c:pt idx="27">
                  <c:v>2.570448508942659E-2</c:v>
                </c:pt>
                <c:pt idx="28">
                  <c:v>2.2445038236628658E-2</c:v>
                </c:pt>
                <c:pt idx="29">
                  <c:v>1.9598904225899064E-2</c:v>
                </c:pt>
                <c:pt idx="30">
                  <c:v>1.7113673089186963E-2</c:v>
                </c:pt>
                <c:pt idx="31">
                  <c:v>1.4943580683278059E-2</c:v>
                </c:pt>
                <c:pt idx="32">
                  <c:v>1.3048665968659683E-2</c:v>
                </c:pt>
                <c:pt idx="33">
                  <c:v>1.1394035149299125E-2</c:v>
                </c:pt>
                <c:pt idx="34">
                  <c:v>9.9492191228801111E-3</c:v>
                </c:pt>
                <c:pt idx="35">
                  <c:v>8.6876124093027921E-3</c:v>
                </c:pt>
                <c:pt idx="36">
                  <c:v>7.5859832256286045E-3</c:v>
                </c:pt>
                <c:pt idx="37">
                  <c:v>6.6240456857739717E-3</c:v>
                </c:pt>
                <c:pt idx="38">
                  <c:v>5.7840862472491022E-3</c:v>
                </c:pt>
                <c:pt idx="39">
                  <c:v>5.0506375261672324E-3</c:v>
                </c:pt>
                <c:pt idx="40">
                  <c:v>4.4101934740099439E-3</c:v>
                </c:pt>
              </c:numCache>
            </c:numRef>
          </c:xVal>
          <c:yVal>
            <c:numRef>
              <c:f>[1]Sheet1!$E$3:$E$43</c:f>
              <c:numCache>
                <c:formatCode>General</c:formatCode>
                <c:ptCount val="41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  <c:pt idx="21">
                  <c:v>-2.1</c:v>
                </c:pt>
                <c:pt idx="22">
                  <c:v>-2.2000000000000002</c:v>
                </c:pt>
                <c:pt idx="23">
                  <c:v>-2.2999999999999998</c:v>
                </c:pt>
                <c:pt idx="24">
                  <c:v>-2.4</c:v>
                </c:pt>
                <c:pt idx="25">
                  <c:v>-2.5</c:v>
                </c:pt>
                <c:pt idx="26">
                  <c:v>-2.6</c:v>
                </c:pt>
                <c:pt idx="27">
                  <c:v>-2.7</c:v>
                </c:pt>
                <c:pt idx="28">
                  <c:v>-2.8</c:v>
                </c:pt>
                <c:pt idx="29">
                  <c:v>-2.9</c:v>
                </c:pt>
                <c:pt idx="30">
                  <c:v>-3</c:v>
                </c:pt>
                <c:pt idx="31">
                  <c:v>-3.1</c:v>
                </c:pt>
                <c:pt idx="32">
                  <c:v>-3.2</c:v>
                </c:pt>
                <c:pt idx="33">
                  <c:v>-3.3</c:v>
                </c:pt>
                <c:pt idx="34">
                  <c:v>-3.4</c:v>
                </c:pt>
                <c:pt idx="35">
                  <c:v>-3.5</c:v>
                </c:pt>
                <c:pt idx="36">
                  <c:v>-3.6</c:v>
                </c:pt>
                <c:pt idx="37">
                  <c:v>-3.7</c:v>
                </c:pt>
                <c:pt idx="38">
                  <c:v>-3.8</c:v>
                </c:pt>
                <c:pt idx="39">
                  <c:v>-3.9</c:v>
                </c:pt>
                <c:pt idx="40">
                  <c:v>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65-4943-8100-93A046B4BEBE}"/>
            </c:ext>
          </c:extLst>
        </c:ser>
        <c:ser>
          <c:idx val="1"/>
          <c:order val="1"/>
          <c:tx>
            <c:v>K (high)2015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[1]Sheet1!$G$3:$G$43</c:f>
              <c:numCache>
                <c:formatCode>General</c:formatCode>
                <c:ptCount val="41"/>
                <c:pt idx="0">
                  <c:v>1</c:v>
                </c:pt>
                <c:pt idx="1">
                  <c:v>0.74208534654043901</c:v>
                </c:pt>
                <c:pt idx="2">
                  <c:v>0.55069066155004343</c:v>
                </c:pt>
                <c:pt idx="3">
                  <c:v>0.40865947041294748</c:v>
                </c:pt>
                <c:pt idx="4">
                  <c:v>0.30326020471842441</c:v>
                </c:pt>
                <c:pt idx="5">
                  <c:v>0.22504495411039649</c:v>
                </c:pt>
                <c:pt idx="6">
                  <c:v>0.16700256275819075</c:v>
                </c:pt>
                <c:pt idx="7">
                  <c:v>0.1239301546575534</c:v>
                </c:pt>
                <c:pt idx="8">
                  <c:v>9.1966751765860694E-2</c:v>
                </c:pt>
                <c:pt idx="9">
                  <c:v>6.8247178854367221E-2</c:v>
                </c:pt>
                <c:pt idx="10">
                  <c:v>5.0645231370550457E-2</c:v>
                </c:pt>
                <c:pt idx="11">
                  <c:v>3.7583084072235637E-2</c:v>
                </c:pt>
                <c:pt idx="12">
                  <c:v>2.7889855967803436E-2</c:v>
                </c:pt>
                <c:pt idx="13">
                  <c:v>2.0696653430830339E-2</c:v>
                </c:pt>
                <c:pt idx="14">
                  <c:v>1.5358683233445105E-2</c:v>
                </c:pt>
                <c:pt idx="15">
                  <c:v>1.1397453769695937E-2</c:v>
                </c:pt>
                <c:pt idx="16">
                  <c:v>8.4578834303634387E-3</c:v>
                </c:pt>
                <c:pt idx="17">
                  <c:v>6.2764713564198871E-3</c:v>
                </c:pt>
                <c:pt idx="18">
                  <c:v>4.6576774215799895E-3</c:v>
                </c:pt>
                <c:pt idx="19">
                  <c:v>3.4563941634667703E-3</c:v>
                </c:pt>
                <c:pt idx="20">
                  <c:v>2.5649394605765882E-3</c:v>
                </c:pt>
                <c:pt idx="21">
                  <c:v>1.9034039884572235E-3</c:v>
                </c:pt>
                <c:pt idx="22">
                  <c:v>1.4124882083807319E-3</c:v>
                </c:pt>
                <c:pt idx="23">
                  <c:v>1.0481868016004997E-3</c:v>
                </c:pt>
                <c:pt idx="24">
                  <c:v>7.7784406590482085E-4</c:v>
                </c:pt>
                <c:pt idx="25">
                  <c:v>5.7722668320140291E-4</c:v>
                </c:pt>
                <c:pt idx="26">
                  <c:v>4.2835146323590118E-4</c:v>
                </c:pt>
                <c:pt idx="27">
                  <c:v>3.1787334403651828E-4</c:v>
                </c:pt>
                <c:pt idx="28">
                  <c:v>2.3588915066530776E-4</c:v>
                </c:pt>
                <c:pt idx="29">
                  <c:v>1.7504988211659468E-4</c:v>
                </c:pt>
                <c:pt idx="30">
                  <c:v>1.299019524323561E-4</c:v>
                </c:pt>
                <c:pt idx="31">
                  <c:v>9.6398335387044574E-5</c:v>
                </c:pt>
                <c:pt idx="32">
                  <c:v>7.1535792121616413E-5</c:v>
                </c:pt>
                <c:pt idx="33">
                  <c:v>5.3085663086614592E-5</c:v>
                </c:pt>
                <c:pt idx="34">
                  <c:v>3.93940926879593E-5</c:v>
                </c:pt>
                <c:pt idx="35">
                  <c:v>2.9233778923990496E-5</c:v>
                </c:pt>
                <c:pt idx="36">
                  <c:v>2.1693958963496021E-5</c:v>
                </c:pt>
                <c:pt idx="37">
                  <c:v>1.6098769055260031E-5</c:v>
                </c:pt>
                <c:pt idx="38">
                  <c:v>1.1946660613247152E-5</c:v>
                </c:pt>
                <c:pt idx="39">
                  <c:v>8.8654417811825243E-6</c:v>
                </c:pt>
                <c:pt idx="40">
                  <c:v>6.5789144364229169E-6</c:v>
                </c:pt>
              </c:numCache>
            </c:numRef>
          </c:xVal>
          <c:yVal>
            <c:numRef>
              <c:f>[1]Sheet1!$E$3:$E$43</c:f>
              <c:numCache>
                <c:formatCode>General</c:formatCode>
                <c:ptCount val="41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  <c:pt idx="21">
                  <c:v>-2.1</c:v>
                </c:pt>
                <c:pt idx="22">
                  <c:v>-2.2000000000000002</c:v>
                </c:pt>
                <c:pt idx="23">
                  <c:v>-2.2999999999999998</c:v>
                </c:pt>
                <c:pt idx="24">
                  <c:v>-2.4</c:v>
                </c:pt>
                <c:pt idx="25">
                  <c:v>-2.5</c:v>
                </c:pt>
                <c:pt idx="26">
                  <c:v>-2.6</c:v>
                </c:pt>
                <c:pt idx="27">
                  <c:v>-2.7</c:v>
                </c:pt>
                <c:pt idx="28">
                  <c:v>-2.8</c:v>
                </c:pt>
                <c:pt idx="29">
                  <c:v>-2.9</c:v>
                </c:pt>
                <c:pt idx="30">
                  <c:v>-3</c:v>
                </c:pt>
                <c:pt idx="31">
                  <c:v>-3.1</c:v>
                </c:pt>
                <c:pt idx="32">
                  <c:v>-3.2</c:v>
                </c:pt>
                <c:pt idx="33">
                  <c:v>-3.3</c:v>
                </c:pt>
                <c:pt idx="34">
                  <c:v>-3.4</c:v>
                </c:pt>
                <c:pt idx="35">
                  <c:v>-3.5</c:v>
                </c:pt>
                <c:pt idx="36">
                  <c:v>-3.6</c:v>
                </c:pt>
                <c:pt idx="37">
                  <c:v>-3.7</c:v>
                </c:pt>
                <c:pt idx="38">
                  <c:v>-3.8</c:v>
                </c:pt>
                <c:pt idx="39">
                  <c:v>-3.9</c:v>
                </c:pt>
                <c:pt idx="40">
                  <c:v>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65-4943-8100-93A046B4BEBE}"/>
            </c:ext>
          </c:extLst>
        </c:ser>
        <c:ser>
          <c:idx val="2"/>
          <c:order val="2"/>
          <c:tx>
            <c:v>K (low) 2018</c:v>
          </c:tx>
          <c:spPr>
            <a:ln w="1905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[1]Sheet1!$H$3:$H$43</c:f>
              <c:numCache>
                <c:formatCode>General</c:formatCode>
                <c:ptCount val="41"/>
                <c:pt idx="0">
                  <c:v>1</c:v>
                </c:pt>
                <c:pt idx="1">
                  <c:v>0.98294758450954944</c:v>
                </c:pt>
                <c:pt idx="2">
                  <c:v>0.96618595389315787</c:v>
                </c:pt>
                <c:pt idx="3">
                  <c:v>0.94971014956633448</c:v>
                </c:pt>
                <c:pt idx="4">
                  <c:v>0.93351529750043138</c:v>
                </c:pt>
                <c:pt idx="5">
                  <c:v>0.9175966067807626</c:v>
                </c:pt>
                <c:pt idx="6">
                  <c:v>0.90194936818930949</c:v>
                </c:pt>
                <c:pt idx="7">
                  <c:v>0.88656895281159609</c:v>
                </c:pt>
                <c:pt idx="8">
                  <c:v>0.87145081066731911</c:v>
                </c:pt>
                <c:pt idx="9">
                  <c:v>0.85659046936432992</c:v>
                </c:pt>
                <c:pt idx="10">
                  <c:v>0.84198353277556925</c:v>
                </c:pt>
                <c:pt idx="11">
                  <c:v>0.82762567973856305</c:v>
                </c:pt>
                <c:pt idx="12">
                  <c:v>0.81351266277709444</c:v>
                </c:pt>
                <c:pt idx="13">
                  <c:v>0.79964030684467668</c:v>
                </c:pt>
                <c:pt idx="14">
                  <c:v>0.78600450808944999</c:v>
                </c:pt>
                <c:pt idx="15">
                  <c:v>0.77260123264014136</c:v>
                </c:pt>
                <c:pt idx="16">
                  <c:v>0.75942651541272743</c:v>
                </c:pt>
                <c:pt idx="17">
                  <c:v>0.74647645893744463</c:v>
                </c:pt>
                <c:pt idx="18">
                  <c:v>0.73374723220580307</c:v>
                </c:pt>
                <c:pt idx="19">
                  <c:v>0.72123506953726169</c:v>
                </c:pt>
                <c:pt idx="20">
                  <c:v>0.70893626946522836</c:v>
                </c:pt>
                <c:pt idx="21">
                  <c:v>0.69684719364205727</c:v>
                </c:pt>
                <c:pt idx="22">
                  <c:v>0.68496426576271841</c:v>
                </c:pt>
                <c:pt idx="23">
                  <c:v>0.67328397050682121</c:v>
                </c:pt>
                <c:pt idx="24">
                  <c:v>0.66180285249867865</c:v>
                </c:pt>
                <c:pt idx="25">
                  <c:v>0.65051751528510582</c:v>
                </c:pt>
                <c:pt idx="26">
                  <c:v>0.63942462033064862</c:v>
                </c:pt>
                <c:pt idx="27">
                  <c:v>0.62852088602994693</c:v>
                </c:pt>
                <c:pt idx="28">
                  <c:v>0.61780308673693818</c:v>
                </c:pt>
                <c:pt idx="29">
                  <c:v>0.60726805181061705</c:v>
                </c:pt>
                <c:pt idx="30">
                  <c:v>0.59691266467706583</c:v>
                </c:pt>
                <c:pt idx="31">
                  <c:v>0.58673386190748056</c:v>
                </c:pt>
                <c:pt idx="32">
                  <c:v>0.57672863231191762</c:v>
                </c:pt>
                <c:pt idx="33">
                  <c:v>0.56689401604849565</c:v>
                </c:pt>
                <c:pt idx="34">
                  <c:v>0.5572271037477865</c:v>
                </c:pt>
                <c:pt idx="35">
                  <c:v>0.54772503565213881</c:v>
                </c:pt>
                <c:pt idx="36">
                  <c:v>0.53838500076967677</c:v>
                </c:pt>
                <c:pt idx="37">
                  <c:v>0.52920423604272571</c:v>
                </c:pt>
                <c:pt idx="38">
                  <c:v>0.52018002553041864</c:v>
                </c:pt>
                <c:pt idx="39">
                  <c:v>0.51130969960524075</c:v>
                </c:pt>
                <c:pt idx="40">
                  <c:v>0.50259063416327476</c:v>
                </c:pt>
              </c:numCache>
            </c:numRef>
          </c:xVal>
          <c:yVal>
            <c:numRef>
              <c:f>[1]Sheet1!$E$3:$E$43</c:f>
              <c:numCache>
                <c:formatCode>General</c:formatCode>
                <c:ptCount val="41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  <c:pt idx="21">
                  <c:v>-2.1</c:v>
                </c:pt>
                <c:pt idx="22">
                  <c:v>-2.2000000000000002</c:v>
                </c:pt>
                <c:pt idx="23">
                  <c:v>-2.2999999999999998</c:v>
                </c:pt>
                <c:pt idx="24">
                  <c:v>-2.4</c:v>
                </c:pt>
                <c:pt idx="25">
                  <c:v>-2.5</c:v>
                </c:pt>
                <c:pt idx="26">
                  <c:v>-2.6</c:v>
                </c:pt>
                <c:pt idx="27">
                  <c:v>-2.7</c:v>
                </c:pt>
                <c:pt idx="28">
                  <c:v>-2.8</c:v>
                </c:pt>
                <c:pt idx="29">
                  <c:v>-2.9</c:v>
                </c:pt>
                <c:pt idx="30">
                  <c:v>-3</c:v>
                </c:pt>
                <c:pt idx="31">
                  <c:v>-3.1</c:v>
                </c:pt>
                <c:pt idx="32">
                  <c:v>-3.2</c:v>
                </c:pt>
                <c:pt idx="33">
                  <c:v>-3.3</c:v>
                </c:pt>
                <c:pt idx="34">
                  <c:v>-3.4</c:v>
                </c:pt>
                <c:pt idx="35">
                  <c:v>-3.5</c:v>
                </c:pt>
                <c:pt idx="36">
                  <c:v>-3.6</c:v>
                </c:pt>
                <c:pt idx="37">
                  <c:v>-3.7</c:v>
                </c:pt>
                <c:pt idx="38">
                  <c:v>-3.8</c:v>
                </c:pt>
                <c:pt idx="39">
                  <c:v>-3.9</c:v>
                </c:pt>
                <c:pt idx="40">
                  <c:v>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65-4943-8100-93A046B4BEBE}"/>
            </c:ext>
          </c:extLst>
        </c:ser>
        <c:ser>
          <c:idx val="3"/>
          <c:order val="3"/>
          <c:tx>
            <c:v>K (high) 2018</c:v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[1]Sheet1!$I$3:$I$43</c:f>
              <c:numCache>
                <c:formatCode>General</c:formatCode>
                <c:ptCount val="41"/>
                <c:pt idx="0">
                  <c:v>1</c:v>
                </c:pt>
                <c:pt idx="1">
                  <c:v>0.96290659843613535</c:v>
                </c:pt>
                <c:pt idx="2">
                  <c:v>0.92718911731184905</c:v>
                </c:pt>
                <c:pt idx="3">
                  <c:v>0.89279651905775548</c:v>
                </c:pt>
                <c:pt idx="4">
                  <c:v>0.85967965926152567</c:v>
                </c:pt>
                <c:pt idx="5">
                  <c:v>0.8277912164442518</c:v>
                </c:pt>
                <c:pt idx="6">
                  <c:v>0.79708562444164521</c:v>
                </c:pt>
                <c:pt idx="7">
                  <c:v>0.76751900729344757</c:v>
                </c:pt>
                <c:pt idx="8">
                  <c:v>0.73904911654801309</c:v>
                </c:pt>
                <c:pt idx="9">
                  <c:v>0.71163527089247824</c:v>
                </c:pt>
                <c:pt idx="10">
                  <c:v>0.685238298022254</c:v>
                </c:pt>
                <c:pt idx="11">
                  <c:v>0.65982047866677551</c:v>
                </c:pt>
                <c:pt idx="12">
                  <c:v>0.6353454926915274</c:v>
                </c:pt>
                <c:pt idx="13">
                  <c:v>0.61177836719932921</c:v>
                </c:pt>
                <c:pt idx="14">
                  <c:v>0.58908542655671914</c:v>
                </c:pt>
                <c:pt idx="15">
                  <c:v>0.56723424427403035</c:v>
                </c:pt>
                <c:pt idx="16">
                  <c:v>0.54619359667039846</c:v>
                </c:pt>
                <c:pt idx="17">
                  <c:v>0.52593341825749196</c:v>
                </c:pt>
                <c:pt idx="18">
                  <c:v>0.50642475877821092</c:v>
                </c:pt>
                <c:pt idx="19">
                  <c:v>0.48763974183896752</c:v>
                </c:pt>
                <c:pt idx="20">
                  <c:v>0.46955152507643544</c:v>
                </c:pt>
                <c:pt idx="21">
                  <c:v>0.45213426180185012</c:v>
                </c:pt>
                <c:pt idx="22">
                  <c:v>0.43536306406805259</c:v>
                </c:pt>
                <c:pt idx="23">
                  <c:v>0.41921396710650188</c:v>
                </c:pt>
                <c:pt idx="24">
                  <c:v>0.40366389508343969</c:v>
                </c:pt>
                <c:pt idx="25">
                  <c:v>0.38869062812627603</c:v>
                </c:pt>
                <c:pt idx="26">
                  <c:v>0.37427277057307734</c:v>
                </c:pt>
                <c:pt idx="27">
                  <c:v>0.36038972039979</c:v>
                </c:pt>
                <c:pt idx="28">
                  <c:v>0.34702163978151174</c:v>
                </c:pt>
                <c:pt idx="29">
                  <c:v>0.33414942674574533</c:v>
                </c:pt>
                <c:pt idx="30">
                  <c:v>0.32175468787713035</c:v>
                </c:pt>
                <c:pt idx="31">
                  <c:v>0.30981971203464803</c:v>
                </c:pt>
                <c:pt idx="32">
                  <c:v>0.29832744504374592</c:v>
                </c:pt>
                <c:pt idx="33">
                  <c:v>0.28726146532721658</c:v>
                </c:pt>
                <c:pt idx="34">
                  <c:v>0.27660596044000996</c:v>
                </c:pt>
                <c:pt idx="35">
                  <c:v>0.26634570447445022</c:v>
                </c:pt>
                <c:pt idx="36">
                  <c:v>0.25646603630356907</c:v>
                </c:pt>
                <c:pt idx="37">
                  <c:v>0.24695283863146808</c:v>
                </c:pt>
                <c:pt idx="38">
                  <c:v>0.23779251782077487</c:v>
                </c:pt>
                <c:pt idx="39">
                  <c:v>0.22897198446836645</c:v>
                </c:pt>
                <c:pt idx="40">
                  <c:v>0.22047863470160634</c:v>
                </c:pt>
              </c:numCache>
            </c:numRef>
          </c:xVal>
          <c:yVal>
            <c:numRef>
              <c:f>[1]Sheet1!$E$3:$E$43</c:f>
              <c:numCache>
                <c:formatCode>General</c:formatCode>
                <c:ptCount val="41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  <c:pt idx="21">
                  <c:v>-2.1</c:v>
                </c:pt>
                <c:pt idx="22">
                  <c:v>-2.2000000000000002</c:v>
                </c:pt>
                <c:pt idx="23">
                  <c:v>-2.2999999999999998</c:v>
                </c:pt>
                <c:pt idx="24">
                  <c:v>-2.4</c:v>
                </c:pt>
                <c:pt idx="25">
                  <c:v>-2.5</c:v>
                </c:pt>
                <c:pt idx="26">
                  <c:v>-2.6</c:v>
                </c:pt>
                <c:pt idx="27">
                  <c:v>-2.7</c:v>
                </c:pt>
                <c:pt idx="28">
                  <c:v>-2.8</c:v>
                </c:pt>
                <c:pt idx="29">
                  <c:v>-2.9</c:v>
                </c:pt>
                <c:pt idx="30">
                  <c:v>-3</c:v>
                </c:pt>
                <c:pt idx="31">
                  <c:v>-3.1</c:v>
                </c:pt>
                <c:pt idx="32">
                  <c:v>-3.2</c:v>
                </c:pt>
                <c:pt idx="33">
                  <c:v>-3.3</c:v>
                </c:pt>
                <c:pt idx="34">
                  <c:v>-3.4</c:v>
                </c:pt>
                <c:pt idx="35">
                  <c:v>-3.5</c:v>
                </c:pt>
                <c:pt idx="36">
                  <c:v>-3.6</c:v>
                </c:pt>
                <c:pt idx="37">
                  <c:v>-3.7</c:v>
                </c:pt>
                <c:pt idx="38">
                  <c:v>-3.8</c:v>
                </c:pt>
                <c:pt idx="39">
                  <c:v>-3.9</c:v>
                </c:pt>
                <c:pt idx="40">
                  <c:v>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65-4943-8100-93A046B4B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73536"/>
        <c:axId val="133472192"/>
      </c:scatterChart>
      <c:valAx>
        <c:axId val="11877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Relative light intensity (m -1)</a:t>
                </a:r>
              </a:p>
            </c:rich>
          </c:tx>
          <c:layout>
            <c:manualLayout>
              <c:xMode val="edge"/>
              <c:yMode val="edge"/>
              <c:x val="0.36280935339631931"/>
              <c:y val="2.4406711902559479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72192"/>
        <c:crosses val="autoZero"/>
        <c:crossBetween val="midCat"/>
      </c:valAx>
      <c:valAx>
        <c:axId val="1334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7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17</xdr:col>
      <xdr:colOff>101600</xdr:colOff>
      <xdr:row>2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F2430-28FD-4E59-9A92-3E3F71AB7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" y="368300"/>
          <a:ext cx="101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</xdr:row>
      <xdr:rowOff>0</xdr:rowOff>
    </xdr:from>
    <xdr:to>
      <xdr:col>19</xdr:col>
      <xdr:colOff>165100</xdr:colOff>
      <xdr:row>2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78294D-9BE8-4D1A-A480-0C4FB080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8600" y="36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101600</xdr:colOff>
      <xdr:row>27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351AC0-960C-4465-B976-40297A4F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1235" y="373529"/>
          <a:ext cx="101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165100</xdr:colOff>
      <xdr:row>27</xdr:row>
      <xdr:rowOff>177800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C5D189-976D-45B5-9AF6-6823EFB6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3412" y="373529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52</xdr:row>
      <xdr:rowOff>0</xdr:rowOff>
    </xdr:from>
    <xdr:to>
      <xdr:col>17</xdr:col>
      <xdr:colOff>101600</xdr:colOff>
      <xdr:row>52</xdr:row>
      <xdr:rowOff>177800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73781D-D02C-4CCE-8008-2B558387F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1235" y="373529"/>
          <a:ext cx="101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52</xdr:row>
      <xdr:rowOff>0</xdr:rowOff>
    </xdr:from>
    <xdr:to>
      <xdr:col>19</xdr:col>
      <xdr:colOff>165100</xdr:colOff>
      <xdr:row>52</xdr:row>
      <xdr:rowOff>177800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7244662-AD70-4950-9B42-FDA5C4F6C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3412" y="373529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76</xdr:row>
      <xdr:rowOff>0</xdr:rowOff>
    </xdr:from>
    <xdr:to>
      <xdr:col>17</xdr:col>
      <xdr:colOff>101600</xdr:colOff>
      <xdr:row>76</xdr:row>
      <xdr:rowOff>177800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80A6FB0-ABFC-419F-B183-1D49419F2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1235" y="373529"/>
          <a:ext cx="101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76</xdr:row>
      <xdr:rowOff>0</xdr:rowOff>
    </xdr:from>
    <xdr:to>
      <xdr:col>19</xdr:col>
      <xdr:colOff>165100</xdr:colOff>
      <xdr:row>76</xdr:row>
      <xdr:rowOff>177800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43BF2EC-D1F4-45B6-979A-7A1A53BC7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3412" y="373529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17</xdr:col>
      <xdr:colOff>101600</xdr:colOff>
      <xdr:row>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DC5274-8833-42E0-B0B5-A97156044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" y="368300"/>
          <a:ext cx="101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</xdr:row>
      <xdr:rowOff>0</xdr:rowOff>
    </xdr:from>
    <xdr:to>
      <xdr:col>19</xdr:col>
      <xdr:colOff>165100</xdr:colOff>
      <xdr:row>2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678D80-66EA-4353-BB8E-F476D7DC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36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589643</xdr:colOff>
      <xdr:row>27</xdr:row>
      <xdr:rowOff>27215</xdr:rowOff>
    </xdr:from>
    <xdr:to>
      <xdr:col>17</xdr:col>
      <xdr:colOff>83458</xdr:colOff>
      <xdr:row>28</xdr:row>
      <xdr:rowOff>23586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B0FC83-073B-499A-8059-5F7EF4CAF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5572" y="4925786"/>
          <a:ext cx="101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165100</xdr:colOff>
      <xdr:row>27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ECBB3F-3259-4CB6-83FD-C205624C8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36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49</xdr:row>
      <xdr:rowOff>0</xdr:rowOff>
    </xdr:from>
    <xdr:to>
      <xdr:col>17</xdr:col>
      <xdr:colOff>101600</xdr:colOff>
      <xdr:row>49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880A79-63EE-424A-81C4-9171602F0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" y="368300"/>
          <a:ext cx="101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74</xdr:row>
      <xdr:rowOff>0</xdr:rowOff>
    </xdr:from>
    <xdr:to>
      <xdr:col>17</xdr:col>
      <xdr:colOff>101600</xdr:colOff>
      <xdr:row>74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821BA9-48E8-4E36-ACD1-048E82FBD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9400" y="368300"/>
          <a:ext cx="101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27214</xdr:colOff>
      <xdr:row>73</xdr:row>
      <xdr:rowOff>163284</xdr:rowOff>
    </xdr:from>
    <xdr:to>
      <xdr:col>19</xdr:col>
      <xdr:colOff>189139</xdr:colOff>
      <xdr:row>74</xdr:row>
      <xdr:rowOff>167367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C5C9E4-0FA9-4555-9B09-268183465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2678" y="13076463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534986</xdr:colOff>
      <xdr:row>2</xdr:row>
      <xdr:rowOff>30162</xdr:rowOff>
    </xdr:from>
    <xdr:to>
      <xdr:col>18</xdr:col>
      <xdr:colOff>114299</xdr:colOff>
      <xdr:row>20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A3623-5BCB-41F8-9DBE-D2140C5A3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537029</xdr:colOff>
      <xdr:row>21</xdr:row>
      <xdr:rowOff>10432</xdr:rowOff>
    </xdr:from>
    <xdr:to>
      <xdr:col>18</xdr:col>
      <xdr:colOff>125867</xdr:colOff>
      <xdr:row>39</xdr:row>
      <xdr:rowOff>97745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131CC1-9541-48AF-9975-EB495AA85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533853</xdr:colOff>
      <xdr:row>2</xdr:row>
      <xdr:rowOff>40822</xdr:rowOff>
    </xdr:from>
    <xdr:to>
      <xdr:col>29</xdr:col>
      <xdr:colOff>299358</xdr:colOff>
      <xdr:row>28</xdr:row>
      <xdr:rowOff>81643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34FA19-20BA-446A-A2A3-D5EDDFE70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3</xdr:row>
      <xdr:rowOff>19050</xdr:rowOff>
    </xdr:from>
    <xdr:to>
      <xdr:col>21</xdr:col>
      <xdr:colOff>103550</xdr:colOff>
      <xdr:row>29</xdr:row>
      <xdr:rowOff>19343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228C9-3A04-469A-939A-686C76AECE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130362</xdr:colOff>
      <xdr:row>1</xdr:row>
      <xdr:rowOff>171823</xdr:rowOff>
    </xdr:from>
    <xdr:to>
      <xdr:col>21</xdr:col>
      <xdr:colOff>466994</xdr:colOff>
      <xdr:row>27</xdr:row>
      <xdr:rowOff>172116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1F8F8-7BFE-41A4-854C-A71B16B52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336632</xdr:colOff>
      <xdr:row>28</xdr:row>
      <xdr:rowOff>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B4DBD5-2DFE-4845-B65B-60E3B8AA6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199116</xdr:colOff>
      <xdr:row>1</xdr:row>
      <xdr:rowOff>141967</xdr:rowOff>
    </xdr:from>
    <xdr:to>
      <xdr:col>18</xdr:col>
      <xdr:colOff>114299</xdr:colOff>
      <xdr:row>23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69A4B-0F7A-47B5-A5BF-C6EDD3151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xs4239/Downloads/New%20Microsoft%20Excel%20Workshee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E3">
            <v>0</v>
          </cell>
          <cell r="F3">
            <v>1</v>
          </cell>
          <cell r="G3">
            <v>1</v>
          </cell>
          <cell r="H3">
            <v>1</v>
          </cell>
          <cell r="I3">
            <v>1</v>
          </cell>
        </row>
        <row r="4">
          <cell r="E4">
            <v>-0.1</v>
          </cell>
          <cell r="F4">
            <v>0.87319540378038163</v>
          </cell>
          <cell r="G4">
            <v>0.74208534654043901</v>
          </cell>
          <cell r="H4">
            <v>0.98294758450954944</v>
          </cell>
          <cell r="I4">
            <v>0.96290659843613535</v>
          </cell>
        </row>
        <row r="5">
          <cell r="E5">
            <v>-0.2</v>
          </cell>
          <cell r="F5">
            <v>0.76247021318318375</v>
          </cell>
          <cell r="G5">
            <v>0.55069066155004343</v>
          </cell>
          <cell r="H5">
            <v>0.96618595389315787</v>
          </cell>
          <cell r="I5">
            <v>0.92718911731184905</v>
          </cell>
        </row>
        <row r="6">
          <cell r="E6">
            <v>-0.3</v>
          </cell>
          <cell r="F6">
            <v>0.66578548567100382</v>
          </cell>
          <cell r="G6">
            <v>0.40865947041294748</v>
          </cell>
          <cell r="H6">
            <v>0.94971014956633448</v>
          </cell>
          <cell r="I6">
            <v>0.89279651905775548</v>
          </cell>
        </row>
        <row r="7">
          <cell r="E7">
            <v>-0.4</v>
          </cell>
          <cell r="F7">
            <v>0.58136082599160954</v>
          </cell>
          <cell r="G7">
            <v>0.30326020471842441</v>
          </cell>
          <cell r="H7">
            <v>0.93351529750043138</v>
          </cell>
          <cell r="I7">
            <v>0.85967965926152567</v>
          </cell>
        </row>
        <row r="8">
          <cell r="E8">
            <v>-0.5</v>
          </cell>
          <cell r="F8">
            <v>0.50764160119383972</v>
          </cell>
          <cell r="G8">
            <v>0.22504495411039649</v>
          </cell>
          <cell r="H8">
            <v>0.9175966067807626</v>
          </cell>
          <cell r="I8">
            <v>0.8277912164442518</v>
          </cell>
        </row>
        <row r="9">
          <cell r="E9">
            <v>-0.6</v>
          </cell>
          <cell r="F9">
            <v>0.44327031293017438</v>
          </cell>
          <cell r="G9">
            <v>0.16700256275819075</v>
          </cell>
          <cell r="H9">
            <v>0.90194936818930949</v>
          </cell>
          <cell r="I9">
            <v>0.79708562444164521</v>
          </cell>
        </row>
        <row r="10">
          <cell r="E10">
            <v>-0.7</v>
          </cell>
          <cell r="F10">
            <v>0.38706159988291977</v>
          </cell>
          <cell r="G10">
            <v>0.1239301546575534</v>
          </cell>
          <cell r="H10">
            <v>0.88656895281159609</v>
          </cell>
          <cell r="I10">
            <v>0.76751900729344757</v>
          </cell>
        </row>
        <row r="11">
          <cell r="E11">
            <v>-0.8</v>
          </cell>
          <cell r="F11">
            <v>0.33798040999764656</v>
          </cell>
          <cell r="G11">
            <v>9.1966751765860694E-2</v>
          </cell>
          <cell r="H11">
            <v>0.87145081066731911</v>
          </cell>
          <cell r="I11">
            <v>0.73904911654801309</v>
          </cell>
        </row>
        <row r="12">
          <cell r="E12">
            <v>-0.9</v>
          </cell>
          <cell r="F12">
            <v>0.29512294057775396</v>
          </cell>
          <cell r="G12">
            <v>6.8247178854367221E-2</v>
          </cell>
          <cell r="H12">
            <v>0.85659046936432992</v>
          </cell>
          <cell r="I12">
            <v>0.71163527089247824</v>
          </cell>
        </row>
        <row r="13">
          <cell r="E13">
            <v>-1</v>
          </cell>
          <cell r="F13">
            <v>0.25769999526264548</v>
          </cell>
          <cell r="G13">
            <v>5.0645231370550457E-2</v>
          </cell>
          <cell r="H13">
            <v>0.84198353277556925</v>
          </cell>
          <cell r="I13">
            <v>0.685238298022254</v>
          </cell>
        </row>
        <row r="14">
          <cell r="E14">
            <v>-1.1000000000000001</v>
          </cell>
          <cell r="F14">
            <v>0.22502245141756808</v>
          </cell>
          <cell r="G14">
            <v>3.7583084072235637E-2</v>
          </cell>
          <cell r="H14">
            <v>0.82762567973856305</v>
          </cell>
          <cell r="I14">
            <v>0.65982047866677551</v>
          </cell>
        </row>
        <row r="15">
          <cell r="E15">
            <v>-1.2</v>
          </cell>
          <cell r="F15">
            <v>0.19648857032521477</v>
          </cell>
          <cell r="G15">
            <v>2.7889855967803436E-2</v>
          </cell>
          <cell r="H15">
            <v>0.81351266277709444</v>
          </cell>
          <cell r="I15">
            <v>0.6353454926915274</v>
          </cell>
        </row>
        <row r="16">
          <cell r="E16">
            <v>-1.3</v>
          </cell>
          <cell r="F16">
            <v>0.17157291650335577</v>
          </cell>
          <cell r="G16">
            <v>2.0696653430830339E-2</v>
          </cell>
          <cell r="H16">
            <v>0.79964030684467668</v>
          </cell>
          <cell r="I16">
            <v>0.61177836719932921</v>
          </cell>
        </row>
        <row r="17">
          <cell r="E17">
            <v>-1.4</v>
          </cell>
          <cell r="F17">
            <v>0.14981668210392546</v>
          </cell>
          <cell r="G17">
            <v>1.5358683233445105E-2</v>
          </cell>
          <cell r="H17">
            <v>0.78600450808944999</v>
          </cell>
          <cell r="I17">
            <v>0.58908542655671914</v>
          </cell>
        </row>
        <row r="18">
          <cell r="E18">
            <v>-1.5</v>
          </cell>
          <cell r="F18">
            <v>0.13081923822277425</v>
          </cell>
          <cell r="G18">
            <v>1.1397453769695937E-2</v>
          </cell>
          <cell r="H18">
            <v>0.77260123264014136</v>
          </cell>
          <cell r="I18">
            <v>0.56723424427403035</v>
          </cell>
        </row>
        <row r="19">
          <cell r="E19">
            <v>-1.6</v>
          </cell>
          <cell r="F19">
            <v>0.11423075754217724</v>
          </cell>
          <cell r="G19">
            <v>8.4578834303634387E-3</v>
          </cell>
          <cell r="H19">
            <v>0.75942651541272743</v>
          </cell>
          <cell r="I19">
            <v>0.54619359667039846</v>
          </cell>
        </row>
        <row r="20">
          <cell r="E20">
            <v>-1.7</v>
          </cell>
          <cell r="F20">
            <v>9.9745772456180368E-2</v>
          </cell>
          <cell r="G20">
            <v>6.2764713564198871E-3</v>
          </cell>
          <cell r="H20">
            <v>0.74647645893744463</v>
          </cell>
          <cell r="I20">
            <v>0.52593341825749196</v>
          </cell>
        </row>
        <row r="21">
          <cell r="E21">
            <v>-1.8</v>
          </cell>
          <cell r="F21">
            <v>8.7097550055260486E-2</v>
          </cell>
          <cell r="G21">
            <v>4.6576774215799895E-3</v>
          </cell>
          <cell r="H21">
            <v>0.73374723220580307</v>
          </cell>
          <cell r="I21">
            <v>0.50642475877821092</v>
          </cell>
        </row>
        <row r="22">
          <cell r="E22">
            <v>-1.9</v>
          </cell>
          <cell r="F22">
            <v>7.605318038878521E-2</v>
          </cell>
          <cell r="G22">
            <v>3.4563941634667703E-3</v>
          </cell>
          <cell r="H22">
            <v>0.72123506953726169</v>
          </cell>
          <cell r="I22">
            <v>0.48763974183896752</v>
          </cell>
        </row>
        <row r="23">
          <cell r="E23">
            <v>-2</v>
          </cell>
          <cell r="F23">
            <v>6.6409287558367502E-2</v>
          </cell>
          <cell r="G23">
            <v>2.5649394605765882E-3</v>
          </cell>
          <cell r="H23">
            <v>0.70893626946522836</v>
          </cell>
          <cell r="I23">
            <v>0.46955152507643544</v>
          </cell>
        </row>
        <row r="24">
          <cell r="E24">
            <v>-2.1</v>
          </cell>
          <cell r="F24">
            <v>5.7988284664296147E-2</v>
          </cell>
          <cell r="G24">
            <v>1.9034039884572235E-3</v>
          </cell>
          <cell r="H24">
            <v>0.69684719364205727</v>
          </cell>
          <cell r="I24">
            <v>0.45213426180185012</v>
          </cell>
        </row>
        <row r="25">
          <cell r="E25">
            <v>-2.2000000000000002</v>
          </cell>
          <cell r="F25">
            <v>5.0635103641971789E-2</v>
          </cell>
          <cell r="G25">
            <v>1.4124882083807319E-3</v>
          </cell>
          <cell r="H25">
            <v>0.68496426576271841</v>
          </cell>
          <cell r="I25">
            <v>0.43536306406805259</v>
          </cell>
        </row>
        <row r="26">
          <cell r="E26">
            <v>-2.2999999999999998</v>
          </cell>
          <cell r="F26">
            <v>4.4214339770113062E-2</v>
          </cell>
          <cell r="G26">
            <v>1.0481868016004997E-3</v>
          </cell>
          <cell r="H26">
            <v>0.67328397050682121</v>
          </cell>
          <cell r="I26">
            <v>0.41921396710650188</v>
          </cell>
        </row>
        <row r="27">
          <cell r="E27">
            <v>-2.4</v>
          </cell>
          <cell r="F27">
            <v>3.8607758268446861E-2</v>
          </cell>
          <cell r="G27">
            <v>7.7784406590482085E-4</v>
          </cell>
          <cell r="H27">
            <v>0.66180285249867865</v>
          </cell>
          <cell r="I27">
            <v>0.40366389508343969</v>
          </cell>
        </row>
        <row r="28">
          <cell r="E28">
            <v>-2.5</v>
          </cell>
          <cell r="F28">
            <v>3.3712117070271823E-2</v>
          </cell>
          <cell r="G28">
            <v>5.7722668320140291E-4</v>
          </cell>
          <cell r="H28">
            <v>0.65051751528510582</v>
          </cell>
          <cell r="I28">
            <v>0.38869062812627603</v>
          </cell>
        </row>
        <row r="29">
          <cell r="E29">
            <v>-2.6</v>
          </cell>
          <cell r="F29">
            <v>2.9437265677467482E-2</v>
          </cell>
          <cell r="G29">
            <v>4.2835146323590118E-4</v>
          </cell>
          <cell r="H29">
            <v>0.63942462033064862</v>
          </cell>
          <cell r="I29">
            <v>0.37427277057307734</v>
          </cell>
        </row>
        <row r="30">
          <cell r="E30">
            <v>-2.7</v>
          </cell>
          <cell r="F30">
            <v>2.570448508942659E-2</v>
          </cell>
          <cell r="G30">
            <v>3.1787334403651828E-4</v>
          </cell>
          <cell r="H30">
            <v>0.62852088602994693</v>
          </cell>
          <cell r="I30">
            <v>0.36038972039979</v>
          </cell>
        </row>
        <row r="31">
          <cell r="E31">
            <v>-2.8</v>
          </cell>
          <cell r="F31">
            <v>2.2445038236628658E-2</v>
          </cell>
          <cell r="G31">
            <v>2.3588915066530776E-4</v>
          </cell>
          <cell r="H31">
            <v>0.61780308673693818</v>
          </cell>
          <cell r="I31">
            <v>0.34702163978151174</v>
          </cell>
        </row>
        <row r="32">
          <cell r="E32">
            <v>-2.9</v>
          </cell>
          <cell r="F32">
            <v>1.9598904225899064E-2</v>
          </cell>
          <cell r="G32">
            <v>1.7504988211659468E-4</v>
          </cell>
          <cell r="H32">
            <v>0.60726805181061705</v>
          </cell>
          <cell r="I32">
            <v>0.33414942674574533</v>
          </cell>
        </row>
        <row r="33">
          <cell r="E33">
            <v>-3</v>
          </cell>
          <cell r="F33">
            <v>1.7113673089186963E-2</v>
          </cell>
          <cell r="G33">
            <v>1.299019524323561E-4</v>
          </cell>
          <cell r="H33">
            <v>0.59691266467706583</v>
          </cell>
          <cell r="I33">
            <v>0.32175468787713035</v>
          </cell>
        </row>
        <row r="34">
          <cell r="E34">
            <v>-3.1</v>
          </cell>
          <cell r="F34">
            <v>1.4943580683278059E-2</v>
          </cell>
          <cell r="G34">
            <v>9.6398335387044574E-5</v>
          </cell>
          <cell r="H34">
            <v>0.58673386190748056</v>
          </cell>
          <cell r="I34">
            <v>0.30981971203464803</v>
          </cell>
        </row>
        <row r="35">
          <cell r="E35">
            <v>-3.2</v>
          </cell>
          <cell r="F35">
            <v>1.3048665968659683E-2</v>
          </cell>
          <cell r="G35">
            <v>7.1535792121616413E-5</v>
          </cell>
          <cell r="H35">
            <v>0.57672863231191762</v>
          </cell>
          <cell r="I35">
            <v>0.29832744504374592</v>
          </cell>
        </row>
        <row r="36">
          <cell r="E36">
            <v>-3.3</v>
          </cell>
          <cell r="F36">
            <v>1.1394035149299125E-2</v>
          </cell>
          <cell r="G36">
            <v>5.3085663086614592E-5</v>
          </cell>
          <cell r="H36">
            <v>0.56689401604849565</v>
          </cell>
          <cell r="I36">
            <v>0.28726146532721658</v>
          </cell>
        </row>
        <row r="37">
          <cell r="E37">
            <v>-3.4</v>
          </cell>
          <cell r="F37">
            <v>9.9492191228801111E-3</v>
          </cell>
          <cell r="G37">
            <v>3.93940926879593E-5</v>
          </cell>
          <cell r="H37">
            <v>0.5572271037477865</v>
          </cell>
          <cell r="I37">
            <v>0.27660596044000996</v>
          </cell>
        </row>
        <row r="38">
          <cell r="E38">
            <v>-3.5</v>
          </cell>
          <cell r="F38">
            <v>8.6876124093027921E-3</v>
          </cell>
          <cell r="G38">
            <v>2.9233778923990496E-5</v>
          </cell>
          <cell r="H38">
            <v>0.54772503565213881</v>
          </cell>
          <cell r="I38">
            <v>0.26634570447445022</v>
          </cell>
        </row>
        <row r="39">
          <cell r="E39">
            <v>-3.6</v>
          </cell>
          <cell r="F39">
            <v>7.5859832256286045E-3</v>
          </cell>
          <cell r="G39">
            <v>2.1693958963496021E-5</v>
          </cell>
          <cell r="H39">
            <v>0.53838500076967677</v>
          </cell>
          <cell r="I39">
            <v>0.25646603630356907</v>
          </cell>
        </row>
        <row r="40">
          <cell r="E40">
            <v>-3.7</v>
          </cell>
          <cell r="F40">
            <v>6.6240456857739717E-3</v>
          </cell>
          <cell r="G40">
            <v>1.6098769055260031E-5</v>
          </cell>
          <cell r="H40">
            <v>0.52920423604272571</v>
          </cell>
          <cell r="I40">
            <v>0.24695283863146808</v>
          </cell>
        </row>
        <row r="41">
          <cell r="E41">
            <v>-3.8</v>
          </cell>
          <cell r="F41">
            <v>5.7840862472491022E-3</v>
          </cell>
          <cell r="G41">
            <v>1.1946660613247152E-5</v>
          </cell>
          <cell r="H41">
            <v>0.52018002553041864</v>
          </cell>
          <cell r="I41">
            <v>0.23779251782077487</v>
          </cell>
        </row>
        <row r="42">
          <cell r="E42">
            <v>-3.9</v>
          </cell>
          <cell r="F42">
            <v>5.0506375261672324E-3</v>
          </cell>
          <cell r="G42">
            <v>8.8654417811825243E-6</v>
          </cell>
          <cell r="H42">
            <v>0.51130969960524075</v>
          </cell>
          <cell r="I42">
            <v>0.22897198446836645</v>
          </cell>
        </row>
        <row r="43">
          <cell r="E43">
            <v>-4</v>
          </cell>
          <cell r="F43">
            <v>4.4101934740099439E-3</v>
          </cell>
          <cell r="G43">
            <v>6.5789144364229169E-6</v>
          </cell>
          <cell r="H43">
            <v>0.50259063416327476</v>
          </cell>
          <cell r="I43">
            <v>0.22047863470160634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hys.ocean.dal.ca/~kelley/seawater/density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74FD-2140-4C8F-BDAF-5B95A0AF8B52}">
  <dimension ref="A1:V99"/>
  <sheetViews>
    <sheetView topLeftCell="A58" zoomScale="85" zoomScaleNormal="85" workbookViewId="0">
      <selection activeCell="U78" sqref="U78:U93"/>
    </sheetView>
  </sheetViews>
  <sheetFormatPr defaultRowHeight="14.5" x14ac:dyDescent="0.35"/>
  <cols>
    <col min="3" max="3" width="15.453125" customWidth="1"/>
    <col min="4" max="4" width="13.81640625" customWidth="1"/>
    <col min="5" max="5" width="15.54296875" customWidth="1"/>
    <col min="7" max="7" width="9.36328125" customWidth="1"/>
    <col min="18" max="18" width="10.54296875" customWidth="1"/>
    <col min="20" max="20" width="12" customWidth="1"/>
    <col min="21" max="21" width="15.453125" customWidth="1"/>
  </cols>
  <sheetData>
    <row r="1" spans="1:22" x14ac:dyDescent="0.35">
      <c r="A1" t="s">
        <v>12</v>
      </c>
      <c r="D1" t="s">
        <v>8</v>
      </c>
      <c r="E1" t="s">
        <v>10</v>
      </c>
      <c r="F1" t="s">
        <v>18</v>
      </c>
      <c r="K1" t="s">
        <v>9</v>
      </c>
    </row>
    <row r="2" spans="1:22" x14ac:dyDescent="0.35">
      <c r="C2" t="s">
        <v>1</v>
      </c>
      <c r="D2" t="s">
        <v>16</v>
      </c>
      <c r="E2" t="s">
        <v>17</v>
      </c>
      <c r="F2">
        <v>0.8</v>
      </c>
      <c r="G2" t="s">
        <v>6</v>
      </c>
      <c r="H2" t="s">
        <v>15</v>
      </c>
    </row>
    <row r="3" spans="1:22" ht="15.5" customHeight="1" x14ac:dyDescent="0.35">
      <c r="B3" t="s">
        <v>0</v>
      </c>
      <c r="C3" t="s">
        <v>2</v>
      </c>
      <c r="D3" t="s">
        <v>3</v>
      </c>
      <c r="E3" t="s">
        <v>4</v>
      </c>
      <c r="F3" t="s">
        <v>5</v>
      </c>
      <c r="G3" s="1" t="s">
        <v>2</v>
      </c>
      <c r="H3" s="1" t="s">
        <v>3</v>
      </c>
      <c r="I3" s="1" t="s">
        <v>4</v>
      </c>
      <c r="J3" s="1" t="s">
        <v>5</v>
      </c>
      <c r="K3" s="5" t="s">
        <v>2</v>
      </c>
      <c r="L3" s="5" t="s">
        <v>3</v>
      </c>
      <c r="M3" s="5" t="s">
        <v>4</v>
      </c>
      <c r="N3" s="5" t="s">
        <v>5</v>
      </c>
      <c r="P3" t="s">
        <v>33</v>
      </c>
      <c r="Q3" t="s">
        <v>34</v>
      </c>
      <c r="R3" t="s">
        <v>38</v>
      </c>
      <c r="S3" t="s">
        <v>35</v>
      </c>
      <c r="T3" t="s">
        <v>37</v>
      </c>
      <c r="U3" t="s">
        <v>36</v>
      </c>
      <c r="V3" t="s">
        <v>39</v>
      </c>
    </row>
    <row r="4" spans="1:22" x14ac:dyDescent="0.35">
      <c r="B4">
        <v>0</v>
      </c>
      <c r="C4">
        <v>25.6</v>
      </c>
      <c r="D4">
        <v>1.7</v>
      </c>
      <c r="F4">
        <v>11.71</v>
      </c>
      <c r="G4" s="1">
        <v>25.6</v>
      </c>
      <c r="H4" s="1">
        <v>1.7</v>
      </c>
      <c r="I4" s="1"/>
      <c r="J4" s="1">
        <v>12</v>
      </c>
      <c r="K4" s="5">
        <f>(C4+G4)/2</f>
        <v>25.6</v>
      </c>
      <c r="L4" s="5">
        <f>AVERAGE(D4,H4)</f>
        <v>1.7</v>
      </c>
      <c r="M4" s="5"/>
      <c r="N4" s="5">
        <f>AVERAGE(F4,J4)</f>
        <v>11.855</v>
      </c>
      <c r="P4">
        <v>0</v>
      </c>
      <c r="Q4">
        <f>K4</f>
        <v>25.6</v>
      </c>
      <c r="R4">
        <v>25.6</v>
      </c>
      <c r="S4">
        <f>L4</f>
        <v>1.7</v>
      </c>
      <c r="T4">
        <v>998.17</v>
      </c>
      <c r="U4">
        <f>((T5-T4)/(P5-P4))/T4</f>
        <v>3.1936751312506504E-4</v>
      </c>
      <c r="V4">
        <f>(9.81*U4)^0.5</f>
        <v>5.5973165925797763E-2</v>
      </c>
    </row>
    <row r="5" spans="1:22" x14ac:dyDescent="0.35">
      <c r="B5">
        <v>1</v>
      </c>
      <c r="C5">
        <v>24.4</v>
      </c>
      <c r="D5">
        <v>1.7</v>
      </c>
      <c r="F5">
        <v>11.77</v>
      </c>
      <c r="G5" s="1">
        <v>24.4</v>
      </c>
      <c r="H5" s="1">
        <v>1.7</v>
      </c>
      <c r="I5" s="1"/>
      <c r="J5" s="1">
        <v>12</v>
      </c>
      <c r="K5" s="5">
        <f t="shared" ref="K5:K19" si="0">(C5+G5)/2</f>
        <v>24.4</v>
      </c>
      <c r="L5" s="5">
        <f t="shared" ref="L5:L21" si="1">AVERAGE(D5,H5)</f>
        <v>1.7</v>
      </c>
      <c r="M5" s="5"/>
      <c r="N5" s="5">
        <f t="shared" ref="N5:N21" si="2">AVERAGE(F5,J5)</f>
        <v>11.885</v>
      </c>
      <c r="P5">
        <v>1</v>
      </c>
      <c r="Q5">
        <f t="shared" ref="Q5:Q21" si="3">K5</f>
        <v>24.4</v>
      </c>
      <c r="R5">
        <v>24.4</v>
      </c>
      <c r="S5">
        <f t="shared" ref="S5:S21" si="4">L5</f>
        <v>1.7</v>
      </c>
      <c r="T5">
        <v>998.48878307057601</v>
      </c>
      <c r="U5">
        <f t="shared" ref="U5:U20" si="5">((T6-T5)/(P6-P5))/T5</f>
        <v>2.7750123633726338E-4</v>
      </c>
      <c r="V5">
        <f t="shared" ref="V5:V68" si="6">(9.81*U5)^0.5</f>
        <v>5.2175541477483045E-2</v>
      </c>
    </row>
    <row r="6" spans="1:22" x14ac:dyDescent="0.35">
      <c r="B6">
        <v>2</v>
      </c>
      <c r="C6">
        <v>23.3</v>
      </c>
      <c r="D6">
        <v>1.7</v>
      </c>
      <c r="F6">
        <v>9.0299999999999994</v>
      </c>
      <c r="G6" s="1">
        <v>23.1</v>
      </c>
      <c r="H6" s="1">
        <v>1.7</v>
      </c>
      <c r="I6" s="1"/>
      <c r="J6" s="1">
        <v>9.5</v>
      </c>
      <c r="K6" s="5">
        <f t="shared" si="0"/>
        <v>23.200000000000003</v>
      </c>
      <c r="L6" s="5">
        <f t="shared" si="1"/>
        <v>1.7</v>
      </c>
      <c r="M6" s="5"/>
      <c r="N6" s="5">
        <f t="shared" si="2"/>
        <v>9.2650000000000006</v>
      </c>
      <c r="P6">
        <v>2</v>
      </c>
      <c r="Q6">
        <f t="shared" si="3"/>
        <v>23.200000000000003</v>
      </c>
      <c r="R6">
        <v>23.3</v>
      </c>
      <c r="S6">
        <f t="shared" si="4"/>
        <v>1.7</v>
      </c>
      <c r="T6">
        <v>998.76586494234698</v>
      </c>
      <c r="U6">
        <f t="shared" si="5"/>
        <v>1.8630318412187169E-4</v>
      </c>
      <c r="V6">
        <f t="shared" si="6"/>
        <v>4.2750839012065729E-2</v>
      </c>
    </row>
    <row r="7" spans="1:22" x14ac:dyDescent="0.35">
      <c r="B7">
        <v>3</v>
      </c>
      <c r="C7">
        <v>22.8</v>
      </c>
      <c r="D7">
        <v>1.8</v>
      </c>
      <c r="F7">
        <v>7.87</v>
      </c>
      <c r="G7" s="1">
        <v>22.6</v>
      </c>
      <c r="H7" s="1">
        <v>1.7</v>
      </c>
      <c r="I7" s="1"/>
      <c r="J7" s="1">
        <v>8</v>
      </c>
      <c r="K7" s="5">
        <f t="shared" si="0"/>
        <v>22.700000000000003</v>
      </c>
      <c r="L7" s="5">
        <f t="shared" si="1"/>
        <v>1.75</v>
      </c>
      <c r="M7" s="5"/>
      <c r="N7" s="5">
        <f t="shared" si="2"/>
        <v>7.9350000000000005</v>
      </c>
      <c r="P7">
        <v>3</v>
      </c>
      <c r="Q7">
        <f t="shared" si="3"/>
        <v>22.700000000000003</v>
      </c>
      <c r="R7">
        <f>Q7</f>
        <v>22.700000000000003</v>
      </c>
      <c r="S7">
        <f t="shared" si="4"/>
        <v>1.75</v>
      </c>
      <c r="T7">
        <v>998.95193820317797</v>
      </c>
      <c r="U7">
        <f t="shared" si="5"/>
        <v>9.2056666561438817E-5</v>
      </c>
      <c r="V7">
        <f t="shared" si="6"/>
        <v>3.0051221255844411E-2</v>
      </c>
    </row>
    <row r="8" spans="1:22" x14ac:dyDescent="0.35">
      <c r="B8">
        <v>4</v>
      </c>
      <c r="C8">
        <v>22.6</v>
      </c>
      <c r="D8">
        <v>1.9</v>
      </c>
      <c r="F8">
        <v>7.44</v>
      </c>
      <c r="G8" s="1">
        <v>22.7</v>
      </c>
      <c r="H8" s="1">
        <v>1.8</v>
      </c>
      <c r="I8" s="1"/>
      <c r="J8" s="1">
        <v>7.5</v>
      </c>
      <c r="K8" s="5">
        <f t="shared" si="0"/>
        <v>22.65</v>
      </c>
      <c r="L8" s="5">
        <f t="shared" si="1"/>
        <v>1.85</v>
      </c>
      <c r="M8" s="5"/>
      <c r="N8" s="5">
        <f t="shared" si="2"/>
        <v>7.4700000000000006</v>
      </c>
      <c r="P8">
        <v>4</v>
      </c>
      <c r="Q8">
        <f t="shared" si="3"/>
        <v>22.65</v>
      </c>
      <c r="R8">
        <f t="shared" ref="R8:R20" si="7">Q8</f>
        <v>22.65</v>
      </c>
      <c r="S8">
        <f t="shared" si="4"/>
        <v>1.85</v>
      </c>
      <c r="T8">
        <v>999.04389838866405</v>
      </c>
      <c r="U8">
        <f t="shared" si="5"/>
        <v>1.1560747305124538E-4</v>
      </c>
      <c r="V8">
        <f t="shared" si="6"/>
        <v>3.3676539469380123E-2</v>
      </c>
    </row>
    <row r="9" spans="1:22" x14ac:dyDescent="0.35">
      <c r="B9">
        <v>5</v>
      </c>
      <c r="C9">
        <v>22.5</v>
      </c>
      <c r="D9">
        <v>2</v>
      </c>
      <c r="F9">
        <v>7.25</v>
      </c>
      <c r="G9" s="1">
        <v>22.5</v>
      </c>
      <c r="H9" s="1">
        <v>1.9</v>
      </c>
      <c r="I9" s="1"/>
      <c r="J9" s="1">
        <v>7.14</v>
      </c>
      <c r="K9" s="5">
        <f t="shared" si="0"/>
        <v>22.5</v>
      </c>
      <c r="L9" s="5">
        <f t="shared" si="1"/>
        <v>1.95</v>
      </c>
      <c r="M9" s="5"/>
      <c r="N9" s="5">
        <f t="shared" si="2"/>
        <v>7.1950000000000003</v>
      </c>
      <c r="P9">
        <v>5</v>
      </c>
      <c r="Q9">
        <f t="shared" si="3"/>
        <v>22.5</v>
      </c>
      <c r="R9">
        <f t="shared" si="7"/>
        <v>22.5</v>
      </c>
      <c r="S9">
        <f t="shared" si="4"/>
        <v>1.95</v>
      </c>
      <c r="T9">
        <v>999.15939532922403</v>
      </c>
      <c r="U9">
        <f t="shared" si="5"/>
        <v>2.1445201945922098E-4</v>
      </c>
      <c r="V9">
        <f t="shared" si="6"/>
        <v>4.5866919570589845E-2</v>
      </c>
    </row>
    <row r="10" spans="1:22" x14ac:dyDescent="0.35">
      <c r="B10">
        <v>6</v>
      </c>
      <c r="C10">
        <v>22.1</v>
      </c>
      <c r="D10">
        <v>2.2999999999999998</v>
      </c>
      <c r="F10">
        <v>6.44</v>
      </c>
      <c r="G10" s="1">
        <v>22.4</v>
      </c>
      <c r="H10" s="1">
        <v>2</v>
      </c>
      <c r="I10" s="1"/>
      <c r="J10" s="1">
        <v>7.02</v>
      </c>
      <c r="K10" s="5">
        <f t="shared" si="0"/>
        <v>22.25</v>
      </c>
      <c r="L10" s="5">
        <f t="shared" si="1"/>
        <v>2.15</v>
      </c>
      <c r="M10" s="5"/>
      <c r="N10" s="5">
        <f t="shared" si="2"/>
        <v>6.73</v>
      </c>
      <c r="P10">
        <v>6</v>
      </c>
      <c r="Q10">
        <f t="shared" si="3"/>
        <v>22.25</v>
      </c>
      <c r="R10">
        <f t="shared" si="7"/>
        <v>22.25</v>
      </c>
      <c r="S10">
        <f t="shared" si="4"/>
        <v>2.15</v>
      </c>
      <c r="T10">
        <v>999.37366707931403</v>
      </c>
      <c r="U10">
        <f t="shared" si="5"/>
        <v>2.0234395760889955E-4</v>
      </c>
      <c r="V10">
        <f t="shared" si="6"/>
        <v>4.4553274000271904E-2</v>
      </c>
    </row>
    <row r="11" spans="1:22" x14ac:dyDescent="0.35">
      <c r="B11">
        <v>7</v>
      </c>
      <c r="C11">
        <v>22</v>
      </c>
      <c r="D11">
        <v>2.4</v>
      </c>
      <c r="F11">
        <v>6.58</v>
      </c>
      <c r="G11" s="1">
        <v>22.1</v>
      </c>
      <c r="H11" s="1">
        <v>2.2999999999999998</v>
      </c>
      <c r="I11" s="1"/>
      <c r="J11" s="1">
        <v>6.33</v>
      </c>
      <c r="K11" s="5">
        <f t="shared" si="0"/>
        <v>22.05</v>
      </c>
      <c r="L11" s="5">
        <f t="shared" si="1"/>
        <v>2.3499999999999996</v>
      </c>
      <c r="M11" s="5"/>
      <c r="N11" s="5">
        <f t="shared" si="2"/>
        <v>6.4550000000000001</v>
      </c>
      <c r="P11">
        <v>7</v>
      </c>
      <c r="Q11">
        <f t="shared" si="3"/>
        <v>22.05</v>
      </c>
      <c r="R11">
        <f t="shared" si="7"/>
        <v>22.05</v>
      </c>
      <c r="S11">
        <f t="shared" si="4"/>
        <v>2.3499999999999996</v>
      </c>
      <c r="T11">
        <v>999.57588430224098</v>
      </c>
      <c r="U11">
        <f t="shared" si="5"/>
        <v>1.148228550673493E-4</v>
      </c>
      <c r="V11">
        <f t="shared" si="6"/>
        <v>3.3562065017079874E-2</v>
      </c>
    </row>
    <row r="12" spans="1:22" x14ac:dyDescent="0.35">
      <c r="B12">
        <v>8</v>
      </c>
      <c r="C12">
        <v>21.8</v>
      </c>
      <c r="D12">
        <v>2.5</v>
      </c>
      <c r="F12">
        <v>5.4</v>
      </c>
      <c r="G12" s="1">
        <v>22</v>
      </c>
      <c r="H12" s="1">
        <v>2.4</v>
      </c>
      <c r="I12" s="1"/>
      <c r="J12" s="1">
        <v>6.7</v>
      </c>
      <c r="K12" s="5">
        <f t="shared" si="0"/>
        <v>21.9</v>
      </c>
      <c r="L12" s="5">
        <f t="shared" si="1"/>
        <v>2.4500000000000002</v>
      </c>
      <c r="M12" s="5"/>
      <c r="N12" s="5">
        <f t="shared" si="2"/>
        <v>6.0500000000000007</v>
      </c>
      <c r="P12">
        <v>8</v>
      </c>
      <c r="Q12">
        <f t="shared" si="3"/>
        <v>21.9</v>
      </c>
      <c r="R12">
        <f t="shared" si="7"/>
        <v>21.9</v>
      </c>
      <c r="S12">
        <f t="shared" si="4"/>
        <v>2.4500000000000002</v>
      </c>
      <c r="T12">
        <v>999.69065845913303</v>
      </c>
      <c r="U12">
        <f t="shared" si="5"/>
        <v>2.0534011696712491E-4</v>
      </c>
      <c r="V12">
        <f t="shared" si="6"/>
        <v>4.4881917822743443E-2</v>
      </c>
    </row>
    <row r="13" spans="1:22" x14ac:dyDescent="0.35">
      <c r="B13">
        <v>9</v>
      </c>
      <c r="C13">
        <v>21.1</v>
      </c>
      <c r="D13">
        <v>2.6</v>
      </c>
      <c r="F13">
        <v>4.25</v>
      </c>
      <c r="G13" s="1">
        <v>21.6</v>
      </c>
      <c r="H13" s="1">
        <v>2.5</v>
      </c>
      <c r="I13" s="1"/>
      <c r="J13" s="1">
        <v>6.1</v>
      </c>
      <c r="K13" s="5">
        <f t="shared" si="0"/>
        <v>21.35</v>
      </c>
      <c r="L13" s="5">
        <f t="shared" si="1"/>
        <v>2.5499999999999998</v>
      </c>
      <c r="M13" s="5"/>
      <c r="N13" s="5">
        <f t="shared" si="2"/>
        <v>5.1749999999999998</v>
      </c>
      <c r="P13">
        <v>9</v>
      </c>
      <c r="Q13">
        <f t="shared" si="3"/>
        <v>21.35</v>
      </c>
      <c r="R13">
        <f t="shared" si="7"/>
        <v>21.35</v>
      </c>
      <c r="S13">
        <f t="shared" si="4"/>
        <v>2.5499999999999998</v>
      </c>
      <c r="T13">
        <v>999.89593505587197</v>
      </c>
      <c r="U13">
        <f t="shared" si="5"/>
        <v>2.4612477291876341E-4</v>
      </c>
      <c r="V13">
        <f t="shared" si="6"/>
        <v>4.9137399425825019E-2</v>
      </c>
    </row>
    <row r="14" spans="1:22" x14ac:dyDescent="0.35">
      <c r="B14">
        <v>10</v>
      </c>
      <c r="C14">
        <v>20.100000000000001</v>
      </c>
      <c r="D14">
        <v>2.7</v>
      </c>
      <c r="F14">
        <v>2</v>
      </c>
      <c r="G14" s="1">
        <v>21.1</v>
      </c>
      <c r="H14" s="1">
        <v>2.6</v>
      </c>
      <c r="I14" s="1"/>
      <c r="J14" s="1">
        <v>4.1500000000000004</v>
      </c>
      <c r="K14" s="5">
        <f t="shared" si="0"/>
        <v>20.6</v>
      </c>
      <c r="L14" s="5">
        <f t="shared" si="1"/>
        <v>2.6500000000000004</v>
      </c>
      <c r="M14" s="5"/>
      <c r="N14" s="5">
        <f t="shared" si="2"/>
        <v>3.0750000000000002</v>
      </c>
      <c r="P14">
        <v>10</v>
      </c>
      <c r="Q14">
        <f t="shared" si="3"/>
        <v>20.6</v>
      </c>
      <c r="R14">
        <f t="shared" si="7"/>
        <v>20.6</v>
      </c>
      <c r="S14">
        <f t="shared" si="4"/>
        <v>2.6500000000000004</v>
      </c>
      <c r="T14">
        <v>1000.14203421583</v>
      </c>
      <c r="U14">
        <f t="shared" si="5"/>
        <v>3.339740215817144E-4</v>
      </c>
      <c r="V14">
        <f t="shared" si="6"/>
        <v>5.7238843032652385E-2</v>
      </c>
    </row>
    <row r="15" spans="1:22" x14ac:dyDescent="0.35">
      <c r="B15">
        <v>11</v>
      </c>
      <c r="C15">
        <v>18.399999999999999</v>
      </c>
      <c r="D15">
        <v>2.8</v>
      </c>
      <c r="F15">
        <v>0.2</v>
      </c>
      <c r="G15" s="1">
        <v>20.399999999999999</v>
      </c>
      <c r="H15" s="1">
        <v>2.7</v>
      </c>
      <c r="I15" s="1"/>
      <c r="J15" s="1">
        <v>2.67</v>
      </c>
      <c r="K15" s="5">
        <f t="shared" si="0"/>
        <v>19.399999999999999</v>
      </c>
      <c r="L15" s="5">
        <f t="shared" si="1"/>
        <v>2.75</v>
      </c>
      <c r="M15" s="5"/>
      <c r="N15" s="5">
        <f t="shared" si="2"/>
        <v>1.4350000000000001</v>
      </c>
      <c r="P15">
        <v>11</v>
      </c>
      <c r="Q15">
        <f t="shared" si="3"/>
        <v>19.399999999999999</v>
      </c>
      <c r="R15">
        <f t="shared" si="7"/>
        <v>19.399999999999999</v>
      </c>
      <c r="S15">
        <f t="shared" si="4"/>
        <v>2.75</v>
      </c>
      <c r="T15">
        <v>1000.47605567315</v>
      </c>
      <c r="U15">
        <f t="shared" si="5"/>
        <v>5.2468455804956574E-4</v>
      </c>
      <c r="V15">
        <f t="shared" si="6"/>
        <v>7.1743679264909738E-2</v>
      </c>
    </row>
    <row r="16" spans="1:22" x14ac:dyDescent="0.35">
      <c r="B16">
        <v>12</v>
      </c>
      <c r="C16">
        <v>15.5</v>
      </c>
      <c r="D16">
        <v>2.9</v>
      </c>
      <c r="F16">
        <v>0.14000000000000001</v>
      </c>
      <c r="G16" s="1">
        <v>18.7</v>
      </c>
      <c r="H16" s="1">
        <v>2.8</v>
      </c>
      <c r="I16" s="1"/>
      <c r="J16" s="1">
        <v>0.38</v>
      </c>
      <c r="K16" s="5">
        <f t="shared" si="0"/>
        <v>17.100000000000001</v>
      </c>
      <c r="L16" s="5">
        <f t="shared" si="1"/>
        <v>2.8499999999999996</v>
      </c>
      <c r="M16" s="5"/>
      <c r="N16" s="5">
        <f t="shared" si="2"/>
        <v>0.26</v>
      </c>
      <c r="P16">
        <v>12</v>
      </c>
      <c r="Q16">
        <f t="shared" si="3"/>
        <v>17.100000000000001</v>
      </c>
      <c r="R16">
        <f t="shared" si="7"/>
        <v>17.100000000000001</v>
      </c>
      <c r="S16">
        <f t="shared" si="4"/>
        <v>2.8499999999999996</v>
      </c>
      <c r="T16">
        <v>1001.00099001026</v>
      </c>
      <c r="U16">
        <f t="shared" si="5"/>
        <v>4.365679228904133E-4</v>
      </c>
      <c r="V16">
        <f t="shared" si="6"/>
        <v>6.5442580355262236E-2</v>
      </c>
    </row>
    <row r="17" spans="1:22" x14ac:dyDescent="0.35">
      <c r="B17">
        <v>13</v>
      </c>
      <c r="C17">
        <v>12.9</v>
      </c>
      <c r="D17">
        <v>2.8</v>
      </c>
      <c r="F17">
        <v>0.13</v>
      </c>
      <c r="G17" s="1">
        <v>16.100000000000001</v>
      </c>
      <c r="H17" s="1">
        <v>2.9</v>
      </c>
      <c r="I17" s="1"/>
      <c r="J17" s="1">
        <v>0.28000000000000003</v>
      </c>
      <c r="K17" s="5">
        <f t="shared" si="0"/>
        <v>14.5</v>
      </c>
      <c r="L17" s="5">
        <f t="shared" si="1"/>
        <v>2.8499999999999996</v>
      </c>
      <c r="M17" s="5"/>
      <c r="N17" s="5">
        <f t="shared" si="2"/>
        <v>0.20500000000000002</v>
      </c>
      <c r="P17">
        <v>13</v>
      </c>
      <c r="Q17">
        <f t="shared" si="3"/>
        <v>14.5</v>
      </c>
      <c r="R17">
        <f t="shared" si="7"/>
        <v>14.5</v>
      </c>
      <c r="S17">
        <f t="shared" si="4"/>
        <v>2.8499999999999996</v>
      </c>
      <c r="T17">
        <v>1001.43799493328</v>
      </c>
      <c r="U17">
        <f t="shared" si="5"/>
        <v>2.3212931329363284E-4</v>
      </c>
      <c r="V17">
        <f t="shared" si="6"/>
        <v>4.7719896934198612E-2</v>
      </c>
    </row>
    <row r="18" spans="1:22" x14ac:dyDescent="0.35">
      <c r="B18">
        <v>14</v>
      </c>
      <c r="C18">
        <v>11.5</v>
      </c>
      <c r="D18">
        <v>2.8</v>
      </c>
      <c r="F18">
        <v>0.13</v>
      </c>
      <c r="G18" s="1">
        <v>13.7</v>
      </c>
      <c r="H18" s="1">
        <v>2.8</v>
      </c>
      <c r="I18" s="1"/>
      <c r="J18" s="1">
        <v>0.26</v>
      </c>
      <c r="K18" s="5">
        <f t="shared" si="0"/>
        <v>12.6</v>
      </c>
      <c r="L18" s="5">
        <f t="shared" si="1"/>
        <v>2.8</v>
      </c>
      <c r="M18" s="5"/>
      <c r="N18" s="5">
        <f t="shared" si="2"/>
        <v>0.19500000000000001</v>
      </c>
      <c r="P18">
        <v>14</v>
      </c>
      <c r="Q18">
        <f t="shared" si="3"/>
        <v>12.6</v>
      </c>
      <c r="R18">
        <f t="shared" si="7"/>
        <v>12.6</v>
      </c>
      <c r="S18">
        <f t="shared" si="4"/>
        <v>2.8</v>
      </c>
      <c r="T18">
        <v>1001.6704580473501</v>
      </c>
      <c r="U18">
        <f t="shared" si="5"/>
        <v>1.5575484498571104E-4</v>
      </c>
      <c r="V18">
        <f t="shared" si="6"/>
        <v>3.9089065341983115E-2</v>
      </c>
    </row>
    <row r="19" spans="1:22" x14ac:dyDescent="0.35">
      <c r="B19">
        <v>15</v>
      </c>
      <c r="C19">
        <v>10.7</v>
      </c>
      <c r="D19">
        <v>2.8</v>
      </c>
      <c r="F19">
        <v>0.12</v>
      </c>
      <c r="G19" s="1">
        <v>12</v>
      </c>
      <c r="H19" s="1">
        <v>2.8</v>
      </c>
      <c r="I19" s="1"/>
      <c r="J19" s="1">
        <v>0.27</v>
      </c>
      <c r="K19" s="5">
        <f t="shared" si="0"/>
        <v>11.35</v>
      </c>
      <c r="L19" s="5">
        <f t="shared" si="1"/>
        <v>2.8</v>
      </c>
      <c r="M19" s="5"/>
      <c r="N19" s="5">
        <f t="shared" si="2"/>
        <v>0.19500000000000001</v>
      </c>
      <c r="P19">
        <v>15</v>
      </c>
      <c r="Q19">
        <f t="shared" si="3"/>
        <v>11.35</v>
      </c>
      <c r="R19">
        <f t="shared" si="7"/>
        <v>11.35</v>
      </c>
      <c r="S19">
        <f t="shared" si="4"/>
        <v>2.8</v>
      </c>
      <c r="T19">
        <v>1001.82647307427</v>
      </c>
      <c r="U19">
        <f t="shared" si="5"/>
        <v>1.064034989641022E-4</v>
      </c>
      <c r="V19">
        <f t="shared" si="6"/>
        <v>3.2308177367933379E-2</v>
      </c>
    </row>
    <row r="20" spans="1:22" x14ac:dyDescent="0.35">
      <c r="B20">
        <v>16</v>
      </c>
      <c r="C20">
        <v>10.4</v>
      </c>
      <c r="D20">
        <v>2.8</v>
      </c>
      <c r="F20">
        <v>0.1</v>
      </c>
      <c r="G20" s="1"/>
      <c r="H20" s="1"/>
      <c r="I20" s="1"/>
      <c r="J20" s="1"/>
      <c r="K20" s="5">
        <f>AVERAGE(C20,G20)</f>
        <v>10.4</v>
      </c>
      <c r="L20" s="5">
        <f t="shared" si="1"/>
        <v>2.8</v>
      </c>
      <c r="M20" s="5"/>
      <c r="N20" s="5">
        <f t="shared" si="2"/>
        <v>0.1</v>
      </c>
      <c r="P20">
        <v>16</v>
      </c>
      <c r="Q20">
        <f t="shared" si="3"/>
        <v>10.4</v>
      </c>
      <c r="R20">
        <f t="shared" si="7"/>
        <v>10.4</v>
      </c>
      <c r="S20">
        <f t="shared" si="4"/>
        <v>2.8</v>
      </c>
      <c r="T20">
        <v>1001.93307091636</v>
      </c>
      <c r="U20" s="20">
        <f t="shared" si="5"/>
        <v>2.4672481074478299E-5</v>
      </c>
      <c r="V20">
        <f t="shared" si="6"/>
        <v>1.5557539630051794E-2</v>
      </c>
    </row>
    <row r="21" spans="1:22" x14ac:dyDescent="0.35">
      <c r="B21">
        <v>17</v>
      </c>
      <c r="C21">
        <v>10.199999999999999</v>
      </c>
      <c r="D21">
        <v>2.8</v>
      </c>
      <c r="F21">
        <v>0.1</v>
      </c>
      <c r="G21" s="1"/>
      <c r="H21" s="1"/>
      <c r="I21" s="1"/>
      <c r="J21" s="1"/>
      <c r="K21" s="5">
        <f>AVERAGE(C21,G21)</f>
        <v>10.199999999999999</v>
      </c>
      <c r="L21" s="5">
        <f t="shared" si="1"/>
        <v>2.8</v>
      </c>
      <c r="M21" s="5"/>
      <c r="N21" s="5">
        <f t="shared" si="2"/>
        <v>0.1</v>
      </c>
      <c r="P21">
        <v>17</v>
      </c>
      <c r="Q21">
        <f t="shared" si="3"/>
        <v>10.199999999999999</v>
      </c>
      <c r="R21">
        <v>10.199</v>
      </c>
      <c r="S21">
        <f t="shared" si="4"/>
        <v>2.8</v>
      </c>
      <c r="T21">
        <v>1001.95779109109</v>
      </c>
    </row>
    <row r="22" spans="1:22" x14ac:dyDescent="0.35">
      <c r="G22" s="1"/>
      <c r="H22" s="1"/>
      <c r="I22" s="1"/>
      <c r="J22" s="1"/>
      <c r="K22" s="5"/>
      <c r="L22" s="5"/>
      <c r="M22" s="5"/>
      <c r="N22" s="5"/>
    </row>
    <row r="23" spans="1:22" x14ac:dyDescent="0.35">
      <c r="G23" s="1"/>
      <c r="H23" s="1"/>
      <c r="I23" s="1"/>
      <c r="J23" s="1"/>
      <c r="K23" s="5"/>
      <c r="L23" s="5"/>
      <c r="M23" s="5"/>
      <c r="N23" s="5"/>
    </row>
    <row r="26" spans="1:22" x14ac:dyDescent="0.35">
      <c r="A26" t="s">
        <v>11</v>
      </c>
      <c r="D26" t="s">
        <v>8</v>
      </c>
      <c r="E26" t="s">
        <v>10</v>
      </c>
      <c r="F26" t="s">
        <v>15</v>
      </c>
      <c r="K26" t="s">
        <v>9</v>
      </c>
    </row>
    <row r="27" spans="1:22" x14ac:dyDescent="0.35">
      <c r="C27" t="s">
        <v>7</v>
      </c>
      <c r="F27">
        <v>0.8</v>
      </c>
      <c r="G27" t="s">
        <v>6</v>
      </c>
      <c r="J27">
        <v>0.75</v>
      </c>
    </row>
    <row r="28" spans="1:22" x14ac:dyDescent="0.35">
      <c r="B28" t="s">
        <v>0</v>
      </c>
      <c r="C28" t="s">
        <v>2</v>
      </c>
      <c r="D28" t="s">
        <v>3</v>
      </c>
      <c r="E28" t="s">
        <v>4</v>
      </c>
      <c r="F28" t="s">
        <v>5</v>
      </c>
      <c r="G28" s="1" t="s">
        <v>2</v>
      </c>
      <c r="H28" s="1" t="s">
        <v>3</v>
      </c>
      <c r="I28" s="1" t="s">
        <v>4</v>
      </c>
      <c r="J28" s="1" t="s">
        <v>5</v>
      </c>
      <c r="K28" s="5" t="s">
        <v>2</v>
      </c>
      <c r="L28" s="5" t="s">
        <v>3</v>
      </c>
      <c r="M28" s="5" t="s">
        <v>4</v>
      </c>
      <c r="N28" s="5" t="s">
        <v>5</v>
      </c>
      <c r="P28" t="s">
        <v>33</v>
      </c>
      <c r="Q28" t="s">
        <v>34</v>
      </c>
      <c r="R28" t="s">
        <v>38</v>
      </c>
      <c r="S28" t="s">
        <v>35</v>
      </c>
      <c r="T28" t="s">
        <v>37</v>
      </c>
      <c r="U28" t="s">
        <v>36</v>
      </c>
      <c r="V28" t="s">
        <v>39</v>
      </c>
    </row>
    <row r="29" spans="1:22" x14ac:dyDescent="0.35">
      <c r="B29">
        <v>0</v>
      </c>
      <c r="C29">
        <v>26.7</v>
      </c>
      <c r="F29">
        <v>11.47</v>
      </c>
      <c r="G29" s="1">
        <v>25.5</v>
      </c>
      <c r="H29" s="1">
        <v>1.6</v>
      </c>
      <c r="I29" s="1"/>
      <c r="J29" s="1">
        <v>11.45</v>
      </c>
      <c r="K29" s="5">
        <f>(C29+G29)/2</f>
        <v>26.1</v>
      </c>
      <c r="L29" s="5">
        <f>H29</f>
        <v>1.6</v>
      </c>
      <c r="M29" s="5"/>
      <c r="N29" s="5">
        <f>(J29+F29)/2</f>
        <v>11.46</v>
      </c>
      <c r="P29">
        <v>0</v>
      </c>
      <c r="Q29">
        <f>K29</f>
        <v>26.1</v>
      </c>
      <c r="R29">
        <f>Q29</f>
        <v>26.1</v>
      </c>
      <c r="S29">
        <f>L29</f>
        <v>1.6</v>
      </c>
      <c r="T29">
        <v>997.96538082366499</v>
      </c>
      <c r="U29" s="19">
        <f>((T30-T29)/(P30-P29))/T29</f>
        <v>3.4682633396499406E-4</v>
      </c>
      <c r="V29">
        <f t="shared" si="6"/>
        <v>5.8329806584597826E-2</v>
      </c>
    </row>
    <row r="30" spans="1:22" x14ac:dyDescent="0.35">
      <c r="B30">
        <v>1</v>
      </c>
      <c r="C30" s="3">
        <v>24.7</v>
      </c>
      <c r="F30">
        <v>11.81</v>
      </c>
      <c r="G30" s="1">
        <v>24.9</v>
      </c>
      <c r="H30" s="1">
        <v>1.6</v>
      </c>
      <c r="I30" s="1"/>
      <c r="J30" s="1">
        <v>11.87</v>
      </c>
      <c r="K30" s="5">
        <f t="shared" ref="K30:K43" si="8">(C30+G30)/2</f>
        <v>24.799999999999997</v>
      </c>
      <c r="L30" s="5">
        <f t="shared" ref="L30:L46" si="9">H30</f>
        <v>1.6</v>
      </c>
      <c r="M30" s="5"/>
      <c r="N30" s="5">
        <f t="shared" ref="N30:N43" si="10">(J30+F30)/2</f>
        <v>11.84</v>
      </c>
      <c r="P30">
        <v>1</v>
      </c>
      <c r="Q30">
        <f t="shared" ref="Q30:Q46" si="11">K30</f>
        <v>24.799999999999997</v>
      </c>
      <c r="R30">
        <f t="shared" ref="R30:R46" si="12">Q30</f>
        <v>24.799999999999997</v>
      </c>
      <c r="S30">
        <f t="shared" ref="S30:S46" si="13">L30</f>
        <v>1.6</v>
      </c>
      <c r="T30">
        <v>998.31150149812004</v>
      </c>
      <c r="U30" s="19">
        <f t="shared" ref="U30:U45" si="14">((T31-T30)/(P31-P30))/T30</f>
        <v>3.8182535341523932E-4</v>
      </c>
      <c r="V30">
        <f t="shared" si="6"/>
        <v>6.1202179021694135E-2</v>
      </c>
    </row>
    <row r="31" spans="1:22" x14ac:dyDescent="0.35">
      <c r="B31">
        <v>2</v>
      </c>
      <c r="C31">
        <v>23.5</v>
      </c>
      <c r="F31">
        <v>9.99</v>
      </c>
      <c r="G31" s="1">
        <v>23.7</v>
      </c>
      <c r="H31" s="1">
        <v>1.7</v>
      </c>
      <c r="I31" s="1"/>
      <c r="J31" s="1">
        <v>10.5</v>
      </c>
      <c r="K31" s="5">
        <f t="shared" si="8"/>
        <v>23.6</v>
      </c>
      <c r="L31" s="5">
        <f t="shared" si="9"/>
        <v>1.7</v>
      </c>
      <c r="M31" s="5"/>
      <c r="N31" s="5">
        <f t="shared" si="10"/>
        <v>10.245000000000001</v>
      </c>
      <c r="P31">
        <v>2</v>
      </c>
      <c r="Q31">
        <f t="shared" si="11"/>
        <v>23.6</v>
      </c>
      <c r="R31">
        <f t="shared" si="12"/>
        <v>23.6</v>
      </c>
      <c r="S31">
        <f t="shared" si="13"/>
        <v>1.7</v>
      </c>
      <c r="T31">
        <v>998.69268213999806</v>
      </c>
      <c r="U31" s="19">
        <f t="shared" si="14"/>
        <v>2.8557797117106031E-4</v>
      </c>
      <c r="V31">
        <f t="shared" si="6"/>
        <v>5.2929385951360722E-2</v>
      </c>
    </row>
    <row r="32" spans="1:22" x14ac:dyDescent="0.35">
      <c r="B32">
        <v>3</v>
      </c>
      <c r="C32" s="2">
        <v>22.7</v>
      </c>
      <c r="F32">
        <v>8.65</v>
      </c>
      <c r="G32" s="1">
        <v>22.8</v>
      </c>
      <c r="H32" s="1">
        <v>1.8</v>
      </c>
      <c r="I32" s="1"/>
      <c r="J32" s="1">
        <v>9.4</v>
      </c>
      <c r="K32" s="5">
        <f t="shared" si="8"/>
        <v>22.75</v>
      </c>
      <c r="L32" s="5">
        <f t="shared" si="9"/>
        <v>1.8</v>
      </c>
      <c r="M32" s="5"/>
      <c r="N32" s="5">
        <f t="shared" si="10"/>
        <v>9.0250000000000004</v>
      </c>
      <c r="P32">
        <v>3</v>
      </c>
      <c r="Q32">
        <f t="shared" si="11"/>
        <v>22.75</v>
      </c>
      <c r="R32">
        <f t="shared" si="12"/>
        <v>22.75</v>
      </c>
      <c r="S32">
        <f t="shared" si="13"/>
        <v>1.8</v>
      </c>
      <c r="T32">
        <v>998.97788676998698</v>
      </c>
      <c r="U32" s="19">
        <f t="shared" si="14"/>
        <v>2.0321671046337873E-4</v>
      </c>
      <c r="V32">
        <f t="shared" si="6"/>
        <v>4.4649254525084128E-2</v>
      </c>
    </row>
    <row r="33" spans="2:22" x14ac:dyDescent="0.35">
      <c r="B33">
        <v>4</v>
      </c>
      <c r="C33" s="2">
        <v>22.5</v>
      </c>
      <c r="F33">
        <v>7.25</v>
      </c>
      <c r="G33" s="1">
        <v>22.6</v>
      </c>
      <c r="H33" s="1">
        <v>2</v>
      </c>
      <c r="I33" s="1"/>
      <c r="J33" s="1">
        <v>7.81</v>
      </c>
      <c r="K33" s="5">
        <f t="shared" si="8"/>
        <v>22.55</v>
      </c>
      <c r="L33" s="5">
        <f t="shared" si="9"/>
        <v>2</v>
      </c>
      <c r="M33" s="5"/>
      <c r="N33" s="5">
        <f t="shared" si="10"/>
        <v>7.5299999999999994</v>
      </c>
      <c r="P33">
        <v>4</v>
      </c>
      <c r="Q33">
        <f t="shared" si="11"/>
        <v>22.55</v>
      </c>
      <c r="R33">
        <f t="shared" si="12"/>
        <v>22.55</v>
      </c>
      <c r="S33">
        <f t="shared" si="13"/>
        <v>2</v>
      </c>
      <c r="T33">
        <v>999.18089576996204</v>
      </c>
      <c r="U33" s="19">
        <f t="shared" si="14"/>
        <v>9.1972680964980957E-5</v>
      </c>
      <c r="V33">
        <f t="shared" si="6"/>
        <v>3.0037509887912869E-2</v>
      </c>
    </row>
    <row r="34" spans="2:22" x14ac:dyDescent="0.35">
      <c r="B34">
        <v>5</v>
      </c>
      <c r="C34" s="2">
        <v>22.4</v>
      </c>
      <c r="F34">
        <v>7.2</v>
      </c>
      <c r="G34" s="1">
        <v>22.6</v>
      </c>
      <c r="H34" s="1">
        <v>2.1</v>
      </c>
      <c r="I34" s="1"/>
      <c r="J34" s="1">
        <v>7.65</v>
      </c>
      <c r="K34" s="5">
        <f t="shared" si="8"/>
        <v>22.5</v>
      </c>
      <c r="L34" s="5">
        <f t="shared" si="9"/>
        <v>2.1</v>
      </c>
      <c r="M34" s="5"/>
      <c r="N34" s="5">
        <f t="shared" si="10"/>
        <v>7.4250000000000007</v>
      </c>
      <c r="P34">
        <v>5</v>
      </c>
      <c r="Q34">
        <f t="shared" si="11"/>
        <v>22.5</v>
      </c>
      <c r="R34">
        <f t="shared" si="12"/>
        <v>22.5</v>
      </c>
      <c r="S34">
        <f t="shared" si="13"/>
        <v>2.1</v>
      </c>
      <c r="T34">
        <v>999.27279311571499</v>
      </c>
      <c r="U34" s="19">
        <f t="shared" si="14"/>
        <v>1.4399229096923743E-4</v>
      </c>
      <c r="V34">
        <f t="shared" si="6"/>
        <v>3.7584097360562209E-2</v>
      </c>
    </row>
    <row r="35" spans="2:22" x14ac:dyDescent="0.35">
      <c r="B35">
        <v>6</v>
      </c>
      <c r="C35" s="4">
        <v>22.7</v>
      </c>
      <c r="F35">
        <v>6.75</v>
      </c>
      <c r="G35" s="1">
        <v>22.4</v>
      </c>
      <c r="H35" s="1">
        <v>2.2999999999999998</v>
      </c>
      <c r="I35" s="1"/>
      <c r="J35" s="1">
        <v>7.4</v>
      </c>
      <c r="K35" s="5">
        <f t="shared" si="8"/>
        <v>22.549999999999997</v>
      </c>
      <c r="L35" s="5">
        <f t="shared" si="9"/>
        <v>2.2999999999999998</v>
      </c>
      <c r="M35" s="5"/>
      <c r="N35" s="5">
        <f t="shared" si="10"/>
        <v>7.0750000000000002</v>
      </c>
      <c r="P35">
        <v>6</v>
      </c>
      <c r="Q35">
        <f t="shared" si="11"/>
        <v>22.549999999999997</v>
      </c>
      <c r="R35">
        <f t="shared" si="12"/>
        <v>22.549999999999997</v>
      </c>
      <c r="S35">
        <f t="shared" si="13"/>
        <v>2.2999999999999998</v>
      </c>
      <c r="T35">
        <v>999.41668069449895</v>
      </c>
      <c r="U35" s="19">
        <f t="shared" si="14"/>
        <v>1.9713256656892213E-4</v>
      </c>
      <c r="V35">
        <f t="shared" si="6"/>
        <v>4.3975794228656363E-2</v>
      </c>
    </row>
    <row r="36" spans="2:22" x14ac:dyDescent="0.35">
      <c r="B36">
        <v>7</v>
      </c>
      <c r="C36" s="4">
        <v>22</v>
      </c>
      <c r="F36">
        <v>5.65</v>
      </c>
      <c r="G36" s="1">
        <v>22.1</v>
      </c>
      <c r="H36" s="1">
        <v>2.4</v>
      </c>
      <c r="I36" s="1"/>
      <c r="J36" s="1">
        <v>6.25</v>
      </c>
      <c r="K36" s="5">
        <f t="shared" si="8"/>
        <v>22.05</v>
      </c>
      <c r="L36" s="5">
        <f t="shared" si="9"/>
        <v>2.4</v>
      </c>
      <c r="M36" s="5"/>
      <c r="N36" s="5">
        <f t="shared" si="10"/>
        <v>5.95</v>
      </c>
      <c r="P36">
        <v>7</v>
      </c>
      <c r="Q36">
        <f t="shared" si="11"/>
        <v>22.05</v>
      </c>
      <c r="R36">
        <f t="shared" si="12"/>
        <v>22.05</v>
      </c>
      <c r="S36">
        <f t="shared" si="13"/>
        <v>2.4</v>
      </c>
      <c r="T36">
        <v>999.61369826983605</v>
      </c>
      <c r="U36" s="19">
        <f t="shared" si="14"/>
        <v>1.8343423384380468E-4</v>
      </c>
      <c r="V36">
        <f t="shared" si="6"/>
        <v>4.2420394081240265E-2</v>
      </c>
    </row>
    <row r="37" spans="2:22" x14ac:dyDescent="0.35">
      <c r="B37">
        <v>8</v>
      </c>
      <c r="C37" s="4">
        <v>21.6</v>
      </c>
      <c r="F37">
        <v>5.43</v>
      </c>
      <c r="G37" s="1">
        <v>21.6</v>
      </c>
      <c r="H37" s="1">
        <v>2.5</v>
      </c>
      <c r="I37" s="1"/>
      <c r="J37" s="1">
        <v>5.56</v>
      </c>
      <c r="K37" s="5">
        <f t="shared" si="8"/>
        <v>21.6</v>
      </c>
      <c r="L37" s="5">
        <f t="shared" si="9"/>
        <v>2.5</v>
      </c>
      <c r="M37" s="5"/>
      <c r="N37" s="5">
        <f t="shared" si="10"/>
        <v>5.4949999999999992</v>
      </c>
      <c r="P37">
        <v>8</v>
      </c>
      <c r="Q37">
        <f t="shared" si="11"/>
        <v>21.6</v>
      </c>
      <c r="R37">
        <f t="shared" si="12"/>
        <v>21.6</v>
      </c>
      <c r="S37">
        <f t="shared" si="13"/>
        <v>2.5</v>
      </c>
      <c r="T37">
        <v>999.79706164271795</v>
      </c>
      <c r="U37" s="19">
        <f t="shared" si="14"/>
        <v>1.815287892563906E-4</v>
      </c>
      <c r="V37">
        <f t="shared" si="6"/>
        <v>4.2199495525482196E-2</v>
      </c>
    </row>
    <row r="38" spans="2:22" x14ac:dyDescent="0.35">
      <c r="B38">
        <v>9</v>
      </c>
      <c r="C38" s="4">
        <v>21.1</v>
      </c>
      <c r="F38">
        <v>4.97</v>
      </c>
      <c r="G38" s="1">
        <v>21.2</v>
      </c>
      <c r="H38" s="1">
        <v>2.6</v>
      </c>
      <c r="I38" s="1"/>
      <c r="J38" s="1">
        <v>4.83</v>
      </c>
      <c r="K38" s="5">
        <f t="shared" si="8"/>
        <v>21.15</v>
      </c>
      <c r="L38" s="5">
        <f t="shared" si="9"/>
        <v>2.6</v>
      </c>
      <c r="M38" s="5"/>
      <c r="N38" s="5">
        <f t="shared" si="10"/>
        <v>4.9000000000000004</v>
      </c>
      <c r="P38">
        <v>9</v>
      </c>
      <c r="Q38">
        <f t="shared" si="11"/>
        <v>21.15</v>
      </c>
      <c r="R38">
        <f t="shared" si="12"/>
        <v>21.15</v>
      </c>
      <c r="S38">
        <f t="shared" si="13"/>
        <v>2.6</v>
      </c>
      <c r="T38">
        <v>999.97855359282005</v>
      </c>
      <c r="U38" s="19">
        <f t="shared" si="14"/>
        <v>3.0883471826502858E-4</v>
      </c>
      <c r="V38">
        <f t="shared" si="6"/>
        <v>5.5042425329739339E-2</v>
      </c>
    </row>
    <row r="39" spans="2:22" x14ac:dyDescent="0.35">
      <c r="B39">
        <v>10</v>
      </c>
      <c r="C39" s="4">
        <v>20.2</v>
      </c>
      <c r="F39">
        <v>2.48</v>
      </c>
      <c r="G39" s="1">
        <v>20</v>
      </c>
      <c r="H39" s="1">
        <v>2.7</v>
      </c>
      <c r="I39" s="1"/>
      <c r="J39" s="1">
        <v>1.68</v>
      </c>
      <c r="K39" s="5">
        <f t="shared" si="8"/>
        <v>20.100000000000001</v>
      </c>
      <c r="L39" s="5">
        <f t="shared" si="9"/>
        <v>2.7</v>
      </c>
      <c r="M39" s="5"/>
      <c r="N39" s="5">
        <f t="shared" si="10"/>
        <v>2.08</v>
      </c>
      <c r="P39">
        <v>10</v>
      </c>
      <c r="Q39">
        <f t="shared" si="11"/>
        <v>20.100000000000001</v>
      </c>
      <c r="R39">
        <f t="shared" si="12"/>
        <v>20.100000000000001</v>
      </c>
      <c r="S39">
        <f t="shared" si="13"/>
        <v>2.7</v>
      </c>
      <c r="T39">
        <v>1000.28738168769</v>
      </c>
      <c r="U39" s="19">
        <f t="shared" si="14"/>
        <v>5.8937476815452798E-4</v>
      </c>
      <c r="V39">
        <f t="shared" si="6"/>
        <v>7.6037927875474878E-2</v>
      </c>
    </row>
    <row r="40" spans="2:22" x14ac:dyDescent="0.35">
      <c r="B40">
        <v>11</v>
      </c>
      <c r="C40" s="4">
        <v>18.2</v>
      </c>
      <c r="F40">
        <v>0.37</v>
      </c>
      <c r="G40" s="1">
        <v>17.7</v>
      </c>
      <c r="H40" s="1">
        <v>2.9</v>
      </c>
      <c r="I40" s="1"/>
      <c r="J40" s="1">
        <v>0.17</v>
      </c>
      <c r="K40" s="5">
        <f t="shared" si="8"/>
        <v>17.95</v>
      </c>
      <c r="L40" s="5">
        <f t="shared" si="9"/>
        <v>2.9</v>
      </c>
      <c r="M40" s="5"/>
      <c r="N40" s="5">
        <f t="shared" si="10"/>
        <v>0.27</v>
      </c>
      <c r="P40">
        <v>11</v>
      </c>
      <c r="Q40">
        <f t="shared" si="11"/>
        <v>17.95</v>
      </c>
      <c r="R40">
        <f t="shared" si="12"/>
        <v>17.95</v>
      </c>
      <c r="S40">
        <f t="shared" si="13"/>
        <v>2.9</v>
      </c>
      <c r="T40">
        <v>1000.87692583136</v>
      </c>
      <c r="U40" s="19">
        <f t="shared" si="14"/>
        <v>5.1722136990012019E-4</v>
      </c>
      <c r="V40">
        <f t="shared" si="6"/>
        <v>7.1231605616609392E-2</v>
      </c>
    </row>
    <row r="41" spans="2:22" x14ac:dyDescent="0.35">
      <c r="B41">
        <v>12</v>
      </c>
      <c r="C41" s="4">
        <v>15</v>
      </c>
      <c r="F41">
        <v>0.27</v>
      </c>
      <c r="G41" s="1">
        <v>15</v>
      </c>
      <c r="H41" s="1">
        <v>2.9</v>
      </c>
      <c r="I41" s="1"/>
      <c r="J41" s="1">
        <v>0.11</v>
      </c>
      <c r="K41" s="5">
        <f t="shared" si="8"/>
        <v>15</v>
      </c>
      <c r="L41" s="5">
        <f t="shared" si="9"/>
        <v>2.9</v>
      </c>
      <c r="M41" s="5"/>
      <c r="N41" s="5">
        <f t="shared" si="10"/>
        <v>0.19</v>
      </c>
      <c r="P41">
        <v>12</v>
      </c>
      <c r="Q41">
        <f t="shared" si="11"/>
        <v>15</v>
      </c>
      <c r="R41">
        <f t="shared" si="12"/>
        <v>15</v>
      </c>
      <c r="S41">
        <f t="shared" si="13"/>
        <v>2.9</v>
      </c>
      <c r="T41">
        <v>1001.39460076604</v>
      </c>
      <c r="U41" s="19">
        <f t="shared" si="14"/>
        <v>2.9562462215557112E-4</v>
      </c>
      <c r="V41">
        <f t="shared" si="6"/>
        <v>5.3852368038426621E-2</v>
      </c>
    </row>
    <row r="42" spans="2:22" x14ac:dyDescent="0.35">
      <c r="B42">
        <v>13</v>
      </c>
      <c r="C42" s="4">
        <v>13</v>
      </c>
      <c r="F42">
        <v>0.3</v>
      </c>
      <c r="G42" s="1">
        <v>13</v>
      </c>
      <c r="H42" s="1">
        <v>2.9</v>
      </c>
      <c r="I42" s="1"/>
      <c r="J42" s="1">
        <v>0.11</v>
      </c>
      <c r="K42" s="5">
        <f t="shared" si="8"/>
        <v>13</v>
      </c>
      <c r="L42" s="5">
        <f t="shared" si="9"/>
        <v>2.9</v>
      </c>
      <c r="M42" s="5"/>
      <c r="N42" s="5">
        <f t="shared" si="10"/>
        <v>0.20499999999999999</v>
      </c>
      <c r="P42">
        <v>13</v>
      </c>
      <c r="Q42">
        <f t="shared" si="11"/>
        <v>13</v>
      </c>
      <c r="R42">
        <f t="shared" si="12"/>
        <v>13</v>
      </c>
      <c r="S42">
        <f t="shared" si="13"/>
        <v>2.9</v>
      </c>
      <c r="T42">
        <v>1001.69063766652</v>
      </c>
      <c r="U42" s="19">
        <f t="shared" si="14"/>
        <v>1.2001066899262669E-4</v>
      </c>
      <c r="V42">
        <f t="shared" si="6"/>
        <v>3.4311873496177203E-2</v>
      </c>
    </row>
    <row r="43" spans="2:22" x14ac:dyDescent="0.35">
      <c r="B43">
        <v>14</v>
      </c>
      <c r="C43" s="4">
        <v>12</v>
      </c>
      <c r="F43">
        <v>0.23</v>
      </c>
      <c r="G43" s="1">
        <v>12.2</v>
      </c>
      <c r="H43" s="1">
        <v>2.9</v>
      </c>
      <c r="I43" s="1"/>
      <c r="J43" s="1">
        <v>0.1</v>
      </c>
      <c r="K43" s="5">
        <f t="shared" si="8"/>
        <v>12.1</v>
      </c>
      <c r="L43" s="5">
        <f t="shared" si="9"/>
        <v>2.9</v>
      </c>
      <c r="M43" s="5"/>
      <c r="N43" s="5">
        <f t="shared" si="10"/>
        <v>0.16500000000000001</v>
      </c>
      <c r="P43">
        <v>14</v>
      </c>
      <c r="Q43">
        <f t="shared" si="11"/>
        <v>12.1</v>
      </c>
      <c r="R43">
        <f t="shared" si="12"/>
        <v>12.1</v>
      </c>
      <c r="S43">
        <f t="shared" si="13"/>
        <v>2.9</v>
      </c>
      <c r="T43">
        <v>1001.8108512300701</v>
      </c>
      <c r="U43" s="19">
        <f t="shared" si="14"/>
        <v>1.4289277987375982E-4</v>
      </c>
      <c r="V43">
        <f t="shared" si="6"/>
        <v>3.7440328131061885E-2</v>
      </c>
    </row>
    <row r="44" spans="2:22" x14ac:dyDescent="0.35">
      <c r="B44">
        <v>15</v>
      </c>
      <c r="G44" s="1">
        <v>10.9</v>
      </c>
      <c r="H44" s="1">
        <v>2.9</v>
      </c>
      <c r="I44" s="1"/>
      <c r="J44" s="1">
        <v>0.1</v>
      </c>
      <c r="K44" s="5">
        <f>G44</f>
        <v>10.9</v>
      </c>
      <c r="L44" s="5">
        <f t="shared" si="9"/>
        <v>2.9</v>
      </c>
      <c r="M44" s="5"/>
      <c r="N44" s="5">
        <f>J44</f>
        <v>0.1</v>
      </c>
      <c r="P44">
        <v>15</v>
      </c>
      <c r="Q44" s="9">
        <f t="shared" si="11"/>
        <v>10.9</v>
      </c>
      <c r="R44" s="9">
        <f t="shared" si="12"/>
        <v>10.9</v>
      </c>
      <c r="S44" s="9">
        <f t="shared" si="13"/>
        <v>2.9</v>
      </c>
      <c r="T44" s="9">
        <v>1001.95400276751</v>
      </c>
      <c r="U44" s="19">
        <f t="shared" si="14"/>
        <v>-2.0891030019592484E-5</v>
      </c>
      <c r="V44" s="9">
        <f>(9.81*-U44)^0.5</f>
        <v>1.4315760702533493E-2</v>
      </c>
    </row>
    <row r="45" spans="2:22" x14ac:dyDescent="0.35">
      <c r="B45">
        <v>16</v>
      </c>
      <c r="G45" s="1">
        <v>10.4</v>
      </c>
      <c r="H45" s="1">
        <v>2.8</v>
      </c>
      <c r="I45" s="1"/>
      <c r="J45" s="1">
        <v>0.09</v>
      </c>
      <c r="K45" s="5">
        <f t="shared" ref="K45:K46" si="15">G45</f>
        <v>10.4</v>
      </c>
      <c r="L45" s="5">
        <f t="shared" si="9"/>
        <v>2.8</v>
      </c>
      <c r="M45" s="5"/>
      <c r="N45" s="5">
        <f t="shared" ref="N45:N46" si="16">J45</f>
        <v>0.09</v>
      </c>
      <c r="P45">
        <v>16</v>
      </c>
      <c r="Q45" s="10">
        <f t="shared" si="11"/>
        <v>10.4</v>
      </c>
      <c r="R45" s="10">
        <f t="shared" si="12"/>
        <v>10.4</v>
      </c>
      <c r="S45" s="10">
        <f t="shared" si="13"/>
        <v>2.8</v>
      </c>
      <c r="T45">
        <v>1001.93307091636</v>
      </c>
      <c r="U45" s="19">
        <f t="shared" si="14"/>
        <v>2.4672481074478299E-5</v>
      </c>
      <c r="V45">
        <f t="shared" si="6"/>
        <v>1.5557539630051794E-2</v>
      </c>
    </row>
    <row r="46" spans="2:22" x14ac:dyDescent="0.35">
      <c r="B46">
        <v>17</v>
      </c>
      <c r="G46" s="1">
        <v>10.199999999999999</v>
      </c>
      <c r="H46" s="1">
        <v>2.8</v>
      </c>
      <c r="I46" s="1"/>
      <c r="J46" s="1">
        <v>0.09</v>
      </c>
      <c r="K46" s="5">
        <f t="shared" si="15"/>
        <v>10.199999999999999</v>
      </c>
      <c r="L46" s="5">
        <f t="shared" si="9"/>
        <v>2.8</v>
      </c>
      <c r="M46" s="5"/>
      <c r="N46" s="5">
        <f t="shared" si="16"/>
        <v>0.09</v>
      </c>
      <c r="P46">
        <v>17</v>
      </c>
      <c r="Q46">
        <f t="shared" si="11"/>
        <v>10.199999999999999</v>
      </c>
      <c r="R46">
        <f t="shared" si="12"/>
        <v>10.199999999999999</v>
      </c>
      <c r="S46">
        <f t="shared" si="13"/>
        <v>2.8</v>
      </c>
      <c r="T46">
        <v>1001.95779109109</v>
      </c>
    </row>
    <row r="47" spans="2:22" x14ac:dyDescent="0.35">
      <c r="B47">
        <v>18</v>
      </c>
      <c r="G47" s="1"/>
      <c r="H47" s="1"/>
      <c r="I47" s="1"/>
      <c r="J47" s="1"/>
      <c r="K47" s="5"/>
      <c r="L47" s="5"/>
      <c r="M47" s="5"/>
      <c r="N47" s="5"/>
    </row>
    <row r="48" spans="2:22" x14ac:dyDescent="0.35">
      <c r="B48">
        <v>19</v>
      </c>
      <c r="G48" s="1"/>
      <c r="H48" s="1"/>
      <c r="I48" s="1"/>
      <c r="J48" s="1"/>
      <c r="K48" s="5"/>
      <c r="L48" s="5"/>
      <c r="M48" s="5"/>
      <c r="N48" s="5"/>
    </row>
    <row r="51" spans="1:22" x14ac:dyDescent="0.35">
      <c r="A51" t="s">
        <v>13</v>
      </c>
      <c r="D51" t="s">
        <v>8</v>
      </c>
      <c r="E51" t="s">
        <v>10</v>
      </c>
      <c r="F51" t="s">
        <v>15</v>
      </c>
      <c r="K51" t="s">
        <v>9</v>
      </c>
    </row>
    <row r="52" spans="1:22" x14ac:dyDescent="0.35">
      <c r="C52" t="s">
        <v>1</v>
      </c>
      <c r="D52" t="s">
        <v>19</v>
      </c>
      <c r="E52" t="s">
        <v>20</v>
      </c>
      <c r="F52">
        <v>0.65</v>
      </c>
      <c r="G52" t="s">
        <v>6</v>
      </c>
    </row>
    <row r="53" spans="1:22" x14ac:dyDescent="0.35">
      <c r="B53" t="s">
        <v>0</v>
      </c>
      <c r="C53" t="s">
        <v>2</v>
      </c>
      <c r="D53" t="s">
        <v>3</v>
      </c>
      <c r="E53" t="s">
        <v>4</v>
      </c>
      <c r="F53" t="s">
        <v>5</v>
      </c>
      <c r="G53" s="1" t="s">
        <v>2</v>
      </c>
      <c r="H53" s="1" t="s">
        <v>3</v>
      </c>
      <c r="I53" s="1" t="s">
        <v>4</v>
      </c>
      <c r="J53" s="1" t="s">
        <v>5</v>
      </c>
      <c r="K53" s="5" t="s">
        <v>2</v>
      </c>
      <c r="L53" s="5" t="s">
        <v>3</v>
      </c>
      <c r="M53" s="5" t="s">
        <v>4</v>
      </c>
      <c r="N53" s="5" t="s">
        <v>5</v>
      </c>
      <c r="P53" t="s">
        <v>33</v>
      </c>
      <c r="Q53" t="s">
        <v>34</v>
      </c>
      <c r="R53" t="s">
        <v>38</v>
      </c>
      <c r="S53" t="s">
        <v>35</v>
      </c>
      <c r="T53" t="s">
        <v>37</v>
      </c>
      <c r="U53" t="s">
        <v>36</v>
      </c>
      <c r="V53" t="s">
        <v>39</v>
      </c>
    </row>
    <row r="54" spans="1:22" x14ac:dyDescent="0.35">
      <c r="B54">
        <v>0</v>
      </c>
      <c r="C54">
        <v>26.9</v>
      </c>
      <c r="D54">
        <v>1.5</v>
      </c>
      <c r="F54">
        <v>12.36</v>
      </c>
      <c r="G54" s="1">
        <v>26.8</v>
      </c>
      <c r="H54" s="1"/>
      <c r="I54" s="1"/>
      <c r="J54" s="1">
        <v>12.75</v>
      </c>
      <c r="K54" s="5">
        <f>(C54+G54)/2</f>
        <v>26.85</v>
      </c>
      <c r="L54" s="5">
        <f>D54</f>
        <v>1.5</v>
      </c>
      <c r="M54" s="5"/>
      <c r="N54" s="5">
        <f>(J54+F54)/2</f>
        <v>12.555</v>
      </c>
      <c r="P54">
        <v>0</v>
      </c>
      <c r="Q54">
        <f>K54</f>
        <v>26.85</v>
      </c>
      <c r="R54">
        <f>Q54</f>
        <v>26.85</v>
      </c>
      <c r="S54">
        <f>L54</f>
        <v>1.5</v>
      </c>
      <c r="T54">
        <v>997.68613895799103</v>
      </c>
      <c r="U54">
        <f>((T55-T54)/(P55-P54))/T54</f>
        <v>6.6530014906007555E-4</v>
      </c>
      <c r="V54">
        <f t="shared" si="6"/>
        <v>8.0787340977899136E-2</v>
      </c>
    </row>
    <row r="55" spans="1:22" x14ac:dyDescent="0.35">
      <c r="B55">
        <v>1</v>
      </c>
      <c r="C55">
        <v>24.7</v>
      </c>
      <c r="D55">
        <v>1.6</v>
      </c>
      <c r="F55">
        <v>12.1</v>
      </c>
      <c r="G55" s="1">
        <v>24.6</v>
      </c>
      <c r="H55" s="1"/>
      <c r="I55" s="1"/>
      <c r="J55" s="1">
        <v>12.12</v>
      </c>
      <c r="K55" s="5">
        <f t="shared" ref="K55:K69" si="17">(C55+G55)/2</f>
        <v>24.65</v>
      </c>
      <c r="L55" s="5">
        <f t="shared" ref="L55:L69" si="18">D55</f>
        <v>1.6</v>
      </c>
      <c r="M55" s="5"/>
      <c r="N55" s="5">
        <f t="shared" ref="N55:N69" si="19">(J55+F55)/2</f>
        <v>12.11</v>
      </c>
      <c r="P55">
        <v>1</v>
      </c>
      <c r="Q55">
        <f t="shared" ref="Q55:Q69" si="20">K55</f>
        <v>24.65</v>
      </c>
      <c r="R55">
        <f t="shared" ref="R55:R69" si="21">Q55</f>
        <v>24.65</v>
      </c>
      <c r="S55">
        <f t="shared" ref="S55:S69" si="22">L55</f>
        <v>1.6</v>
      </c>
      <c r="T55">
        <v>998.34989969495496</v>
      </c>
      <c r="U55">
        <f t="shared" ref="U55:U68" si="23">((T56-T55)/(P56-P55))/T55</f>
        <v>3.0637032111536274E-4</v>
      </c>
      <c r="V55">
        <f t="shared" si="6"/>
        <v>5.4822375451467883E-2</v>
      </c>
    </row>
    <row r="56" spans="1:22" x14ac:dyDescent="0.35">
      <c r="B56">
        <v>2</v>
      </c>
      <c r="C56">
        <v>23.8</v>
      </c>
      <c r="D56">
        <v>1.7</v>
      </c>
      <c r="F56">
        <v>10.91</v>
      </c>
      <c r="G56" s="1">
        <v>23.7</v>
      </c>
      <c r="H56" s="1"/>
      <c r="I56" s="1"/>
      <c r="J56" s="1">
        <v>10.71</v>
      </c>
      <c r="K56" s="5">
        <f t="shared" si="17"/>
        <v>23.75</v>
      </c>
      <c r="L56" s="5">
        <f t="shared" si="18"/>
        <v>1.7</v>
      </c>
      <c r="M56" s="5"/>
      <c r="N56" s="5">
        <f t="shared" si="19"/>
        <v>10.81</v>
      </c>
      <c r="P56">
        <v>2</v>
      </c>
      <c r="Q56">
        <f t="shared" si="20"/>
        <v>23.75</v>
      </c>
      <c r="R56">
        <f t="shared" si="21"/>
        <v>23.75</v>
      </c>
      <c r="S56">
        <f t="shared" si="22"/>
        <v>1.7</v>
      </c>
      <c r="T56">
        <v>998.65576447430999</v>
      </c>
      <c r="U56">
        <f t="shared" si="23"/>
        <v>3.3442409618580221E-4</v>
      </c>
      <c r="V56">
        <f t="shared" si="6"/>
        <v>5.7277398540634857E-2</v>
      </c>
    </row>
    <row r="57" spans="1:22" x14ac:dyDescent="0.35">
      <c r="B57">
        <v>3</v>
      </c>
      <c r="C57">
        <v>22.8</v>
      </c>
      <c r="D57">
        <v>1.8</v>
      </c>
      <c r="F57">
        <v>7.8</v>
      </c>
      <c r="G57" s="1">
        <v>22.6</v>
      </c>
      <c r="H57" s="1"/>
      <c r="I57" s="1"/>
      <c r="J57" s="1">
        <v>7.78</v>
      </c>
      <c r="K57" s="5">
        <f t="shared" si="17"/>
        <v>22.700000000000003</v>
      </c>
      <c r="L57" s="5">
        <f t="shared" si="18"/>
        <v>1.8</v>
      </c>
      <c r="M57" s="5"/>
      <c r="N57" s="5">
        <f t="shared" si="19"/>
        <v>7.79</v>
      </c>
      <c r="P57">
        <v>3</v>
      </c>
      <c r="Q57">
        <f t="shared" si="20"/>
        <v>22.700000000000003</v>
      </c>
      <c r="R57">
        <f t="shared" si="21"/>
        <v>22.700000000000003</v>
      </c>
      <c r="S57">
        <f t="shared" si="22"/>
        <v>1.8</v>
      </c>
      <c r="T57">
        <v>998.98973902574505</v>
      </c>
      <c r="U57">
        <f t="shared" si="23"/>
        <v>1.9135005771271117E-4</v>
      </c>
      <c r="V57">
        <f t="shared" si="6"/>
        <v>4.3326020659203129E-2</v>
      </c>
    </row>
    <row r="58" spans="1:22" x14ac:dyDescent="0.35">
      <c r="B58">
        <v>4</v>
      </c>
      <c r="C58">
        <v>22.6</v>
      </c>
      <c r="D58">
        <v>2</v>
      </c>
      <c r="F58">
        <v>7.75</v>
      </c>
      <c r="G58" s="1">
        <v>22.5</v>
      </c>
      <c r="H58" s="1"/>
      <c r="I58" s="1"/>
      <c r="J58" s="1">
        <v>7.15</v>
      </c>
      <c r="K58" s="5">
        <f t="shared" si="17"/>
        <v>22.55</v>
      </c>
      <c r="L58" s="5">
        <f t="shared" si="18"/>
        <v>2</v>
      </c>
      <c r="M58" s="5"/>
      <c r="N58" s="5">
        <f t="shared" si="19"/>
        <v>7.45</v>
      </c>
      <c r="P58">
        <v>4</v>
      </c>
      <c r="Q58">
        <f t="shared" si="20"/>
        <v>22.55</v>
      </c>
      <c r="R58">
        <f t="shared" si="21"/>
        <v>22.55</v>
      </c>
      <c r="S58">
        <f t="shared" si="22"/>
        <v>2</v>
      </c>
      <c r="T58">
        <v>999.18089576996204</v>
      </c>
      <c r="U58">
        <f t="shared" si="23"/>
        <v>2.0286062200450226E-4</v>
      </c>
      <c r="V58">
        <f t="shared" si="6"/>
        <v>4.4610118828178065E-2</v>
      </c>
    </row>
    <row r="59" spans="1:22" x14ac:dyDescent="0.35">
      <c r="B59">
        <v>5</v>
      </c>
      <c r="C59">
        <v>22.3</v>
      </c>
      <c r="D59">
        <v>2.2000000000000002</v>
      </c>
      <c r="F59">
        <v>7.65</v>
      </c>
      <c r="G59" s="1">
        <v>22.4</v>
      </c>
      <c r="H59" s="1"/>
      <c r="I59" s="1"/>
      <c r="J59" s="1">
        <v>7.25</v>
      </c>
      <c r="K59" s="5">
        <f t="shared" si="17"/>
        <v>22.35</v>
      </c>
      <c r="L59" s="5">
        <f t="shared" si="18"/>
        <v>2.2000000000000002</v>
      </c>
      <c r="M59" s="5"/>
      <c r="N59" s="5">
        <f t="shared" si="19"/>
        <v>7.45</v>
      </c>
      <c r="P59">
        <v>5</v>
      </c>
      <c r="Q59">
        <f t="shared" si="20"/>
        <v>22.35</v>
      </c>
      <c r="R59">
        <f t="shared" si="21"/>
        <v>22.35</v>
      </c>
      <c r="S59">
        <f t="shared" si="22"/>
        <v>2.2000000000000002</v>
      </c>
      <c r="T59">
        <v>999.38359022797295</v>
      </c>
      <c r="U59">
        <f t="shared" si="23"/>
        <v>3.9551072817816374E-5</v>
      </c>
      <c r="V59">
        <f t="shared" si="6"/>
        <v>1.9697614686625856E-2</v>
      </c>
    </row>
    <row r="60" spans="1:22" x14ac:dyDescent="0.35">
      <c r="B60">
        <v>6</v>
      </c>
      <c r="C60">
        <v>22.2</v>
      </c>
      <c r="D60">
        <v>2.2000000000000002</v>
      </c>
      <c r="F60">
        <v>6.7</v>
      </c>
      <c r="G60" s="1">
        <v>22.2</v>
      </c>
      <c r="H60" s="1"/>
      <c r="I60" s="1"/>
      <c r="J60" s="1">
        <v>6.48</v>
      </c>
      <c r="K60" s="5">
        <f t="shared" si="17"/>
        <v>22.2</v>
      </c>
      <c r="L60" s="5">
        <f t="shared" si="18"/>
        <v>2.2000000000000002</v>
      </c>
      <c r="M60" s="5"/>
      <c r="N60" s="5">
        <f t="shared" si="19"/>
        <v>6.59</v>
      </c>
      <c r="P60">
        <v>6</v>
      </c>
      <c r="Q60">
        <f t="shared" si="20"/>
        <v>22.2</v>
      </c>
      <c r="R60">
        <f t="shared" si="21"/>
        <v>22.2</v>
      </c>
      <c r="S60">
        <f t="shared" si="22"/>
        <v>2.2000000000000002</v>
      </c>
      <c r="T60">
        <v>999.42311692112298</v>
      </c>
      <c r="U60">
        <f t="shared" si="23"/>
        <v>1.9069135532924475E-4</v>
      </c>
      <c r="V60">
        <f t="shared" si="6"/>
        <v>4.3251383744105705E-2</v>
      </c>
    </row>
    <row r="61" spans="1:22" x14ac:dyDescent="0.35">
      <c r="B61">
        <v>7</v>
      </c>
      <c r="C61">
        <v>22.1</v>
      </c>
      <c r="D61">
        <v>2.4</v>
      </c>
      <c r="F61">
        <v>6.54</v>
      </c>
      <c r="G61" s="1">
        <v>22</v>
      </c>
      <c r="H61" s="1"/>
      <c r="I61" s="1"/>
      <c r="J61" s="1">
        <v>6.48</v>
      </c>
      <c r="K61" s="5">
        <f t="shared" si="17"/>
        <v>22.05</v>
      </c>
      <c r="L61" s="5">
        <f t="shared" si="18"/>
        <v>2.4</v>
      </c>
      <c r="M61" s="5"/>
      <c r="N61" s="5">
        <f t="shared" si="19"/>
        <v>6.51</v>
      </c>
      <c r="P61">
        <v>7</v>
      </c>
      <c r="Q61">
        <f t="shared" si="20"/>
        <v>22.05</v>
      </c>
      <c r="R61">
        <f t="shared" si="21"/>
        <v>22.05</v>
      </c>
      <c r="S61">
        <f t="shared" si="22"/>
        <v>2.4</v>
      </c>
      <c r="T61">
        <v>999.61369826983605</v>
      </c>
      <c r="U61">
        <f t="shared" si="23"/>
        <v>1.947819051048555E-4</v>
      </c>
      <c r="V61">
        <f t="shared" si="6"/>
        <v>4.3712818361192778E-2</v>
      </c>
    </row>
    <row r="62" spans="1:22" x14ac:dyDescent="0.35">
      <c r="B62">
        <v>8</v>
      </c>
      <c r="C62">
        <v>21.6</v>
      </c>
      <c r="D62">
        <v>2.5</v>
      </c>
      <c r="F62">
        <v>5.6</v>
      </c>
      <c r="G62" s="1">
        <v>21.5</v>
      </c>
      <c r="H62" s="1"/>
      <c r="I62" s="1"/>
      <c r="J62" s="1">
        <v>5.35</v>
      </c>
      <c r="K62" s="5">
        <f t="shared" si="17"/>
        <v>21.55</v>
      </c>
      <c r="L62" s="5">
        <f t="shared" si="18"/>
        <v>2.5</v>
      </c>
      <c r="M62" s="5"/>
      <c r="N62" s="5">
        <f t="shared" si="19"/>
        <v>5.4749999999999996</v>
      </c>
      <c r="P62">
        <v>8</v>
      </c>
      <c r="Q62">
        <f t="shared" si="20"/>
        <v>21.55</v>
      </c>
      <c r="R62">
        <f t="shared" si="21"/>
        <v>21.55</v>
      </c>
      <c r="S62">
        <f t="shared" si="22"/>
        <v>2.5</v>
      </c>
      <c r="T62">
        <v>999.80840493035396</v>
      </c>
      <c r="U62">
        <f t="shared" si="23"/>
        <v>1.8131017361439251E-4</v>
      </c>
      <c r="V62">
        <f t="shared" si="6"/>
        <v>4.2174077383591815E-2</v>
      </c>
    </row>
    <row r="63" spans="1:22" x14ac:dyDescent="0.35">
      <c r="B63">
        <v>9</v>
      </c>
      <c r="C63">
        <v>21.1</v>
      </c>
      <c r="D63">
        <v>2.6</v>
      </c>
      <c r="F63">
        <v>3.95</v>
      </c>
      <c r="G63" s="1">
        <v>21.1</v>
      </c>
      <c r="H63" s="1"/>
      <c r="I63" s="1"/>
      <c r="J63" s="1">
        <v>4.25</v>
      </c>
      <c r="K63" s="5">
        <f t="shared" si="17"/>
        <v>21.1</v>
      </c>
      <c r="L63" s="5">
        <f t="shared" si="18"/>
        <v>2.6</v>
      </c>
      <c r="M63" s="5"/>
      <c r="N63" s="5">
        <f t="shared" si="19"/>
        <v>4.0999999999999996</v>
      </c>
      <c r="P63">
        <v>9</v>
      </c>
      <c r="Q63">
        <f t="shared" si="20"/>
        <v>21.1</v>
      </c>
      <c r="R63">
        <f t="shared" si="21"/>
        <v>21.1</v>
      </c>
      <c r="S63">
        <f t="shared" si="22"/>
        <v>2.6</v>
      </c>
      <c r="T63">
        <v>999.98968036583301</v>
      </c>
      <c r="U63">
        <f t="shared" si="23"/>
        <v>3.0830663482871856E-4</v>
      </c>
      <c r="V63">
        <f t="shared" si="6"/>
        <v>5.4995346054641105E-2</v>
      </c>
    </row>
    <row r="64" spans="1:22" x14ac:dyDescent="0.35">
      <c r="B64">
        <v>10</v>
      </c>
      <c r="C64">
        <v>20.100000000000001</v>
      </c>
      <c r="D64">
        <v>2.7</v>
      </c>
      <c r="F64">
        <v>2.0099999999999998</v>
      </c>
      <c r="G64" s="1">
        <v>20</v>
      </c>
      <c r="H64" s="1"/>
      <c r="I64" s="1"/>
      <c r="J64" s="1">
        <v>2.09</v>
      </c>
      <c r="K64" s="5">
        <f t="shared" si="17"/>
        <v>20.05</v>
      </c>
      <c r="L64" s="5">
        <f t="shared" si="18"/>
        <v>2.7</v>
      </c>
      <c r="M64" s="5"/>
      <c r="N64" s="5">
        <f t="shared" si="19"/>
        <v>2.0499999999999998</v>
      </c>
      <c r="P64">
        <v>10</v>
      </c>
      <c r="Q64">
        <f t="shared" si="20"/>
        <v>20.05</v>
      </c>
      <c r="R64">
        <f t="shared" si="21"/>
        <v>20.05</v>
      </c>
      <c r="S64">
        <f t="shared" si="22"/>
        <v>2.7</v>
      </c>
      <c r="T64">
        <v>1000.29798381905</v>
      </c>
      <c r="U64">
        <f t="shared" si="23"/>
        <v>6.352997294803176E-4</v>
      </c>
      <c r="V64">
        <f t="shared" si="6"/>
        <v>7.8944856363172361E-2</v>
      </c>
    </row>
    <row r="65" spans="1:22" x14ac:dyDescent="0.35">
      <c r="B65">
        <v>11</v>
      </c>
      <c r="C65">
        <v>17.7</v>
      </c>
      <c r="D65">
        <v>2.9</v>
      </c>
      <c r="F65">
        <v>0.12</v>
      </c>
      <c r="G65" s="1">
        <v>17.600000000000001</v>
      </c>
      <c r="H65" s="1"/>
      <c r="I65" s="1"/>
      <c r="J65" s="1">
        <v>0.27</v>
      </c>
      <c r="K65" s="5">
        <f t="shared" si="17"/>
        <v>17.649999999999999</v>
      </c>
      <c r="L65" s="5">
        <f t="shared" si="18"/>
        <v>2.9</v>
      </c>
      <c r="M65" s="5"/>
      <c r="N65" s="5">
        <f t="shared" si="19"/>
        <v>0.19500000000000001</v>
      </c>
      <c r="P65">
        <v>11</v>
      </c>
      <c r="Q65">
        <f t="shared" si="20"/>
        <v>17.649999999999999</v>
      </c>
      <c r="R65">
        <f t="shared" si="21"/>
        <v>17.649999999999999</v>
      </c>
      <c r="S65">
        <f t="shared" si="22"/>
        <v>2.9</v>
      </c>
      <c r="T65">
        <v>1000.93347285757</v>
      </c>
      <c r="U65">
        <f t="shared" si="23"/>
        <v>4.2902629856514596E-4</v>
      </c>
      <c r="V65">
        <f t="shared" si="6"/>
        <v>6.4874864076343797E-2</v>
      </c>
    </row>
    <row r="66" spans="1:22" x14ac:dyDescent="0.35">
      <c r="B66">
        <v>12</v>
      </c>
      <c r="C66">
        <v>15.3</v>
      </c>
      <c r="D66">
        <v>2.9</v>
      </c>
      <c r="F66">
        <v>0.11</v>
      </c>
      <c r="G66" s="1">
        <v>15.1</v>
      </c>
      <c r="H66" s="1"/>
      <c r="I66" s="1"/>
      <c r="J66" s="1">
        <v>0.15</v>
      </c>
      <c r="K66" s="5">
        <f t="shared" si="17"/>
        <v>15.2</v>
      </c>
      <c r="L66" s="5">
        <f t="shared" si="18"/>
        <v>2.9</v>
      </c>
      <c r="M66" s="5"/>
      <c r="N66" s="5">
        <f t="shared" si="19"/>
        <v>0.13</v>
      </c>
      <c r="P66">
        <v>12</v>
      </c>
      <c r="Q66">
        <f t="shared" si="20"/>
        <v>15.2</v>
      </c>
      <c r="R66">
        <f t="shared" si="21"/>
        <v>15.2</v>
      </c>
      <c r="S66">
        <f t="shared" si="22"/>
        <v>2.9</v>
      </c>
      <c r="T66">
        <v>1001.36289964054</v>
      </c>
      <c r="U66">
        <f t="shared" si="23"/>
        <v>3.2729195988553147E-4</v>
      </c>
      <c r="V66">
        <f t="shared" si="6"/>
        <v>5.6663340234026652E-2</v>
      </c>
    </row>
    <row r="67" spans="1:22" x14ac:dyDescent="0.35">
      <c r="B67">
        <v>13</v>
      </c>
      <c r="C67">
        <v>13.1</v>
      </c>
      <c r="D67">
        <v>2.9</v>
      </c>
      <c r="F67">
        <v>0.09</v>
      </c>
      <c r="G67" s="1">
        <v>12.9</v>
      </c>
      <c r="H67" s="1"/>
      <c r="I67" s="1"/>
      <c r="J67" s="1">
        <v>0.17</v>
      </c>
      <c r="K67" s="5">
        <f t="shared" si="17"/>
        <v>13</v>
      </c>
      <c r="L67" s="5">
        <f t="shared" si="18"/>
        <v>2.9</v>
      </c>
      <c r="M67" s="5"/>
      <c r="N67" s="5">
        <f t="shared" si="19"/>
        <v>0.13</v>
      </c>
      <c r="P67">
        <v>13</v>
      </c>
      <c r="Q67">
        <f t="shared" si="20"/>
        <v>13</v>
      </c>
      <c r="R67">
        <f t="shared" si="21"/>
        <v>13</v>
      </c>
      <c r="S67">
        <f t="shared" si="22"/>
        <v>2.9</v>
      </c>
      <c r="T67">
        <v>1001.69063766652</v>
      </c>
      <c r="U67">
        <f t="shared" si="23"/>
        <v>1.3826692785371303E-4</v>
      </c>
      <c r="V67">
        <f t="shared" si="6"/>
        <v>3.6829316613873314E-2</v>
      </c>
    </row>
    <row r="68" spans="1:22" x14ac:dyDescent="0.35">
      <c r="B68">
        <v>14</v>
      </c>
      <c r="C68">
        <v>12</v>
      </c>
      <c r="D68">
        <v>2.9</v>
      </c>
      <c r="F68">
        <v>0.08</v>
      </c>
      <c r="G68" s="1">
        <v>11.9</v>
      </c>
      <c r="H68" s="1"/>
      <c r="I68" s="1"/>
      <c r="J68" s="1">
        <v>0.17</v>
      </c>
      <c r="K68" s="5">
        <f t="shared" si="17"/>
        <v>11.95</v>
      </c>
      <c r="L68" s="5">
        <f t="shared" si="18"/>
        <v>2.9</v>
      </c>
      <c r="M68" s="5"/>
      <c r="N68" s="5">
        <f t="shared" si="19"/>
        <v>0.125</v>
      </c>
      <c r="P68">
        <v>14</v>
      </c>
      <c r="Q68">
        <f t="shared" si="20"/>
        <v>11.95</v>
      </c>
      <c r="R68">
        <f t="shared" si="21"/>
        <v>11.95</v>
      </c>
      <c r="S68">
        <f t="shared" si="22"/>
        <v>2.9</v>
      </c>
      <c r="T68">
        <v>1001.82913835365</v>
      </c>
      <c r="U68">
        <f t="shared" si="23"/>
        <v>4.693124331286614E-5</v>
      </c>
      <c r="V68">
        <f t="shared" si="6"/>
        <v>2.14568286775846E-2</v>
      </c>
    </row>
    <row r="69" spans="1:22" x14ac:dyDescent="0.35">
      <c r="B69">
        <v>15</v>
      </c>
      <c r="C69">
        <v>10.8</v>
      </c>
      <c r="D69">
        <v>2.8</v>
      </c>
      <c r="F69">
        <v>0.15</v>
      </c>
      <c r="G69" s="1">
        <v>11</v>
      </c>
      <c r="H69" s="1"/>
      <c r="I69" s="1"/>
      <c r="J69" s="1">
        <v>0.15</v>
      </c>
      <c r="K69" s="5">
        <f t="shared" si="17"/>
        <v>10.9</v>
      </c>
      <c r="L69" s="5">
        <f t="shared" si="18"/>
        <v>2.8</v>
      </c>
      <c r="M69" s="5"/>
      <c r="N69" s="5">
        <f t="shared" si="19"/>
        <v>0.15</v>
      </c>
      <c r="P69">
        <v>15</v>
      </c>
      <c r="Q69">
        <f t="shared" si="20"/>
        <v>10.9</v>
      </c>
      <c r="R69">
        <f t="shared" si="21"/>
        <v>10.9</v>
      </c>
      <c r="S69">
        <f t="shared" si="22"/>
        <v>2.8</v>
      </c>
      <c r="T69">
        <v>1001.8761554407</v>
      </c>
    </row>
    <row r="70" spans="1:22" x14ac:dyDescent="0.35">
      <c r="B70">
        <v>16</v>
      </c>
      <c r="G70" s="1"/>
      <c r="H70" s="1"/>
      <c r="I70" s="1"/>
      <c r="J70" s="1"/>
      <c r="K70" s="5"/>
      <c r="L70" s="5"/>
      <c r="M70" s="5"/>
      <c r="N70" s="5"/>
    </row>
    <row r="71" spans="1:22" x14ac:dyDescent="0.35">
      <c r="B71">
        <v>17</v>
      </c>
      <c r="G71" s="1"/>
      <c r="H71" s="1"/>
      <c r="I71" s="1"/>
      <c r="J71" s="1"/>
      <c r="K71" s="5"/>
      <c r="L71" s="5"/>
      <c r="M71" s="5"/>
      <c r="N71" s="5"/>
    </row>
    <row r="72" spans="1:22" x14ac:dyDescent="0.35">
      <c r="B72">
        <v>18</v>
      </c>
      <c r="G72" s="1"/>
      <c r="H72" s="1"/>
      <c r="I72" s="1"/>
      <c r="J72" s="1"/>
      <c r="K72" s="5"/>
      <c r="L72" s="5"/>
      <c r="M72" s="5"/>
      <c r="N72" s="5"/>
    </row>
    <row r="73" spans="1:22" x14ac:dyDescent="0.35">
      <c r="B73">
        <v>19</v>
      </c>
      <c r="G73" s="1"/>
      <c r="H73" s="1"/>
      <c r="I73" s="1"/>
      <c r="J73" s="1"/>
      <c r="K73" s="5"/>
      <c r="L73" s="5"/>
      <c r="M73" s="5"/>
      <c r="N73" s="5"/>
    </row>
    <row r="75" spans="1:22" x14ac:dyDescent="0.35">
      <c r="A75" t="s">
        <v>14</v>
      </c>
      <c r="D75" t="s">
        <v>8</v>
      </c>
      <c r="E75" t="s">
        <v>10</v>
      </c>
      <c r="F75" t="s">
        <v>15</v>
      </c>
      <c r="K75" t="s">
        <v>9</v>
      </c>
    </row>
    <row r="76" spans="1:22" x14ac:dyDescent="0.35">
      <c r="C76" t="s">
        <v>1</v>
      </c>
      <c r="D76" t="s">
        <v>21</v>
      </c>
      <c r="E76" t="s">
        <v>22</v>
      </c>
      <c r="F76">
        <v>0.7</v>
      </c>
      <c r="G76" t="s">
        <v>6</v>
      </c>
    </row>
    <row r="77" spans="1:22" x14ac:dyDescent="0.35">
      <c r="B77" t="s">
        <v>0</v>
      </c>
      <c r="C77" t="s">
        <v>2</v>
      </c>
      <c r="D77" t="s">
        <v>3</v>
      </c>
      <c r="E77" t="s">
        <v>4</v>
      </c>
      <c r="F77" t="s">
        <v>5</v>
      </c>
      <c r="G77" s="1" t="s">
        <v>2</v>
      </c>
      <c r="H77" s="1" t="s">
        <v>3</v>
      </c>
      <c r="I77" s="1" t="s">
        <v>4</v>
      </c>
      <c r="J77" s="1" t="s">
        <v>5</v>
      </c>
      <c r="K77" s="5" t="s">
        <v>2</v>
      </c>
      <c r="L77" s="5" t="s">
        <v>3</v>
      </c>
      <c r="M77" s="5" t="s">
        <v>4</v>
      </c>
      <c r="N77" s="5" t="s">
        <v>5</v>
      </c>
      <c r="P77" t="s">
        <v>33</v>
      </c>
      <c r="Q77" t="s">
        <v>34</v>
      </c>
      <c r="R77" t="s">
        <v>38</v>
      </c>
      <c r="S77" t="s">
        <v>35</v>
      </c>
      <c r="T77" t="s">
        <v>37</v>
      </c>
      <c r="U77" t="s">
        <v>36</v>
      </c>
      <c r="V77" t="s">
        <v>39</v>
      </c>
    </row>
    <row r="78" spans="1:22" x14ac:dyDescent="0.35">
      <c r="B78">
        <v>1</v>
      </c>
      <c r="C78">
        <v>27.7</v>
      </c>
      <c r="D78">
        <v>1.5</v>
      </c>
      <c r="E78" t="s">
        <v>23</v>
      </c>
      <c r="F78">
        <v>12.69</v>
      </c>
      <c r="G78" s="1">
        <v>27.5</v>
      </c>
      <c r="H78" s="1"/>
      <c r="I78" s="1"/>
      <c r="J78" s="1">
        <v>13.25</v>
      </c>
      <c r="K78" s="5">
        <f>(C78+G78)/2</f>
        <v>27.6</v>
      </c>
      <c r="L78" s="5">
        <f>D78</f>
        <v>1.5</v>
      </c>
      <c r="M78" s="5"/>
      <c r="N78" s="5">
        <f>(F78+J78)/2</f>
        <v>12.969999999999999</v>
      </c>
      <c r="P78">
        <v>0</v>
      </c>
      <c r="Q78">
        <f>K78</f>
        <v>27.6</v>
      </c>
      <c r="R78">
        <f>Q78</f>
        <v>27.6</v>
      </c>
      <c r="S78">
        <f>L78</f>
        <v>1.5</v>
      </c>
      <c r="T78">
        <v>997.47690167758503</v>
      </c>
      <c r="U78">
        <f>((T79-T78)/(P79-P78))/T78</f>
        <v>5.2112094498100244E-4</v>
      </c>
      <c r="V78">
        <f t="shared" ref="V78:V93" si="24">(9.81*U78)^0.5</f>
        <v>7.1499625665199351E-2</v>
      </c>
    </row>
    <row r="79" spans="1:22" x14ac:dyDescent="0.35">
      <c r="B79">
        <v>2</v>
      </c>
      <c r="C79">
        <v>26</v>
      </c>
      <c r="D79">
        <v>1.6</v>
      </c>
      <c r="F79">
        <v>13</v>
      </c>
      <c r="G79" s="1">
        <v>26</v>
      </c>
      <c r="H79" s="1"/>
      <c r="I79" s="1"/>
      <c r="J79" s="1">
        <v>13.65</v>
      </c>
      <c r="K79" s="5">
        <f t="shared" ref="K79:K92" si="25">(C79+G79)/2</f>
        <v>26</v>
      </c>
      <c r="L79" s="5">
        <f t="shared" ref="L79:L94" si="26">D79</f>
        <v>1.6</v>
      </c>
      <c r="M79" s="5"/>
      <c r="N79" s="5">
        <f t="shared" ref="N79:N91" si="27">(F79+J79)/2</f>
        <v>13.324999999999999</v>
      </c>
      <c r="P79">
        <v>1</v>
      </c>
      <c r="Q79">
        <f t="shared" ref="Q79:Q94" si="28">K79</f>
        <v>26</v>
      </c>
      <c r="R79">
        <f t="shared" ref="R79:R94" si="29">Q79</f>
        <v>26</v>
      </c>
      <c r="S79">
        <f t="shared" ref="S79:S94" si="30">L79</f>
        <v>1.6</v>
      </c>
      <c r="T79">
        <v>997.99670778318398</v>
      </c>
      <c r="U79">
        <f t="shared" ref="U79:U93" si="31">((T80-T79)/(P80-P79))/T79</f>
        <v>6.7273437033708177E-4</v>
      </c>
      <c r="V79">
        <f t="shared" si="24"/>
        <v>8.1237455480872689E-2</v>
      </c>
    </row>
    <row r="80" spans="1:22" x14ac:dyDescent="0.35">
      <c r="B80">
        <v>3</v>
      </c>
      <c r="C80">
        <v>23.9</v>
      </c>
      <c r="D80">
        <v>1.7</v>
      </c>
      <c r="F80">
        <v>12.2</v>
      </c>
      <c r="G80" s="1">
        <v>23.5</v>
      </c>
      <c r="H80" s="1"/>
      <c r="I80" s="1"/>
      <c r="J80" s="1">
        <v>11.4</v>
      </c>
      <c r="K80" s="5">
        <f t="shared" si="25"/>
        <v>23.7</v>
      </c>
      <c r="L80" s="5">
        <f t="shared" si="26"/>
        <v>1.7</v>
      </c>
      <c r="M80" s="5"/>
      <c r="N80" s="5">
        <f t="shared" si="27"/>
        <v>11.8</v>
      </c>
      <c r="P80">
        <v>2</v>
      </c>
      <c r="Q80">
        <f t="shared" si="28"/>
        <v>23.7</v>
      </c>
      <c r="R80">
        <f t="shared" si="29"/>
        <v>23.7</v>
      </c>
      <c r="S80">
        <f t="shared" si="30"/>
        <v>1.7</v>
      </c>
      <c r="T80">
        <v>998.66809446999298</v>
      </c>
      <c r="U80">
        <f t="shared" si="31"/>
        <v>2.7445405231499027E-4</v>
      </c>
      <c r="V80">
        <f t="shared" si="24"/>
        <v>5.1888286281299122E-2</v>
      </c>
    </row>
    <row r="81" spans="2:22" x14ac:dyDescent="0.35">
      <c r="B81">
        <v>4</v>
      </c>
      <c r="C81">
        <v>22.9</v>
      </c>
      <c r="D81">
        <v>1.8</v>
      </c>
      <c r="F81">
        <v>9.32</v>
      </c>
      <c r="G81" s="1">
        <v>22.9</v>
      </c>
      <c r="H81" s="1"/>
      <c r="I81" s="1"/>
      <c r="J81" s="1">
        <v>8.9</v>
      </c>
      <c r="K81" s="5">
        <f t="shared" si="25"/>
        <v>22.9</v>
      </c>
      <c r="L81" s="5">
        <f t="shared" si="26"/>
        <v>1.8</v>
      </c>
      <c r="M81" s="5"/>
      <c r="N81" s="5">
        <f t="shared" si="27"/>
        <v>9.11</v>
      </c>
      <c r="P81">
        <v>3</v>
      </c>
      <c r="Q81">
        <f t="shared" si="28"/>
        <v>22.9</v>
      </c>
      <c r="R81">
        <f t="shared" si="29"/>
        <v>22.9</v>
      </c>
      <c r="S81">
        <f t="shared" si="30"/>
        <v>1.8</v>
      </c>
      <c r="T81">
        <v>998.94218297543796</v>
      </c>
      <c r="U81">
        <f t="shared" si="31"/>
        <v>1.6328464215931203E-4</v>
      </c>
      <c r="V81">
        <f t="shared" si="24"/>
        <v>4.0022772762301852E-2</v>
      </c>
    </row>
    <row r="82" spans="2:22" x14ac:dyDescent="0.35">
      <c r="B82">
        <v>5</v>
      </c>
      <c r="C82">
        <v>22.6</v>
      </c>
      <c r="D82">
        <v>1.9</v>
      </c>
      <c r="F82">
        <v>8.1</v>
      </c>
      <c r="G82" s="1">
        <v>22.5</v>
      </c>
      <c r="H82" s="1"/>
      <c r="I82" s="1"/>
      <c r="J82" s="1">
        <v>7.6</v>
      </c>
      <c r="K82" s="5">
        <f t="shared" si="25"/>
        <v>22.55</v>
      </c>
      <c r="L82" s="5">
        <f t="shared" si="26"/>
        <v>1.9</v>
      </c>
      <c r="M82" s="5"/>
      <c r="N82" s="5">
        <f t="shared" si="27"/>
        <v>7.85</v>
      </c>
      <c r="P82">
        <v>4</v>
      </c>
      <c r="Q82">
        <f t="shared" si="28"/>
        <v>22.55</v>
      </c>
      <c r="R82">
        <f t="shared" si="29"/>
        <v>22.55</v>
      </c>
      <c r="S82">
        <f t="shared" si="30"/>
        <v>1.9</v>
      </c>
      <c r="T82">
        <v>999.10529489232295</v>
      </c>
      <c r="U82">
        <f t="shared" si="31"/>
        <v>1.7941342358456086E-4</v>
      </c>
      <c r="V82">
        <f t="shared" si="24"/>
        <v>4.1952898414347274E-2</v>
      </c>
    </row>
    <row r="83" spans="2:22" x14ac:dyDescent="0.35">
      <c r="B83">
        <v>6</v>
      </c>
      <c r="C83">
        <v>22.5</v>
      </c>
      <c r="D83">
        <v>2.1</v>
      </c>
      <c r="F83">
        <v>7.02</v>
      </c>
      <c r="G83" s="1">
        <v>22.4</v>
      </c>
      <c r="H83" s="1"/>
      <c r="I83" s="1"/>
      <c r="J83" s="1">
        <v>7.2</v>
      </c>
      <c r="K83" s="5">
        <f t="shared" si="25"/>
        <v>22.45</v>
      </c>
      <c r="L83" s="5">
        <f t="shared" si="26"/>
        <v>2.1</v>
      </c>
      <c r="M83" s="5"/>
      <c r="N83" s="5">
        <f t="shared" si="27"/>
        <v>7.1099999999999994</v>
      </c>
      <c r="P83">
        <v>5</v>
      </c>
      <c r="Q83">
        <f t="shared" si="28"/>
        <v>22.45</v>
      </c>
      <c r="R83">
        <f t="shared" si="29"/>
        <v>22.45</v>
      </c>
      <c r="S83">
        <f t="shared" si="30"/>
        <v>2.1</v>
      </c>
      <c r="T83">
        <v>999.28454779380104</v>
      </c>
      <c r="U83">
        <f t="shared" si="31"/>
        <v>1.9100321460728328E-4</v>
      </c>
      <c r="V83">
        <f t="shared" si="24"/>
        <v>4.3286736251390553E-2</v>
      </c>
    </row>
    <row r="84" spans="2:22" x14ac:dyDescent="0.35">
      <c r="B84">
        <v>7</v>
      </c>
      <c r="C84">
        <v>22.3</v>
      </c>
      <c r="D84">
        <v>2.2999999999999998</v>
      </c>
      <c r="F84">
        <v>6.77</v>
      </c>
      <c r="G84" s="1">
        <v>22.3</v>
      </c>
      <c r="H84" s="1"/>
      <c r="I84" s="1"/>
      <c r="J84" s="1">
        <v>6.7</v>
      </c>
      <c r="K84" s="5">
        <f t="shared" si="25"/>
        <v>22.3</v>
      </c>
      <c r="L84" s="5">
        <f t="shared" si="26"/>
        <v>2.2999999999999998</v>
      </c>
      <c r="M84" s="5"/>
      <c r="N84" s="5">
        <f t="shared" si="27"/>
        <v>6.7349999999999994</v>
      </c>
      <c r="P84">
        <v>6</v>
      </c>
      <c r="Q84">
        <f t="shared" si="28"/>
        <v>22.3</v>
      </c>
      <c r="R84">
        <f t="shared" si="29"/>
        <v>22.3</v>
      </c>
      <c r="S84">
        <f t="shared" si="30"/>
        <v>2.2999999999999998</v>
      </c>
      <c r="T84">
        <v>999.47541435473704</v>
      </c>
      <c r="U84">
        <f t="shared" si="31"/>
        <v>1.3835649493017867E-4</v>
      </c>
      <c r="V84">
        <f t="shared" si="24"/>
        <v>3.6841243400095126E-2</v>
      </c>
    </row>
    <row r="85" spans="2:22" x14ac:dyDescent="0.35">
      <c r="B85">
        <v>8</v>
      </c>
      <c r="C85">
        <v>22.1</v>
      </c>
      <c r="D85">
        <v>2.4</v>
      </c>
      <c r="F85">
        <v>6.58</v>
      </c>
      <c r="G85" s="1">
        <v>22</v>
      </c>
      <c r="H85" s="1"/>
      <c r="I85" s="1"/>
      <c r="J85" s="1">
        <v>5.95</v>
      </c>
      <c r="K85" s="5">
        <f t="shared" si="25"/>
        <v>22.05</v>
      </c>
      <c r="L85" s="5">
        <f t="shared" si="26"/>
        <v>2.4</v>
      </c>
      <c r="M85" s="5"/>
      <c r="N85" s="5">
        <f t="shared" si="27"/>
        <v>6.2650000000000006</v>
      </c>
      <c r="P85">
        <v>7</v>
      </c>
      <c r="Q85">
        <f t="shared" si="28"/>
        <v>22.05</v>
      </c>
      <c r="R85">
        <f t="shared" si="29"/>
        <v>22.05</v>
      </c>
      <c r="S85">
        <f t="shared" si="30"/>
        <v>2.4</v>
      </c>
      <c r="T85">
        <v>999.61369826983605</v>
      </c>
      <c r="U85">
        <f t="shared" si="31"/>
        <v>1.8343423384380468E-4</v>
      </c>
      <c r="V85">
        <f t="shared" si="24"/>
        <v>4.2420394081240265E-2</v>
      </c>
    </row>
    <row r="86" spans="2:22" x14ac:dyDescent="0.35">
      <c r="B86">
        <v>9</v>
      </c>
      <c r="C86">
        <v>21.6</v>
      </c>
      <c r="D86">
        <v>2.5</v>
      </c>
      <c r="F86">
        <v>5.83</v>
      </c>
      <c r="G86" s="1">
        <v>21.6</v>
      </c>
      <c r="H86" s="1"/>
      <c r="I86" s="1"/>
      <c r="J86" s="1">
        <v>5.32</v>
      </c>
      <c r="K86" s="5">
        <f t="shared" si="25"/>
        <v>21.6</v>
      </c>
      <c r="L86" s="5">
        <f t="shared" si="26"/>
        <v>2.5</v>
      </c>
      <c r="M86" s="5"/>
      <c r="N86" s="5">
        <f t="shared" si="27"/>
        <v>5.5750000000000002</v>
      </c>
      <c r="P86">
        <v>8</v>
      </c>
      <c r="Q86">
        <f t="shared" si="28"/>
        <v>21.6</v>
      </c>
      <c r="R86">
        <f t="shared" si="29"/>
        <v>21.6</v>
      </c>
      <c r="S86">
        <f t="shared" si="30"/>
        <v>2.5</v>
      </c>
      <c r="T86">
        <v>999.79706164271795</v>
      </c>
      <c r="U86">
        <f t="shared" si="31"/>
        <v>1.7037459789606848E-4</v>
      </c>
      <c r="V86">
        <f t="shared" si="24"/>
        <v>4.0882451068403811E-2</v>
      </c>
    </row>
    <row r="87" spans="2:22" x14ac:dyDescent="0.35">
      <c r="B87">
        <v>10</v>
      </c>
      <c r="C87">
        <v>21.2</v>
      </c>
      <c r="D87">
        <v>2.6</v>
      </c>
      <c r="F87">
        <v>4.53</v>
      </c>
      <c r="G87" s="1">
        <v>21.2</v>
      </c>
      <c r="H87" s="1"/>
      <c r="I87" s="1"/>
      <c r="J87" s="1">
        <v>4.41</v>
      </c>
      <c r="K87" s="5">
        <f t="shared" si="25"/>
        <v>21.2</v>
      </c>
      <c r="L87" s="5">
        <f t="shared" si="26"/>
        <v>2.6</v>
      </c>
      <c r="M87" s="5"/>
      <c r="N87" s="5">
        <f t="shared" si="27"/>
        <v>4.4700000000000006</v>
      </c>
      <c r="P87">
        <v>9</v>
      </c>
      <c r="Q87">
        <f t="shared" si="28"/>
        <v>21.2</v>
      </c>
      <c r="R87">
        <f t="shared" si="29"/>
        <v>21.2</v>
      </c>
      <c r="S87">
        <f t="shared" si="30"/>
        <v>2.6</v>
      </c>
      <c r="T87">
        <v>999.967401665073</v>
      </c>
      <c r="U87">
        <f t="shared" si="31"/>
        <v>3.7274550502985985E-4</v>
      </c>
      <c r="V87">
        <f t="shared" si="24"/>
        <v>6.0470103392857903E-2</v>
      </c>
    </row>
    <row r="88" spans="2:22" x14ac:dyDescent="0.35">
      <c r="B88">
        <v>11</v>
      </c>
      <c r="C88">
        <v>19.8</v>
      </c>
      <c r="D88">
        <v>2.7</v>
      </c>
      <c r="F88">
        <v>1.72</v>
      </c>
      <c r="G88" s="1">
        <v>19.899999999999999</v>
      </c>
      <c r="H88" s="1"/>
      <c r="I88" s="1"/>
      <c r="J88" s="1">
        <v>2.15</v>
      </c>
      <c r="K88" s="5">
        <f t="shared" si="25"/>
        <v>19.850000000000001</v>
      </c>
      <c r="L88" s="5">
        <f t="shared" si="26"/>
        <v>2.7</v>
      </c>
      <c r="M88" s="5"/>
      <c r="N88" s="5">
        <f t="shared" si="27"/>
        <v>1.9350000000000001</v>
      </c>
      <c r="P88">
        <v>10</v>
      </c>
      <c r="Q88">
        <f t="shared" si="28"/>
        <v>19.850000000000001</v>
      </c>
      <c r="R88">
        <f t="shared" si="29"/>
        <v>19.850000000000001</v>
      </c>
      <c r="S88">
        <f t="shared" si="30"/>
        <v>2.7</v>
      </c>
      <c r="T88">
        <v>1000.34013501922</v>
      </c>
      <c r="U88">
        <f t="shared" si="31"/>
        <v>6.7610210346797815E-4</v>
      </c>
      <c r="V88">
        <f t="shared" si="24"/>
        <v>8.1440540488265836E-2</v>
      </c>
    </row>
    <row r="89" spans="2:22" x14ac:dyDescent="0.35">
      <c r="B89">
        <v>12</v>
      </c>
      <c r="C89">
        <v>17.399999999999999</v>
      </c>
      <c r="D89">
        <v>2.9</v>
      </c>
      <c r="F89">
        <v>0.25</v>
      </c>
      <c r="G89" s="1">
        <v>17</v>
      </c>
      <c r="H89" s="1"/>
      <c r="I89" s="1"/>
      <c r="J89" s="1">
        <v>0.37</v>
      </c>
      <c r="K89" s="5">
        <f t="shared" si="25"/>
        <v>17.2</v>
      </c>
      <c r="L89" s="5">
        <f t="shared" si="26"/>
        <v>2.9</v>
      </c>
      <c r="M89" s="5"/>
      <c r="N89" s="5">
        <f t="shared" si="27"/>
        <v>0.31</v>
      </c>
      <c r="P89">
        <v>11</v>
      </c>
      <c r="Q89">
        <f t="shared" si="28"/>
        <v>17.2</v>
      </c>
      <c r="R89">
        <f t="shared" si="29"/>
        <v>17.2</v>
      </c>
      <c r="S89">
        <f t="shared" si="30"/>
        <v>2.9</v>
      </c>
      <c r="T89">
        <v>1001.01646708869</v>
      </c>
      <c r="U89">
        <f t="shared" si="31"/>
        <v>4.1668972384952425E-4</v>
      </c>
      <c r="V89">
        <f t="shared" si="24"/>
        <v>6.3935328191570523E-2</v>
      </c>
    </row>
    <row r="90" spans="2:22" x14ac:dyDescent="0.35">
      <c r="B90">
        <v>13</v>
      </c>
      <c r="C90">
        <v>14.5</v>
      </c>
      <c r="D90">
        <v>2.9</v>
      </c>
      <c r="F90">
        <v>0.13</v>
      </c>
      <c r="G90" s="1">
        <v>15</v>
      </c>
      <c r="H90" s="1"/>
      <c r="I90" s="1"/>
      <c r="J90" s="1">
        <v>0.27</v>
      </c>
      <c r="K90" s="5">
        <f t="shared" si="25"/>
        <v>14.75</v>
      </c>
      <c r="L90" s="5">
        <f t="shared" si="26"/>
        <v>2.9</v>
      </c>
      <c r="M90" s="5"/>
      <c r="N90" s="5">
        <f t="shared" si="27"/>
        <v>0.2</v>
      </c>
      <c r="P90">
        <v>12</v>
      </c>
      <c r="Q90">
        <f t="shared" si="28"/>
        <v>14.75</v>
      </c>
      <c r="R90">
        <f t="shared" si="29"/>
        <v>14.75</v>
      </c>
      <c r="S90">
        <f t="shared" si="30"/>
        <v>2.9</v>
      </c>
      <c r="T90">
        <v>1001.43358036393</v>
      </c>
      <c r="U90">
        <f t="shared" si="31"/>
        <v>1.8611386031446112E-4</v>
      </c>
      <c r="V90">
        <f t="shared" si="24"/>
        <v>4.2729111501233721E-2</v>
      </c>
    </row>
    <row r="91" spans="2:22" x14ac:dyDescent="0.35">
      <c r="B91">
        <v>14</v>
      </c>
      <c r="C91">
        <v>12.9</v>
      </c>
      <c r="D91">
        <v>2.8</v>
      </c>
      <c r="F91">
        <v>0.11</v>
      </c>
      <c r="G91" s="1">
        <v>13</v>
      </c>
      <c r="H91" s="1"/>
      <c r="I91" s="1"/>
      <c r="J91" s="1">
        <v>0.28999999999999998</v>
      </c>
      <c r="K91" s="5">
        <f t="shared" si="25"/>
        <v>12.95</v>
      </c>
      <c r="L91" s="5">
        <f t="shared" si="26"/>
        <v>2.8</v>
      </c>
      <c r="M91" s="5"/>
      <c r="N91" s="5">
        <f t="shared" si="27"/>
        <v>0.19999999999999998</v>
      </c>
      <c r="P91">
        <v>13</v>
      </c>
      <c r="Q91">
        <f t="shared" si="28"/>
        <v>12.95</v>
      </c>
      <c r="R91">
        <f t="shared" si="29"/>
        <v>12.95</v>
      </c>
      <c r="S91">
        <f t="shared" si="30"/>
        <v>2.8</v>
      </c>
      <c r="T91">
        <v>1001.6199610334201</v>
      </c>
      <c r="U91">
        <f t="shared" si="31"/>
        <v>1.957924771463131E-4</v>
      </c>
      <c r="V91">
        <f t="shared" si="24"/>
        <v>4.3826067594587258E-2</v>
      </c>
    </row>
    <row r="92" spans="2:22" x14ac:dyDescent="0.35">
      <c r="B92">
        <v>15</v>
      </c>
      <c r="C92">
        <v>11.4</v>
      </c>
      <c r="D92">
        <v>2.8</v>
      </c>
      <c r="F92">
        <v>0.09</v>
      </c>
      <c r="G92" s="1">
        <v>11.4</v>
      </c>
      <c r="H92" s="1"/>
      <c r="I92" s="1"/>
      <c r="J92" s="1">
        <v>0.31</v>
      </c>
      <c r="K92" s="5">
        <f t="shared" si="25"/>
        <v>11.4</v>
      </c>
      <c r="L92" s="5">
        <f t="shared" si="26"/>
        <v>2.8</v>
      </c>
      <c r="M92" s="5"/>
      <c r="N92" s="5">
        <f>(F92+J92)/2</f>
        <v>0.2</v>
      </c>
      <c r="P92">
        <v>14</v>
      </c>
      <c r="Q92">
        <f t="shared" si="28"/>
        <v>11.4</v>
      </c>
      <c r="R92">
        <f t="shared" si="29"/>
        <v>11.4</v>
      </c>
      <c r="S92">
        <f t="shared" si="30"/>
        <v>2.8</v>
      </c>
      <c r="T92">
        <v>1001.81607068675</v>
      </c>
      <c r="U92">
        <f t="shared" si="31"/>
        <v>9.1605367118016855E-5</v>
      </c>
      <c r="V92">
        <f t="shared" si="24"/>
        <v>2.9977469063077113E-2</v>
      </c>
    </row>
    <row r="93" spans="2:22" x14ac:dyDescent="0.35">
      <c r="B93">
        <v>16</v>
      </c>
      <c r="C93">
        <v>10.6</v>
      </c>
      <c r="D93">
        <v>2.8</v>
      </c>
      <c r="F93">
        <v>7.0000000000000007E-2</v>
      </c>
      <c r="G93" s="1"/>
      <c r="H93" s="1"/>
      <c r="I93" s="1"/>
      <c r="J93" s="1"/>
      <c r="K93" s="5">
        <f>(C93)</f>
        <v>10.6</v>
      </c>
      <c r="L93" s="5">
        <f t="shared" si="26"/>
        <v>2.8</v>
      </c>
      <c r="M93" s="5"/>
      <c r="N93" s="5">
        <f>F93</f>
        <v>7.0000000000000007E-2</v>
      </c>
      <c r="P93">
        <v>15</v>
      </c>
      <c r="Q93">
        <f t="shared" si="28"/>
        <v>10.6</v>
      </c>
      <c r="R93">
        <f t="shared" si="29"/>
        <v>10.6</v>
      </c>
      <c r="S93">
        <f t="shared" si="30"/>
        <v>2.8</v>
      </c>
      <c r="T93">
        <v>1001.90784241569</v>
      </c>
      <c r="U93">
        <f t="shared" si="31"/>
        <v>4.5111033017817026E-5</v>
      </c>
      <c r="V93">
        <f t="shared" si="24"/>
        <v>2.1036616503249402E-2</v>
      </c>
    </row>
    <row r="94" spans="2:22" x14ac:dyDescent="0.35">
      <c r="B94">
        <v>17</v>
      </c>
      <c r="C94">
        <v>10.199999999999999</v>
      </c>
      <c r="D94">
        <v>2.8</v>
      </c>
      <c r="F94">
        <v>0.05</v>
      </c>
      <c r="G94" s="1"/>
      <c r="H94" s="1"/>
      <c r="I94" s="1"/>
      <c r="J94" s="1"/>
      <c r="K94" s="5">
        <f>(C94)</f>
        <v>10.199999999999999</v>
      </c>
      <c r="L94" s="5">
        <f t="shared" si="26"/>
        <v>2.8</v>
      </c>
      <c r="M94" s="5"/>
      <c r="N94" s="5">
        <f>F94</f>
        <v>0.05</v>
      </c>
      <c r="P94">
        <v>16</v>
      </c>
      <c r="Q94">
        <f t="shared" si="28"/>
        <v>10.199999999999999</v>
      </c>
      <c r="R94">
        <f t="shared" si="29"/>
        <v>10.199999999999999</v>
      </c>
      <c r="S94">
        <f t="shared" si="30"/>
        <v>2.8</v>
      </c>
      <c r="T94">
        <v>1001.95303951345</v>
      </c>
    </row>
    <row r="95" spans="2:22" x14ac:dyDescent="0.35">
      <c r="B95">
        <v>18</v>
      </c>
      <c r="G95" s="1"/>
      <c r="H95" s="1"/>
      <c r="I95" s="1"/>
      <c r="J95" s="1"/>
      <c r="K95" s="5"/>
      <c r="L95" s="5"/>
      <c r="M95" s="5"/>
      <c r="N95" s="5"/>
    </row>
    <row r="96" spans="2:22" x14ac:dyDescent="0.35">
      <c r="B96">
        <v>19</v>
      </c>
      <c r="G96" s="1"/>
      <c r="H96" s="1"/>
      <c r="I96" s="1"/>
      <c r="J96" s="1"/>
      <c r="K96" s="5"/>
      <c r="L96" s="5"/>
      <c r="M96" s="5"/>
      <c r="N96" s="5"/>
    </row>
    <row r="97" spans="2:14" x14ac:dyDescent="0.35">
      <c r="B97">
        <v>20</v>
      </c>
      <c r="G97" s="1"/>
      <c r="H97" s="1"/>
      <c r="I97" s="1"/>
      <c r="J97" s="1"/>
      <c r="K97" s="5"/>
      <c r="L97" s="5"/>
      <c r="M97" s="5"/>
      <c r="N97" s="5"/>
    </row>
    <row r="98" spans="2:14" x14ac:dyDescent="0.35">
      <c r="B98" s="7" t="s">
        <v>40</v>
      </c>
    </row>
    <row r="99" spans="2:14" x14ac:dyDescent="0.35">
      <c r="B99" s="7"/>
    </row>
  </sheetData>
  <hyperlinks>
    <hyperlink ref="B98" r:id="rId1" xr:uid="{1D5D08A5-C9A9-40F3-A3A4-E3AF98A0480B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9A93-67E4-4C3E-954C-76A85F052AA2}">
  <dimension ref="A1:AG96"/>
  <sheetViews>
    <sheetView tabSelected="1" topLeftCell="A49" zoomScale="70" zoomScaleNormal="70" workbookViewId="0">
      <selection activeCell="U76" sqref="U76"/>
    </sheetView>
  </sheetViews>
  <sheetFormatPr defaultRowHeight="14.5" x14ac:dyDescent="0.35"/>
  <cols>
    <col min="3" max="3" width="15.453125" customWidth="1"/>
    <col min="4" max="4" width="11.81640625" customWidth="1"/>
    <col min="5" max="5" width="14.1796875" customWidth="1"/>
    <col min="21" max="21" width="14.1796875" bestFit="1" customWidth="1"/>
  </cols>
  <sheetData>
    <row r="1" spans="1:22" x14ac:dyDescent="0.35">
      <c r="A1" t="s">
        <v>12</v>
      </c>
      <c r="D1" t="s">
        <v>8</v>
      </c>
      <c r="E1" t="s">
        <v>10</v>
      </c>
      <c r="F1" t="s">
        <v>18</v>
      </c>
      <c r="K1" t="s">
        <v>24</v>
      </c>
    </row>
    <row r="2" spans="1:22" x14ac:dyDescent="0.35">
      <c r="C2" t="s">
        <v>1</v>
      </c>
      <c r="D2" t="s">
        <v>25</v>
      </c>
      <c r="E2" t="s">
        <v>26</v>
      </c>
      <c r="F2">
        <v>5.56</v>
      </c>
      <c r="G2" t="s">
        <v>6</v>
      </c>
    </row>
    <row r="3" spans="1:22" x14ac:dyDescent="0.35">
      <c r="B3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</v>
      </c>
      <c r="H3" s="1" t="s">
        <v>3</v>
      </c>
      <c r="I3" s="1" t="s">
        <v>4</v>
      </c>
      <c r="J3" s="1" t="s">
        <v>5</v>
      </c>
      <c r="K3" s="5" t="s">
        <v>2</v>
      </c>
      <c r="L3" s="5" t="s">
        <v>3</v>
      </c>
      <c r="M3" s="5" t="s">
        <v>4</v>
      </c>
      <c r="N3" s="5" t="s">
        <v>5</v>
      </c>
      <c r="P3" t="s">
        <v>33</v>
      </c>
      <c r="Q3" t="s">
        <v>34</v>
      </c>
      <c r="R3" t="s">
        <v>38</v>
      </c>
      <c r="S3" t="s">
        <v>35</v>
      </c>
      <c r="T3" t="s">
        <v>37</v>
      </c>
      <c r="U3" t="s">
        <v>36</v>
      </c>
      <c r="V3" t="s">
        <v>39</v>
      </c>
    </row>
    <row r="4" spans="1:22" x14ac:dyDescent="0.35">
      <c r="B4">
        <v>0</v>
      </c>
      <c r="C4" s="1">
        <v>25.5</v>
      </c>
      <c r="D4" s="1">
        <v>1.1000000000000001</v>
      </c>
      <c r="E4" s="1">
        <v>100</v>
      </c>
      <c r="F4" s="1">
        <v>7.9</v>
      </c>
      <c r="G4" s="1">
        <v>25.5</v>
      </c>
      <c r="H4" s="1">
        <v>1.1000000000000001</v>
      </c>
      <c r="I4" s="1">
        <v>97.5</v>
      </c>
      <c r="J4" s="1">
        <v>7.94</v>
      </c>
      <c r="K4" s="5">
        <f>(C4+G4)/2</f>
        <v>25.5</v>
      </c>
      <c r="L4" s="5">
        <f t="shared" ref="L4:N19" si="0">(D4+H4)/2</f>
        <v>1.1000000000000001</v>
      </c>
      <c r="M4" s="5">
        <f t="shared" si="0"/>
        <v>98.75</v>
      </c>
      <c r="N4" s="5">
        <f t="shared" si="0"/>
        <v>7.92</v>
      </c>
      <c r="P4">
        <v>0</v>
      </c>
      <c r="Q4">
        <f>K4</f>
        <v>25.5</v>
      </c>
      <c r="R4">
        <f>Q4</f>
        <v>25.5</v>
      </c>
      <c r="S4">
        <f>L4</f>
        <v>1.1000000000000001</v>
      </c>
      <c r="T4">
        <v>997.748753254652</v>
      </c>
      <c r="U4" s="19">
        <f>((T5-T4)/(P5-P4))/T4</f>
        <v>1.7655205155171683E-5</v>
      </c>
      <c r="V4">
        <f>(9.81*U4)^0.5</f>
        <v>1.316045449717578E-2</v>
      </c>
    </row>
    <row r="5" spans="1:22" x14ac:dyDescent="0.35">
      <c r="B5">
        <v>1</v>
      </c>
      <c r="C5" s="1">
        <v>25.4</v>
      </c>
      <c r="D5" s="1">
        <v>1.1000000000000001</v>
      </c>
      <c r="E5" s="1">
        <v>99</v>
      </c>
      <c r="F5" s="1">
        <v>7.8</v>
      </c>
      <c r="G5" s="1">
        <v>25.5</v>
      </c>
      <c r="H5" s="1">
        <v>1.1000000000000001</v>
      </c>
      <c r="I5" s="1">
        <v>96.7</v>
      </c>
      <c r="J5" s="1">
        <v>7.88</v>
      </c>
      <c r="K5" s="5">
        <f t="shared" ref="K5:N24" si="1">(C5+G5)/2</f>
        <v>25.45</v>
      </c>
      <c r="L5" s="5">
        <f t="shared" si="0"/>
        <v>1.1000000000000001</v>
      </c>
      <c r="M5" s="5">
        <f t="shared" si="0"/>
        <v>97.85</v>
      </c>
      <c r="N5" s="5">
        <f t="shared" si="0"/>
        <v>7.84</v>
      </c>
      <c r="P5">
        <v>1</v>
      </c>
      <c r="Q5">
        <f t="shared" ref="Q5:Q24" si="2">K5</f>
        <v>25.45</v>
      </c>
      <c r="R5">
        <f t="shared" ref="R5:R24" si="3">Q5</f>
        <v>25.45</v>
      </c>
      <c r="S5">
        <f t="shared" ref="S5:S24" si="4">L5</f>
        <v>1.1000000000000001</v>
      </c>
      <c r="T5">
        <v>997.76636871358403</v>
      </c>
      <c r="U5" s="19">
        <f t="shared" ref="U5:U23" si="5">((T6-T5)/(P6-P5))/T5</f>
        <v>5.6860659695397086E-5</v>
      </c>
      <c r="V5">
        <f t="shared" ref="V5:V21" si="6">(9.81*U5)^0.5</f>
        <v>2.3617854932483716E-2</v>
      </c>
    </row>
    <row r="6" spans="1:22" x14ac:dyDescent="0.35">
      <c r="B6">
        <v>2</v>
      </c>
      <c r="C6" s="1">
        <v>25.2</v>
      </c>
      <c r="D6" s="1">
        <v>1.1000000000000001</v>
      </c>
      <c r="E6" s="1">
        <v>98</v>
      </c>
      <c r="F6" s="1">
        <v>7.8</v>
      </c>
      <c r="G6" s="1">
        <v>25.3</v>
      </c>
      <c r="H6" s="1">
        <v>1.1000000000000001</v>
      </c>
      <c r="I6" s="1">
        <v>96</v>
      </c>
      <c r="J6" s="1">
        <v>7.59</v>
      </c>
      <c r="K6" s="5">
        <f t="shared" si="1"/>
        <v>25.25</v>
      </c>
      <c r="L6" s="5">
        <f t="shared" si="0"/>
        <v>1.1000000000000001</v>
      </c>
      <c r="M6" s="5">
        <f t="shared" si="0"/>
        <v>97</v>
      </c>
      <c r="N6" s="5">
        <f t="shared" si="0"/>
        <v>7.6950000000000003</v>
      </c>
      <c r="P6">
        <v>2</v>
      </c>
      <c r="Q6">
        <f t="shared" si="2"/>
        <v>25.25</v>
      </c>
      <c r="R6">
        <f t="shared" si="3"/>
        <v>25.25</v>
      </c>
      <c r="S6">
        <f t="shared" si="4"/>
        <v>1.1000000000000001</v>
      </c>
      <c r="T6">
        <v>997.82310236753096</v>
      </c>
      <c r="U6" s="19">
        <f t="shared" si="5"/>
        <v>1.7540264807013497E-5</v>
      </c>
      <c r="V6">
        <f t="shared" si="6"/>
        <v>1.3117545416609101E-2</v>
      </c>
    </row>
    <row r="7" spans="1:22" x14ac:dyDescent="0.35">
      <c r="B7">
        <v>3</v>
      </c>
      <c r="C7" s="1">
        <v>25.2</v>
      </c>
      <c r="D7" s="1">
        <v>1.1000000000000001</v>
      </c>
      <c r="E7" s="1">
        <v>98</v>
      </c>
      <c r="F7" s="1">
        <v>7.8</v>
      </c>
      <c r="G7" s="1">
        <v>25.2</v>
      </c>
      <c r="H7" s="1">
        <v>1.1000000000000001</v>
      </c>
      <c r="I7" s="1">
        <v>95</v>
      </c>
      <c r="J7" s="1">
        <v>7.75</v>
      </c>
      <c r="K7" s="5">
        <f t="shared" si="1"/>
        <v>25.2</v>
      </c>
      <c r="L7" s="5">
        <f t="shared" si="0"/>
        <v>1.1000000000000001</v>
      </c>
      <c r="M7" s="5">
        <f t="shared" si="0"/>
        <v>96.5</v>
      </c>
      <c r="N7" s="5">
        <f t="shared" si="0"/>
        <v>7.7750000000000004</v>
      </c>
      <c r="P7">
        <v>3</v>
      </c>
      <c r="Q7">
        <f t="shared" si="2"/>
        <v>25.2</v>
      </c>
      <c r="R7">
        <f t="shared" si="3"/>
        <v>25.2</v>
      </c>
      <c r="S7">
        <f t="shared" si="4"/>
        <v>1.1000000000000001</v>
      </c>
      <c r="T7">
        <v>997.84060444897705</v>
      </c>
      <c r="U7" s="19">
        <f t="shared" si="5"/>
        <v>3.0499469154986592E-5</v>
      </c>
      <c r="V7">
        <f t="shared" si="6"/>
        <v>1.7297392647749502E-2</v>
      </c>
    </row>
    <row r="8" spans="1:22" x14ac:dyDescent="0.35">
      <c r="B8">
        <v>4</v>
      </c>
      <c r="C8" s="1">
        <v>25.1</v>
      </c>
      <c r="D8" s="1">
        <v>1.1000000000000001</v>
      </c>
      <c r="E8" s="1">
        <v>97</v>
      </c>
      <c r="F8" s="1">
        <v>7.7</v>
      </c>
      <c r="G8" s="1">
        <v>25.1</v>
      </c>
      <c r="H8" s="1">
        <v>1.1000000000000001</v>
      </c>
      <c r="I8" s="1">
        <v>94.5</v>
      </c>
      <c r="J8" s="1">
        <v>7.76</v>
      </c>
      <c r="K8" s="5">
        <f t="shared" si="1"/>
        <v>25.1</v>
      </c>
      <c r="L8" s="5">
        <f t="shared" si="0"/>
        <v>1.1000000000000001</v>
      </c>
      <c r="M8" s="5">
        <f t="shared" si="0"/>
        <v>95.75</v>
      </c>
      <c r="N8" s="5">
        <f t="shared" si="0"/>
        <v>7.73</v>
      </c>
      <c r="P8">
        <v>4</v>
      </c>
      <c r="Q8">
        <f t="shared" si="2"/>
        <v>25.1</v>
      </c>
      <c r="R8">
        <f t="shared" si="3"/>
        <v>25.1</v>
      </c>
      <c r="S8">
        <f t="shared" si="4"/>
        <v>1.1000000000000001</v>
      </c>
      <c r="T8">
        <v>997.87103805771403</v>
      </c>
      <c r="U8" s="19">
        <f t="shared" si="5"/>
        <v>1.5845021750982713E-4</v>
      </c>
      <c r="V8">
        <f t="shared" si="6"/>
        <v>3.9425837134693845E-2</v>
      </c>
    </row>
    <row r="9" spans="1:22" x14ac:dyDescent="0.35">
      <c r="B9">
        <v>5</v>
      </c>
      <c r="C9" s="1">
        <v>24.3</v>
      </c>
      <c r="D9" s="1">
        <v>1.1000000000000001</v>
      </c>
      <c r="E9" s="1">
        <v>87</v>
      </c>
      <c r="F9" s="1">
        <v>7</v>
      </c>
      <c r="G9" s="1">
        <v>24.7</v>
      </c>
      <c r="H9" s="1">
        <v>1.1000000000000001</v>
      </c>
      <c r="I9" s="1">
        <v>93.3</v>
      </c>
      <c r="J9" s="1">
        <v>7.71</v>
      </c>
      <c r="K9" s="5">
        <f t="shared" si="1"/>
        <v>24.5</v>
      </c>
      <c r="L9" s="5">
        <f t="shared" si="0"/>
        <v>1.1000000000000001</v>
      </c>
      <c r="M9" s="5">
        <f t="shared" si="0"/>
        <v>90.15</v>
      </c>
      <c r="N9" s="5">
        <f t="shared" si="0"/>
        <v>7.3550000000000004</v>
      </c>
      <c r="P9">
        <v>5</v>
      </c>
      <c r="Q9">
        <f t="shared" si="2"/>
        <v>24.5</v>
      </c>
      <c r="R9">
        <f t="shared" si="3"/>
        <v>24.5</v>
      </c>
      <c r="S9">
        <f t="shared" si="4"/>
        <v>1.1000000000000001</v>
      </c>
      <c r="T9">
        <v>998.02915094074103</v>
      </c>
      <c r="U9" s="19">
        <f t="shared" si="5"/>
        <v>2.655817783278975E-4</v>
      </c>
      <c r="V9">
        <f t="shared" si="6"/>
        <v>5.1042700216550795E-2</v>
      </c>
    </row>
    <row r="10" spans="1:22" x14ac:dyDescent="0.35">
      <c r="B10">
        <v>6</v>
      </c>
      <c r="C10" s="1">
        <v>23.5</v>
      </c>
      <c r="D10" s="1">
        <v>1.1000000000000001</v>
      </c>
      <c r="E10" s="1">
        <v>89</v>
      </c>
      <c r="F10" s="1">
        <v>7.4</v>
      </c>
      <c r="G10" s="1">
        <v>23.4</v>
      </c>
      <c r="H10" s="1">
        <v>1.1000000000000001</v>
      </c>
      <c r="I10" s="1">
        <v>87</v>
      </c>
      <c r="J10" s="1">
        <v>7.28</v>
      </c>
      <c r="K10" s="5">
        <f t="shared" si="1"/>
        <v>23.45</v>
      </c>
      <c r="L10" s="5">
        <f t="shared" si="0"/>
        <v>1.1000000000000001</v>
      </c>
      <c r="M10" s="5">
        <f t="shared" si="0"/>
        <v>88</v>
      </c>
      <c r="N10" s="5">
        <f t="shared" si="0"/>
        <v>7.34</v>
      </c>
      <c r="P10">
        <v>6</v>
      </c>
      <c r="Q10">
        <f t="shared" si="2"/>
        <v>23.45</v>
      </c>
      <c r="R10">
        <f t="shared" si="3"/>
        <v>23.45</v>
      </c>
      <c r="S10">
        <f t="shared" si="4"/>
        <v>1.1000000000000001</v>
      </c>
      <c r="T10">
        <v>998.29420929747096</v>
      </c>
      <c r="U10" s="19">
        <f t="shared" si="5"/>
        <v>1.0114992770828057E-4</v>
      </c>
      <c r="V10">
        <f t="shared" si="6"/>
        <v>3.1500488739355022E-2</v>
      </c>
    </row>
    <row r="11" spans="1:22" x14ac:dyDescent="0.35">
      <c r="B11">
        <v>7</v>
      </c>
      <c r="C11" s="1">
        <v>23.2</v>
      </c>
      <c r="D11" s="1">
        <v>1.1000000000000001</v>
      </c>
      <c r="E11" s="1">
        <v>89</v>
      </c>
      <c r="F11" s="1">
        <v>7.3</v>
      </c>
      <c r="G11" s="1">
        <v>22.9</v>
      </c>
      <c r="H11" s="1">
        <v>1.1000000000000001</v>
      </c>
      <c r="I11" s="1">
        <v>81</v>
      </c>
      <c r="J11" s="1">
        <v>6.86</v>
      </c>
      <c r="K11" s="5">
        <f t="shared" si="1"/>
        <v>23.049999999999997</v>
      </c>
      <c r="L11" s="5">
        <f t="shared" si="0"/>
        <v>1.1000000000000001</v>
      </c>
      <c r="M11" s="5">
        <f t="shared" si="0"/>
        <v>85</v>
      </c>
      <c r="N11" s="5">
        <f t="shared" si="0"/>
        <v>7.08</v>
      </c>
      <c r="P11">
        <v>7</v>
      </c>
      <c r="Q11">
        <f t="shared" si="2"/>
        <v>23.049999999999997</v>
      </c>
      <c r="R11">
        <f t="shared" si="3"/>
        <v>23.049999999999997</v>
      </c>
      <c r="S11">
        <f t="shared" si="4"/>
        <v>1.1000000000000001</v>
      </c>
      <c r="T11">
        <v>998.39518668457299</v>
      </c>
      <c r="U11" s="19">
        <f t="shared" si="5"/>
        <v>1.4650996021394968E-4</v>
      </c>
      <c r="V11">
        <f t="shared" si="6"/>
        <v>3.7911247799285723E-2</v>
      </c>
    </row>
    <row r="12" spans="1:22" x14ac:dyDescent="0.35">
      <c r="B12">
        <v>8</v>
      </c>
      <c r="C12" s="1">
        <v>22.5</v>
      </c>
      <c r="D12" s="1">
        <v>1.1000000000000001</v>
      </c>
      <c r="E12" s="1">
        <v>80</v>
      </c>
      <c r="F12" s="1">
        <v>6.7</v>
      </c>
      <c r="G12" s="1">
        <v>22.4</v>
      </c>
      <c r="H12" s="1">
        <v>1.1000000000000001</v>
      </c>
      <c r="I12" s="1">
        <v>68.5</v>
      </c>
      <c r="J12" s="1">
        <v>5.93</v>
      </c>
      <c r="K12" s="5">
        <f t="shared" si="1"/>
        <v>22.45</v>
      </c>
      <c r="L12" s="5">
        <f t="shared" si="0"/>
        <v>1.1000000000000001</v>
      </c>
      <c r="M12" s="5">
        <f t="shared" si="0"/>
        <v>74.25</v>
      </c>
      <c r="N12" s="5">
        <f t="shared" si="0"/>
        <v>6.3149999999999995</v>
      </c>
      <c r="P12">
        <v>8</v>
      </c>
      <c r="Q12">
        <f t="shared" si="2"/>
        <v>22.45</v>
      </c>
      <c r="R12">
        <f t="shared" si="3"/>
        <v>22.45</v>
      </c>
      <c r="S12">
        <f t="shared" si="4"/>
        <v>1.1000000000000001</v>
      </c>
      <c r="T12">
        <v>998.54146152365195</v>
      </c>
      <c r="U12" s="19">
        <f t="shared" si="5"/>
        <v>2.1077358604815205E-4</v>
      </c>
      <c r="V12">
        <f t="shared" si="6"/>
        <v>4.5471847104910659E-2</v>
      </c>
    </row>
    <row r="13" spans="1:22" x14ac:dyDescent="0.35">
      <c r="B13">
        <v>9</v>
      </c>
      <c r="C13" s="1">
        <v>21.6</v>
      </c>
      <c r="D13" s="1">
        <v>1.1000000000000001</v>
      </c>
      <c r="E13" s="1">
        <v>70</v>
      </c>
      <c r="F13" s="1">
        <v>6.7</v>
      </c>
      <c r="G13" s="1">
        <v>21.5</v>
      </c>
      <c r="H13" s="1">
        <v>1.1000000000000001</v>
      </c>
      <c r="I13" s="1">
        <v>66.7</v>
      </c>
      <c r="J13" s="1">
        <v>5.86</v>
      </c>
      <c r="K13" s="5">
        <f t="shared" si="1"/>
        <v>21.55</v>
      </c>
      <c r="L13" s="5">
        <f t="shared" si="0"/>
        <v>1.1000000000000001</v>
      </c>
      <c r="M13" s="5">
        <f t="shared" si="0"/>
        <v>68.349999999999994</v>
      </c>
      <c r="N13" s="5">
        <f t="shared" si="0"/>
        <v>6.28</v>
      </c>
      <c r="P13">
        <v>9</v>
      </c>
      <c r="Q13">
        <f t="shared" si="2"/>
        <v>21.55</v>
      </c>
      <c r="R13">
        <f t="shared" si="3"/>
        <v>21.55</v>
      </c>
      <c r="S13">
        <f t="shared" si="4"/>
        <v>1.1000000000000001</v>
      </c>
      <c r="T13">
        <v>998.75192768831505</v>
      </c>
      <c r="U13" s="19">
        <f t="shared" si="5"/>
        <v>3.1949522620448986E-4</v>
      </c>
      <c r="V13">
        <f t="shared" si="6"/>
        <v>5.5984356467374395E-2</v>
      </c>
    </row>
    <row r="14" spans="1:22" x14ac:dyDescent="0.35">
      <c r="B14">
        <v>10</v>
      </c>
      <c r="C14" s="1">
        <v>19.899999999999999</v>
      </c>
      <c r="D14" s="1">
        <v>1.1000000000000001</v>
      </c>
      <c r="E14" s="1">
        <v>33</v>
      </c>
      <c r="F14" s="1">
        <v>2.9</v>
      </c>
      <c r="G14" s="1">
        <v>20.3</v>
      </c>
      <c r="H14" s="1">
        <v>1.1000000000000001</v>
      </c>
      <c r="I14" s="1">
        <v>46</v>
      </c>
      <c r="J14" s="1">
        <v>4.13</v>
      </c>
      <c r="K14" s="5">
        <f>(C14+G14)/2</f>
        <v>20.100000000000001</v>
      </c>
      <c r="L14" s="5">
        <f t="shared" si="0"/>
        <v>1.1000000000000001</v>
      </c>
      <c r="M14" s="5">
        <f t="shared" si="0"/>
        <v>39.5</v>
      </c>
      <c r="N14" s="5">
        <f t="shared" si="0"/>
        <v>3.5149999999999997</v>
      </c>
      <c r="P14">
        <v>10</v>
      </c>
      <c r="Q14">
        <f>K14</f>
        <v>20.100000000000001</v>
      </c>
      <c r="R14">
        <f t="shared" si="3"/>
        <v>20.100000000000001</v>
      </c>
      <c r="S14">
        <f t="shared" si="4"/>
        <v>1.1000000000000001</v>
      </c>
      <c r="T14">
        <v>999.071024161374</v>
      </c>
      <c r="U14" s="19">
        <f t="shared" si="5"/>
        <v>3.5540134773209456E-4</v>
      </c>
      <c r="V14">
        <f t="shared" si="6"/>
        <v>5.9046483563814769E-2</v>
      </c>
    </row>
    <row r="15" spans="1:22" x14ac:dyDescent="0.35">
      <c r="B15">
        <v>11</v>
      </c>
      <c r="C15" s="1">
        <v>18.5</v>
      </c>
      <c r="D15" s="1">
        <v>1.1000000000000001</v>
      </c>
      <c r="E15" s="1">
        <v>36</v>
      </c>
      <c r="F15" s="1">
        <v>3.3</v>
      </c>
      <c r="G15" s="1">
        <v>18.2</v>
      </c>
      <c r="H15" s="1">
        <v>1.1000000000000001</v>
      </c>
      <c r="I15" s="1">
        <v>33.9</v>
      </c>
      <c r="J15" s="1">
        <v>3.16</v>
      </c>
      <c r="K15" s="5">
        <f t="shared" si="1"/>
        <v>18.350000000000001</v>
      </c>
      <c r="L15" s="5">
        <f t="shared" si="0"/>
        <v>1.1000000000000001</v>
      </c>
      <c r="M15" s="5">
        <f t="shared" si="0"/>
        <v>34.950000000000003</v>
      </c>
      <c r="N15" s="5">
        <f t="shared" si="0"/>
        <v>3.23</v>
      </c>
      <c r="P15">
        <v>11</v>
      </c>
      <c r="Q15">
        <f t="shared" si="2"/>
        <v>18.350000000000001</v>
      </c>
      <c r="R15">
        <f t="shared" si="3"/>
        <v>18.350000000000001</v>
      </c>
      <c r="S15">
        <f t="shared" si="4"/>
        <v>1.1000000000000001</v>
      </c>
      <c r="T15">
        <v>999.42609534984103</v>
      </c>
      <c r="U15" s="19">
        <f t="shared" si="5"/>
        <v>1.8123966993231473E-4</v>
      </c>
      <c r="V15">
        <f t="shared" si="6"/>
        <v>4.2165876749286353E-2</v>
      </c>
    </row>
    <row r="16" spans="1:22" x14ac:dyDescent="0.35">
      <c r="B16">
        <v>12</v>
      </c>
      <c r="C16" s="1">
        <v>17.100000000000001</v>
      </c>
      <c r="D16" s="1">
        <v>1.1000000000000001</v>
      </c>
      <c r="E16" s="1">
        <v>30</v>
      </c>
      <c r="F16" s="1">
        <v>2.9</v>
      </c>
      <c r="G16" s="1">
        <v>17.7</v>
      </c>
      <c r="H16" s="1">
        <v>1.1000000000000001</v>
      </c>
      <c r="I16" s="1">
        <v>23.7</v>
      </c>
      <c r="J16" s="1">
        <v>2.29</v>
      </c>
      <c r="K16" s="5">
        <f t="shared" si="1"/>
        <v>17.399999999999999</v>
      </c>
      <c r="L16" s="5">
        <f t="shared" si="0"/>
        <v>1.1000000000000001</v>
      </c>
      <c r="M16" s="5">
        <f t="shared" si="0"/>
        <v>26.85</v>
      </c>
      <c r="N16" s="5">
        <f t="shared" si="0"/>
        <v>2.5949999999999998</v>
      </c>
      <c r="P16">
        <v>12</v>
      </c>
      <c r="Q16">
        <f t="shared" si="2"/>
        <v>17.399999999999999</v>
      </c>
      <c r="R16">
        <f t="shared" si="3"/>
        <v>17.399999999999999</v>
      </c>
      <c r="S16">
        <f t="shared" si="4"/>
        <v>1.1000000000000001</v>
      </c>
      <c r="T16">
        <v>999.60723100548398</v>
      </c>
      <c r="U16" s="19">
        <f t="shared" si="5"/>
        <v>2.0509901967578407E-4</v>
      </c>
      <c r="V16">
        <f t="shared" si="6"/>
        <v>4.4855561338806603E-2</v>
      </c>
    </row>
    <row r="17" spans="1:30" x14ac:dyDescent="0.35">
      <c r="B17">
        <v>13</v>
      </c>
      <c r="C17" s="1">
        <v>16.3</v>
      </c>
      <c r="D17" s="1">
        <v>1.1000000000000001</v>
      </c>
      <c r="E17" s="1">
        <v>26</v>
      </c>
      <c r="F17" s="1">
        <v>2.5</v>
      </c>
      <c r="G17" s="1">
        <v>16.2</v>
      </c>
      <c r="H17" s="1">
        <v>1.1000000000000001</v>
      </c>
      <c r="I17" s="1">
        <v>22.4</v>
      </c>
      <c r="J17" s="1">
        <v>2.1</v>
      </c>
      <c r="K17" s="5">
        <f t="shared" si="1"/>
        <v>16.25</v>
      </c>
      <c r="L17" s="5">
        <f t="shared" si="0"/>
        <v>1.1000000000000001</v>
      </c>
      <c r="M17" s="5">
        <f t="shared" si="0"/>
        <v>24.2</v>
      </c>
      <c r="N17" s="5">
        <f t="shared" si="0"/>
        <v>2.2999999999999998</v>
      </c>
      <c r="P17">
        <v>13</v>
      </c>
      <c r="Q17">
        <f t="shared" si="2"/>
        <v>16.25</v>
      </c>
      <c r="R17">
        <f t="shared" si="3"/>
        <v>16.25</v>
      </c>
      <c r="S17">
        <f t="shared" si="4"/>
        <v>1.1000000000000001</v>
      </c>
      <c r="T17">
        <v>999.81224946862403</v>
      </c>
      <c r="U17" s="19">
        <f t="shared" si="5"/>
        <v>1.2733990010393184E-4</v>
      </c>
      <c r="V17">
        <f t="shared" si="6"/>
        <v>3.5344086068528797E-2</v>
      </c>
    </row>
    <row r="18" spans="1:30" x14ac:dyDescent="0.35">
      <c r="B18">
        <v>14</v>
      </c>
      <c r="C18" s="1">
        <v>15.5</v>
      </c>
      <c r="D18" s="1">
        <v>1.1000000000000001</v>
      </c>
      <c r="E18" s="1">
        <v>8</v>
      </c>
      <c r="F18" s="1">
        <v>0.8</v>
      </c>
      <c r="G18" s="1">
        <v>15.5</v>
      </c>
      <c r="H18" s="1">
        <v>1.1000000000000001</v>
      </c>
      <c r="I18" s="1">
        <v>7.5</v>
      </c>
      <c r="J18" s="1">
        <v>0.72</v>
      </c>
      <c r="K18" s="5">
        <f t="shared" si="1"/>
        <v>15.5</v>
      </c>
      <c r="L18" s="5">
        <f t="shared" si="0"/>
        <v>1.1000000000000001</v>
      </c>
      <c r="M18" s="5">
        <f t="shared" si="0"/>
        <v>7.75</v>
      </c>
      <c r="N18" s="5">
        <f t="shared" si="0"/>
        <v>0.76</v>
      </c>
      <c r="P18">
        <v>14</v>
      </c>
      <c r="Q18">
        <f t="shared" si="2"/>
        <v>15.5</v>
      </c>
      <c r="R18">
        <f t="shared" si="3"/>
        <v>15.5</v>
      </c>
      <c r="S18">
        <f t="shared" si="4"/>
        <v>1.1000000000000001</v>
      </c>
      <c r="T18">
        <v>999.93956546059405</v>
      </c>
      <c r="U18" s="19">
        <f t="shared" si="5"/>
        <v>9.8156157028091905E-5</v>
      </c>
      <c r="V18">
        <f t="shared" si="6"/>
        <v>3.103082178166704E-2</v>
      </c>
    </row>
    <row r="19" spans="1:30" x14ac:dyDescent="0.35">
      <c r="B19">
        <v>15</v>
      </c>
      <c r="C19" s="1">
        <v>15</v>
      </c>
      <c r="D19" s="1">
        <v>1.1000000000000001</v>
      </c>
      <c r="E19" s="1">
        <v>6</v>
      </c>
      <c r="F19" s="1">
        <v>0.4</v>
      </c>
      <c r="G19" s="1">
        <v>14.8</v>
      </c>
      <c r="H19" s="1">
        <v>1.1000000000000001</v>
      </c>
      <c r="I19" s="1">
        <v>1.2</v>
      </c>
      <c r="J19" s="1">
        <v>0.12</v>
      </c>
      <c r="K19" s="5">
        <f t="shared" si="1"/>
        <v>14.9</v>
      </c>
      <c r="L19" s="5">
        <v>1.1000000000000001</v>
      </c>
      <c r="M19" s="5">
        <f t="shared" si="0"/>
        <v>3.6</v>
      </c>
      <c r="N19" s="5">
        <f t="shared" si="0"/>
        <v>0.26</v>
      </c>
      <c r="P19">
        <v>15</v>
      </c>
      <c r="Q19">
        <f t="shared" si="2"/>
        <v>14.9</v>
      </c>
      <c r="R19">
        <f t="shared" si="3"/>
        <v>14.9</v>
      </c>
      <c r="S19">
        <v>1.1000000000000001</v>
      </c>
      <c r="T19">
        <v>1000.0377156856</v>
      </c>
      <c r="U19" s="19">
        <f t="shared" si="5"/>
        <v>2.0639534196813806E-4</v>
      </c>
      <c r="V19">
        <f t="shared" si="6"/>
        <v>4.4997092180578006E-2</v>
      </c>
    </row>
    <row r="20" spans="1:30" x14ac:dyDescent="0.35">
      <c r="B20">
        <v>16</v>
      </c>
      <c r="C20" s="1">
        <v>13.7</v>
      </c>
      <c r="D20" s="1">
        <v>1.1000000000000001</v>
      </c>
      <c r="E20" s="1">
        <v>2</v>
      </c>
      <c r="F20" s="1">
        <v>0.2</v>
      </c>
      <c r="G20" s="1">
        <v>13.3</v>
      </c>
      <c r="H20" s="1">
        <v>1.1000000000000001</v>
      </c>
      <c r="I20" s="1">
        <v>0.4</v>
      </c>
      <c r="J20" s="1">
        <v>0.04</v>
      </c>
      <c r="K20" s="5">
        <f t="shared" si="1"/>
        <v>13.5</v>
      </c>
      <c r="L20" s="5">
        <f t="shared" si="1"/>
        <v>1.1000000000000001</v>
      </c>
      <c r="M20" s="5">
        <f t="shared" si="1"/>
        <v>1.2</v>
      </c>
      <c r="N20" s="5">
        <f t="shared" si="1"/>
        <v>0.12000000000000001</v>
      </c>
      <c r="P20">
        <v>16</v>
      </c>
      <c r="Q20">
        <f t="shared" si="2"/>
        <v>13.5</v>
      </c>
      <c r="R20">
        <f t="shared" si="3"/>
        <v>13.5</v>
      </c>
      <c r="S20">
        <f t="shared" si="4"/>
        <v>1.1000000000000001</v>
      </c>
      <c r="T20">
        <v>1000.24411881191</v>
      </c>
      <c r="U20" s="19">
        <f t="shared" si="5"/>
        <v>1.093773451824503E-4</v>
      </c>
      <c r="V20">
        <f t="shared" si="6"/>
        <v>3.2756552874804112E-2</v>
      </c>
    </row>
    <row r="21" spans="1:30" x14ac:dyDescent="0.35">
      <c r="B21">
        <v>17</v>
      </c>
      <c r="C21" s="1">
        <v>12.8</v>
      </c>
      <c r="D21" s="1">
        <v>1.1000000000000001</v>
      </c>
      <c r="E21" s="1">
        <v>1</v>
      </c>
      <c r="F21" s="1">
        <v>0.1</v>
      </c>
      <c r="G21" s="1">
        <v>12.7</v>
      </c>
      <c r="H21" s="1">
        <v>1.1000000000000001</v>
      </c>
      <c r="I21" s="1">
        <v>0.3</v>
      </c>
      <c r="J21" s="1">
        <v>0.03</v>
      </c>
      <c r="K21" s="5">
        <f t="shared" si="1"/>
        <v>12.75</v>
      </c>
      <c r="L21" s="5">
        <f t="shared" si="1"/>
        <v>1.1000000000000001</v>
      </c>
      <c r="M21" s="5">
        <f t="shared" si="1"/>
        <v>0.65</v>
      </c>
      <c r="N21" s="5">
        <f t="shared" si="1"/>
        <v>6.5000000000000002E-2</v>
      </c>
      <c r="P21">
        <v>17</v>
      </c>
      <c r="Q21">
        <f t="shared" si="2"/>
        <v>12.75</v>
      </c>
      <c r="R21">
        <f t="shared" si="3"/>
        <v>12.75</v>
      </c>
      <c r="S21">
        <f t="shared" si="4"/>
        <v>1.1000000000000001</v>
      </c>
      <c r="T21">
        <v>1000.35352285816</v>
      </c>
      <c r="U21" s="19">
        <f t="shared" si="5"/>
        <v>5.4103327726916568E-5</v>
      </c>
      <c r="V21">
        <f t="shared" si="6"/>
        <v>2.3038091175291663E-2</v>
      </c>
    </row>
    <row r="22" spans="1:30" x14ac:dyDescent="0.35">
      <c r="B22">
        <v>18</v>
      </c>
      <c r="C22" s="1">
        <v>12.3</v>
      </c>
      <c r="D22" s="1">
        <v>1.1000000000000001</v>
      </c>
      <c r="E22" s="1">
        <v>1</v>
      </c>
      <c r="F22" s="1">
        <v>0.1</v>
      </c>
      <c r="G22" s="1">
        <v>12.3</v>
      </c>
      <c r="H22" s="1">
        <v>1.1000000000000001</v>
      </c>
      <c r="I22" s="1">
        <v>0.3</v>
      </c>
      <c r="J22" s="1">
        <v>0.03</v>
      </c>
      <c r="K22" s="5">
        <f t="shared" si="1"/>
        <v>12.3</v>
      </c>
      <c r="L22" s="5">
        <f t="shared" si="1"/>
        <v>1.1000000000000001</v>
      </c>
      <c r="M22" s="5">
        <f t="shared" si="1"/>
        <v>0.65</v>
      </c>
      <c r="N22" s="5">
        <f t="shared" si="1"/>
        <v>6.5000000000000002E-2</v>
      </c>
      <c r="P22">
        <v>18</v>
      </c>
      <c r="Q22">
        <f t="shared" si="2"/>
        <v>12.3</v>
      </c>
      <c r="R22">
        <f t="shared" si="3"/>
        <v>12.3</v>
      </c>
      <c r="S22">
        <f t="shared" si="4"/>
        <v>1.1000000000000001</v>
      </c>
      <c r="T22">
        <v>1000.4076453126499</v>
      </c>
      <c r="U22" s="19">
        <f t="shared" si="5"/>
        <v>4.0459962116146098E-5</v>
      </c>
      <c r="V22">
        <f>(9.81*U22)^0.5</f>
        <v>1.9922656157234486E-2</v>
      </c>
    </row>
    <row r="23" spans="1:30" x14ac:dyDescent="0.35">
      <c r="B23">
        <v>19</v>
      </c>
      <c r="C23" s="1">
        <v>12</v>
      </c>
      <c r="D23" s="1">
        <v>1.1000000000000001</v>
      </c>
      <c r="E23" s="1">
        <v>1</v>
      </c>
      <c r="F23" s="1">
        <v>0.1</v>
      </c>
      <c r="G23" s="1">
        <v>12</v>
      </c>
      <c r="H23" s="1">
        <v>1.1000000000000001</v>
      </c>
      <c r="I23" s="1">
        <v>0.2</v>
      </c>
      <c r="J23" s="1">
        <v>0.02</v>
      </c>
      <c r="K23" s="5">
        <f t="shared" si="1"/>
        <v>12</v>
      </c>
      <c r="L23" s="5">
        <f t="shared" si="1"/>
        <v>1.1000000000000001</v>
      </c>
      <c r="M23" s="5">
        <f t="shared" si="1"/>
        <v>0.6</v>
      </c>
      <c r="N23" s="5">
        <f t="shared" si="1"/>
        <v>6.0000000000000005E-2</v>
      </c>
      <c r="P23">
        <v>19</v>
      </c>
      <c r="Q23">
        <f t="shared" si="2"/>
        <v>12</v>
      </c>
      <c r="R23">
        <f t="shared" si="3"/>
        <v>12</v>
      </c>
      <c r="S23">
        <f t="shared" si="4"/>
        <v>1.1000000000000001</v>
      </c>
      <c r="T23">
        <v>1000.44812176808</v>
      </c>
      <c r="U23" s="19">
        <f t="shared" si="5"/>
        <v>3.3650296679535212E-5</v>
      </c>
      <c r="V23">
        <f t="shared" ref="V23:V86" si="7">(9.81*U23)^0.5</f>
        <v>1.8168913297889899E-2</v>
      </c>
    </row>
    <row r="24" spans="1:30" x14ac:dyDescent="0.35">
      <c r="B24">
        <v>20</v>
      </c>
      <c r="C24" s="1">
        <v>11.8</v>
      </c>
      <c r="D24" s="1">
        <v>1.1000000000000001</v>
      </c>
      <c r="E24" s="1">
        <v>0</v>
      </c>
      <c r="F24" s="1">
        <v>0.1</v>
      </c>
      <c r="G24" s="1">
        <v>11.7</v>
      </c>
      <c r="H24" s="1">
        <v>1.1000000000000001</v>
      </c>
      <c r="I24" s="1">
        <v>0.2</v>
      </c>
      <c r="J24" s="1">
        <v>0.02</v>
      </c>
      <c r="K24" s="5">
        <f t="shared" si="1"/>
        <v>11.75</v>
      </c>
      <c r="L24" s="5">
        <f t="shared" si="1"/>
        <v>1.1000000000000001</v>
      </c>
      <c r="M24" s="5">
        <f t="shared" si="1"/>
        <v>0.1</v>
      </c>
      <c r="N24" s="5">
        <f t="shared" si="1"/>
        <v>6.0000000000000005E-2</v>
      </c>
      <c r="P24">
        <v>20</v>
      </c>
      <c r="Q24">
        <f t="shared" si="2"/>
        <v>11.75</v>
      </c>
      <c r="R24">
        <f t="shared" si="3"/>
        <v>11.75</v>
      </c>
      <c r="S24">
        <f t="shared" si="4"/>
        <v>1.1000000000000001</v>
      </c>
      <c r="T24">
        <v>1000.48178714419</v>
      </c>
    </row>
    <row r="26" spans="1:30" x14ac:dyDescent="0.35">
      <c r="A26" t="s">
        <v>11</v>
      </c>
      <c r="D26" t="s">
        <v>8</v>
      </c>
      <c r="E26" t="s">
        <v>10</v>
      </c>
      <c r="F26" t="s">
        <v>18</v>
      </c>
      <c r="K26" t="s">
        <v>24</v>
      </c>
    </row>
    <row r="27" spans="1:30" x14ac:dyDescent="0.35">
      <c r="C27" t="s">
        <v>1</v>
      </c>
      <c r="D27" t="s">
        <v>27</v>
      </c>
      <c r="E27" t="s">
        <v>28</v>
      </c>
      <c r="F27" s="6">
        <v>6</v>
      </c>
      <c r="G27" t="s">
        <v>6</v>
      </c>
      <c r="Z27" s="8"/>
      <c r="AA27" s="8"/>
      <c r="AB27" s="8"/>
      <c r="AC27" s="8"/>
    </row>
    <row r="28" spans="1:30" x14ac:dyDescent="0.35">
      <c r="B28" t="s">
        <v>0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2</v>
      </c>
      <c r="H28" s="1" t="s">
        <v>3</v>
      </c>
      <c r="I28" s="1" t="s">
        <v>4</v>
      </c>
      <c r="J28" s="1" t="s">
        <v>5</v>
      </c>
      <c r="K28" s="5" t="s">
        <v>2</v>
      </c>
      <c r="L28" s="5" t="s">
        <v>3</v>
      </c>
      <c r="M28" s="5" t="s">
        <v>4</v>
      </c>
      <c r="N28" s="5" t="s">
        <v>5</v>
      </c>
      <c r="P28" t="s">
        <v>33</v>
      </c>
      <c r="Q28" t="s">
        <v>34</v>
      </c>
      <c r="R28" t="s">
        <v>38</v>
      </c>
      <c r="S28" t="s">
        <v>35</v>
      </c>
      <c r="T28" t="s">
        <v>37</v>
      </c>
      <c r="U28" t="s">
        <v>36</v>
      </c>
      <c r="V28" t="s">
        <v>39</v>
      </c>
      <c r="Z28" s="8"/>
      <c r="AA28" s="8"/>
      <c r="AB28" s="8"/>
      <c r="AC28" s="8"/>
    </row>
    <row r="29" spans="1:30" x14ac:dyDescent="0.35">
      <c r="B29">
        <v>0</v>
      </c>
      <c r="C29" s="1">
        <v>25.6</v>
      </c>
      <c r="D29" s="1">
        <v>1.1000000000000001</v>
      </c>
      <c r="E29" s="1">
        <v>101</v>
      </c>
      <c r="F29" s="1">
        <v>8</v>
      </c>
      <c r="G29" s="1">
        <v>25.5</v>
      </c>
      <c r="H29" s="1">
        <v>1.1000000000000001</v>
      </c>
      <c r="I29" s="1">
        <v>98.5</v>
      </c>
      <c r="J29" s="1">
        <v>7.98</v>
      </c>
      <c r="K29" s="5">
        <f>(C29+G29)/2</f>
        <v>25.55</v>
      </c>
      <c r="L29" s="5">
        <f t="shared" ref="L29:N44" si="8">(D29+H29)/2</f>
        <v>1.1000000000000001</v>
      </c>
      <c r="M29" s="5">
        <f t="shared" si="8"/>
        <v>99.75</v>
      </c>
      <c r="N29" s="5">
        <f t="shared" si="8"/>
        <v>7.99</v>
      </c>
      <c r="P29">
        <v>0</v>
      </c>
      <c r="Q29">
        <f>K29</f>
        <v>25.55</v>
      </c>
      <c r="R29">
        <f>Q29</f>
        <v>25.55</v>
      </c>
      <c r="S29">
        <f>L29</f>
        <v>1.1000000000000001</v>
      </c>
      <c r="T29">
        <v>997.73561382000003</v>
      </c>
      <c r="U29" s="20">
        <f>((T30-T29)/(P30-P29))/T29</f>
        <v>1.7678308761042517E-5</v>
      </c>
      <c r="V29">
        <f t="shared" si="7"/>
        <v>1.3169062568984442E-2</v>
      </c>
      <c r="Y29" s="8"/>
      <c r="Z29" s="8"/>
      <c r="AA29" s="8"/>
      <c r="AB29" s="8"/>
      <c r="AC29" s="8"/>
      <c r="AD29" s="8"/>
    </row>
    <row r="30" spans="1:30" x14ac:dyDescent="0.35">
      <c r="B30">
        <v>1</v>
      </c>
      <c r="C30" s="1">
        <v>25.5</v>
      </c>
      <c r="D30" s="1">
        <v>1.1000000000000001</v>
      </c>
      <c r="E30" s="1">
        <v>100</v>
      </c>
      <c r="F30" s="1">
        <v>7.8</v>
      </c>
      <c r="G30" s="1">
        <v>25.5</v>
      </c>
      <c r="H30" s="1">
        <v>1.1000000000000001</v>
      </c>
      <c r="I30" s="1">
        <v>97</v>
      </c>
      <c r="J30" s="1">
        <v>7.8</v>
      </c>
      <c r="K30" s="5">
        <f t="shared" ref="K30:N46" si="9">(C30+G30)/2</f>
        <v>25.5</v>
      </c>
      <c r="L30" s="5">
        <f t="shared" si="8"/>
        <v>1.1000000000000001</v>
      </c>
      <c r="M30" s="5">
        <f t="shared" si="8"/>
        <v>98.5</v>
      </c>
      <c r="N30" s="5">
        <f t="shared" si="8"/>
        <v>7.8</v>
      </c>
      <c r="P30">
        <v>1</v>
      </c>
      <c r="Q30">
        <f t="shared" ref="Q30:Q46" si="10">K30</f>
        <v>25.5</v>
      </c>
      <c r="R30">
        <f>Q30</f>
        <v>25.5</v>
      </c>
      <c r="S30">
        <f t="shared" ref="S30:S46" si="11">L30</f>
        <v>1.1000000000000001</v>
      </c>
      <c r="T30">
        <v>997.75325209824302</v>
      </c>
      <c r="U30" s="20">
        <f>((T31-T30)/(P31-P30))/T30</f>
        <v>4.3878645580837604E-5</v>
      </c>
      <c r="V30">
        <f t="shared" si="7"/>
        <v>2.0747277246617613E-2</v>
      </c>
      <c r="Y30" s="8"/>
      <c r="Z30" s="8"/>
      <c r="AA30" s="8"/>
      <c r="AB30" s="8"/>
      <c r="AC30" s="8"/>
      <c r="AD30" s="8"/>
    </row>
    <row r="31" spans="1:30" x14ac:dyDescent="0.35">
      <c r="B31">
        <v>2</v>
      </c>
      <c r="C31" s="1">
        <v>25.3</v>
      </c>
      <c r="D31" s="1">
        <v>1.1000000000000001</v>
      </c>
      <c r="E31" s="1">
        <v>98</v>
      </c>
      <c r="F31" s="1">
        <v>7.7</v>
      </c>
      <c r="G31" s="1">
        <v>25.4</v>
      </c>
      <c r="H31" s="1">
        <v>1.1000000000000001</v>
      </c>
      <c r="I31" s="1">
        <v>96.2</v>
      </c>
      <c r="J31" s="1">
        <v>7.85</v>
      </c>
      <c r="K31" s="5">
        <f t="shared" si="9"/>
        <v>25.35</v>
      </c>
      <c r="L31" s="5">
        <f t="shared" si="8"/>
        <v>1.1000000000000001</v>
      </c>
      <c r="M31" s="5">
        <f t="shared" si="8"/>
        <v>97.1</v>
      </c>
      <c r="N31" s="5">
        <f t="shared" si="8"/>
        <v>7.7750000000000004</v>
      </c>
      <c r="P31">
        <v>2</v>
      </c>
      <c r="Q31">
        <f t="shared" si="10"/>
        <v>25.35</v>
      </c>
      <c r="R31">
        <f t="shared" ref="R31:R46" si="12">Q31</f>
        <v>25.35</v>
      </c>
      <c r="S31">
        <f t="shared" si="11"/>
        <v>1.1000000000000001</v>
      </c>
      <c r="T31">
        <v>997.79703215956897</v>
      </c>
      <c r="U31" s="20">
        <f t="shared" ref="U30:U45" si="13">((T32-T31)/(P32-P31))/T31</f>
        <v>6.9655993527656003E-5</v>
      </c>
      <c r="V31">
        <f t="shared" si="7"/>
        <v>2.6140491512332078E-2</v>
      </c>
      <c r="Y31" s="8"/>
      <c r="Z31" s="8"/>
      <c r="AA31" s="8"/>
      <c r="AB31" s="8"/>
      <c r="AC31" s="8"/>
      <c r="AD31" s="8"/>
    </row>
    <row r="32" spans="1:30" x14ac:dyDescent="0.35">
      <c r="B32">
        <v>3</v>
      </c>
      <c r="C32" s="1">
        <v>25.1</v>
      </c>
      <c r="D32" s="1">
        <v>1.1000000000000001</v>
      </c>
      <c r="E32" s="1">
        <v>95</v>
      </c>
      <c r="F32" s="1">
        <v>7.6</v>
      </c>
      <c r="G32" s="1">
        <v>25.1</v>
      </c>
      <c r="H32" s="1">
        <v>1.1000000000000001</v>
      </c>
      <c r="I32" s="1">
        <v>95</v>
      </c>
      <c r="J32" s="1">
        <v>7.76</v>
      </c>
      <c r="K32" s="5">
        <f t="shared" si="9"/>
        <v>25.1</v>
      </c>
      <c r="L32" s="5">
        <f t="shared" si="8"/>
        <v>1.1000000000000001</v>
      </c>
      <c r="M32" s="5">
        <f t="shared" si="8"/>
        <v>95</v>
      </c>
      <c r="N32" s="5">
        <f t="shared" si="8"/>
        <v>7.68</v>
      </c>
      <c r="P32">
        <v>3</v>
      </c>
      <c r="Q32">
        <f t="shared" si="10"/>
        <v>25.1</v>
      </c>
      <c r="R32">
        <f t="shared" si="12"/>
        <v>25.1</v>
      </c>
      <c r="S32">
        <f t="shared" si="11"/>
        <v>1.1000000000000001</v>
      </c>
      <c r="T32">
        <v>997.86653470318299</v>
      </c>
      <c r="U32" s="20">
        <f t="shared" si="13"/>
        <v>3.0405376543748595E-5</v>
      </c>
      <c r="V32">
        <f t="shared" si="7"/>
        <v>1.7270690313191703E-2</v>
      </c>
      <c r="Y32" s="8"/>
      <c r="Z32" s="8"/>
      <c r="AA32" s="8"/>
      <c r="AB32" s="8"/>
      <c r="AC32" s="8"/>
      <c r="AD32" s="8"/>
    </row>
    <row r="33" spans="1:33" x14ac:dyDescent="0.35">
      <c r="B33">
        <v>4</v>
      </c>
      <c r="C33" s="1">
        <v>25</v>
      </c>
      <c r="D33" s="1">
        <v>1.1000000000000001</v>
      </c>
      <c r="E33" s="1">
        <v>97</v>
      </c>
      <c r="F33" s="1">
        <v>7.7</v>
      </c>
      <c r="G33" s="1">
        <v>25</v>
      </c>
      <c r="H33" s="1">
        <v>1.1000000000000001</v>
      </c>
      <c r="I33" s="1">
        <v>91</v>
      </c>
      <c r="J33" s="1">
        <v>7.46</v>
      </c>
      <c r="K33" s="5">
        <f t="shared" si="9"/>
        <v>25</v>
      </c>
      <c r="L33" s="5">
        <f t="shared" si="8"/>
        <v>1.1000000000000001</v>
      </c>
      <c r="M33" s="5">
        <f t="shared" si="8"/>
        <v>94</v>
      </c>
      <c r="N33" s="5">
        <f t="shared" si="8"/>
        <v>7.58</v>
      </c>
      <c r="P33">
        <v>4</v>
      </c>
      <c r="Q33">
        <f t="shared" si="10"/>
        <v>25</v>
      </c>
      <c r="R33">
        <f t="shared" si="12"/>
        <v>25</v>
      </c>
      <c r="S33">
        <f t="shared" si="11"/>
        <v>1.1000000000000001</v>
      </c>
      <c r="T33">
        <v>997.89687521091105</v>
      </c>
      <c r="U33" s="20">
        <f t="shared" si="13"/>
        <v>1.8310313265825309E-4</v>
      </c>
      <c r="V33">
        <f t="shared" si="7"/>
        <v>4.23820921071325E-2</v>
      </c>
      <c r="Y33" s="8"/>
      <c r="Z33" s="8"/>
      <c r="AA33" s="8"/>
      <c r="AB33" s="8"/>
      <c r="AC33" s="8"/>
      <c r="AD33" s="8"/>
    </row>
    <row r="34" spans="1:33" x14ac:dyDescent="0.35">
      <c r="B34">
        <v>5</v>
      </c>
      <c r="C34" s="1">
        <v>24.3</v>
      </c>
      <c r="D34" s="1">
        <v>1.1000000000000001</v>
      </c>
      <c r="E34" s="1">
        <v>91</v>
      </c>
      <c r="F34" s="1">
        <v>7.3</v>
      </c>
      <c r="G34" s="1">
        <v>24.3</v>
      </c>
      <c r="H34" s="1">
        <v>1.1000000000000001</v>
      </c>
      <c r="I34" s="1">
        <v>87.6</v>
      </c>
      <c r="J34" s="1">
        <v>7.35</v>
      </c>
      <c r="K34" s="5">
        <f t="shared" si="9"/>
        <v>24.3</v>
      </c>
      <c r="L34" s="5">
        <f t="shared" si="8"/>
        <v>1.1000000000000001</v>
      </c>
      <c r="M34" s="5">
        <f t="shared" si="8"/>
        <v>89.3</v>
      </c>
      <c r="N34" s="5">
        <f t="shared" si="8"/>
        <v>7.3249999999999993</v>
      </c>
      <c r="P34">
        <v>5</v>
      </c>
      <c r="Q34">
        <f t="shared" si="10"/>
        <v>24.3</v>
      </c>
      <c r="R34">
        <f t="shared" si="12"/>
        <v>24.3</v>
      </c>
      <c r="S34">
        <f t="shared" si="11"/>
        <v>1.1000000000000001</v>
      </c>
      <c r="T34">
        <v>998.07959325483205</v>
      </c>
      <c r="U34" s="20">
        <f t="shared" si="13"/>
        <v>1.4153019795078121E-4</v>
      </c>
      <c r="V34">
        <f t="shared" si="7"/>
        <v>3.726139076708173E-2</v>
      </c>
      <c r="Y34" s="8"/>
      <c r="Z34" s="8"/>
      <c r="AA34" s="8"/>
      <c r="AB34" s="8"/>
      <c r="AC34" s="8"/>
      <c r="AD34" s="8"/>
    </row>
    <row r="35" spans="1:33" x14ac:dyDescent="0.35">
      <c r="B35">
        <v>6</v>
      </c>
      <c r="C35" s="1">
        <v>23.7</v>
      </c>
      <c r="D35" s="1">
        <v>1.1000000000000001</v>
      </c>
      <c r="E35" s="1">
        <v>88</v>
      </c>
      <c r="F35" s="1">
        <v>7.1</v>
      </c>
      <c r="G35" s="1">
        <v>23.8</v>
      </c>
      <c r="H35" s="1">
        <v>1.1000000000000001</v>
      </c>
      <c r="I35" s="1">
        <v>87.5</v>
      </c>
      <c r="J35" s="1">
        <v>7.36</v>
      </c>
      <c r="K35" s="5">
        <f t="shared" si="9"/>
        <v>23.75</v>
      </c>
      <c r="L35" s="5">
        <f t="shared" si="8"/>
        <v>1.1000000000000001</v>
      </c>
      <c r="M35" s="5">
        <f t="shared" si="8"/>
        <v>87.75</v>
      </c>
      <c r="N35" s="5">
        <f t="shared" si="8"/>
        <v>7.23</v>
      </c>
      <c r="P35">
        <v>6</v>
      </c>
      <c r="Q35">
        <f t="shared" si="10"/>
        <v>23.75</v>
      </c>
      <c r="R35">
        <f t="shared" si="12"/>
        <v>23.75</v>
      </c>
      <c r="S35">
        <f t="shared" si="11"/>
        <v>1.1000000000000001</v>
      </c>
      <c r="T35">
        <v>998.22085165723604</v>
      </c>
      <c r="U35" s="20">
        <f t="shared" si="13"/>
        <v>1.8661376156559167E-4</v>
      </c>
      <c r="V35">
        <f t="shared" si="7"/>
        <v>4.2786458149260902E-2</v>
      </c>
      <c r="Y35" s="8"/>
      <c r="Z35" s="8"/>
      <c r="AA35" s="8"/>
      <c r="AB35" s="8"/>
      <c r="AC35" s="8"/>
      <c r="AD35" s="8"/>
    </row>
    <row r="36" spans="1:33" x14ac:dyDescent="0.35">
      <c r="B36">
        <v>7</v>
      </c>
      <c r="C36" s="1">
        <v>23</v>
      </c>
      <c r="D36" s="1">
        <v>1.1000000000000001</v>
      </c>
      <c r="E36" s="1">
        <v>87</v>
      </c>
      <c r="F36" s="1">
        <v>7.2</v>
      </c>
      <c r="G36" s="1">
        <v>23</v>
      </c>
      <c r="H36" s="1">
        <v>1.1000000000000001</v>
      </c>
      <c r="I36" s="1">
        <v>84.6</v>
      </c>
      <c r="J36" s="1">
        <v>7.22</v>
      </c>
      <c r="K36" s="5">
        <f t="shared" si="9"/>
        <v>23</v>
      </c>
      <c r="L36" s="5">
        <f t="shared" si="8"/>
        <v>1.1000000000000001</v>
      </c>
      <c r="M36" s="5">
        <f t="shared" si="8"/>
        <v>85.8</v>
      </c>
      <c r="N36" s="5">
        <f t="shared" si="8"/>
        <v>7.21</v>
      </c>
      <c r="P36">
        <v>7</v>
      </c>
      <c r="Q36">
        <f t="shared" si="10"/>
        <v>23</v>
      </c>
      <c r="R36">
        <f t="shared" si="12"/>
        <v>23</v>
      </c>
      <c r="S36">
        <f t="shared" si="11"/>
        <v>1.1000000000000001</v>
      </c>
      <c r="T36">
        <v>998.407133405237</v>
      </c>
      <c r="U36" s="20">
        <f t="shared" si="13"/>
        <v>1.6947869743763545E-4</v>
      </c>
      <c r="V36">
        <f t="shared" si="7"/>
        <v>4.0774820929872932E-2</v>
      </c>
      <c r="Y36" s="8"/>
      <c r="Z36" s="8"/>
      <c r="AA36" s="8"/>
      <c r="AB36" s="8"/>
      <c r="AC36" s="8"/>
      <c r="AD36" s="8"/>
    </row>
    <row r="37" spans="1:33" x14ac:dyDescent="0.35">
      <c r="B37">
        <v>8</v>
      </c>
      <c r="C37" s="1">
        <v>22.3</v>
      </c>
      <c r="D37" s="1">
        <v>1.1000000000000001</v>
      </c>
      <c r="E37" s="1">
        <v>76</v>
      </c>
      <c r="F37" s="1">
        <v>6.4</v>
      </c>
      <c r="G37" s="1">
        <v>22.3</v>
      </c>
      <c r="H37" s="1">
        <v>1.1000000000000001</v>
      </c>
      <c r="I37" s="1">
        <v>79.099999999999994</v>
      </c>
      <c r="J37" s="1">
        <v>6.83</v>
      </c>
      <c r="K37" s="5">
        <f t="shared" si="9"/>
        <v>22.3</v>
      </c>
      <c r="L37" s="5">
        <f t="shared" si="8"/>
        <v>1.1000000000000001</v>
      </c>
      <c r="M37" s="5">
        <f t="shared" si="8"/>
        <v>77.55</v>
      </c>
      <c r="N37" s="5">
        <f t="shared" si="8"/>
        <v>6.6150000000000002</v>
      </c>
      <c r="P37">
        <v>8</v>
      </c>
      <c r="Q37">
        <f t="shared" si="10"/>
        <v>22.3</v>
      </c>
      <c r="R37">
        <f t="shared" si="12"/>
        <v>22.3</v>
      </c>
      <c r="S37">
        <f t="shared" si="11"/>
        <v>1.1000000000000001</v>
      </c>
      <c r="T37">
        <v>998.57634214571897</v>
      </c>
      <c r="U37" s="20">
        <f t="shared" si="13"/>
        <v>2.5383199811076395E-4</v>
      </c>
      <c r="V37">
        <f t="shared" si="7"/>
        <v>4.9900820649229752E-2</v>
      </c>
      <c r="Y37" s="8"/>
      <c r="Z37" s="8"/>
      <c r="AA37" s="8"/>
      <c r="AB37" s="8"/>
      <c r="AC37" s="8"/>
      <c r="AD37" s="8"/>
    </row>
    <row r="38" spans="1:33" x14ac:dyDescent="0.35">
      <c r="B38">
        <v>9</v>
      </c>
      <c r="C38" s="1">
        <v>21.2</v>
      </c>
      <c r="D38" s="1">
        <v>1.1000000000000001</v>
      </c>
      <c r="E38" s="1">
        <v>58</v>
      </c>
      <c r="F38" s="1">
        <v>5</v>
      </c>
      <c r="G38" s="1">
        <v>21.2</v>
      </c>
      <c r="H38" s="1">
        <v>1.1000000000000001</v>
      </c>
      <c r="I38" s="1">
        <v>57.4</v>
      </c>
      <c r="J38" s="1">
        <v>5.03</v>
      </c>
      <c r="K38" s="5">
        <f t="shared" si="9"/>
        <v>21.2</v>
      </c>
      <c r="L38" s="5">
        <f t="shared" si="8"/>
        <v>1.1000000000000001</v>
      </c>
      <c r="M38" s="5">
        <f t="shared" si="8"/>
        <v>57.7</v>
      </c>
      <c r="N38" s="5">
        <f t="shared" si="8"/>
        <v>5.0150000000000006</v>
      </c>
      <c r="P38">
        <v>9</v>
      </c>
      <c r="Q38">
        <f t="shared" si="10"/>
        <v>21.2</v>
      </c>
      <c r="R38">
        <f t="shared" si="12"/>
        <v>21.2</v>
      </c>
      <c r="S38">
        <f t="shared" si="11"/>
        <v>1.1000000000000001</v>
      </c>
      <c r="T38">
        <v>998.82981277391195</v>
      </c>
      <c r="U38" s="20">
        <f t="shared" si="13"/>
        <v>3.8573552175823227E-4</v>
      </c>
      <c r="V38">
        <f t="shared" si="7"/>
        <v>6.1514758135330902E-2</v>
      </c>
      <c r="Y38" s="8"/>
      <c r="Z38" s="8"/>
      <c r="AA38" s="8"/>
      <c r="AB38" s="8"/>
      <c r="AC38" s="8"/>
      <c r="AD38" s="8"/>
    </row>
    <row r="39" spans="1:33" x14ac:dyDescent="0.35">
      <c r="B39">
        <v>10</v>
      </c>
      <c r="C39" s="1">
        <v>18.8</v>
      </c>
      <c r="D39" s="1">
        <v>1.1000000000000001</v>
      </c>
      <c r="E39" s="1">
        <v>35</v>
      </c>
      <c r="F39" s="1">
        <v>3</v>
      </c>
      <c r="G39" s="1">
        <v>20</v>
      </c>
      <c r="H39" s="1">
        <v>1.1000000000000001</v>
      </c>
      <c r="I39" s="1">
        <v>34.799999999999997</v>
      </c>
      <c r="J39" s="1">
        <v>3.16</v>
      </c>
      <c r="K39" s="5">
        <f t="shared" si="9"/>
        <v>19.399999999999999</v>
      </c>
      <c r="L39" s="5">
        <f t="shared" si="8"/>
        <v>1.1000000000000001</v>
      </c>
      <c r="M39" s="5">
        <f t="shared" si="8"/>
        <v>34.9</v>
      </c>
      <c r="N39" s="5">
        <f t="shared" si="8"/>
        <v>3.08</v>
      </c>
      <c r="P39">
        <v>10</v>
      </c>
      <c r="Q39">
        <f t="shared" si="10"/>
        <v>19.399999999999999</v>
      </c>
      <c r="R39">
        <f t="shared" si="12"/>
        <v>19.399999999999999</v>
      </c>
      <c r="S39">
        <f t="shared" si="11"/>
        <v>1.1000000000000001</v>
      </c>
      <c r="T39">
        <v>999.21509691288998</v>
      </c>
      <c r="U39" s="20">
        <f t="shared" si="13"/>
        <v>3.2388409362192101E-4</v>
      </c>
      <c r="V39">
        <f t="shared" si="7"/>
        <v>5.6367570095144648E-2</v>
      </c>
      <c r="Y39" s="8"/>
      <c r="Z39" s="8"/>
      <c r="AA39" s="8"/>
      <c r="AB39" s="8"/>
      <c r="AC39" s="8"/>
      <c r="AD39" s="8"/>
    </row>
    <row r="40" spans="1:33" x14ac:dyDescent="0.35">
      <c r="B40">
        <v>11</v>
      </c>
      <c r="C40" s="1">
        <v>17.8</v>
      </c>
      <c r="D40" s="1">
        <v>1.1000000000000001</v>
      </c>
      <c r="E40" s="1">
        <v>28</v>
      </c>
      <c r="F40" s="1">
        <v>2.6</v>
      </c>
      <c r="G40" s="1">
        <v>17.7</v>
      </c>
      <c r="H40" s="1">
        <v>1.1000000000000001</v>
      </c>
      <c r="I40" s="1">
        <v>27.8</v>
      </c>
      <c r="J40" s="1">
        <v>2.64</v>
      </c>
      <c r="K40" s="5">
        <f t="shared" si="9"/>
        <v>17.75</v>
      </c>
      <c r="L40" s="5">
        <f t="shared" si="8"/>
        <v>1.1000000000000001</v>
      </c>
      <c r="M40" s="5">
        <f t="shared" si="8"/>
        <v>27.9</v>
      </c>
      <c r="N40" s="5">
        <f t="shared" si="8"/>
        <v>2.62</v>
      </c>
      <c r="P40">
        <v>11</v>
      </c>
      <c r="Q40">
        <f t="shared" si="10"/>
        <v>17.75</v>
      </c>
      <c r="R40">
        <f t="shared" si="12"/>
        <v>17.75</v>
      </c>
      <c r="S40">
        <f t="shared" si="11"/>
        <v>1.1000000000000001</v>
      </c>
      <c r="T40">
        <v>999.53872678888695</v>
      </c>
      <c r="U40" s="20">
        <f t="shared" si="13"/>
        <v>1.6625654488939111E-4</v>
      </c>
      <c r="V40">
        <f t="shared" si="7"/>
        <v>4.0385352609144408E-2</v>
      </c>
      <c r="Y40" s="8"/>
      <c r="Z40" s="8"/>
      <c r="AA40" s="8"/>
      <c r="AB40" s="8"/>
      <c r="AC40" s="8"/>
      <c r="AD40" s="8"/>
    </row>
    <row r="41" spans="1:33" x14ac:dyDescent="0.35">
      <c r="B41">
        <v>12</v>
      </c>
      <c r="C41" s="1">
        <v>16.8</v>
      </c>
      <c r="D41" s="1">
        <v>1.1000000000000001</v>
      </c>
      <c r="E41" s="1">
        <v>31</v>
      </c>
      <c r="F41" s="1">
        <v>2.9</v>
      </c>
      <c r="G41" s="1">
        <v>16.899999999999999</v>
      </c>
      <c r="H41" s="1">
        <v>1.1000000000000001</v>
      </c>
      <c r="I41" s="1">
        <v>31.5</v>
      </c>
      <c r="J41" s="1">
        <v>3.03</v>
      </c>
      <c r="K41" s="5">
        <f t="shared" si="9"/>
        <v>16.850000000000001</v>
      </c>
      <c r="L41" s="5">
        <f t="shared" si="8"/>
        <v>1.1000000000000001</v>
      </c>
      <c r="M41" s="5">
        <f t="shared" si="8"/>
        <v>31.25</v>
      </c>
      <c r="N41" s="5">
        <f t="shared" si="8"/>
        <v>2.9649999999999999</v>
      </c>
      <c r="P41">
        <v>12</v>
      </c>
      <c r="Q41">
        <f t="shared" si="10"/>
        <v>16.850000000000001</v>
      </c>
      <c r="R41">
        <f t="shared" si="12"/>
        <v>16.850000000000001</v>
      </c>
      <c r="S41">
        <f t="shared" si="11"/>
        <v>1.1000000000000001</v>
      </c>
      <c r="T41">
        <v>999.70490664408601</v>
      </c>
      <c r="U41" s="20">
        <f t="shared" si="13"/>
        <v>1.0737451004253087E-4</v>
      </c>
      <c r="V41">
        <f t="shared" si="7"/>
        <v>3.2455260644727965E-2</v>
      </c>
      <c r="Y41" s="8"/>
      <c r="Z41" s="8"/>
      <c r="AA41" s="8"/>
      <c r="AB41" s="8"/>
      <c r="AC41" s="8"/>
      <c r="AD41" s="8"/>
    </row>
    <row r="42" spans="1:33" x14ac:dyDescent="0.35">
      <c r="B42">
        <v>13</v>
      </c>
      <c r="C42" s="1">
        <v>16.3</v>
      </c>
      <c r="D42" s="1">
        <v>1.1000000000000001</v>
      </c>
      <c r="E42" s="1">
        <v>28</v>
      </c>
      <c r="F42" s="1">
        <v>2.6</v>
      </c>
      <c r="G42" s="1">
        <v>16.2</v>
      </c>
      <c r="H42" s="1">
        <v>1.1000000000000001</v>
      </c>
      <c r="I42" s="1">
        <v>25</v>
      </c>
      <c r="J42" s="1">
        <v>2.44</v>
      </c>
      <c r="K42" s="5">
        <f t="shared" si="9"/>
        <v>16.25</v>
      </c>
      <c r="L42" s="5">
        <f t="shared" si="8"/>
        <v>1.1000000000000001</v>
      </c>
      <c r="M42" s="5">
        <f t="shared" si="8"/>
        <v>26.5</v>
      </c>
      <c r="N42" s="5">
        <f t="shared" si="8"/>
        <v>2.52</v>
      </c>
      <c r="P42">
        <v>13</v>
      </c>
      <c r="Q42">
        <f t="shared" si="10"/>
        <v>16.25</v>
      </c>
      <c r="R42">
        <f t="shared" si="12"/>
        <v>16.25</v>
      </c>
      <c r="S42">
        <f t="shared" si="11"/>
        <v>1.1000000000000001</v>
      </c>
      <c r="T42">
        <v>999.81224946862403</v>
      </c>
      <c r="U42" s="20">
        <f t="shared" si="13"/>
        <v>1.3529113718782602E-4</v>
      </c>
      <c r="V42">
        <f t="shared" si="7"/>
        <v>3.6430839350920445E-2</v>
      </c>
      <c r="Y42" s="8"/>
      <c r="Z42" s="8"/>
      <c r="AA42" s="8"/>
      <c r="AB42" s="8"/>
      <c r="AC42" s="8"/>
      <c r="AD42" s="8"/>
    </row>
    <row r="43" spans="1:33" x14ac:dyDescent="0.35">
      <c r="B43">
        <v>14</v>
      </c>
      <c r="C43" s="1">
        <v>15.5</v>
      </c>
      <c r="D43" s="1">
        <v>1.1000000000000001</v>
      </c>
      <c r="E43" s="1">
        <v>16</v>
      </c>
      <c r="F43" s="1">
        <v>1.5</v>
      </c>
      <c r="G43" s="1">
        <v>15.4</v>
      </c>
      <c r="H43" s="1">
        <v>1.1000000000000001</v>
      </c>
      <c r="I43" s="1">
        <v>16.600000000000001</v>
      </c>
      <c r="J43" s="1">
        <v>1.65</v>
      </c>
      <c r="K43" s="5">
        <f t="shared" si="9"/>
        <v>15.45</v>
      </c>
      <c r="L43" s="5">
        <f t="shared" si="8"/>
        <v>1.1000000000000001</v>
      </c>
      <c r="M43" s="5">
        <f t="shared" si="8"/>
        <v>16.3</v>
      </c>
      <c r="N43" s="5">
        <f t="shared" si="8"/>
        <v>1.575</v>
      </c>
      <c r="P43">
        <v>14</v>
      </c>
      <c r="Q43">
        <f t="shared" si="10"/>
        <v>15.45</v>
      </c>
      <c r="R43">
        <f t="shared" si="12"/>
        <v>15.45</v>
      </c>
      <c r="S43">
        <f t="shared" si="11"/>
        <v>1.1000000000000001</v>
      </c>
      <c r="T43">
        <v>999.94751520482896</v>
      </c>
      <c r="U43" s="20">
        <f t="shared" si="13"/>
        <v>1.4281244956320662E-4</v>
      </c>
      <c r="V43">
        <f t="shared" si="7"/>
        <v>3.7429802700723082E-2</v>
      </c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35">
      <c r="B44">
        <v>15</v>
      </c>
      <c r="C44" s="1">
        <v>14.6</v>
      </c>
      <c r="D44" s="1">
        <v>1.1000000000000001</v>
      </c>
      <c r="E44" s="1">
        <v>6</v>
      </c>
      <c r="F44" s="1">
        <v>0.6</v>
      </c>
      <c r="G44" s="1">
        <v>14.5</v>
      </c>
      <c r="H44" s="1">
        <v>1.1000000000000001</v>
      </c>
      <c r="I44" s="1">
        <v>5.0999999999999996</v>
      </c>
      <c r="J44" s="1">
        <v>0.51</v>
      </c>
      <c r="K44" s="5">
        <f t="shared" si="9"/>
        <v>14.55</v>
      </c>
      <c r="L44" s="5">
        <f t="shared" si="8"/>
        <v>1.1000000000000001</v>
      </c>
      <c r="M44" s="5">
        <f t="shared" si="8"/>
        <v>5.55</v>
      </c>
      <c r="N44" s="5">
        <f t="shared" si="8"/>
        <v>0.55499999999999994</v>
      </c>
      <c r="P44">
        <v>15</v>
      </c>
      <c r="Q44">
        <f t="shared" si="10"/>
        <v>14.55</v>
      </c>
      <c r="R44">
        <f t="shared" si="12"/>
        <v>14.55</v>
      </c>
      <c r="S44">
        <f t="shared" si="11"/>
        <v>1.1000000000000001</v>
      </c>
      <c r="T44">
        <v>1000.09032015891</v>
      </c>
      <c r="U44" s="20">
        <f t="shared" si="13"/>
        <v>1.1947635216691625E-4</v>
      </c>
      <c r="V44">
        <f t="shared" si="7"/>
        <v>3.4235405865236192E-2</v>
      </c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x14ac:dyDescent="0.35">
      <c r="B45">
        <v>16</v>
      </c>
      <c r="C45" s="1">
        <v>13.8</v>
      </c>
      <c r="D45" s="1">
        <v>1.1000000000000001</v>
      </c>
      <c r="E45" s="1">
        <v>1</v>
      </c>
      <c r="F45" s="1">
        <v>0.1</v>
      </c>
      <c r="G45" s="1">
        <v>13.7</v>
      </c>
      <c r="H45" s="1">
        <v>1.1000000000000001</v>
      </c>
      <c r="I45" s="1">
        <v>0.6</v>
      </c>
      <c r="J45" s="1">
        <v>0.05</v>
      </c>
      <c r="K45" s="5">
        <f t="shared" si="9"/>
        <v>13.75</v>
      </c>
      <c r="L45" s="5">
        <f t="shared" si="9"/>
        <v>1.1000000000000001</v>
      </c>
      <c r="M45" s="5">
        <f t="shared" si="9"/>
        <v>0.8</v>
      </c>
      <c r="N45" s="5">
        <f t="shared" si="9"/>
        <v>7.5000000000000011E-2</v>
      </c>
      <c r="P45">
        <v>16</v>
      </c>
      <c r="Q45">
        <f t="shared" si="10"/>
        <v>13.75</v>
      </c>
      <c r="R45">
        <f t="shared" si="12"/>
        <v>13.75</v>
      </c>
      <c r="S45">
        <f t="shared" si="11"/>
        <v>1.1000000000000001</v>
      </c>
      <c r="T45">
        <v>1000.2098073022</v>
      </c>
      <c r="U45" s="20">
        <f t="shared" si="13"/>
        <v>1.2465202465497904E-4</v>
      </c>
      <c r="V45">
        <f t="shared" si="7"/>
        <v>3.4969077223532E-2</v>
      </c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x14ac:dyDescent="0.35">
      <c r="B46">
        <v>17</v>
      </c>
      <c r="C46" s="1">
        <v>12.8</v>
      </c>
      <c r="D46" s="1">
        <v>1.1000000000000001</v>
      </c>
      <c r="E46" s="1">
        <v>1</v>
      </c>
      <c r="F46" s="1">
        <v>0.1</v>
      </c>
      <c r="G46" s="1">
        <v>12.9</v>
      </c>
      <c r="H46" s="1">
        <v>1.1000000000000001</v>
      </c>
      <c r="I46" s="1">
        <v>0.4</v>
      </c>
      <c r="J46" s="1">
        <v>0.04</v>
      </c>
      <c r="K46" s="5">
        <f t="shared" si="9"/>
        <v>12.850000000000001</v>
      </c>
      <c r="L46" s="5">
        <f t="shared" si="9"/>
        <v>1.1000000000000001</v>
      </c>
      <c r="M46" s="5">
        <f t="shared" si="9"/>
        <v>0.7</v>
      </c>
      <c r="N46" s="5">
        <f t="shared" si="9"/>
        <v>7.0000000000000007E-2</v>
      </c>
      <c r="P46">
        <v>17</v>
      </c>
      <c r="Q46">
        <f t="shared" si="10"/>
        <v>12.850000000000001</v>
      </c>
      <c r="R46">
        <f t="shared" si="12"/>
        <v>12.850000000000001</v>
      </c>
      <c r="S46">
        <f t="shared" si="11"/>
        <v>1.1000000000000001</v>
      </c>
      <c r="T46">
        <v>1000.33448547976</v>
      </c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x14ac:dyDescent="0.35"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x14ac:dyDescent="0.35">
      <c r="A48" t="s">
        <v>13</v>
      </c>
      <c r="D48" t="s">
        <v>8</v>
      </c>
      <c r="E48" t="s">
        <v>10</v>
      </c>
      <c r="F48" t="s">
        <v>18</v>
      </c>
      <c r="K48" t="s">
        <v>24</v>
      </c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x14ac:dyDescent="0.35">
      <c r="C49" t="s">
        <v>1</v>
      </c>
      <c r="D49" t="s">
        <v>29</v>
      </c>
      <c r="E49" t="s">
        <v>30</v>
      </c>
      <c r="F49" s="6">
        <v>6.5</v>
      </c>
      <c r="G49" t="s">
        <v>6</v>
      </c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x14ac:dyDescent="0.35">
      <c r="B50" t="s">
        <v>0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2</v>
      </c>
      <c r="H50" s="1" t="s">
        <v>3</v>
      </c>
      <c r="I50" s="1" t="s">
        <v>4</v>
      </c>
      <c r="J50" s="1" t="s">
        <v>5</v>
      </c>
      <c r="K50" s="5" t="s">
        <v>2</v>
      </c>
      <c r="L50" s="5" t="s">
        <v>3</v>
      </c>
      <c r="M50" s="5" t="s">
        <v>4</v>
      </c>
      <c r="N50" s="5" t="s">
        <v>5</v>
      </c>
      <c r="P50" t="s">
        <v>33</v>
      </c>
      <c r="Q50" t="s">
        <v>34</v>
      </c>
      <c r="R50" t="s">
        <v>38</v>
      </c>
      <c r="S50" t="s">
        <v>35</v>
      </c>
      <c r="T50" t="s">
        <v>37</v>
      </c>
      <c r="U50" t="s">
        <v>36</v>
      </c>
      <c r="V50" t="s">
        <v>39</v>
      </c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2:33" x14ac:dyDescent="0.35">
      <c r="B51">
        <v>0</v>
      </c>
      <c r="C51" s="1">
        <v>25.6</v>
      </c>
      <c r="D51" s="1">
        <v>1.1000000000000001</v>
      </c>
      <c r="E51" s="1">
        <v>95.7</v>
      </c>
      <c r="F51" s="1">
        <v>7.69</v>
      </c>
      <c r="G51" s="1">
        <v>25.8</v>
      </c>
      <c r="H51" s="1">
        <v>1.1000000000000001</v>
      </c>
      <c r="I51" s="1">
        <v>99</v>
      </c>
      <c r="J51" s="1">
        <v>7.8</v>
      </c>
      <c r="K51" s="5">
        <f>(C51+G51)/2</f>
        <v>25.700000000000003</v>
      </c>
      <c r="L51" s="5">
        <f t="shared" ref="L51:N66" si="14">(D51+H51)/2</f>
        <v>1.1000000000000001</v>
      </c>
      <c r="M51" s="5">
        <f t="shared" si="14"/>
        <v>97.35</v>
      </c>
      <c r="N51" s="5">
        <f t="shared" si="14"/>
        <v>7.7450000000000001</v>
      </c>
      <c r="P51">
        <v>0</v>
      </c>
      <c r="Q51">
        <f>K51</f>
        <v>25.700000000000003</v>
      </c>
      <c r="R51">
        <f>Q51</f>
        <v>25.700000000000003</v>
      </c>
      <c r="S51">
        <f>L51</f>
        <v>1.1000000000000001</v>
      </c>
      <c r="T51">
        <v>997.696055245754</v>
      </c>
      <c r="U51" s="20">
        <f>((T52-T51)/(P52-P51))/T51</f>
        <v>3.0964748167111974E-5</v>
      </c>
      <c r="V51">
        <f t="shared" si="7"/>
        <v>1.7428831846092511E-2</v>
      </c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2:33" x14ac:dyDescent="0.35">
      <c r="B52">
        <v>1</v>
      </c>
      <c r="C52" s="1">
        <v>25.6</v>
      </c>
      <c r="D52" s="1">
        <v>1.1000000000000001</v>
      </c>
      <c r="E52" s="1">
        <v>97.3</v>
      </c>
      <c r="F52" s="1">
        <v>7.76</v>
      </c>
      <c r="G52" s="1">
        <v>25.6</v>
      </c>
      <c r="H52" s="1">
        <v>1.1000000000000001</v>
      </c>
      <c r="I52" s="1">
        <v>101</v>
      </c>
      <c r="J52" s="1">
        <v>7.9</v>
      </c>
      <c r="K52" s="5">
        <f t="shared" ref="K52:N71" si="15">(C52+G52)/2</f>
        <v>25.6</v>
      </c>
      <c r="L52" s="5">
        <f t="shared" si="14"/>
        <v>1.1000000000000001</v>
      </c>
      <c r="M52" s="5">
        <f t="shared" si="14"/>
        <v>99.15</v>
      </c>
      <c r="N52" s="5">
        <f>(F52+J52)/2</f>
        <v>7.83</v>
      </c>
      <c r="P52">
        <v>1</v>
      </c>
      <c r="Q52">
        <f t="shared" ref="Q52:Q71" si="16">K52</f>
        <v>25.6</v>
      </c>
      <c r="R52">
        <f t="shared" ref="R52:R71" si="17">Q52</f>
        <v>25.6</v>
      </c>
      <c r="S52">
        <f t="shared" ref="S52:S71" si="18">L52</f>
        <v>1.1000000000000001</v>
      </c>
      <c r="T52">
        <v>997.726948652852</v>
      </c>
      <c r="U52" s="20">
        <f t="shared" ref="U52:U70" si="19">((T53-T52)/(P53-P52))/T52</f>
        <v>9.6372774944879241E-5</v>
      </c>
      <c r="V52">
        <f t="shared" si="7"/>
        <v>3.0747632790334694E-2</v>
      </c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2:33" x14ac:dyDescent="0.35">
      <c r="B53">
        <v>2</v>
      </c>
      <c r="C53" s="1">
        <v>25.4</v>
      </c>
      <c r="D53" s="1">
        <v>1.1000000000000001</v>
      </c>
      <c r="E53" s="1">
        <v>97.3</v>
      </c>
      <c r="F53" s="1">
        <v>8.07</v>
      </c>
      <c r="G53" s="1">
        <v>25.6</v>
      </c>
      <c r="H53" s="1">
        <v>1.1000000000000001</v>
      </c>
      <c r="I53" s="1">
        <v>102</v>
      </c>
      <c r="J53" s="1">
        <v>8</v>
      </c>
      <c r="K53" s="5">
        <f>(C53+G53)/2</f>
        <v>25.5</v>
      </c>
      <c r="L53" s="5">
        <f t="shared" si="14"/>
        <v>1.1000000000000001</v>
      </c>
      <c r="M53" s="5">
        <f>(E53+I53)/2</f>
        <v>99.65</v>
      </c>
      <c r="N53" s="5">
        <f t="shared" si="14"/>
        <v>8.0350000000000001</v>
      </c>
      <c r="P53">
        <v>2</v>
      </c>
      <c r="Q53">
        <f>K53</f>
        <v>25.5</v>
      </c>
      <c r="R53">
        <f>Q53</f>
        <v>25.5</v>
      </c>
      <c r="S53">
        <f t="shared" si="18"/>
        <v>1.1000000000000001</v>
      </c>
      <c r="T53">
        <v>997.82310236753096</v>
      </c>
      <c r="U53" s="20">
        <f t="shared" si="19"/>
        <v>4.5114604796283081E-6</v>
      </c>
      <c r="V53">
        <f t="shared" si="7"/>
        <v>6.6526255948425135E-3</v>
      </c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2:33" x14ac:dyDescent="0.35">
      <c r="B54">
        <v>3</v>
      </c>
      <c r="C54" s="1">
        <v>25.2</v>
      </c>
      <c r="D54" s="1">
        <v>1.1000000000000001</v>
      </c>
      <c r="E54" s="1">
        <v>96.6</v>
      </c>
      <c r="F54" s="1">
        <v>7.91</v>
      </c>
      <c r="G54" s="1">
        <v>25.3</v>
      </c>
      <c r="H54" s="1">
        <v>1.1000000000000001</v>
      </c>
      <c r="I54" s="1">
        <v>99</v>
      </c>
      <c r="J54" s="1">
        <v>7.9</v>
      </c>
      <c r="K54" s="5">
        <f t="shared" si="15"/>
        <v>25.25</v>
      </c>
      <c r="L54" s="5">
        <f t="shared" si="14"/>
        <v>1.1000000000000001</v>
      </c>
      <c r="M54" s="5">
        <f t="shared" si="14"/>
        <v>97.8</v>
      </c>
      <c r="N54" s="5">
        <f t="shared" si="14"/>
        <v>7.9050000000000002</v>
      </c>
      <c r="P54">
        <v>3</v>
      </c>
      <c r="Q54">
        <f t="shared" si="16"/>
        <v>25.25</v>
      </c>
      <c r="R54">
        <f t="shared" si="17"/>
        <v>25.25</v>
      </c>
      <c r="S54">
        <f t="shared" si="18"/>
        <v>1.1000000000000001</v>
      </c>
      <c r="T54">
        <v>997.82760400702296</v>
      </c>
      <c r="U54" s="20">
        <f t="shared" si="19"/>
        <v>5.648713911071364E-5</v>
      </c>
      <c r="V54">
        <f t="shared" si="7"/>
        <v>2.3540153667215107E-2</v>
      </c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2:33" x14ac:dyDescent="0.35">
      <c r="B55">
        <v>4</v>
      </c>
      <c r="C55" s="1">
        <v>25</v>
      </c>
      <c r="D55" s="1">
        <v>1.1000000000000001</v>
      </c>
      <c r="E55" s="1">
        <v>94</v>
      </c>
      <c r="F55" s="1">
        <v>7.72</v>
      </c>
      <c r="G55" s="1">
        <v>25.1</v>
      </c>
      <c r="H55" s="1">
        <v>1.1000000000000001</v>
      </c>
      <c r="I55" s="1">
        <v>99</v>
      </c>
      <c r="J55" s="1">
        <v>7.9</v>
      </c>
      <c r="K55" s="5">
        <f t="shared" si="15"/>
        <v>25.05</v>
      </c>
      <c r="L55" s="5">
        <f t="shared" si="14"/>
        <v>1.1000000000000001</v>
      </c>
      <c r="M55" s="5">
        <f t="shared" si="14"/>
        <v>96.5</v>
      </c>
      <c r="N55" s="5">
        <f t="shared" si="14"/>
        <v>7.8100000000000005</v>
      </c>
      <c r="P55">
        <v>4</v>
      </c>
      <c r="Q55">
        <f t="shared" si="16"/>
        <v>25.05</v>
      </c>
      <c r="R55">
        <f t="shared" si="17"/>
        <v>25.05</v>
      </c>
      <c r="S55">
        <f t="shared" si="18"/>
        <v>1.1000000000000001</v>
      </c>
      <c r="T55">
        <v>997.88396843369901</v>
      </c>
      <c r="U55" s="20">
        <f t="shared" si="19"/>
        <v>1.9603964721479059E-4</v>
      </c>
      <c r="V55">
        <f t="shared" si="7"/>
        <v>4.3853722067540582E-2</v>
      </c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2:33" x14ac:dyDescent="0.35">
      <c r="B56">
        <v>5</v>
      </c>
      <c r="C56" s="1">
        <v>24.4</v>
      </c>
      <c r="D56" s="1">
        <v>1.1000000000000001</v>
      </c>
      <c r="E56" s="1">
        <v>89.1</v>
      </c>
      <c r="F56" s="1">
        <v>7.4</v>
      </c>
      <c r="G56" s="1">
        <v>24.2</v>
      </c>
      <c r="H56" s="1">
        <v>1.1000000000000001</v>
      </c>
      <c r="I56" s="1">
        <v>92</v>
      </c>
      <c r="J56" s="1">
        <v>7.5</v>
      </c>
      <c r="K56" s="5">
        <f t="shared" si="15"/>
        <v>24.299999999999997</v>
      </c>
      <c r="L56" s="5">
        <f t="shared" si="14"/>
        <v>1.1000000000000001</v>
      </c>
      <c r="M56" s="5">
        <f t="shared" si="14"/>
        <v>90.55</v>
      </c>
      <c r="N56" s="5">
        <f t="shared" si="14"/>
        <v>7.45</v>
      </c>
      <c r="P56">
        <v>5</v>
      </c>
      <c r="Q56">
        <f t="shared" si="16"/>
        <v>24.299999999999997</v>
      </c>
      <c r="R56">
        <f t="shared" si="17"/>
        <v>24.299999999999997</v>
      </c>
      <c r="S56">
        <f t="shared" si="18"/>
        <v>1.1000000000000001</v>
      </c>
      <c r="T56">
        <v>998.07959325483205</v>
      </c>
      <c r="U56" s="20">
        <f t="shared" si="19"/>
        <v>9.2046381979807234E-5</v>
      </c>
      <c r="V56">
        <f t="shared" si="7"/>
        <v>3.0049542545967468E-2</v>
      </c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2:33" x14ac:dyDescent="0.35">
      <c r="B57">
        <v>6</v>
      </c>
      <c r="C57" s="1">
        <v>23.9</v>
      </c>
      <c r="D57" s="1">
        <v>1.1000000000000001</v>
      </c>
      <c r="E57" s="1">
        <v>90</v>
      </c>
      <c r="F57" s="1">
        <v>7.54</v>
      </c>
      <c r="G57" s="1">
        <v>24</v>
      </c>
      <c r="H57" s="1">
        <v>1.1000000000000001</v>
      </c>
      <c r="I57" s="1">
        <v>92</v>
      </c>
      <c r="J57" s="1">
        <v>7.5</v>
      </c>
      <c r="K57" s="5">
        <f t="shared" si="15"/>
        <v>23.95</v>
      </c>
      <c r="L57" s="5">
        <f t="shared" si="14"/>
        <v>1.1000000000000001</v>
      </c>
      <c r="M57" s="5">
        <f t="shared" si="14"/>
        <v>91</v>
      </c>
      <c r="N57" s="5">
        <f t="shared" si="14"/>
        <v>7.52</v>
      </c>
      <c r="P57">
        <v>6</v>
      </c>
      <c r="Q57">
        <f t="shared" si="16"/>
        <v>23.95</v>
      </c>
      <c r="R57">
        <f t="shared" si="17"/>
        <v>23.95</v>
      </c>
      <c r="S57">
        <f t="shared" si="18"/>
        <v>1.1000000000000001</v>
      </c>
      <c r="T57">
        <v>998.17146287031903</v>
      </c>
      <c r="U57" s="20">
        <f t="shared" si="19"/>
        <v>1.2750349027409476E-4</v>
      </c>
      <c r="V57">
        <f t="shared" si="7"/>
        <v>3.5366781583696154E-2</v>
      </c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2:33" x14ac:dyDescent="0.35">
      <c r="B58">
        <v>7</v>
      </c>
      <c r="C58" s="1">
        <v>23.4</v>
      </c>
      <c r="D58" s="1">
        <v>1.1000000000000001</v>
      </c>
      <c r="E58" s="1">
        <v>88</v>
      </c>
      <c r="F58" s="1">
        <v>7.47</v>
      </c>
      <c r="G58" s="1">
        <v>23.5</v>
      </c>
      <c r="H58" s="1">
        <v>1.1000000000000001</v>
      </c>
      <c r="I58" s="1">
        <v>89</v>
      </c>
      <c r="J58" s="1">
        <v>7.4</v>
      </c>
      <c r="K58" s="5">
        <f t="shared" si="15"/>
        <v>23.45</v>
      </c>
      <c r="L58" s="5">
        <f t="shared" si="14"/>
        <v>1.1000000000000001</v>
      </c>
      <c r="M58" s="5">
        <f t="shared" si="14"/>
        <v>88.5</v>
      </c>
      <c r="N58" s="5">
        <f t="shared" si="14"/>
        <v>7.4350000000000005</v>
      </c>
      <c r="P58">
        <v>7</v>
      </c>
      <c r="Q58">
        <f t="shared" si="16"/>
        <v>23.45</v>
      </c>
      <c r="R58">
        <f t="shared" si="17"/>
        <v>23.45</v>
      </c>
      <c r="S58">
        <f t="shared" si="18"/>
        <v>1.1000000000000001</v>
      </c>
      <c r="T58">
        <v>998.298733215727</v>
      </c>
      <c r="U58" s="20">
        <f t="shared" si="19"/>
        <v>2.3144560433001931E-4</v>
      </c>
      <c r="V58">
        <f t="shared" si="7"/>
        <v>4.7649568502531998E-2</v>
      </c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2:33" x14ac:dyDescent="0.35">
      <c r="B59">
        <v>8</v>
      </c>
      <c r="C59" s="1">
        <v>22.5</v>
      </c>
      <c r="D59" s="1">
        <v>1.1000000000000001</v>
      </c>
      <c r="E59" s="1">
        <v>76.7</v>
      </c>
      <c r="F59" s="1">
        <v>6.58</v>
      </c>
      <c r="G59" s="1">
        <v>22.5</v>
      </c>
      <c r="H59" s="1">
        <v>1.1000000000000001</v>
      </c>
      <c r="I59" s="1">
        <v>75</v>
      </c>
      <c r="J59" s="1">
        <v>6.4</v>
      </c>
      <c r="K59" s="5">
        <f t="shared" si="15"/>
        <v>22.5</v>
      </c>
      <c r="L59" s="5">
        <f t="shared" si="14"/>
        <v>1.1000000000000001</v>
      </c>
      <c r="M59" s="5">
        <f t="shared" si="14"/>
        <v>75.849999999999994</v>
      </c>
      <c r="N59" s="5">
        <f t="shared" si="14"/>
        <v>6.49</v>
      </c>
      <c r="P59">
        <v>8</v>
      </c>
      <c r="Q59">
        <f t="shared" si="16"/>
        <v>22.5</v>
      </c>
      <c r="R59">
        <f t="shared" si="17"/>
        <v>22.5</v>
      </c>
      <c r="S59">
        <f t="shared" si="18"/>
        <v>1.1000000000000001</v>
      </c>
      <c r="T59">
        <v>998.529785069338</v>
      </c>
      <c r="U59" s="20">
        <f t="shared" si="19"/>
        <v>2.6719306249581163E-4</v>
      </c>
      <c r="V59">
        <f t="shared" si="7"/>
        <v>5.1197304060701401E-2</v>
      </c>
    </row>
    <row r="60" spans="2:33" x14ac:dyDescent="0.35">
      <c r="B60">
        <v>9</v>
      </c>
      <c r="C60" s="1">
        <v>21.3</v>
      </c>
      <c r="D60" s="1">
        <v>1.1000000000000001</v>
      </c>
      <c r="E60" s="1">
        <v>57.3</v>
      </c>
      <c r="F60" s="1">
        <v>5.05</v>
      </c>
      <c r="G60" s="1">
        <v>21.4</v>
      </c>
      <c r="H60" s="1">
        <v>1.1000000000000001</v>
      </c>
      <c r="I60" s="1">
        <v>59</v>
      </c>
      <c r="J60" s="1">
        <v>5.0999999999999996</v>
      </c>
      <c r="K60" s="5">
        <f t="shared" si="15"/>
        <v>21.35</v>
      </c>
      <c r="L60" s="5">
        <f t="shared" si="14"/>
        <v>1.1000000000000001</v>
      </c>
      <c r="M60" s="5">
        <f t="shared" si="14"/>
        <v>58.15</v>
      </c>
      <c r="N60" s="5">
        <f t="shared" si="14"/>
        <v>5.0749999999999993</v>
      </c>
      <c r="P60">
        <v>9</v>
      </c>
      <c r="Q60">
        <f t="shared" si="16"/>
        <v>21.35</v>
      </c>
      <c r="R60">
        <f t="shared" si="17"/>
        <v>21.35</v>
      </c>
      <c r="S60">
        <f t="shared" si="18"/>
        <v>1.1000000000000001</v>
      </c>
      <c r="T60">
        <v>998.79658530060397</v>
      </c>
      <c r="U60" s="20">
        <f t="shared" si="19"/>
        <v>3.9872410805062789E-4</v>
      </c>
      <c r="V60">
        <f t="shared" si="7"/>
        <v>6.2541853985764284E-2</v>
      </c>
    </row>
    <row r="61" spans="2:33" x14ac:dyDescent="0.35">
      <c r="B61">
        <v>10</v>
      </c>
      <c r="C61" s="1">
        <v>19.399999999999999</v>
      </c>
      <c r="D61" s="1">
        <v>1.1000000000000001</v>
      </c>
      <c r="E61" s="1">
        <v>36.299999999999997</v>
      </c>
      <c r="F61" s="1">
        <v>3.32</v>
      </c>
      <c r="G61" s="1">
        <v>19.600000000000001</v>
      </c>
      <c r="H61" s="1">
        <v>1.1000000000000001</v>
      </c>
      <c r="I61" s="1">
        <v>35</v>
      </c>
      <c r="J61" s="1">
        <v>3.2</v>
      </c>
      <c r="K61" s="5">
        <f t="shared" si="15"/>
        <v>19.5</v>
      </c>
      <c r="L61" s="5">
        <f t="shared" si="14"/>
        <v>1.1000000000000001</v>
      </c>
      <c r="M61" s="5">
        <f t="shared" si="14"/>
        <v>35.65</v>
      </c>
      <c r="N61" s="5">
        <f t="shared" si="14"/>
        <v>3.26</v>
      </c>
      <c r="P61">
        <v>10</v>
      </c>
      <c r="Q61">
        <f t="shared" si="16"/>
        <v>19.5</v>
      </c>
      <c r="R61">
        <f t="shared" si="17"/>
        <v>19.5</v>
      </c>
      <c r="S61">
        <f t="shared" si="18"/>
        <v>1.1000000000000001</v>
      </c>
      <c r="T61">
        <v>999.19482957820196</v>
      </c>
      <c r="U61" s="20">
        <f t="shared" si="19"/>
        <v>2.8830209267457054E-4</v>
      </c>
      <c r="V61">
        <f t="shared" si="7"/>
        <v>5.3181232865904274E-2</v>
      </c>
    </row>
    <row r="62" spans="2:33" x14ac:dyDescent="0.35">
      <c r="B62">
        <v>11</v>
      </c>
      <c r="C62" s="1">
        <v>18.100000000000001</v>
      </c>
      <c r="D62" s="1">
        <v>1.1000000000000001</v>
      </c>
      <c r="E62" s="1">
        <v>40.799999999999997</v>
      </c>
      <c r="F62" s="1">
        <v>3.85</v>
      </c>
      <c r="G62" s="1">
        <v>18</v>
      </c>
      <c r="H62" s="1">
        <v>1.1000000000000001</v>
      </c>
      <c r="I62" s="1">
        <v>42</v>
      </c>
      <c r="J62" s="1">
        <v>3.8</v>
      </c>
      <c r="K62" s="5">
        <f t="shared" si="15"/>
        <v>18.05</v>
      </c>
      <c r="L62" s="5">
        <f t="shared" si="14"/>
        <v>1.1000000000000001</v>
      </c>
      <c r="M62" s="5">
        <f t="shared" si="14"/>
        <v>41.4</v>
      </c>
      <c r="N62" s="5">
        <f t="shared" si="14"/>
        <v>3.8250000000000002</v>
      </c>
      <c r="P62">
        <v>11</v>
      </c>
      <c r="Q62">
        <f t="shared" si="16"/>
        <v>18.05</v>
      </c>
      <c r="R62">
        <f t="shared" si="17"/>
        <v>18.05</v>
      </c>
      <c r="S62">
        <f t="shared" si="18"/>
        <v>1.1000000000000001</v>
      </c>
      <c r="T62">
        <v>999.48289953855897</v>
      </c>
      <c r="U62" s="20">
        <f t="shared" si="19"/>
        <v>1.3341834885179194E-4</v>
      </c>
      <c r="V62">
        <f t="shared" si="7"/>
        <v>3.6177810909949745E-2</v>
      </c>
    </row>
    <row r="63" spans="2:33" x14ac:dyDescent="0.35">
      <c r="B63">
        <v>12</v>
      </c>
      <c r="C63" s="1">
        <v>17.2</v>
      </c>
      <c r="D63" s="1">
        <v>1.1000000000000001</v>
      </c>
      <c r="E63" s="1">
        <v>36.200000000000003</v>
      </c>
      <c r="F63" s="1">
        <v>3.48</v>
      </c>
      <c r="G63" s="1">
        <v>17.5</v>
      </c>
      <c r="H63" s="1">
        <v>1.1000000000000001</v>
      </c>
      <c r="I63" s="1">
        <v>36</v>
      </c>
      <c r="J63" s="1">
        <v>3.5</v>
      </c>
      <c r="K63" s="5">
        <f t="shared" si="15"/>
        <v>17.350000000000001</v>
      </c>
      <c r="L63" s="5">
        <f t="shared" si="14"/>
        <v>1.1000000000000001</v>
      </c>
      <c r="M63" s="5">
        <f t="shared" si="14"/>
        <v>36.1</v>
      </c>
      <c r="N63" s="5">
        <f t="shared" si="14"/>
        <v>3.49</v>
      </c>
      <c r="P63">
        <v>12</v>
      </c>
      <c r="Q63">
        <f t="shared" si="16"/>
        <v>17.350000000000001</v>
      </c>
      <c r="R63">
        <f t="shared" si="17"/>
        <v>17.350000000000001</v>
      </c>
      <c r="S63">
        <f t="shared" si="18"/>
        <v>1.1000000000000001</v>
      </c>
      <c r="T63">
        <v>999.616248896721</v>
      </c>
      <c r="U63" s="20">
        <f t="shared" si="19"/>
        <v>1.3662565833111009E-4</v>
      </c>
      <c r="V63">
        <f t="shared" si="7"/>
        <v>3.6610076594131701E-2</v>
      </c>
    </row>
    <row r="64" spans="2:33" x14ac:dyDescent="0.35">
      <c r="B64">
        <v>13</v>
      </c>
      <c r="C64" s="1">
        <v>16.5</v>
      </c>
      <c r="D64" s="1">
        <v>1.1000000000000001</v>
      </c>
      <c r="E64" s="1">
        <v>32.5</v>
      </c>
      <c r="F64" s="1">
        <v>3.15</v>
      </c>
      <c r="G64" s="1">
        <v>16.7</v>
      </c>
      <c r="H64" s="1">
        <v>1.1000000000000001</v>
      </c>
      <c r="I64" s="1">
        <v>35</v>
      </c>
      <c r="J64" s="1">
        <v>3.3</v>
      </c>
      <c r="K64" s="5">
        <f t="shared" si="15"/>
        <v>16.600000000000001</v>
      </c>
      <c r="L64" s="5">
        <f t="shared" si="14"/>
        <v>1.1000000000000001</v>
      </c>
      <c r="M64" s="5">
        <f t="shared" si="14"/>
        <v>33.75</v>
      </c>
      <c r="N64" s="5">
        <f t="shared" si="14"/>
        <v>3.2249999999999996</v>
      </c>
      <c r="P64">
        <v>13</v>
      </c>
      <c r="Q64">
        <f t="shared" si="16"/>
        <v>16.600000000000001</v>
      </c>
      <c r="R64">
        <f t="shared" si="17"/>
        <v>16.600000000000001</v>
      </c>
      <c r="S64">
        <f t="shared" si="18"/>
        <v>1.1000000000000001</v>
      </c>
      <c r="T64">
        <v>999.75282212480499</v>
      </c>
      <c r="U64" s="20">
        <f t="shared" si="19"/>
        <v>2.026641134299278E-4</v>
      </c>
      <c r="V64">
        <f t="shared" si="7"/>
        <v>4.4588506958044602E-2</v>
      </c>
    </row>
    <row r="65" spans="1:22" x14ac:dyDescent="0.35">
      <c r="B65">
        <v>14</v>
      </c>
      <c r="C65" s="1">
        <v>15.3</v>
      </c>
      <c r="D65" s="1">
        <v>1.1000000000000001</v>
      </c>
      <c r="E65" s="1">
        <v>14.4</v>
      </c>
      <c r="F65" s="1">
        <v>1.44</v>
      </c>
      <c r="G65" s="1">
        <v>15.5</v>
      </c>
      <c r="H65" s="1">
        <v>1.1000000000000001</v>
      </c>
      <c r="I65" s="1">
        <v>19</v>
      </c>
      <c r="J65" s="1">
        <v>2</v>
      </c>
      <c r="K65" s="5">
        <f t="shared" si="15"/>
        <v>15.4</v>
      </c>
      <c r="L65" s="5">
        <f t="shared" si="14"/>
        <v>1.1000000000000001</v>
      </c>
      <c r="M65" s="5">
        <f t="shared" si="14"/>
        <v>16.7</v>
      </c>
      <c r="N65" s="5">
        <f t="shared" si="14"/>
        <v>1.72</v>
      </c>
      <c r="P65">
        <v>14</v>
      </c>
      <c r="Q65">
        <f t="shared" si="16"/>
        <v>15.4</v>
      </c>
      <c r="R65">
        <f t="shared" si="17"/>
        <v>15.4</v>
      </c>
      <c r="S65">
        <f t="shared" si="18"/>
        <v>1.1000000000000001</v>
      </c>
      <c r="T65">
        <v>999.95543614414999</v>
      </c>
      <c r="U65" s="20">
        <f t="shared" si="19"/>
        <v>1.1252016290228872E-4</v>
      </c>
      <c r="V65">
        <f t="shared" si="7"/>
        <v>3.3223828768994289E-2</v>
      </c>
    </row>
    <row r="66" spans="1:22" x14ac:dyDescent="0.35">
      <c r="B66">
        <v>15</v>
      </c>
      <c r="C66" s="1">
        <v>14.6</v>
      </c>
      <c r="D66" s="1">
        <v>1.1000000000000001</v>
      </c>
      <c r="E66" s="1">
        <v>6.1</v>
      </c>
      <c r="F66" s="1">
        <v>0.62</v>
      </c>
      <c r="G66" s="1">
        <v>14.8</v>
      </c>
      <c r="H66" s="1">
        <v>1.1000000000000001</v>
      </c>
      <c r="I66" s="1">
        <v>8</v>
      </c>
      <c r="J66" s="1">
        <v>0.9</v>
      </c>
      <c r="K66" s="5">
        <f t="shared" si="15"/>
        <v>14.7</v>
      </c>
      <c r="L66" s="5">
        <f t="shared" si="14"/>
        <v>1.1000000000000001</v>
      </c>
      <c r="M66" s="5">
        <f t="shared" si="14"/>
        <v>7.05</v>
      </c>
      <c r="N66" s="5">
        <f t="shared" si="14"/>
        <v>0.76</v>
      </c>
      <c r="P66">
        <v>15</v>
      </c>
      <c r="Q66">
        <f t="shared" si="16"/>
        <v>14.7</v>
      </c>
      <c r="R66">
        <f t="shared" si="17"/>
        <v>14.7</v>
      </c>
      <c r="S66">
        <f t="shared" si="18"/>
        <v>1.1000000000000001</v>
      </c>
      <c r="T66">
        <v>1000.06795129272</v>
      </c>
      <c r="U66" s="20">
        <f t="shared" si="19"/>
        <v>1.3489431206720778E-4</v>
      </c>
      <c r="V66">
        <f t="shared" si="7"/>
        <v>3.6377372106562458E-2</v>
      </c>
    </row>
    <row r="67" spans="1:22" x14ac:dyDescent="0.35">
      <c r="B67">
        <v>16</v>
      </c>
      <c r="C67" s="1">
        <v>13.6</v>
      </c>
      <c r="D67" s="1">
        <v>1.1000000000000001</v>
      </c>
      <c r="E67" s="1">
        <v>0.5</v>
      </c>
      <c r="F67" s="1">
        <v>0.05</v>
      </c>
      <c r="G67" s="1">
        <v>14</v>
      </c>
      <c r="H67" s="1">
        <v>1.1000000000000001</v>
      </c>
      <c r="I67" s="1">
        <v>3</v>
      </c>
      <c r="J67" s="1">
        <v>0.5</v>
      </c>
      <c r="K67" s="5">
        <f t="shared" si="15"/>
        <v>13.8</v>
      </c>
      <c r="L67" s="5">
        <f t="shared" si="15"/>
        <v>1.1000000000000001</v>
      </c>
      <c r="M67" s="5">
        <f t="shared" si="15"/>
        <v>1.75</v>
      </c>
      <c r="N67" s="5">
        <f t="shared" si="15"/>
        <v>0.27500000000000002</v>
      </c>
      <c r="P67">
        <v>16</v>
      </c>
      <c r="Q67">
        <f t="shared" si="16"/>
        <v>13.8</v>
      </c>
      <c r="R67">
        <f t="shared" si="17"/>
        <v>13.8</v>
      </c>
      <c r="S67">
        <f t="shared" si="18"/>
        <v>1.1000000000000001</v>
      </c>
      <c r="T67">
        <v>1000.20285477103</v>
      </c>
      <c r="U67" s="20">
        <f t="shared" si="19"/>
        <v>1.3160401222820476E-4</v>
      </c>
      <c r="V67">
        <f t="shared" si="7"/>
        <v>3.5930980503719748E-2</v>
      </c>
    </row>
    <row r="68" spans="1:22" x14ac:dyDescent="0.35">
      <c r="B68">
        <v>17</v>
      </c>
      <c r="C68" s="1">
        <v>12.7</v>
      </c>
      <c r="D68" s="1">
        <v>1.1000000000000001</v>
      </c>
      <c r="E68" s="1">
        <v>0.4</v>
      </c>
      <c r="F68" s="1">
        <v>0.04</v>
      </c>
      <c r="G68" s="1">
        <v>13</v>
      </c>
      <c r="H68" s="1">
        <v>1.1000000000000001</v>
      </c>
      <c r="I68" s="1">
        <v>1</v>
      </c>
      <c r="J68" s="1">
        <v>0.1</v>
      </c>
      <c r="K68" s="5">
        <f t="shared" si="15"/>
        <v>12.85</v>
      </c>
      <c r="L68" s="5">
        <f t="shared" si="15"/>
        <v>1.1000000000000001</v>
      </c>
      <c r="M68" s="5">
        <f t="shared" si="15"/>
        <v>0.7</v>
      </c>
      <c r="N68" s="5">
        <f t="shared" si="15"/>
        <v>7.0000000000000007E-2</v>
      </c>
      <c r="P68">
        <v>17</v>
      </c>
      <c r="Q68">
        <f t="shared" si="16"/>
        <v>12.85</v>
      </c>
      <c r="R68">
        <f t="shared" si="17"/>
        <v>12.85</v>
      </c>
      <c r="S68">
        <f t="shared" si="18"/>
        <v>1.1000000000000001</v>
      </c>
      <c r="T68">
        <v>1000.33448547976</v>
      </c>
      <c r="U68" s="20">
        <f t="shared" si="19"/>
        <v>7.3135370170549185E-5</v>
      </c>
      <c r="V68">
        <f t="shared" si="7"/>
        <v>2.6785406126715487E-2</v>
      </c>
    </row>
    <row r="69" spans="1:22" x14ac:dyDescent="0.35">
      <c r="B69">
        <v>18</v>
      </c>
      <c r="C69" s="1">
        <v>12.1</v>
      </c>
      <c r="D69" s="1">
        <v>1.1000000000000001</v>
      </c>
      <c r="E69" s="1">
        <v>0.4</v>
      </c>
      <c r="F69" s="1">
        <v>0.04</v>
      </c>
      <c r="G69" s="1">
        <v>12.5</v>
      </c>
      <c r="H69" s="1">
        <v>1.1000000000000001</v>
      </c>
      <c r="I69" s="1">
        <v>1</v>
      </c>
      <c r="J69" s="1">
        <v>0.1</v>
      </c>
      <c r="K69" s="5">
        <f t="shared" si="15"/>
        <v>12.3</v>
      </c>
      <c r="L69" s="5">
        <f t="shared" si="15"/>
        <v>1.1000000000000001</v>
      </c>
      <c r="M69" s="5">
        <f t="shared" si="15"/>
        <v>0.7</v>
      </c>
      <c r="N69" s="5">
        <f t="shared" si="15"/>
        <v>7.0000000000000007E-2</v>
      </c>
      <c r="P69">
        <v>18</v>
      </c>
      <c r="Q69">
        <f t="shared" si="16"/>
        <v>12.3</v>
      </c>
      <c r="R69">
        <f t="shared" si="17"/>
        <v>12.3</v>
      </c>
      <c r="S69">
        <f t="shared" si="18"/>
        <v>1.1000000000000001</v>
      </c>
      <c r="T69">
        <v>1000.4076453126499</v>
      </c>
      <c r="U69" s="20">
        <f t="shared" si="19"/>
        <v>6.3663485148692043E-5</v>
      </c>
      <c r="V69">
        <f t="shared" si="7"/>
        <v>2.4990774083822793E-2</v>
      </c>
    </row>
    <row r="70" spans="1:22" x14ac:dyDescent="0.35">
      <c r="B70">
        <v>19</v>
      </c>
      <c r="C70" s="1">
        <v>11.6</v>
      </c>
      <c r="D70" s="1">
        <v>1.1000000000000001</v>
      </c>
      <c r="E70" s="1">
        <v>0.2</v>
      </c>
      <c r="F70" s="1">
        <v>0.02</v>
      </c>
      <c r="G70" s="1">
        <v>12</v>
      </c>
      <c r="H70" s="1">
        <v>1.1000000000000001</v>
      </c>
      <c r="I70" s="1">
        <v>1</v>
      </c>
      <c r="J70" s="1">
        <v>0.1</v>
      </c>
      <c r="K70" s="5">
        <f t="shared" si="15"/>
        <v>11.8</v>
      </c>
      <c r="L70" s="5">
        <f t="shared" si="15"/>
        <v>1.1000000000000001</v>
      </c>
      <c r="M70" s="5">
        <f t="shared" si="15"/>
        <v>0.6</v>
      </c>
      <c r="N70" s="5">
        <f t="shared" si="15"/>
        <v>6.0000000000000005E-2</v>
      </c>
      <c r="P70">
        <v>19</v>
      </c>
      <c r="Q70">
        <f t="shared" si="16"/>
        <v>11.8</v>
      </c>
      <c r="R70">
        <f t="shared" si="17"/>
        <v>11.8</v>
      </c>
      <c r="S70">
        <f t="shared" si="18"/>
        <v>1.1000000000000001</v>
      </c>
      <c r="T70">
        <v>1000.4713347499199</v>
      </c>
      <c r="U70" s="20">
        <f t="shared" si="19"/>
        <v>4.4119776496210459E-5</v>
      </c>
      <c r="V70">
        <f t="shared" si="7"/>
        <v>2.0804206483973971E-2</v>
      </c>
    </row>
    <row r="71" spans="1:22" x14ac:dyDescent="0.35">
      <c r="B71">
        <v>20</v>
      </c>
      <c r="C71" s="1">
        <v>11.2</v>
      </c>
      <c r="D71" s="1">
        <v>1.1000000000000001</v>
      </c>
      <c r="E71" s="1">
        <v>0.2</v>
      </c>
      <c r="F71" s="1">
        <v>0.02</v>
      </c>
      <c r="G71" s="1">
        <v>11.7</v>
      </c>
      <c r="H71" s="1">
        <v>1.1000000000000001</v>
      </c>
      <c r="I71" s="1">
        <v>1</v>
      </c>
      <c r="J71" s="1">
        <v>0.1</v>
      </c>
      <c r="K71" s="5">
        <f t="shared" si="15"/>
        <v>11.45</v>
      </c>
      <c r="L71" s="5">
        <f t="shared" si="15"/>
        <v>1.1000000000000001</v>
      </c>
      <c r="M71" s="5">
        <f t="shared" si="15"/>
        <v>0.6</v>
      </c>
      <c r="N71" s="5">
        <f t="shared" si="15"/>
        <v>6.0000000000000005E-2</v>
      </c>
      <c r="P71">
        <v>20</v>
      </c>
      <c r="Q71">
        <f t="shared" si="16"/>
        <v>11.45</v>
      </c>
      <c r="R71">
        <f t="shared" si="17"/>
        <v>11.45</v>
      </c>
      <c r="S71">
        <f t="shared" si="18"/>
        <v>1.1000000000000001</v>
      </c>
      <c r="T71">
        <v>1000.5154753216</v>
      </c>
    </row>
    <row r="73" spans="1:22" x14ac:dyDescent="0.35">
      <c r="A73" t="s">
        <v>14</v>
      </c>
      <c r="D73" t="s">
        <v>8</v>
      </c>
      <c r="E73" t="s">
        <v>10</v>
      </c>
      <c r="F73" t="s">
        <v>18</v>
      </c>
      <c r="K73" t="s">
        <v>24</v>
      </c>
    </row>
    <row r="74" spans="1:22" x14ac:dyDescent="0.35">
      <c r="C74" t="s">
        <v>1</v>
      </c>
      <c r="D74" t="s">
        <v>31</v>
      </c>
      <c r="E74" t="s">
        <v>32</v>
      </c>
      <c r="F74">
        <v>5.2</v>
      </c>
      <c r="G74" t="s">
        <v>6</v>
      </c>
    </row>
    <row r="75" spans="1:22" x14ac:dyDescent="0.35">
      <c r="B75" t="s">
        <v>0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2</v>
      </c>
      <c r="H75" s="1" t="s">
        <v>3</v>
      </c>
      <c r="I75" s="1" t="s">
        <v>4</v>
      </c>
      <c r="J75" s="1" t="s">
        <v>5</v>
      </c>
      <c r="K75" s="5" t="s">
        <v>2</v>
      </c>
      <c r="L75" s="5" t="s">
        <v>3</v>
      </c>
      <c r="M75" s="5" t="s">
        <v>4</v>
      </c>
      <c r="N75" s="5" t="s">
        <v>5</v>
      </c>
      <c r="P75" t="s">
        <v>33</v>
      </c>
      <c r="Q75" t="s">
        <v>34</v>
      </c>
      <c r="R75" t="s">
        <v>38</v>
      </c>
      <c r="S75" t="s">
        <v>35</v>
      </c>
      <c r="T75" t="s">
        <v>37</v>
      </c>
      <c r="U75" t="s">
        <v>36</v>
      </c>
      <c r="V75" t="s">
        <v>39</v>
      </c>
    </row>
    <row r="76" spans="1:22" x14ac:dyDescent="0.35">
      <c r="B76">
        <v>0</v>
      </c>
      <c r="C76" s="1"/>
      <c r="D76" s="1"/>
      <c r="E76" s="1"/>
      <c r="F76" s="1"/>
      <c r="G76" s="1">
        <v>26</v>
      </c>
      <c r="H76" s="1">
        <v>1.1000000000000001</v>
      </c>
      <c r="I76" s="1">
        <v>105</v>
      </c>
      <c r="J76" s="1">
        <v>8.1999999999999993</v>
      </c>
      <c r="K76" s="5">
        <v>26</v>
      </c>
      <c r="L76" s="5">
        <v>1.1000000000000001</v>
      </c>
      <c r="M76" s="5">
        <v>105</v>
      </c>
      <c r="N76" s="5">
        <v>8.1999999999999993</v>
      </c>
      <c r="P76">
        <v>0</v>
      </c>
      <c r="Q76">
        <f>K76</f>
        <v>26</v>
      </c>
      <c r="R76">
        <f>Q76</f>
        <v>26</v>
      </c>
      <c r="S76">
        <f>L76</f>
        <v>1.1000000000000001</v>
      </c>
      <c r="T76">
        <v>997.61630876501795</v>
      </c>
      <c r="U76" s="20">
        <f>((T77-T76)/(P77-P76))/T76</f>
        <v>3.1243821190779533E-5</v>
      </c>
      <c r="V76">
        <f t="shared" si="7"/>
        <v>1.7507195260279336E-2</v>
      </c>
    </row>
    <row r="77" spans="1:22" x14ac:dyDescent="0.35">
      <c r="B77">
        <v>1</v>
      </c>
      <c r="C77" s="1">
        <v>25.9</v>
      </c>
      <c r="D77" s="1">
        <v>1.1000000000000001</v>
      </c>
      <c r="E77" s="1">
        <v>100.7</v>
      </c>
      <c r="F77" s="1">
        <v>7.94</v>
      </c>
      <c r="G77" s="1">
        <v>25.9</v>
      </c>
      <c r="H77" s="1">
        <v>1.1000000000000001</v>
      </c>
      <c r="I77" s="1">
        <v>101</v>
      </c>
      <c r="J77" s="1">
        <v>7.8</v>
      </c>
      <c r="K77" s="5">
        <f t="shared" ref="K77:N96" si="20">(C77+G77)/2</f>
        <v>25.9</v>
      </c>
      <c r="L77" s="5">
        <f t="shared" si="20"/>
        <v>1.1000000000000001</v>
      </c>
      <c r="M77" s="5">
        <f>(E77+I77)/2</f>
        <v>100.85</v>
      </c>
      <c r="N77" s="5">
        <f t="shared" si="20"/>
        <v>7.87</v>
      </c>
      <c r="P77">
        <v>1</v>
      </c>
      <c r="Q77">
        <f t="shared" ref="Q77:Q96" si="21">K77</f>
        <v>25.9</v>
      </c>
      <c r="R77">
        <f t="shared" ref="R77:R96" si="22">Q77</f>
        <v>25.9</v>
      </c>
      <c r="S77">
        <f t="shared" ref="S77:S96" si="23">L77</f>
        <v>1.1000000000000001</v>
      </c>
      <c r="T77">
        <v>997.64747811058601</v>
      </c>
      <c r="U77">
        <f t="shared" ref="U77:U95" si="24">((T78-T77)/(P78-P77))/T77</f>
        <v>1.4990670779442002E-4</v>
      </c>
      <c r="V77">
        <f t="shared" si="7"/>
        <v>3.8348204696742459E-2</v>
      </c>
    </row>
    <row r="78" spans="1:22" x14ac:dyDescent="0.35">
      <c r="B78">
        <v>2</v>
      </c>
      <c r="C78" s="1">
        <v>25.4</v>
      </c>
      <c r="D78" s="1">
        <v>1.1000000000000001</v>
      </c>
      <c r="E78" s="1">
        <v>100</v>
      </c>
      <c r="F78" s="1">
        <v>8</v>
      </c>
      <c r="G78" s="1">
        <v>25.3</v>
      </c>
      <c r="H78" s="1">
        <v>1.1000000000000001</v>
      </c>
      <c r="I78" s="1">
        <v>99</v>
      </c>
      <c r="J78" s="1">
        <v>7.8</v>
      </c>
      <c r="K78" s="5">
        <f t="shared" si="20"/>
        <v>25.35</v>
      </c>
      <c r="L78" s="5">
        <f t="shared" si="20"/>
        <v>1.1000000000000001</v>
      </c>
      <c r="M78" s="5">
        <f t="shared" si="20"/>
        <v>99.5</v>
      </c>
      <c r="N78" s="5">
        <f t="shared" si="20"/>
        <v>7.9</v>
      </c>
      <c r="P78">
        <v>2</v>
      </c>
      <c r="Q78">
        <f t="shared" si="21"/>
        <v>25.35</v>
      </c>
      <c r="R78">
        <f t="shared" si="22"/>
        <v>25.35</v>
      </c>
      <c r="S78">
        <f t="shared" si="23"/>
        <v>1.1000000000000001</v>
      </c>
      <c r="T78">
        <v>997.79703215956897</v>
      </c>
      <c r="U78">
        <f t="shared" si="24"/>
        <v>1.4705067290640383E-4</v>
      </c>
      <c r="V78">
        <f t="shared" si="7"/>
        <v>3.7981141389008065E-2</v>
      </c>
    </row>
    <row r="79" spans="1:22" x14ac:dyDescent="0.35">
      <c r="B79">
        <v>3</v>
      </c>
      <c r="C79" s="1">
        <v>24.8</v>
      </c>
      <c r="D79" s="1">
        <v>1.1000000000000001</v>
      </c>
      <c r="E79" s="1">
        <v>100.3</v>
      </c>
      <c r="F79" s="1">
        <v>8.1199999999999992</v>
      </c>
      <c r="G79" s="1">
        <v>24.8</v>
      </c>
      <c r="H79" s="1">
        <v>1.1000000000000001</v>
      </c>
      <c r="I79" s="1">
        <v>98</v>
      </c>
      <c r="J79" s="1">
        <v>7.8</v>
      </c>
      <c r="K79" s="5">
        <f t="shared" si="20"/>
        <v>24.8</v>
      </c>
      <c r="L79" s="5">
        <f t="shared" si="20"/>
        <v>1.1000000000000001</v>
      </c>
      <c r="M79" s="5">
        <f t="shared" si="20"/>
        <v>99.15</v>
      </c>
      <c r="N79" s="5">
        <f t="shared" si="20"/>
        <v>7.9599999999999991</v>
      </c>
      <c r="P79">
        <v>3</v>
      </c>
      <c r="Q79">
        <f t="shared" si="21"/>
        <v>24.8</v>
      </c>
      <c r="R79">
        <f t="shared" si="22"/>
        <v>24.8</v>
      </c>
      <c r="S79">
        <f t="shared" si="23"/>
        <v>1.1000000000000001</v>
      </c>
      <c r="T79">
        <v>997.94375888457205</v>
      </c>
      <c r="U79">
        <f t="shared" si="24"/>
        <v>1.1899177735188496E-4</v>
      </c>
      <c r="V79">
        <f t="shared" si="7"/>
        <v>3.4165908971107321E-2</v>
      </c>
    </row>
    <row r="80" spans="1:22" x14ac:dyDescent="0.35">
      <c r="B80">
        <v>4</v>
      </c>
      <c r="C80" s="1">
        <v>24.3</v>
      </c>
      <c r="D80" s="1">
        <v>1.1000000000000001</v>
      </c>
      <c r="E80" s="1">
        <v>99.5</v>
      </c>
      <c r="F80" s="1">
        <v>8.18</v>
      </c>
      <c r="G80" s="1">
        <v>24.4</v>
      </c>
      <c r="H80" s="1">
        <v>1.1000000000000001</v>
      </c>
      <c r="I80" s="1">
        <v>98</v>
      </c>
      <c r="J80" s="1">
        <v>7.9</v>
      </c>
      <c r="K80" s="5">
        <f t="shared" si="20"/>
        <v>24.35</v>
      </c>
      <c r="L80" s="5">
        <f t="shared" si="20"/>
        <v>1.1000000000000001</v>
      </c>
      <c r="M80" s="5">
        <f t="shared" si="20"/>
        <v>98.75</v>
      </c>
      <c r="N80" s="5">
        <f t="shared" si="20"/>
        <v>8.0399999999999991</v>
      </c>
      <c r="P80">
        <v>4</v>
      </c>
      <c r="Q80">
        <f t="shared" si="21"/>
        <v>24.35</v>
      </c>
      <c r="R80">
        <f t="shared" si="22"/>
        <v>24.35</v>
      </c>
      <c r="S80">
        <f t="shared" si="23"/>
        <v>1.1000000000000001</v>
      </c>
      <c r="T80">
        <v>998.06250598613894</v>
      </c>
      <c r="U80">
        <f t="shared" si="24"/>
        <v>1.1704888276368537E-4</v>
      </c>
      <c r="V80">
        <f t="shared" si="7"/>
        <v>3.3885830960915707E-2</v>
      </c>
    </row>
    <row r="81" spans="2:22" x14ac:dyDescent="0.35">
      <c r="B81">
        <v>5</v>
      </c>
      <c r="C81" s="1">
        <v>23.8</v>
      </c>
      <c r="D81" s="1">
        <v>1.1000000000000001</v>
      </c>
      <c r="E81" s="1">
        <v>95.1</v>
      </c>
      <c r="F81" s="1">
        <v>7.82</v>
      </c>
      <c r="G81" s="1">
        <v>24</v>
      </c>
      <c r="H81" s="1">
        <v>1.1000000000000001</v>
      </c>
      <c r="I81" s="1">
        <v>96</v>
      </c>
      <c r="J81" s="1">
        <v>7.7</v>
      </c>
      <c r="K81" s="5">
        <f t="shared" si="20"/>
        <v>23.9</v>
      </c>
      <c r="L81" s="5">
        <f t="shared" si="20"/>
        <v>1.1000000000000001</v>
      </c>
      <c r="M81" s="5">
        <f t="shared" si="20"/>
        <v>95.55</v>
      </c>
      <c r="N81" s="5">
        <f t="shared" si="20"/>
        <v>7.76</v>
      </c>
      <c r="P81">
        <v>5</v>
      </c>
      <c r="Q81">
        <f t="shared" si="21"/>
        <v>23.9</v>
      </c>
      <c r="R81">
        <f t="shared" si="22"/>
        <v>23.9</v>
      </c>
      <c r="S81">
        <f t="shared" si="23"/>
        <v>1.1000000000000001</v>
      </c>
      <c r="T81">
        <v>998.17932808739295</v>
      </c>
      <c r="U81">
        <f t="shared" si="24"/>
        <v>1.0290292175642807E-4</v>
      </c>
      <c r="V81">
        <f t="shared" si="7"/>
        <v>3.1772278206489368E-2</v>
      </c>
    </row>
    <row r="82" spans="2:22" x14ac:dyDescent="0.35">
      <c r="B82">
        <v>6</v>
      </c>
      <c r="C82" s="1">
        <v>23.5</v>
      </c>
      <c r="D82" s="1">
        <v>1.1000000000000001</v>
      </c>
      <c r="E82" s="1">
        <v>94.5</v>
      </c>
      <c r="F82" s="1">
        <v>8.0299999999999994</v>
      </c>
      <c r="G82" s="1">
        <v>23.5</v>
      </c>
      <c r="H82" s="1">
        <v>1.1000000000000001</v>
      </c>
      <c r="I82" s="1">
        <v>93</v>
      </c>
      <c r="J82" s="1">
        <v>7.5</v>
      </c>
      <c r="K82" s="5">
        <f t="shared" si="20"/>
        <v>23.5</v>
      </c>
      <c r="L82" s="5">
        <f t="shared" si="20"/>
        <v>1.1000000000000001</v>
      </c>
      <c r="M82" s="5">
        <f t="shared" si="20"/>
        <v>93.75</v>
      </c>
      <c r="N82" s="5">
        <f t="shared" si="20"/>
        <v>7.7649999999999997</v>
      </c>
      <c r="P82">
        <v>6</v>
      </c>
      <c r="Q82">
        <f t="shared" si="21"/>
        <v>23.5</v>
      </c>
      <c r="R82">
        <f t="shared" si="22"/>
        <v>23.5</v>
      </c>
      <c r="S82">
        <f t="shared" si="23"/>
        <v>1.1000000000000001</v>
      </c>
      <c r="T82">
        <v>998.28204365669001</v>
      </c>
      <c r="U82">
        <f t="shared" si="24"/>
        <v>2.8881169036540248E-5</v>
      </c>
      <c r="V82">
        <f t="shared" si="7"/>
        <v>1.6832238955304189E-2</v>
      </c>
    </row>
    <row r="83" spans="2:22" x14ac:dyDescent="0.35">
      <c r="B83">
        <v>7</v>
      </c>
      <c r="C83" s="1">
        <v>23.4</v>
      </c>
      <c r="D83" s="1">
        <v>1.1000000000000001</v>
      </c>
      <c r="E83" s="1">
        <v>95.5</v>
      </c>
      <c r="F83" s="1">
        <v>7.82</v>
      </c>
      <c r="G83" s="1">
        <v>23.4</v>
      </c>
      <c r="H83" s="1">
        <v>1.1000000000000001</v>
      </c>
      <c r="I83" s="1">
        <v>94</v>
      </c>
      <c r="J83" s="1">
        <v>7.7</v>
      </c>
      <c r="K83" s="5">
        <f t="shared" si="20"/>
        <v>23.4</v>
      </c>
      <c r="L83" s="5">
        <f t="shared" si="20"/>
        <v>1.1000000000000001</v>
      </c>
      <c r="M83" s="5">
        <f t="shared" si="20"/>
        <v>94.75</v>
      </c>
      <c r="N83" s="5">
        <f t="shared" si="20"/>
        <v>7.76</v>
      </c>
      <c r="P83">
        <v>7</v>
      </c>
      <c r="Q83">
        <f t="shared" si="21"/>
        <v>23.4</v>
      </c>
      <c r="R83">
        <f t="shared" si="22"/>
        <v>23.4</v>
      </c>
      <c r="S83">
        <f t="shared" si="23"/>
        <v>1.1000000000000001</v>
      </c>
      <c r="T83">
        <v>998.310875209139</v>
      </c>
      <c r="U83">
        <f t="shared" si="24"/>
        <v>1.6670967429325287E-5</v>
      </c>
      <c r="V83">
        <f t="shared" si="7"/>
        <v>1.2788361524514432E-2</v>
      </c>
    </row>
    <row r="84" spans="2:22" x14ac:dyDescent="0.35">
      <c r="B84">
        <v>8</v>
      </c>
      <c r="C84" s="1">
        <v>23.8</v>
      </c>
      <c r="D84" s="1">
        <v>1.1000000000000001</v>
      </c>
      <c r="E84" s="1">
        <v>85</v>
      </c>
      <c r="F84" s="1">
        <v>7.41</v>
      </c>
      <c r="G84" s="1">
        <v>22.9</v>
      </c>
      <c r="H84" s="1">
        <v>1.1000000000000001</v>
      </c>
      <c r="I84" s="1">
        <v>89</v>
      </c>
      <c r="J84" s="1">
        <v>7.3</v>
      </c>
      <c r="K84" s="5">
        <f t="shared" si="20"/>
        <v>23.35</v>
      </c>
      <c r="L84" s="5">
        <f t="shared" si="20"/>
        <v>1.1000000000000001</v>
      </c>
      <c r="M84" s="5">
        <f t="shared" si="20"/>
        <v>87</v>
      </c>
      <c r="N84" s="5">
        <f t="shared" si="20"/>
        <v>7.3550000000000004</v>
      </c>
      <c r="P84">
        <v>8</v>
      </c>
      <c r="Q84">
        <f t="shared" si="21"/>
        <v>23.35</v>
      </c>
      <c r="R84">
        <f t="shared" si="22"/>
        <v>23.35</v>
      </c>
      <c r="S84">
        <f t="shared" si="23"/>
        <v>1.1000000000000001</v>
      </c>
      <c r="T84">
        <v>998.32751801722395</v>
      </c>
      <c r="U84">
        <f t="shared" si="24"/>
        <v>3.4586747262541876E-4</v>
      </c>
      <c r="V84">
        <f t="shared" si="7"/>
        <v>5.824911936205867E-2</v>
      </c>
    </row>
    <row r="85" spans="2:22" x14ac:dyDescent="0.35">
      <c r="B85">
        <v>9</v>
      </c>
      <c r="C85" s="1">
        <v>22</v>
      </c>
      <c r="D85" s="1">
        <v>1.1000000000000001</v>
      </c>
      <c r="E85" s="1">
        <v>75</v>
      </c>
      <c r="F85" s="1">
        <v>6.54</v>
      </c>
      <c r="G85" s="1">
        <v>21.8</v>
      </c>
      <c r="H85" s="1">
        <v>1.1000000000000001</v>
      </c>
      <c r="I85" s="1">
        <v>70</v>
      </c>
      <c r="J85" s="1">
        <v>5.8</v>
      </c>
      <c r="K85" s="5">
        <f t="shared" si="20"/>
        <v>21.9</v>
      </c>
      <c r="L85" s="5">
        <f t="shared" si="20"/>
        <v>1.1000000000000001</v>
      </c>
      <c r="M85" s="5">
        <f t="shared" si="20"/>
        <v>72.5</v>
      </c>
      <c r="N85" s="5">
        <f t="shared" si="20"/>
        <v>6.17</v>
      </c>
      <c r="P85">
        <v>9</v>
      </c>
      <c r="Q85">
        <f t="shared" si="21"/>
        <v>21.9</v>
      </c>
      <c r="R85">
        <f t="shared" si="22"/>
        <v>21.9</v>
      </c>
      <c r="S85">
        <f t="shared" si="23"/>
        <v>1.1000000000000001</v>
      </c>
      <c r="T85">
        <v>998.67280703273298</v>
      </c>
      <c r="U85">
        <f t="shared" si="24"/>
        <v>5.430105599533218E-4</v>
      </c>
      <c r="V85">
        <f t="shared" si="7"/>
        <v>7.2985845156044379E-2</v>
      </c>
    </row>
    <row r="86" spans="2:22" x14ac:dyDescent="0.35">
      <c r="B86">
        <v>10</v>
      </c>
      <c r="C86" s="1">
        <v>19.600000000000001</v>
      </c>
      <c r="D86" s="1">
        <v>1.1000000000000001</v>
      </c>
      <c r="E86" s="1">
        <v>37</v>
      </c>
      <c r="F86" s="1">
        <v>3.43</v>
      </c>
      <c r="G86" s="1">
        <v>19.2</v>
      </c>
      <c r="H86" s="1">
        <v>1.1000000000000001</v>
      </c>
      <c r="I86" s="1">
        <v>37</v>
      </c>
      <c r="J86" s="1">
        <v>3.2</v>
      </c>
      <c r="K86" s="5">
        <f t="shared" si="20"/>
        <v>19.399999999999999</v>
      </c>
      <c r="L86" s="5">
        <f t="shared" si="20"/>
        <v>1.1000000000000001</v>
      </c>
      <c r="M86" s="5">
        <f t="shared" si="20"/>
        <v>37</v>
      </c>
      <c r="N86" s="5">
        <f t="shared" si="20"/>
        <v>3.3150000000000004</v>
      </c>
      <c r="P86">
        <v>10</v>
      </c>
      <c r="Q86">
        <f t="shared" si="21"/>
        <v>19.399999999999999</v>
      </c>
      <c r="R86">
        <f t="shared" si="22"/>
        <v>19.399999999999999</v>
      </c>
      <c r="S86">
        <f t="shared" si="23"/>
        <v>1.1000000000000001</v>
      </c>
      <c r="T86">
        <v>999.21509691288998</v>
      </c>
      <c r="U86">
        <f t="shared" si="24"/>
        <v>2.3022201760238329E-4</v>
      </c>
      <c r="V86">
        <f t="shared" si="7"/>
        <v>4.7523446767668065E-2</v>
      </c>
    </row>
    <row r="87" spans="2:22" x14ac:dyDescent="0.35">
      <c r="B87">
        <v>11</v>
      </c>
      <c r="C87" s="1">
        <v>18.3</v>
      </c>
      <c r="D87" s="1">
        <v>1.1000000000000001</v>
      </c>
      <c r="E87" s="1">
        <v>38.9</v>
      </c>
      <c r="F87" s="1">
        <v>3.82</v>
      </c>
      <c r="G87" s="1">
        <v>18.2</v>
      </c>
      <c r="H87" s="1">
        <v>1.1000000000000001</v>
      </c>
      <c r="I87" s="1">
        <v>43</v>
      </c>
      <c r="J87" s="1">
        <v>3.9</v>
      </c>
      <c r="K87" s="5">
        <f t="shared" si="20"/>
        <v>18.25</v>
      </c>
      <c r="L87" s="5">
        <f t="shared" si="20"/>
        <v>1.1000000000000001</v>
      </c>
      <c r="M87" s="5">
        <f t="shared" si="20"/>
        <v>40.950000000000003</v>
      </c>
      <c r="N87" s="5">
        <f t="shared" si="20"/>
        <v>3.86</v>
      </c>
      <c r="P87">
        <v>11</v>
      </c>
      <c r="Q87">
        <f t="shared" si="21"/>
        <v>18.25</v>
      </c>
      <c r="R87">
        <f t="shared" si="22"/>
        <v>18.25</v>
      </c>
      <c r="S87">
        <f t="shared" si="23"/>
        <v>1.1000000000000001</v>
      </c>
      <c r="T87">
        <v>999.44513822852002</v>
      </c>
      <c r="U87">
        <f t="shared" si="24"/>
        <v>2.0702115453954717E-4</v>
      </c>
      <c r="V87">
        <f t="shared" ref="V87:V95" si="25">(9.81*U87)^0.5</f>
        <v>4.5065258526196854E-2</v>
      </c>
    </row>
    <row r="88" spans="2:22" x14ac:dyDescent="0.35">
      <c r="B88">
        <v>12</v>
      </c>
      <c r="C88" s="1">
        <v>17.100000000000001</v>
      </c>
      <c r="D88" s="1">
        <v>1.1000000000000001</v>
      </c>
      <c r="E88" s="1">
        <v>42.3</v>
      </c>
      <c r="F88" s="1">
        <v>4</v>
      </c>
      <c r="G88" s="1">
        <v>17.2</v>
      </c>
      <c r="H88" s="1">
        <v>1.1000000000000001</v>
      </c>
      <c r="I88" s="1">
        <v>41</v>
      </c>
      <c r="J88" s="1">
        <v>3.7</v>
      </c>
      <c r="K88" s="5">
        <f t="shared" si="20"/>
        <v>17.149999999999999</v>
      </c>
      <c r="L88" s="5">
        <f t="shared" si="20"/>
        <v>1.1000000000000001</v>
      </c>
      <c r="M88" s="5">
        <f t="shared" si="20"/>
        <v>41.65</v>
      </c>
      <c r="N88" s="5">
        <f t="shared" si="20"/>
        <v>3.85</v>
      </c>
      <c r="P88">
        <v>12</v>
      </c>
      <c r="Q88">
        <f t="shared" si="21"/>
        <v>17.149999999999999</v>
      </c>
      <c r="R88">
        <f t="shared" si="22"/>
        <v>17.149999999999999</v>
      </c>
      <c r="S88">
        <f t="shared" si="23"/>
        <v>1.1000000000000001</v>
      </c>
      <c r="T88">
        <v>999.65204451493503</v>
      </c>
      <c r="U88">
        <f t="shared" si="24"/>
        <v>1.3495199598918369E-4</v>
      </c>
      <c r="V88">
        <f t="shared" si="25"/>
        <v>3.6385149177293366E-2</v>
      </c>
    </row>
    <row r="89" spans="2:22" x14ac:dyDescent="0.35">
      <c r="B89">
        <v>13</v>
      </c>
      <c r="C89" s="1">
        <v>16.3</v>
      </c>
      <c r="D89" s="1">
        <v>1.1000000000000001</v>
      </c>
      <c r="E89" s="1">
        <v>35.700000000000003</v>
      </c>
      <c r="F89" s="1">
        <v>3.45</v>
      </c>
      <c r="G89" s="1">
        <v>16.5</v>
      </c>
      <c r="H89" s="1">
        <v>1.1000000000000001</v>
      </c>
      <c r="I89" s="1">
        <v>36</v>
      </c>
      <c r="J89" s="1">
        <v>3.3</v>
      </c>
      <c r="K89" s="5">
        <f t="shared" si="20"/>
        <v>16.399999999999999</v>
      </c>
      <c r="L89" s="5">
        <f t="shared" si="20"/>
        <v>1.1000000000000001</v>
      </c>
      <c r="M89" s="5">
        <f t="shared" si="20"/>
        <v>35.85</v>
      </c>
      <c r="N89" s="5">
        <f t="shared" si="20"/>
        <v>3.375</v>
      </c>
      <c r="P89">
        <v>13</v>
      </c>
      <c r="Q89">
        <f t="shared" si="21"/>
        <v>16.399999999999999</v>
      </c>
      <c r="R89">
        <f t="shared" si="22"/>
        <v>16.399999999999999</v>
      </c>
      <c r="S89">
        <f t="shared" si="23"/>
        <v>1.1000000000000001</v>
      </c>
      <c r="T89">
        <v>999.78694955363699</v>
      </c>
      <c r="U89">
        <f t="shared" si="24"/>
        <v>1.3665925659160318E-4</v>
      </c>
      <c r="V89">
        <f t="shared" si="25"/>
        <v>3.6614577795785481E-2</v>
      </c>
    </row>
    <row r="90" spans="2:22" x14ac:dyDescent="0.35">
      <c r="B90">
        <v>14</v>
      </c>
      <c r="C90" s="1">
        <v>15.7</v>
      </c>
      <c r="D90" s="1">
        <v>1.1000000000000001</v>
      </c>
      <c r="E90" s="1">
        <v>28.4</v>
      </c>
      <c r="F90" s="1">
        <v>2.85</v>
      </c>
      <c r="G90" s="1">
        <v>15.5</v>
      </c>
      <c r="H90" s="1">
        <v>1.1000000000000001</v>
      </c>
      <c r="I90" s="1">
        <v>27</v>
      </c>
      <c r="J90" s="1">
        <v>2.5</v>
      </c>
      <c r="K90" s="5">
        <f t="shared" si="20"/>
        <v>15.6</v>
      </c>
      <c r="L90" s="5">
        <f t="shared" si="20"/>
        <v>1.1000000000000001</v>
      </c>
      <c r="M90" s="5">
        <f t="shared" si="20"/>
        <v>27.7</v>
      </c>
      <c r="N90" s="5">
        <f t="shared" si="20"/>
        <v>2.6749999999999998</v>
      </c>
      <c r="P90">
        <v>14</v>
      </c>
      <c r="Q90">
        <f t="shared" si="21"/>
        <v>15.6</v>
      </c>
      <c r="R90">
        <f t="shared" si="22"/>
        <v>15.6</v>
      </c>
      <c r="S90">
        <f t="shared" si="23"/>
        <v>1.1000000000000001</v>
      </c>
      <c r="T90">
        <v>999.92357969491297</v>
      </c>
      <c r="U90">
        <f t="shared" si="24"/>
        <v>1.3686706087954662E-4</v>
      </c>
      <c r="V90">
        <f t="shared" si="25"/>
        <v>3.6642405314448893E-2</v>
      </c>
    </row>
    <row r="91" spans="2:22" x14ac:dyDescent="0.35">
      <c r="B91">
        <v>15</v>
      </c>
      <c r="C91" s="1">
        <v>14.7</v>
      </c>
      <c r="D91" s="1">
        <v>1.1000000000000001</v>
      </c>
      <c r="E91" s="1">
        <v>22</v>
      </c>
      <c r="F91" s="1">
        <v>2.15</v>
      </c>
      <c r="G91" s="1">
        <v>14.8</v>
      </c>
      <c r="H91" s="1">
        <v>1.1000000000000001</v>
      </c>
      <c r="I91" s="1">
        <v>21</v>
      </c>
      <c r="J91" s="1">
        <v>2.1</v>
      </c>
      <c r="K91" s="5">
        <f t="shared" si="20"/>
        <v>14.75</v>
      </c>
      <c r="L91" s="5">
        <f t="shared" si="20"/>
        <v>1.1000000000000001</v>
      </c>
      <c r="M91" s="5">
        <f t="shared" si="20"/>
        <v>21.5</v>
      </c>
      <c r="N91" s="5">
        <f t="shared" si="20"/>
        <v>2.125</v>
      </c>
      <c r="P91">
        <v>15</v>
      </c>
      <c r="Q91">
        <f t="shared" si="21"/>
        <v>14.75</v>
      </c>
      <c r="R91">
        <f t="shared" si="22"/>
        <v>14.75</v>
      </c>
      <c r="S91">
        <f t="shared" si="23"/>
        <v>1.1000000000000001</v>
      </c>
      <c r="T91">
        <v>1000.06043629637</v>
      </c>
      <c r="U91">
        <f t="shared" si="24"/>
        <v>7.8495957775090141E-5</v>
      </c>
      <c r="V91">
        <f t="shared" si="25"/>
        <v>2.7749690913118914E-2</v>
      </c>
    </row>
    <row r="92" spans="2:22" x14ac:dyDescent="0.35">
      <c r="B92">
        <v>16</v>
      </c>
      <c r="C92" s="1">
        <v>14.1</v>
      </c>
      <c r="D92" s="1">
        <v>1.1000000000000001</v>
      </c>
      <c r="E92" s="1">
        <v>9.5</v>
      </c>
      <c r="F92" s="1">
        <v>1.02</v>
      </c>
      <c r="G92" s="1">
        <v>14.4</v>
      </c>
      <c r="H92" s="1">
        <v>1.1000000000000001</v>
      </c>
      <c r="I92" s="1">
        <v>16</v>
      </c>
      <c r="J92" s="1">
        <v>1.4</v>
      </c>
      <c r="K92" s="5">
        <f t="shared" si="20"/>
        <v>14.25</v>
      </c>
      <c r="L92" s="5">
        <f t="shared" si="20"/>
        <v>1.1000000000000001</v>
      </c>
      <c r="M92" s="5">
        <f t="shared" si="20"/>
        <v>12.75</v>
      </c>
      <c r="N92" s="5">
        <f t="shared" si="20"/>
        <v>1.21</v>
      </c>
      <c r="P92">
        <v>16</v>
      </c>
      <c r="Q92">
        <f t="shared" si="21"/>
        <v>14.25</v>
      </c>
      <c r="R92">
        <f t="shared" si="22"/>
        <v>14.25</v>
      </c>
      <c r="S92">
        <f t="shared" si="23"/>
        <v>1.1000000000000001</v>
      </c>
      <c r="T92">
        <v>1000.13893699815</v>
      </c>
      <c r="U92">
        <f t="shared" si="24"/>
        <v>7.5544841006524804E-5</v>
      </c>
      <c r="V92">
        <f t="shared" si="25"/>
        <v>2.7223058062495632E-2</v>
      </c>
    </row>
    <row r="93" spans="2:22" x14ac:dyDescent="0.35">
      <c r="B93">
        <v>17</v>
      </c>
      <c r="C93" s="1">
        <v>13.5</v>
      </c>
      <c r="D93" s="1">
        <v>1.1000000000000001</v>
      </c>
      <c r="E93" s="1">
        <v>1.3</v>
      </c>
      <c r="F93" s="1">
        <v>0.19</v>
      </c>
      <c r="G93" s="1">
        <v>14</v>
      </c>
      <c r="H93" s="1">
        <v>1.1000000000000001</v>
      </c>
      <c r="I93" s="1">
        <v>6</v>
      </c>
      <c r="J93" s="1">
        <v>0.4</v>
      </c>
      <c r="K93" s="5">
        <f t="shared" si="20"/>
        <v>13.75</v>
      </c>
      <c r="L93" s="5">
        <f t="shared" si="20"/>
        <v>1.1000000000000001</v>
      </c>
      <c r="M93" s="5">
        <f t="shared" si="20"/>
        <v>3.65</v>
      </c>
      <c r="N93" s="5">
        <f t="shared" si="20"/>
        <v>0.29500000000000004</v>
      </c>
      <c r="P93">
        <v>17</v>
      </c>
      <c r="Q93">
        <f t="shared" si="21"/>
        <v>13.75</v>
      </c>
      <c r="R93">
        <f t="shared" si="22"/>
        <v>13.75</v>
      </c>
      <c r="S93">
        <f t="shared" si="23"/>
        <v>1.1000000000000001</v>
      </c>
      <c r="T93">
        <v>1000.21449233513</v>
      </c>
      <c r="U93">
        <f t="shared" si="24"/>
        <v>1.4370685240161401E-4</v>
      </c>
      <c r="V93">
        <f t="shared" si="25"/>
        <v>3.7546827057154022E-2</v>
      </c>
    </row>
    <row r="94" spans="2:22" x14ac:dyDescent="0.35">
      <c r="B94">
        <v>18</v>
      </c>
      <c r="C94" s="1">
        <v>12.8</v>
      </c>
      <c r="D94" s="1">
        <v>1.1000000000000001</v>
      </c>
      <c r="E94" s="1">
        <v>0.5</v>
      </c>
      <c r="F94" s="1">
        <v>0.04</v>
      </c>
      <c r="G94" s="1">
        <v>12.6</v>
      </c>
      <c r="H94" s="1">
        <v>1.1000000000000001</v>
      </c>
      <c r="I94" s="1">
        <v>1</v>
      </c>
      <c r="J94" s="1">
        <v>0.1</v>
      </c>
      <c r="K94" s="5">
        <f t="shared" si="20"/>
        <v>12.7</v>
      </c>
      <c r="L94" s="5">
        <f t="shared" si="20"/>
        <v>1.1000000000000001</v>
      </c>
      <c r="M94" s="5">
        <f t="shared" si="20"/>
        <v>0.75</v>
      </c>
      <c r="N94" s="5">
        <f t="shared" si="20"/>
        <v>7.0000000000000007E-2</v>
      </c>
      <c r="P94">
        <v>18</v>
      </c>
      <c r="Q94">
        <f t="shared" si="21"/>
        <v>12.7</v>
      </c>
      <c r="R94">
        <f t="shared" si="22"/>
        <v>12.7</v>
      </c>
      <c r="S94">
        <f t="shared" si="23"/>
        <v>1.1000000000000001</v>
      </c>
      <c r="T94">
        <v>1000.3582300115499</v>
      </c>
      <c r="U94">
        <f t="shared" si="24"/>
        <v>1.0731029667119363E-4</v>
      </c>
      <c r="V94">
        <f t="shared" si="25"/>
        <v>3.2445554554428706E-2</v>
      </c>
    </row>
    <row r="95" spans="2:22" x14ac:dyDescent="0.35">
      <c r="B95">
        <v>19</v>
      </c>
      <c r="C95" s="1">
        <v>11.6</v>
      </c>
      <c r="D95" s="1">
        <v>1.1000000000000001</v>
      </c>
      <c r="E95" s="1">
        <v>0.3</v>
      </c>
      <c r="F95" s="1">
        <v>0.03</v>
      </c>
      <c r="G95" s="1">
        <v>12.1</v>
      </c>
      <c r="H95" s="1">
        <v>1.1000000000000001</v>
      </c>
      <c r="I95" s="1">
        <v>1</v>
      </c>
      <c r="J95" s="1">
        <v>0.1</v>
      </c>
      <c r="K95" s="5">
        <f t="shared" si="20"/>
        <v>11.85</v>
      </c>
      <c r="L95" s="5">
        <f t="shared" si="20"/>
        <v>1.1000000000000001</v>
      </c>
      <c r="M95" s="5">
        <f t="shared" si="20"/>
        <v>0.65</v>
      </c>
      <c r="N95" s="5">
        <f t="shared" si="20"/>
        <v>6.5000000000000002E-2</v>
      </c>
      <c r="P95">
        <v>19</v>
      </c>
      <c r="Q95">
        <f t="shared" si="21"/>
        <v>11.85</v>
      </c>
      <c r="R95">
        <f t="shared" si="22"/>
        <v>11.85</v>
      </c>
      <c r="S95">
        <f t="shared" si="23"/>
        <v>1.1000000000000001</v>
      </c>
      <c r="T95">
        <v>1000.46557874999</v>
      </c>
      <c r="U95">
        <f t="shared" si="24"/>
        <v>7.1685368165957955E-5</v>
      </c>
      <c r="V95">
        <f t="shared" si="25"/>
        <v>2.6518549389211461E-2</v>
      </c>
    </row>
    <row r="96" spans="2:22" x14ac:dyDescent="0.35">
      <c r="B96">
        <v>20</v>
      </c>
      <c r="C96" s="1">
        <v>11.2</v>
      </c>
      <c r="D96" s="1">
        <v>1.1000000000000001</v>
      </c>
      <c r="E96" s="1">
        <v>0.3</v>
      </c>
      <c r="F96" s="1">
        <v>0.03</v>
      </c>
      <c r="G96" s="1">
        <v>11.3</v>
      </c>
      <c r="H96" s="1">
        <v>1.1000000000000001</v>
      </c>
      <c r="I96" s="1">
        <v>1</v>
      </c>
      <c r="J96" s="1">
        <v>0.1</v>
      </c>
      <c r="K96" s="5">
        <f t="shared" si="20"/>
        <v>11.25</v>
      </c>
      <c r="L96" s="5">
        <f t="shared" si="20"/>
        <v>1.1000000000000001</v>
      </c>
      <c r="M96" s="5">
        <f t="shared" si="20"/>
        <v>0.65</v>
      </c>
      <c r="N96" s="5">
        <f t="shared" si="20"/>
        <v>6.5000000000000002E-2</v>
      </c>
      <c r="P96">
        <v>20</v>
      </c>
      <c r="Q96">
        <f t="shared" si="21"/>
        <v>11.25</v>
      </c>
      <c r="R96">
        <f t="shared" si="22"/>
        <v>11.25</v>
      </c>
      <c r="S96">
        <f t="shared" si="23"/>
        <v>1.1000000000000001</v>
      </c>
      <c r="T96">
        <v>1000.53729749334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607A-F7C3-4FA6-A1AB-9E9CB5EEDCC0}">
  <dimension ref="A2:I24"/>
  <sheetViews>
    <sheetView zoomScaleNormal="100" workbookViewId="0">
      <selection activeCell="B44" sqref="B44"/>
    </sheetView>
  </sheetViews>
  <sheetFormatPr defaultRowHeight="14.5" x14ac:dyDescent="0.35"/>
  <cols>
    <col min="6" max="6" width="9.7265625" customWidth="1"/>
    <col min="7" max="9" width="10.1796875" bestFit="1" customWidth="1"/>
  </cols>
  <sheetData>
    <row r="2" spans="1:9" x14ac:dyDescent="0.35">
      <c r="A2" t="s">
        <v>42</v>
      </c>
      <c r="F2" t="s">
        <v>41</v>
      </c>
    </row>
    <row r="3" spans="1:9" x14ac:dyDescent="0.35">
      <c r="A3" t="s">
        <v>0</v>
      </c>
      <c r="B3" s="11" t="s">
        <v>46</v>
      </c>
      <c r="C3" s="11" t="s">
        <v>43</v>
      </c>
      <c r="D3" s="11" t="s">
        <v>44</v>
      </c>
      <c r="E3" s="11" t="s">
        <v>45</v>
      </c>
      <c r="F3" s="12" t="s">
        <v>46</v>
      </c>
      <c r="G3" s="12" t="s">
        <v>43</v>
      </c>
      <c r="H3" s="12" t="s">
        <v>44</v>
      </c>
      <c r="I3" s="12" t="s">
        <v>45</v>
      </c>
    </row>
    <row r="4" spans="1:9" x14ac:dyDescent="0.35">
      <c r="A4">
        <v>0</v>
      </c>
      <c r="B4" s="11" cm="1">
        <f t="array" ref="B4:B21">'2015'!Q4:Q21</f>
        <v>25.6</v>
      </c>
      <c r="C4" s="11" cm="1">
        <f t="array" ref="C4:C21">'2015'!R29:R46</f>
        <v>26.1</v>
      </c>
      <c r="D4" s="11" cm="1">
        <f t="array" ref="D4:D19">'2015'!R54:R69</f>
        <v>26.85</v>
      </c>
      <c r="E4" s="11" cm="1">
        <f t="array" ref="E4:E20">'2015'!Q78:Q94</f>
        <v>27.6</v>
      </c>
      <c r="F4" s="12" cm="1">
        <f t="array" ref="F4:F24">'2018'!Q4:Q24</f>
        <v>25.5</v>
      </c>
      <c r="G4" s="12" cm="1">
        <f t="array" ref="G4:G21">'2018'!R29:R46</f>
        <v>25.55</v>
      </c>
      <c r="H4" s="12" cm="1">
        <f t="array" ref="H4:H24">'2018'!R51:R71</f>
        <v>25.700000000000003</v>
      </c>
      <c r="I4" s="12" cm="1">
        <f t="array" ref="I4:I24">'2018'!R76:R96</f>
        <v>26</v>
      </c>
    </row>
    <row r="5" spans="1:9" x14ac:dyDescent="0.35">
      <c r="A5">
        <v>1</v>
      </c>
      <c r="B5" s="11">
        <v>24.4</v>
      </c>
      <c r="C5" s="11">
        <v>24.799999999999997</v>
      </c>
      <c r="D5" s="11">
        <v>24.65</v>
      </c>
      <c r="E5" s="11">
        <v>26</v>
      </c>
      <c r="F5" s="12">
        <v>25.45</v>
      </c>
      <c r="G5" s="12">
        <v>25.5</v>
      </c>
      <c r="H5" s="12">
        <v>25.6</v>
      </c>
      <c r="I5" s="12">
        <v>25.9</v>
      </c>
    </row>
    <row r="6" spans="1:9" x14ac:dyDescent="0.35">
      <c r="A6">
        <v>2</v>
      </c>
      <c r="B6" s="11">
        <v>23.200000000000003</v>
      </c>
      <c r="C6" s="11">
        <v>23.6</v>
      </c>
      <c r="D6" s="11">
        <v>23.75</v>
      </c>
      <c r="E6" s="11">
        <v>23.7</v>
      </c>
      <c r="F6" s="12">
        <v>25.25</v>
      </c>
      <c r="G6" s="12">
        <v>25.35</v>
      </c>
      <c r="H6" s="12">
        <v>25.5</v>
      </c>
      <c r="I6" s="12">
        <v>25.35</v>
      </c>
    </row>
    <row r="7" spans="1:9" x14ac:dyDescent="0.35">
      <c r="A7">
        <v>3</v>
      </c>
      <c r="B7" s="11">
        <v>22.700000000000003</v>
      </c>
      <c r="C7" s="11">
        <v>22.75</v>
      </c>
      <c r="D7" s="11">
        <v>22.700000000000003</v>
      </c>
      <c r="E7" s="11">
        <v>22.9</v>
      </c>
      <c r="F7" s="12">
        <v>25.2</v>
      </c>
      <c r="G7" s="12">
        <v>25.1</v>
      </c>
      <c r="H7" s="12">
        <v>25.25</v>
      </c>
      <c r="I7" s="12">
        <v>24.8</v>
      </c>
    </row>
    <row r="8" spans="1:9" x14ac:dyDescent="0.35">
      <c r="A8">
        <v>4</v>
      </c>
      <c r="B8" s="11">
        <v>22.65</v>
      </c>
      <c r="C8" s="11">
        <v>22.55</v>
      </c>
      <c r="D8" s="11">
        <v>22.55</v>
      </c>
      <c r="E8" s="11">
        <v>22.55</v>
      </c>
      <c r="F8" s="12">
        <v>25.1</v>
      </c>
      <c r="G8" s="12">
        <v>25</v>
      </c>
      <c r="H8" s="12">
        <v>25.05</v>
      </c>
      <c r="I8" s="12">
        <v>24.35</v>
      </c>
    </row>
    <row r="9" spans="1:9" x14ac:dyDescent="0.35">
      <c r="A9">
        <v>5</v>
      </c>
      <c r="B9" s="11">
        <v>22.5</v>
      </c>
      <c r="C9" s="11">
        <v>22.5</v>
      </c>
      <c r="D9" s="11">
        <v>22.35</v>
      </c>
      <c r="E9" s="11">
        <v>22.45</v>
      </c>
      <c r="F9" s="12">
        <v>24.5</v>
      </c>
      <c r="G9" s="12">
        <v>24.3</v>
      </c>
      <c r="H9" s="12">
        <v>24.299999999999997</v>
      </c>
      <c r="I9" s="12">
        <v>23.9</v>
      </c>
    </row>
    <row r="10" spans="1:9" x14ac:dyDescent="0.35">
      <c r="A10">
        <v>6</v>
      </c>
      <c r="B10" s="11">
        <v>22.25</v>
      </c>
      <c r="C10" s="11">
        <v>22.549999999999997</v>
      </c>
      <c r="D10" s="11">
        <v>22.2</v>
      </c>
      <c r="E10" s="11">
        <v>22.3</v>
      </c>
      <c r="F10" s="12">
        <v>23.45</v>
      </c>
      <c r="G10" s="12">
        <v>23.75</v>
      </c>
      <c r="H10" s="12">
        <v>23.95</v>
      </c>
      <c r="I10" s="12">
        <v>23.5</v>
      </c>
    </row>
    <row r="11" spans="1:9" x14ac:dyDescent="0.35">
      <c r="A11">
        <v>7</v>
      </c>
      <c r="B11" s="11">
        <v>22.05</v>
      </c>
      <c r="C11" s="11">
        <v>22.05</v>
      </c>
      <c r="D11" s="11">
        <v>22.05</v>
      </c>
      <c r="E11" s="11">
        <v>22.05</v>
      </c>
      <c r="F11" s="12">
        <v>23.049999999999997</v>
      </c>
      <c r="G11" s="12">
        <v>23</v>
      </c>
      <c r="H11" s="12">
        <v>23.45</v>
      </c>
      <c r="I11" s="12">
        <v>23.4</v>
      </c>
    </row>
    <row r="12" spans="1:9" x14ac:dyDescent="0.35">
      <c r="A12">
        <v>8</v>
      </c>
      <c r="B12" s="11">
        <v>21.9</v>
      </c>
      <c r="C12" s="11">
        <v>21.6</v>
      </c>
      <c r="D12" s="11">
        <v>21.55</v>
      </c>
      <c r="E12" s="11">
        <v>21.6</v>
      </c>
      <c r="F12" s="12">
        <v>22.45</v>
      </c>
      <c r="G12" s="12">
        <v>22.3</v>
      </c>
      <c r="H12" s="12">
        <v>22.5</v>
      </c>
      <c r="I12" s="12">
        <v>23.35</v>
      </c>
    </row>
    <row r="13" spans="1:9" x14ac:dyDescent="0.35">
      <c r="A13">
        <v>9</v>
      </c>
      <c r="B13" s="11">
        <v>21.35</v>
      </c>
      <c r="C13" s="11">
        <v>21.15</v>
      </c>
      <c r="D13" s="11">
        <v>21.1</v>
      </c>
      <c r="E13" s="11">
        <v>21.2</v>
      </c>
      <c r="F13" s="12">
        <v>21.55</v>
      </c>
      <c r="G13" s="12">
        <v>21.2</v>
      </c>
      <c r="H13" s="12">
        <v>21.35</v>
      </c>
      <c r="I13" s="12">
        <v>21.9</v>
      </c>
    </row>
    <row r="14" spans="1:9" x14ac:dyDescent="0.35">
      <c r="A14">
        <v>10</v>
      </c>
      <c r="B14" s="11">
        <v>20.6</v>
      </c>
      <c r="C14" s="11">
        <v>20.100000000000001</v>
      </c>
      <c r="D14" s="11">
        <v>20.05</v>
      </c>
      <c r="E14" s="11">
        <v>19.850000000000001</v>
      </c>
      <c r="F14" s="12">
        <v>20.100000000000001</v>
      </c>
      <c r="G14" s="12">
        <v>19.399999999999999</v>
      </c>
      <c r="H14" s="12">
        <v>19.5</v>
      </c>
      <c r="I14" s="12">
        <v>19.399999999999999</v>
      </c>
    </row>
    <row r="15" spans="1:9" x14ac:dyDescent="0.35">
      <c r="A15">
        <v>11</v>
      </c>
      <c r="B15" s="11">
        <v>19.399999999999999</v>
      </c>
      <c r="C15" s="11">
        <v>17.95</v>
      </c>
      <c r="D15" s="11">
        <v>17.649999999999999</v>
      </c>
      <c r="E15" s="11">
        <v>17.2</v>
      </c>
      <c r="F15" s="12">
        <v>18.350000000000001</v>
      </c>
      <c r="G15" s="12">
        <v>17.75</v>
      </c>
      <c r="H15" s="12">
        <v>18.05</v>
      </c>
      <c r="I15" s="12">
        <v>18.25</v>
      </c>
    </row>
    <row r="16" spans="1:9" x14ac:dyDescent="0.35">
      <c r="A16">
        <v>12</v>
      </c>
      <c r="B16" s="11">
        <v>17.100000000000001</v>
      </c>
      <c r="C16" s="11">
        <v>15</v>
      </c>
      <c r="D16" s="11">
        <v>15.2</v>
      </c>
      <c r="E16" s="11">
        <v>14.75</v>
      </c>
      <c r="F16" s="12">
        <v>17.399999999999999</v>
      </c>
      <c r="G16" s="12">
        <v>16.850000000000001</v>
      </c>
      <c r="H16" s="12">
        <v>17.350000000000001</v>
      </c>
      <c r="I16" s="12">
        <v>17.149999999999999</v>
      </c>
    </row>
    <row r="17" spans="1:9" x14ac:dyDescent="0.35">
      <c r="A17">
        <v>13</v>
      </c>
      <c r="B17" s="11">
        <v>14.5</v>
      </c>
      <c r="C17" s="11">
        <v>13</v>
      </c>
      <c r="D17" s="11">
        <v>13</v>
      </c>
      <c r="E17" s="11">
        <v>12.95</v>
      </c>
      <c r="F17" s="12">
        <v>16.25</v>
      </c>
      <c r="G17" s="12">
        <v>16.25</v>
      </c>
      <c r="H17" s="12">
        <v>16.600000000000001</v>
      </c>
      <c r="I17" s="12">
        <v>16.399999999999999</v>
      </c>
    </row>
    <row r="18" spans="1:9" x14ac:dyDescent="0.35">
      <c r="A18">
        <v>14</v>
      </c>
      <c r="B18" s="11">
        <v>12.6</v>
      </c>
      <c r="C18" s="11">
        <v>12.1</v>
      </c>
      <c r="D18" s="11">
        <v>11.95</v>
      </c>
      <c r="E18" s="11">
        <v>11.4</v>
      </c>
      <c r="F18" s="12">
        <v>15.5</v>
      </c>
      <c r="G18" s="12">
        <v>15.45</v>
      </c>
      <c r="H18" s="12">
        <v>15.4</v>
      </c>
      <c r="I18" s="12">
        <v>15.6</v>
      </c>
    </row>
    <row r="19" spans="1:9" x14ac:dyDescent="0.35">
      <c r="A19">
        <v>15</v>
      </c>
      <c r="B19" s="11">
        <v>11.35</v>
      </c>
      <c r="C19" s="11">
        <v>10.9</v>
      </c>
      <c r="D19" s="11">
        <v>10.9</v>
      </c>
      <c r="E19" s="11">
        <v>10.6</v>
      </c>
      <c r="F19" s="12">
        <v>14.9</v>
      </c>
      <c r="G19" s="12">
        <v>14.55</v>
      </c>
      <c r="H19" s="12">
        <v>14.7</v>
      </c>
      <c r="I19" s="12">
        <v>14.75</v>
      </c>
    </row>
    <row r="20" spans="1:9" x14ac:dyDescent="0.35">
      <c r="A20">
        <v>16</v>
      </c>
      <c r="B20" s="11">
        <v>10.4</v>
      </c>
      <c r="C20" s="11">
        <v>10.4</v>
      </c>
      <c r="D20" s="11"/>
      <c r="E20" s="11">
        <v>10.199999999999999</v>
      </c>
      <c r="F20" s="12">
        <v>13.5</v>
      </c>
      <c r="G20" s="12">
        <v>13.75</v>
      </c>
      <c r="H20" s="12">
        <v>13.8</v>
      </c>
      <c r="I20" s="12">
        <v>14.25</v>
      </c>
    </row>
    <row r="21" spans="1:9" x14ac:dyDescent="0.35">
      <c r="A21">
        <v>17</v>
      </c>
      <c r="B21" s="11">
        <v>10.199999999999999</v>
      </c>
      <c r="C21" s="11">
        <v>10.199999999999999</v>
      </c>
      <c r="D21" s="11"/>
      <c r="E21" s="11"/>
      <c r="F21" s="12">
        <v>12.75</v>
      </c>
      <c r="G21" s="12">
        <v>12.850000000000001</v>
      </c>
      <c r="H21" s="12">
        <v>12.85</v>
      </c>
      <c r="I21" s="12">
        <v>13.75</v>
      </c>
    </row>
    <row r="22" spans="1:9" x14ac:dyDescent="0.35">
      <c r="A22">
        <v>18</v>
      </c>
      <c r="B22" s="11"/>
      <c r="C22" s="11"/>
      <c r="D22" s="11"/>
      <c r="E22" s="11"/>
      <c r="F22" s="12">
        <v>12.3</v>
      </c>
      <c r="G22" s="12"/>
      <c r="H22" s="12">
        <v>12.3</v>
      </c>
      <c r="I22" s="12">
        <v>12.7</v>
      </c>
    </row>
    <row r="23" spans="1:9" x14ac:dyDescent="0.35">
      <c r="A23">
        <v>19</v>
      </c>
      <c r="B23" s="11"/>
      <c r="C23" s="11"/>
      <c r="D23" s="11"/>
      <c r="E23" s="11"/>
      <c r="F23" s="12">
        <v>12</v>
      </c>
      <c r="G23" s="12"/>
      <c r="H23" s="12">
        <v>11.8</v>
      </c>
      <c r="I23" s="12">
        <v>11.85</v>
      </c>
    </row>
    <row r="24" spans="1:9" x14ac:dyDescent="0.35">
      <c r="A24">
        <v>20</v>
      </c>
      <c r="B24" s="11"/>
      <c r="C24" s="11"/>
      <c r="D24" s="11"/>
      <c r="E24" s="11"/>
      <c r="F24" s="12">
        <v>11.75</v>
      </c>
      <c r="G24" s="12"/>
      <c r="H24" s="12">
        <v>11.45</v>
      </c>
      <c r="I24" s="12">
        <v>11.25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9192-7EE1-4D1C-A606-EB0DBECE4DF1}">
  <dimension ref="A2:I24"/>
  <sheetViews>
    <sheetView workbookViewId="0">
      <selection activeCell="A2" sqref="A2:I24"/>
    </sheetView>
  </sheetViews>
  <sheetFormatPr defaultRowHeight="14.5" x14ac:dyDescent="0.35"/>
  <sheetData>
    <row r="2" spans="1:9" x14ac:dyDescent="0.35">
      <c r="A2" t="s">
        <v>47</v>
      </c>
      <c r="F2" t="s">
        <v>48</v>
      </c>
    </row>
    <row r="3" spans="1:9" x14ac:dyDescent="0.35">
      <c r="A3" t="s">
        <v>0</v>
      </c>
      <c r="B3" s="11" t="s">
        <v>46</v>
      </c>
      <c r="C3" s="11" t="s">
        <v>43</v>
      </c>
      <c r="D3" s="11" t="s">
        <v>44</v>
      </c>
      <c r="E3" s="11" t="s">
        <v>45</v>
      </c>
      <c r="F3" s="12" t="s">
        <v>46</v>
      </c>
      <c r="G3" s="12" t="s">
        <v>43</v>
      </c>
      <c r="H3" s="12" t="s">
        <v>44</v>
      </c>
      <c r="I3" s="12" t="s">
        <v>45</v>
      </c>
    </row>
    <row r="4" spans="1:9" x14ac:dyDescent="0.35">
      <c r="A4">
        <v>0</v>
      </c>
      <c r="B4" s="11"/>
      <c r="C4" s="11"/>
      <c r="D4" s="11"/>
      <c r="E4" s="11"/>
      <c r="F4" s="5">
        <v>98.75</v>
      </c>
      <c r="G4" s="12">
        <v>99.75</v>
      </c>
      <c r="H4" s="12">
        <v>97.35</v>
      </c>
      <c r="I4" s="12">
        <v>105</v>
      </c>
    </row>
    <row r="5" spans="1:9" x14ac:dyDescent="0.35">
      <c r="A5">
        <v>1</v>
      </c>
      <c r="B5" s="11"/>
      <c r="C5" s="11"/>
      <c r="D5" s="11"/>
      <c r="E5" s="11"/>
      <c r="F5" s="5">
        <v>97.85</v>
      </c>
      <c r="G5" s="12">
        <v>98.5</v>
      </c>
      <c r="H5" s="12">
        <v>99.15</v>
      </c>
      <c r="I5" s="12">
        <v>100.85</v>
      </c>
    </row>
    <row r="6" spans="1:9" x14ac:dyDescent="0.35">
      <c r="A6">
        <v>2</v>
      </c>
      <c r="B6" s="11"/>
      <c r="C6" s="11"/>
      <c r="D6" s="11"/>
      <c r="E6" s="11"/>
      <c r="F6" s="5">
        <v>97</v>
      </c>
      <c r="G6" s="12">
        <v>97.1</v>
      </c>
      <c r="H6" s="12">
        <v>99.65</v>
      </c>
      <c r="I6" s="12">
        <v>99.5</v>
      </c>
    </row>
    <row r="7" spans="1:9" x14ac:dyDescent="0.35">
      <c r="A7">
        <v>3</v>
      </c>
      <c r="B7" s="11"/>
      <c r="C7" s="11"/>
      <c r="D7" s="11"/>
      <c r="E7" s="11"/>
      <c r="F7" s="5">
        <v>96.5</v>
      </c>
      <c r="G7" s="12">
        <v>95</v>
      </c>
      <c r="H7" s="12">
        <v>97.8</v>
      </c>
      <c r="I7" s="12">
        <v>99.15</v>
      </c>
    </row>
    <row r="8" spans="1:9" x14ac:dyDescent="0.35">
      <c r="A8">
        <v>4</v>
      </c>
      <c r="B8" s="11"/>
      <c r="C8" s="11"/>
      <c r="D8" s="11"/>
      <c r="E8" s="11"/>
      <c r="F8" s="5">
        <v>95.75</v>
      </c>
      <c r="G8" s="12">
        <v>94</v>
      </c>
      <c r="H8" s="12">
        <v>96.5</v>
      </c>
      <c r="I8" s="12">
        <v>98.75</v>
      </c>
    </row>
    <row r="9" spans="1:9" x14ac:dyDescent="0.35">
      <c r="A9">
        <v>5</v>
      </c>
      <c r="B9" s="11"/>
      <c r="C9" s="11"/>
      <c r="D9" s="11"/>
      <c r="E9" s="11"/>
      <c r="F9" s="5">
        <v>90.15</v>
      </c>
      <c r="G9" s="12">
        <v>89.3</v>
      </c>
      <c r="H9" s="12">
        <v>90.55</v>
      </c>
      <c r="I9" s="12">
        <v>95.55</v>
      </c>
    </row>
    <row r="10" spans="1:9" x14ac:dyDescent="0.35">
      <c r="A10">
        <v>6</v>
      </c>
      <c r="B10" s="11"/>
      <c r="C10" s="11"/>
      <c r="D10" s="11"/>
      <c r="E10" s="11"/>
      <c r="F10" s="5">
        <v>88</v>
      </c>
      <c r="G10" s="12">
        <v>87.75</v>
      </c>
      <c r="H10" s="12">
        <v>91</v>
      </c>
      <c r="I10" s="12">
        <v>93.75</v>
      </c>
    </row>
    <row r="11" spans="1:9" x14ac:dyDescent="0.35">
      <c r="A11">
        <v>7</v>
      </c>
      <c r="B11" s="11"/>
      <c r="C11" s="11"/>
      <c r="D11" s="11"/>
      <c r="E11" s="11"/>
      <c r="F11" s="5">
        <v>85</v>
      </c>
      <c r="G11" s="12">
        <v>85.8</v>
      </c>
      <c r="H11" s="12">
        <v>88.5</v>
      </c>
      <c r="I11" s="12">
        <v>94.75</v>
      </c>
    </row>
    <row r="12" spans="1:9" x14ac:dyDescent="0.35">
      <c r="A12">
        <v>8</v>
      </c>
      <c r="B12" s="11"/>
      <c r="C12" s="11"/>
      <c r="D12" s="11"/>
      <c r="E12" s="11"/>
      <c r="F12" s="5">
        <v>74.25</v>
      </c>
      <c r="G12" s="12">
        <v>77.55</v>
      </c>
      <c r="H12" s="12">
        <v>75.849999999999994</v>
      </c>
      <c r="I12" s="12">
        <v>87</v>
      </c>
    </row>
    <row r="13" spans="1:9" x14ac:dyDescent="0.35">
      <c r="A13">
        <v>9</v>
      </c>
      <c r="B13" s="11"/>
      <c r="C13" s="11"/>
      <c r="D13" s="11"/>
      <c r="E13" s="11"/>
      <c r="F13" s="5">
        <v>68.349999999999994</v>
      </c>
      <c r="G13" s="12">
        <v>57.7</v>
      </c>
      <c r="H13" s="12">
        <v>58.15</v>
      </c>
      <c r="I13" s="12">
        <v>72.5</v>
      </c>
    </row>
    <row r="14" spans="1:9" x14ac:dyDescent="0.35">
      <c r="A14">
        <v>10</v>
      </c>
      <c r="B14" s="11"/>
      <c r="C14" s="11"/>
      <c r="D14" s="11"/>
      <c r="E14" s="11"/>
      <c r="F14" s="5">
        <v>39.5</v>
      </c>
      <c r="G14" s="12">
        <v>34.9</v>
      </c>
      <c r="H14" s="12">
        <v>35.65</v>
      </c>
      <c r="I14" s="12">
        <v>37</v>
      </c>
    </row>
    <row r="15" spans="1:9" x14ac:dyDescent="0.35">
      <c r="A15">
        <v>11</v>
      </c>
      <c r="B15" s="11"/>
      <c r="C15" s="11"/>
      <c r="D15" s="11"/>
      <c r="E15" s="11"/>
      <c r="F15" s="5">
        <v>34.950000000000003</v>
      </c>
      <c r="G15" s="12">
        <v>27.9</v>
      </c>
      <c r="H15" s="12">
        <v>41.4</v>
      </c>
      <c r="I15" s="12">
        <v>40.950000000000003</v>
      </c>
    </row>
    <row r="16" spans="1:9" x14ac:dyDescent="0.35">
      <c r="A16">
        <v>12</v>
      </c>
      <c r="B16" s="11"/>
      <c r="C16" s="11"/>
      <c r="D16" s="11"/>
      <c r="E16" s="11"/>
      <c r="F16" s="5">
        <v>26.85</v>
      </c>
      <c r="G16" s="12">
        <v>31.25</v>
      </c>
      <c r="H16" s="12">
        <v>36.1</v>
      </c>
      <c r="I16" s="12">
        <v>41.65</v>
      </c>
    </row>
    <row r="17" spans="1:9" x14ac:dyDescent="0.35">
      <c r="A17">
        <v>13</v>
      </c>
      <c r="B17" s="11"/>
      <c r="C17" s="11"/>
      <c r="D17" s="11"/>
      <c r="E17" s="11"/>
      <c r="F17" s="5">
        <v>24.2</v>
      </c>
      <c r="G17" s="12">
        <v>26.5</v>
      </c>
      <c r="H17" s="12">
        <v>33.75</v>
      </c>
      <c r="I17" s="12">
        <v>35.85</v>
      </c>
    </row>
    <row r="18" spans="1:9" x14ac:dyDescent="0.35">
      <c r="A18">
        <v>14</v>
      </c>
      <c r="B18" s="11"/>
      <c r="C18" s="11"/>
      <c r="D18" s="11"/>
      <c r="E18" s="11"/>
      <c r="F18" s="5">
        <v>7.75</v>
      </c>
      <c r="G18" s="12">
        <v>16.3</v>
      </c>
      <c r="H18" s="12">
        <v>16.7</v>
      </c>
      <c r="I18" s="12">
        <v>27.7</v>
      </c>
    </row>
    <row r="19" spans="1:9" x14ac:dyDescent="0.35">
      <c r="A19">
        <v>15</v>
      </c>
      <c r="B19" s="11"/>
      <c r="C19" s="11"/>
      <c r="D19" s="11"/>
      <c r="E19" s="11"/>
      <c r="F19" s="5">
        <v>3.6</v>
      </c>
      <c r="G19" s="12">
        <v>5.55</v>
      </c>
      <c r="H19" s="12">
        <v>7.05</v>
      </c>
      <c r="I19" s="12">
        <v>21.5</v>
      </c>
    </row>
    <row r="20" spans="1:9" x14ac:dyDescent="0.35">
      <c r="A20">
        <v>16</v>
      </c>
      <c r="B20" s="11"/>
      <c r="C20" s="11"/>
      <c r="D20" s="11"/>
      <c r="E20" s="11"/>
      <c r="F20" s="5">
        <v>1.2</v>
      </c>
      <c r="G20" s="12">
        <v>0.8</v>
      </c>
      <c r="H20" s="12">
        <v>1.75</v>
      </c>
      <c r="I20" s="12">
        <v>12.75</v>
      </c>
    </row>
    <row r="21" spans="1:9" x14ac:dyDescent="0.35">
      <c r="A21">
        <v>17</v>
      </c>
      <c r="B21" s="11"/>
      <c r="C21" s="11"/>
      <c r="D21" s="11"/>
      <c r="E21" s="11"/>
      <c r="F21" s="5">
        <v>0.65</v>
      </c>
      <c r="G21" s="12">
        <v>0.7</v>
      </c>
      <c r="H21" s="12">
        <v>0.7</v>
      </c>
      <c r="I21" s="12">
        <v>3.65</v>
      </c>
    </row>
    <row r="22" spans="1:9" x14ac:dyDescent="0.35">
      <c r="A22">
        <v>18</v>
      </c>
      <c r="B22" s="11"/>
      <c r="C22" s="11"/>
      <c r="D22" s="11"/>
      <c r="E22" s="11"/>
      <c r="F22" s="5">
        <v>0.65</v>
      </c>
      <c r="G22" s="12"/>
      <c r="H22" s="12">
        <v>0.7</v>
      </c>
      <c r="I22" s="12">
        <v>0.75</v>
      </c>
    </row>
    <row r="23" spans="1:9" x14ac:dyDescent="0.35">
      <c r="A23">
        <v>19</v>
      </c>
      <c r="B23" s="11"/>
      <c r="C23" s="11"/>
      <c r="D23" s="11"/>
      <c r="E23" s="11"/>
      <c r="F23" s="5">
        <v>0.6</v>
      </c>
      <c r="G23" s="12"/>
      <c r="H23" s="12">
        <v>0.6</v>
      </c>
      <c r="I23" s="12">
        <v>0.65</v>
      </c>
    </row>
    <row r="24" spans="1:9" x14ac:dyDescent="0.35">
      <c r="A24">
        <v>20</v>
      </c>
      <c r="B24" s="11"/>
      <c r="C24" s="11"/>
      <c r="D24" s="11"/>
      <c r="E24" s="11"/>
      <c r="F24" s="5">
        <v>0.1</v>
      </c>
      <c r="G24" s="12"/>
      <c r="H24" s="12">
        <v>0.6</v>
      </c>
      <c r="I24" s="12">
        <v>0.65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841E-A856-425B-824B-D5599EAA9DC3}">
  <dimension ref="A2:I46"/>
  <sheetViews>
    <sheetView zoomScaleNormal="100" workbookViewId="0">
      <selection activeCell="V3" sqref="V3"/>
    </sheetView>
  </sheetViews>
  <sheetFormatPr defaultRowHeight="14.5" x14ac:dyDescent="0.35"/>
  <cols>
    <col min="2" max="2" width="9" bestFit="1" customWidth="1"/>
  </cols>
  <sheetData>
    <row r="2" spans="1:9" x14ac:dyDescent="0.35">
      <c r="A2" t="s">
        <v>49</v>
      </c>
      <c r="F2" t="s">
        <v>50</v>
      </c>
    </row>
    <row r="3" spans="1:9" x14ac:dyDescent="0.35">
      <c r="A3" t="s">
        <v>0</v>
      </c>
      <c r="B3" s="11" t="s">
        <v>46</v>
      </c>
      <c r="C3" s="11" t="s">
        <v>43</v>
      </c>
      <c r="D3" s="11" t="s">
        <v>44</v>
      </c>
      <c r="E3" s="11" t="s">
        <v>45</v>
      </c>
      <c r="F3" s="12" t="s">
        <v>46</v>
      </c>
      <c r="G3" s="12" t="s">
        <v>43</v>
      </c>
      <c r="H3" s="12" t="s">
        <v>44</v>
      </c>
      <c r="I3" s="12" t="s">
        <v>45</v>
      </c>
    </row>
    <row r="4" spans="1:9" x14ac:dyDescent="0.35">
      <c r="A4">
        <v>0</v>
      </c>
      <c r="B4" s="11">
        <v>998.17</v>
      </c>
      <c r="C4" s="11">
        <v>997.96538082366499</v>
      </c>
      <c r="D4" s="11">
        <v>997.68613895799103</v>
      </c>
      <c r="E4" s="11">
        <v>997.47690167758503</v>
      </c>
      <c r="F4" s="5">
        <v>997.748753254652</v>
      </c>
      <c r="G4" s="12">
        <v>997.73561382000003</v>
      </c>
      <c r="H4" s="12">
        <v>997.696055245754</v>
      </c>
      <c r="I4" s="12">
        <v>997.61630876501795</v>
      </c>
    </row>
    <row r="5" spans="1:9" x14ac:dyDescent="0.35">
      <c r="A5">
        <v>1</v>
      </c>
      <c r="B5" s="11">
        <v>998.48878307057601</v>
      </c>
      <c r="C5" s="11">
        <v>998.31150149812004</v>
      </c>
      <c r="D5" s="11">
        <v>998.34989969495496</v>
      </c>
      <c r="E5" s="11">
        <v>997.99670778318398</v>
      </c>
      <c r="F5" s="5">
        <v>997.76636871358403</v>
      </c>
      <c r="G5" s="12">
        <v>997.75325209824302</v>
      </c>
      <c r="H5" s="12">
        <v>997.726948652852</v>
      </c>
      <c r="I5" s="12">
        <v>997.64747811058601</v>
      </c>
    </row>
    <row r="6" spans="1:9" x14ac:dyDescent="0.35">
      <c r="A6">
        <v>2</v>
      </c>
      <c r="B6" s="11">
        <v>998.76586494234698</v>
      </c>
      <c r="C6" s="11">
        <v>998.69268213999806</v>
      </c>
      <c r="D6" s="11">
        <v>998.65576447430999</v>
      </c>
      <c r="E6" s="11">
        <v>998.66809446999298</v>
      </c>
      <c r="F6" s="5">
        <v>997.82310236753096</v>
      </c>
      <c r="G6" s="12">
        <v>997.79703215956897</v>
      </c>
      <c r="H6" s="12">
        <v>997.82310236753096</v>
      </c>
      <c r="I6" s="12">
        <v>997.79703215956897</v>
      </c>
    </row>
    <row r="7" spans="1:9" x14ac:dyDescent="0.35">
      <c r="A7">
        <v>3</v>
      </c>
      <c r="B7" s="11">
        <v>998.95193820317797</v>
      </c>
      <c r="C7" s="11">
        <v>998.97788676998698</v>
      </c>
      <c r="D7" s="11">
        <v>998.98973902574505</v>
      </c>
      <c r="E7" s="11">
        <v>998.94218297543796</v>
      </c>
      <c r="F7" s="5">
        <v>997.84060444897705</v>
      </c>
      <c r="G7" s="12">
        <v>997.86653470318299</v>
      </c>
      <c r="H7" s="12">
        <v>997.82760400702296</v>
      </c>
      <c r="I7" s="12">
        <v>997.94375888457205</v>
      </c>
    </row>
    <row r="8" spans="1:9" x14ac:dyDescent="0.35">
      <c r="A8">
        <v>4</v>
      </c>
      <c r="B8" s="11">
        <v>999.04389838866405</v>
      </c>
      <c r="C8" s="11">
        <v>999.18089576996204</v>
      </c>
      <c r="D8" s="11">
        <v>999.18089576996204</v>
      </c>
      <c r="E8" s="11">
        <v>999.10529489232295</v>
      </c>
      <c r="F8" s="5">
        <v>997.87103805771403</v>
      </c>
      <c r="G8" s="12">
        <v>997.89687521091105</v>
      </c>
      <c r="H8" s="12">
        <v>997.88396843369901</v>
      </c>
      <c r="I8" s="12">
        <v>998.06250598613894</v>
      </c>
    </row>
    <row r="9" spans="1:9" x14ac:dyDescent="0.35">
      <c r="A9">
        <v>5</v>
      </c>
      <c r="B9" s="11">
        <v>999.15939532922403</v>
      </c>
      <c r="C9" s="11">
        <v>999.27279311571499</v>
      </c>
      <c r="D9" s="11">
        <v>999.38359022797295</v>
      </c>
      <c r="E9" s="11">
        <v>999.28454779380104</v>
      </c>
      <c r="F9" s="5">
        <v>998.02915094074103</v>
      </c>
      <c r="G9" s="12">
        <v>998.07959325483205</v>
      </c>
      <c r="H9" s="12">
        <v>998.07959325483205</v>
      </c>
      <c r="I9" s="12">
        <v>998.17932808739295</v>
      </c>
    </row>
    <row r="10" spans="1:9" x14ac:dyDescent="0.35">
      <c r="A10">
        <v>6</v>
      </c>
      <c r="B10" s="11">
        <v>999.37366707931403</v>
      </c>
      <c r="C10" s="11">
        <v>999.41668069449895</v>
      </c>
      <c r="D10" s="11">
        <v>999.42311692112298</v>
      </c>
      <c r="E10" s="11">
        <v>999.47541435473704</v>
      </c>
      <c r="F10" s="5">
        <v>998.29420929747096</v>
      </c>
      <c r="G10" s="12">
        <v>998.22085165723604</v>
      </c>
      <c r="H10" s="12">
        <v>998.17146287031903</v>
      </c>
      <c r="I10" s="12">
        <v>998.28204365669001</v>
      </c>
    </row>
    <row r="11" spans="1:9" x14ac:dyDescent="0.35">
      <c r="A11">
        <v>7</v>
      </c>
      <c r="B11" s="11">
        <v>999.57588430224098</v>
      </c>
      <c r="C11" s="11">
        <v>999.61369826983605</v>
      </c>
      <c r="D11" s="11">
        <v>999.61369826983605</v>
      </c>
      <c r="E11" s="11">
        <v>999.61369826983605</v>
      </c>
      <c r="F11" s="5">
        <v>998.39518668457299</v>
      </c>
      <c r="G11" s="12">
        <v>998.407133405237</v>
      </c>
      <c r="H11" s="12">
        <v>998.298733215727</v>
      </c>
      <c r="I11" s="12">
        <v>998.310875209139</v>
      </c>
    </row>
    <row r="12" spans="1:9" x14ac:dyDescent="0.35">
      <c r="A12">
        <v>8</v>
      </c>
      <c r="B12" s="11">
        <v>999.69065845913303</v>
      </c>
      <c r="C12" s="11">
        <v>999.79706164271795</v>
      </c>
      <c r="D12" s="11">
        <v>999.80840493035396</v>
      </c>
      <c r="E12" s="11">
        <v>999.79706164271795</v>
      </c>
      <c r="F12" s="5">
        <v>998.54146152365195</v>
      </c>
      <c r="G12" s="12">
        <v>998.57634214571897</v>
      </c>
      <c r="H12" s="12">
        <v>998.529785069338</v>
      </c>
      <c r="I12" s="12">
        <v>998.32751801722395</v>
      </c>
    </row>
    <row r="13" spans="1:9" x14ac:dyDescent="0.35">
      <c r="A13">
        <v>9</v>
      </c>
      <c r="B13" s="11">
        <v>999.89593505587197</v>
      </c>
      <c r="C13" s="11">
        <v>999.97855359282005</v>
      </c>
      <c r="D13" s="11">
        <v>999.98968036583301</v>
      </c>
      <c r="E13" s="11">
        <v>999.967401665073</v>
      </c>
      <c r="F13" s="5">
        <v>998.75192768831505</v>
      </c>
      <c r="G13" s="12">
        <v>998.82981277391195</v>
      </c>
      <c r="H13" s="12">
        <v>998.79658530060397</v>
      </c>
      <c r="I13" s="12">
        <v>998.67280703273298</v>
      </c>
    </row>
    <row r="14" spans="1:9" x14ac:dyDescent="0.35">
      <c r="A14">
        <v>10</v>
      </c>
      <c r="B14" s="11">
        <v>1000.14203421583</v>
      </c>
      <c r="C14" s="11">
        <v>1000.28738168769</v>
      </c>
      <c r="D14" s="11">
        <v>1000.29798381905</v>
      </c>
      <c r="E14" s="11">
        <v>1000.34013501922</v>
      </c>
      <c r="F14" s="5">
        <v>999.071024161374</v>
      </c>
      <c r="G14" s="12">
        <v>999.21509691288998</v>
      </c>
      <c r="H14" s="12">
        <v>999.19482957820196</v>
      </c>
      <c r="I14" s="12">
        <v>999.21509691288998</v>
      </c>
    </row>
    <row r="15" spans="1:9" x14ac:dyDescent="0.35">
      <c r="A15">
        <v>11</v>
      </c>
      <c r="B15" s="11">
        <v>1000.47605567315</v>
      </c>
      <c r="C15" s="11">
        <v>1000.87692583136</v>
      </c>
      <c r="D15" s="11">
        <v>1000.93347285757</v>
      </c>
      <c r="E15" s="11">
        <v>1001.01646708869</v>
      </c>
      <c r="F15" s="5">
        <v>999.42609534984103</v>
      </c>
      <c r="G15" s="12">
        <v>999.53872678888695</v>
      </c>
      <c r="H15" s="12">
        <v>999.48289953855897</v>
      </c>
      <c r="I15" s="12">
        <v>999.44513822852002</v>
      </c>
    </row>
    <row r="16" spans="1:9" x14ac:dyDescent="0.35">
      <c r="A16">
        <v>12</v>
      </c>
      <c r="B16" s="11">
        <v>1001.00099001026</v>
      </c>
      <c r="C16" s="11">
        <v>1001.39460076604</v>
      </c>
      <c r="D16" s="11">
        <v>1001.36289964054</v>
      </c>
      <c r="E16" s="11">
        <v>1001.43358036393</v>
      </c>
      <c r="F16" s="5">
        <v>999.60723100548398</v>
      </c>
      <c r="G16" s="12">
        <v>999.70490664408601</v>
      </c>
      <c r="H16" s="12">
        <v>999.616248896721</v>
      </c>
      <c r="I16" s="12">
        <v>999.65204451493503</v>
      </c>
    </row>
    <row r="17" spans="1:9" x14ac:dyDescent="0.35">
      <c r="A17">
        <v>13</v>
      </c>
      <c r="B17" s="11">
        <v>1001.43799493328</v>
      </c>
      <c r="C17" s="11">
        <v>1001.69063766652</v>
      </c>
      <c r="D17" s="11">
        <v>1001.69063766652</v>
      </c>
      <c r="E17" s="11">
        <v>1001.6199610334201</v>
      </c>
      <c r="F17" s="5">
        <v>999.81224946862403</v>
      </c>
      <c r="G17" s="12">
        <v>999.81224946862403</v>
      </c>
      <c r="H17" s="12">
        <v>999.75282212480499</v>
      </c>
      <c r="I17" s="12">
        <v>999.78694955363699</v>
      </c>
    </row>
    <row r="18" spans="1:9" x14ac:dyDescent="0.35">
      <c r="A18">
        <v>14</v>
      </c>
      <c r="B18" s="11">
        <v>1001.6704580473501</v>
      </c>
      <c r="C18" s="11">
        <v>1001.8108512300701</v>
      </c>
      <c r="D18" s="11">
        <v>1001.82913835365</v>
      </c>
      <c r="E18" s="11">
        <v>1001.81607068675</v>
      </c>
      <c r="F18" s="5">
        <v>999.93956546059405</v>
      </c>
      <c r="G18" s="12">
        <v>999.94751520482896</v>
      </c>
      <c r="H18" s="12">
        <v>999.95543614414999</v>
      </c>
      <c r="I18" s="12">
        <v>999.92357969491297</v>
      </c>
    </row>
    <row r="19" spans="1:9" x14ac:dyDescent="0.35">
      <c r="A19">
        <v>15</v>
      </c>
      <c r="B19" s="11">
        <v>1001.82647307427</v>
      </c>
      <c r="C19" s="11">
        <v>1001.95400276751</v>
      </c>
      <c r="D19" s="11">
        <v>1001.8761554407</v>
      </c>
      <c r="E19" s="11">
        <v>1001.90784241569</v>
      </c>
      <c r="F19" s="5">
        <v>1000.0377156856</v>
      </c>
      <c r="G19" s="12">
        <v>1000.09032015891</v>
      </c>
      <c r="H19" s="12">
        <v>1000.06795129272</v>
      </c>
      <c r="I19" s="12">
        <v>1000.06043629637</v>
      </c>
    </row>
    <row r="20" spans="1:9" x14ac:dyDescent="0.35">
      <c r="A20">
        <v>16</v>
      </c>
      <c r="B20" s="11">
        <v>1001.93307091636</v>
      </c>
      <c r="C20" s="11">
        <v>1001.93307091636</v>
      </c>
      <c r="D20" s="11"/>
      <c r="E20" s="11">
        <v>1001.95303951345</v>
      </c>
      <c r="F20" s="5">
        <v>1000.24411881191</v>
      </c>
      <c r="G20" s="12">
        <v>1000.2098073022</v>
      </c>
      <c r="H20" s="12">
        <v>1000.20285477103</v>
      </c>
      <c r="I20" s="12">
        <v>1000.13893699815</v>
      </c>
    </row>
    <row r="21" spans="1:9" x14ac:dyDescent="0.35">
      <c r="A21">
        <v>17</v>
      </c>
      <c r="B21" s="11">
        <v>1001.95779109109</v>
      </c>
      <c r="C21" s="11">
        <v>1001.95779109109</v>
      </c>
      <c r="D21" s="11"/>
      <c r="E21" s="11"/>
      <c r="F21" s="5">
        <v>1000.35352285816</v>
      </c>
      <c r="G21" s="12">
        <v>1000.33448547976</v>
      </c>
      <c r="H21" s="12">
        <v>1000.33448547976</v>
      </c>
      <c r="I21" s="12">
        <v>1000.21449233513</v>
      </c>
    </row>
    <row r="22" spans="1:9" x14ac:dyDescent="0.35">
      <c r="A22">
        <v>18</v>
      </c>
      <c r="B22" s="11"/>
      <c r="C22" s="11"/>
      <c r="D22" s="11"/>
      <c r="E22" s="11"/>
      <c r="F22" s="5">
        <v>1000.4076453126499</v>
      </c>
      <c r="G22" s="12"/>
      <c r="H22" s="12">
        <v>1000.4076453126499</v>
      </c>
      <c r="I22" s="12">
        <v>1000.3582300115499</v>
      </c>
    </row>
    <row r="23" spans="1:9" x14ac:dyDescent="0.35">
      <c r="A23">
        <v>19</v>
      </c>
      <c r="B23" s="11"/>
      <c r="C23" s="11"/>
      <c r="D23" s="11"/>
      <c r="E23" s="11"/>
      <c r="F23" s="5">
        <v>1000.44812176808</v>
      </c>
      <c r="G23" s="12"/>
      <c r="H23" s="12">
        <v>1000.4713347499199</v>
      </c>
      <c r="I23" s="12">
        <v>1000.46557874999</v>
      </c>
    </row>
    <row r="24" spans="1:9" x14ac:dyDescent="0.35">
      <c r="A24">
        <v>20</v>
      </c>
      <c r="B24" s="11"/>
      <c r="C24" s="11"/>
      <c r="D24" s="11"/>
      <c r="E24" s="11"/>
      <c r="F24" s="5">
        <v>1000.48178714419</v>
      </c>
      <c r="G24" s="12"/>
      <c r="H24" s="12">
        <v>1000.5154753216</v>
      </c>
      <c r="I24" s="12">
        <v>1000.53729749334</v>
      </c>
    </row>
    <row r="26" spans="1:9" x14ac:dyDescent="0.35">
      <c r="A26">
        <v>0</v>
      </c>
      <c r="B26" s="13">
        <f>B4-1000</f>
        <v>-1.8300000000000409</v>
      </c>
      <c r="C26">
        <f>C4-1000</f>
        <v>-2.0346191763350134</v>
      </c>
      <c r="D26" s="13">
        <f t="shared" ref="D26:I26" si="0">D4-1000</f>
        <v>-2.3138610420089663</v>
      </c>
      <c r="E26">
        <f t="shared" si="0"/>
        <v>-2.5230983224149668</v>
      </c>
      <c r="F26" s="13">
        <f t="shared" si="0"/>
        <v>-2.2512467453479985</v>
      </c>
      <c r="G26">
        <f t="shared" si="0"/>
        <v>-2.264386179999974</v>
      </c>
      <c r="H26" s="13">
        <f t="shared" si="0"/>
        <v>-2.3039447542460039</v>
      </c>
      <c r="I26">
        <f t="shared" si="0"/>
        <v>-2.3836912349820523</v>
      </c>
    </row>
    <row r="27" spans="1:9" x14ac:dyDescent="0.35">
      <c r="A27">
        <v>1</v>
      </c>
      <c r="B27" s="13">
        <f>B5-1000</f>
        <v>-1.5112169294239948</v>
      </c>
      <c r="C27">
        <f>C5-1000</f>
        <v>-1.6884985018799625</v>
      </c>
      <c r="D27" s="13">
        <f t="shared" ref="D27:I27" si="1">D5-1000</f>
        <v>-1.6501003050450436</v>
      </c>
      <c r="E27">
        <f t="shared" si="1"/>
        <v>-2.0032922168160212</v>
      </c>
      <c r="F27" s="13">
        <f t="shared" si="1"/>
        <v>-2.2336312864159709</v>
      </c>
      <c r="G27">
        <f t="shared" si="1"/>
        <v>-2.2467479017569758</v>
      </c>
      <c r="H27" s="13">
        <f t="shared" si="1"/>
        <v>-2.2730513471479981</v>
      </c>
      <c r="I27">
        <f t="shared" si="1"/>
        <v>-2.3525218894139925</v>
      </c>
    </row>
    <row r="28" spans="1:9" x14ac:dyDescent="0.35">
      <c r="A28">
        <v>2</v>
      </c>
      <c r="B28" s="13">
        <f t="shared" ref="B28:C46" si="2">B6-1000</f>
        <v>-1.2341350576530203</v>
      </c>
      <c r="C28">
        <f t="shared" si="2"/>
        <v>-1.3073178600019446</v>
      </c>
      <c r="D28" s="13">
        <f t="shared" ref="D28:I28" si="3">D6-1000</f>
        <v>-1.34423552569001</v>
      </c>
      <c r="E28">
        <f t="shared" si="3"/>
        <v>-1.3319055300070204</v>
      </c>
      <c r="F28" s="13">
        <f t="shared" si="3"/>
        <v>-2.1768976324690357</v>
      </c>
      <c r="G28">
        <f t="shared" si="3"/>
        <v>-2.2029678404310289</v>
      </c>
      <c r="H28" s="13">
        <f t="shared" si="3"/>
        <v>-2.1768976324690357</v>
      </c>
      <c r="I28">
        <f t="shared" si="3"/>
        <v>-2.2029678404310289</v>
      </c>
    </row>
    <row r="29" spans="1:9" x14ac:dyDescent="0.35">
      <c r="A29">
        <v>3</v>
      </c>
      <c r="B29" s="13">
        <f t="shared" si="2"/>
        <v>-1.0480617968220258</v>
      </c>
      <c r="C29">
        <f t="shared" si="2"/>
        <v>-1.0221132300130193</v>
      </c>
      <c r="D29" s="13">
        <f t="shared" ref="D29:I29" si="4">D7-1000</f>
        <v>-1.0102609742549475</v>
      </c>
      <c r="E29">
        <f t="shared" si="4"/>
        <v>-1.0578170245620413</v>
      </c>
      <c r="F29" s="13">
        <f t="shared" si="4"/>
        <v>-2.1593955510229534</v>
      </c>
      <c r="G29">
        <f t="shared" si="4"/>
        <v>-2.1334652968170076</v>
      </c>
      <c r="H29" s="13">
        <f t="shared" si="4"/>
        <v>-2.1723959929770444</v>
      </c>
      <c r="I29">
        <f t="shared" si="4"/>
        <v>-2.0562411154279516</v>
      </c>
    </row>
    <row r="30" spans="1:9" x14ac:dyDescent="0.35">
      <c r="A30">
        <v>4</v>
      </c>
      <c r="B30" s="13">
        <f t="shared" si="2"/>
        <v>-0.95610161133595284</v>
      </c>
      <c r="C30">
        <f t="shared" si="2"/>
        <v>-0.81910423003796495</v>
      </c>
      <c r="D30" s="13">
        <f t="shared" ref="D30:I30" si="5">D8-1000</f>
        <v>-0.81910423003796495</v>
      </c>
      <c r="E30">
        <f t="shared" si="5"/>
        <v>-0.89470510767705491</v>
      </c>
      <c r="F30" s="13">
        <f t="shared" si="5"/>
        <v>-2.1289619422859687</v>
      </c>
      <c r="G30">
        <f t="shared" si="5"/>
        <v>-2.1031247890889517</v>
      </c>
      <c r="H30" s="13">
        <f t="shared" si="5"/>
        <v>-2.1160315663009897</v>
      </c>
      <c r="I30">
        <f t="shared" si="5"/>
        <v>-1.9374940138610555</v>
      </c>
    </row>
    <row r="31" spans="1:9" x14ac:dyDescent="0.35">
      <c r="A31">
        <v>5</v>
      </c>
      <c r="B31" s="13">
        <f t="shared" si="2"/>
        <v>-0.84060467077597423</v>
      </c>
      <c r="C31">
        <f t="shared" si="2"/>
        <v>-0.72720688428501035</v>
      </c>
      <c r="D31" s="13">
        <f t="shared" ref="D31:I31" si="6">D9-1000</f>
        <v>-0.61640977202705471</v>
      </c>
      <c r="E31">
        <f t="shared" si="6"/>
        <v>-0.71545220619896099</v>
      </c>
      <c r="F31" s="13">
        <f t="shared" si="6"/>
        <v>-1.9708490592589669</v>
      </c>
      <c r="G31">
        <f t="shared" si="6"/>
        <v>-1.9204067451679521</v>
      </c>
      <c r="H31" s="13">
        <f t="shared" si="6"/>
        <v>-1.9204067451679521</v>
      </c>
      <c r="I31">
        <f t="shared" si="6"/>
        <v>-1.8206719126070539</v>
      </c>
    </row>
    <row r="32" spans="1:9" x14ac:dyDescent="0.35">
      <c r="A32">
        <v>6</v>
      </c>
      <c r="B32" s="13">
        <f t="shared" si="2"/>
        <v>-0.62633292068596802</v>
      </c>
      <c r="C32">
        <f t="shared" si="2"/>
        <v>-0.58331930550104971</v>
      </c>
      <c r="D32" s="13">
        <f t="shared" ref="D32:I32" si="7">D10-1000</f>
        <v>-0.5768830788770174</v>
      </c>
      <c r="E32">
        <f t="shared" si="7"/>
        <v>-0.52458564526295959</v>
      </c>
      <c r="F32" s="13">
        <f t="shared" si="7"/>
        <v>-1.7057907025290433</v>
      </c>
      <c r="G32">
        <f t="shared" si="7"/>
        <v>-1.7791483427639605</v>
      </c>
      <c r="H32" s="13">
        <f t="shared" si="7"/>
        <v>-1.8285371296809672</v>
      </c>
      <c r="I32">
        <f t="shared" si="7"/>
        <v>-1.7179563433099929</v>
      </c>
    </row>
    <row r="33" spans="1:9" x14ac:dyDescent="0.35">
      <c r="A33">
        <v>7</v>
      </c>
      <c r="B33" s="13">
        <f t="shared" si="2"/>
        <v>-0.4241156977590208</v>
      </c>
      <c r="C33">
        <f t="shared" si="2"/>
        <v>-0.3863017301639502</v>
      </c>
      <c r="D33" s="13">
        <f t="shared" ref="D33:I33" si="8">D11-1000</f>
        <v>-0.3863017301639502</v>
      </c>
      <c r="E33">
        <f t="shared" si="8"/>
        <v>-0.3863017301639502</v>
      </c>
      <c r="F33" s="13">
        <f t="shared" si="8"/>
        <v>-1.604813315427009</v>
      </c>
      <c r="G33">
        <f t="shared" si="8"/>
        <v>-1.5928665947629952</v>
      </c>
      <c r="H33" s="13">
        <f t="shared" si="8"/>
        <v>-1.7012667842730025</v>
      </c>
      <c r="I33">
        <f t="shared" si="8"/>
        <v>-1.6891247908610012</v>
      </c>
    </row>
    <row r="34" spans="1:9" x14ac:dyDescent="0.35">
      <c r="A34">
        <v>8</v>
      </c>
      <c r="B34" s="13">
        <f t="shared" si="2"/>
        <v>-0.30934154086696708</v>
      </c>
      <c r="C34">
        <f t="shared" si="2"/>
        <v>-0.20293835728205067</v>
      </c>
      <c r="D34" s="13">
        <f t="shared" ref="D34:I34" si="9">D12-1000</f>
        <v>-0.19159506964604134</v>
      </c>
      <c r="E34">
        <f t="shared" si="9"/>
        <v>-0.20293835728205067</v>
      </c>
      <c r="F34" s="13">
        <f t="shared" si="9"/>
        <v>-1.4585384763480533</v>
      </c>
      <c r="G34">
        <f t="shared" si="9"/>
        <v>-1.4236578542810321</v>
      </c>
      <c r="H34" s="13">
        <f t="shared" si="9"/>
        <v>-1.4702149306619958</v>
      </c>
      <c r="I34">
        <f t="shared" si="9"/>
        <v>-1.6724819827760484</v>
      </c>
    </row>
    <row r="35" spans="1:9" x14ac:dyDescent="0.35">
      <c r="A35">
        <v>9</v>
      </c>
      <c r="B35" s="13">
        <f t="shared" si="2"/>
        <v>-0.10406494412802658</v>
      </c>
      <c r="C35">
        <f t="shared" si="2"/>
        <v>-2.1446407179951166E-2</v>
      </c>
      <c r="D35" s="13">
        <f t="shared" ref="D35:I35" si="10">D13-1000</f>
        <v>-1.0319634166989999E-2</v>
      </c>
      <c r="E35">
        <f t="shared" si="10"/>
        <v>-3.2598334927001815E-2</v>
      </c>
      <c r="F35" s="13">
        <f t="shared" si="10"/>
        <v>-1.2480723116849504</v>
      </c>
      <c r="G35">
        <f t="shared" si="10"/>
        <v>-1.1701872260880464</v>
      </c>
      <c r="H35" s="13">
        <f t="shared" si="10"/>
        <v>-1.2034146993960348</v>
      </c>
      <c r="I35">
        <f t="shared" si="10"/>
        <v>-1.327192967267024</v>
      </c>
    </row>
    <row r="36" spans="1:9" x14ac:dyDescent="0.35">
      <c r="A36">
        <v>10</v>
      </c>
      <c r="B36" s="13">
        <f t="shared" si="2"/>
        <v>0.14203421582999454</v>
      </c>
      <c r="C36">
        <f t="shared" si="2"/>
        <v>0.2873816876899582</v>
      </c>
      <c r="D36" s="13">
        <f t="shared" ref="D36:I36" si="11">D14-1000</f>
        <v>0.29798381905004589</v>
      </c>
      <c r="E36">
        <f t="shared" si="11"/>
        <v>0.34013501922004252</v>
      </c>
      <c r="F36" s="13">
        <f t="shared" si="11"/>
        <v>-0.92897583862600186</v>
      </c>
      <c r="G36">
        <f t="shared" si="11"/>
        <v>-0.78490308711002399</v>
      </c>
      <c r="H36" s="13">
        <f t="shared" si="11"/>
        <v>-0.80517042179803866</v>
      </c>
      <c r="I36">
        <f t="shared" si="11"/>
        <v>-0.78490308711002399</v>
      </c>
    </row>
    <row r="37" spans="1:9" x14ac:dyDescent="0.35">
      <c r="A37">
        <v>11</v>
      </c>
      <c r="B37" s="13">
        <f t="shared" si="2"/>
        <v>0.47605567314997188</v>
      </c>
      <c r="C37">
        <f t="shared" si="2"/>
        <v>0.87692583136004032</v>
      </c>
      <c r="D37" s="13">
        <f t="shared" ref="D37:I37" si="12">D15-1000</f>
        <v>0.93347285756999554</v>
      </c>
      <c r="E37">
        <f t="shared" si="12"/>
        <v>1.0164670886899785</v>
      </c>
      <c r="F37" s="13">
        <f t="shared" si="12"/>
        <v>-0.57390465015896552</v>
      </c>
      <c r="G37">
        <f t="shared" si="12"/>
        <v>-0.46127321111305264</v>
      </c>
      <c r="H37" s="13">
        <f t="shared" si="12"/>
        <v>-0.51710046144103217</v>
      </c>
      <c r="I37">
        <f t="shared" si="12"/>
        <v>-0.55486177147997751</v>
      </c>
    </row>
    <row r="38" spans="1:9" x14ac:dyDescent="0.35">
      <c r="A38">
        <v>12</v>
      </c>
      <c r="B38" s="13">
        <f t="shared" si="2"/>
        <v>1.0009900102600113</v>
      </c>
      <c r="C38">
        <f t="shared" si="2"/>
        <v>1.3946007660399573</v>
      </c>
      <c r="D38" s="13">
        <f t="shared" ref="D38:I38" si="13">D16-1000</f>
        <v>1.3628996405400358</v>
      </c>
      <c r="E38">
        <f t="shared" si="13"/>
        <v>1.4335803639299911</v>
      </c>
      <c r="F38" s="13">
        <f t="shared" si="13"/>
        <v>-0.39276899451601821</v>
      </c>
      <c r="G38">
        <f t="shared" si="13"/>
        <v>-0.29509335591399122</v>
      </c>
      <c r="H38" s="13">
        <f t="shared" si="13"/>
        <v>-0.3837511032789962</v>
      </c>
      <c r="I38">
        <f t="shared" si="13"/>
        <v>-0.34795548506497198</v>
      </c>
    </row>
    <row r="39" spans="1:9" x14ac:dyDescent="0.35">
      <c r="A39">
        <v>13</v>
      </c>
      <c r="B39" s="13">
        <f t="shared" si="2"/>
        <v>1.4379949332800379</v>
      </c>
      <c r="C39">
        <f t="shared" si="2"/>
        <v>1.6906376665200469</v>
      </c>
      <c r="D39" s="13">
        <f t="shared" ref="D39:I39" si="14">D17-1000</f>
        <v>1.6906376665200469</v>
      </c>
      <c r="E39">
        <f t="shared" si="14"/>
        <v>1.6199610334200543</v>
      </c>
      <c r="F39" s="13">
        <f t="shared" si="14"/>
        <v>-0.18775053137596842</v>
      </c>
      <c r="G39">
        <f t="shared" si="14"/>
        <v>-0.18775053137596842</v>
      </c>
      <c r="H39" s="13">
        <f t="shared" si="14"/>
        <v>-0.24717787519500689</v>
      </c>
      <c r="I39">
        <f t="shared" si="14"/>
        <v>-0.21305044636301318</v>
      </c>
    </row>
    <row r="40" spans="1:9" x14ac:dyDescent="0.35">
      <c r="A40">
        <v>14</v>
      </c>
      <c r="B40" s="13">
        <f t="shared" si="2"/>
        <v>1.6704580473500528</v>
      </c>
      <c r="C40">
        <f t="shared" si="2"/>
        <v>1.8108512300700568</v>
      </c>
      <c r="D40" s="13">
        <f t="shared" ref="D40:I40" si="15">D18-1000</f>
        <v>1.8291383536500234</v>
      </c>
      <c r="E40">
        <f t="shared" si="15"/>
        <v>1.8160706867499812</v>
      </c>
      <c r="F40" s="13">
        <f t="shared" si="15"/>
        <v>-6.0434539405946452E-2</v>
      </c>
      <c r="G40">
        <f t="shared" si="15"/>
        <v>-5.2484795171039877E-2</v>
      </c>
      <c r="H40" s="13">
        <f t="shared" si="15"/>
        <v>-4.4563855850014988E-2</v>
      </c>
      <c r="I40">
        <f t="shared" si="15"/>
        <v>-7.6420305087026463E-2</v>
      </c>
    </row>
    <row r="41" spans="1:9" x14ac:dyDescent="0.35">
      <c r="A41">
        <v>15</v>
      </c>
      <c r="B41" s="13">
        <f t="shared" si="2"/>
        <v>1.826473074269984</v>
      </c>
      <c r="C41">
        <f t="shared" si="2"/>
        <v>1.9540027675100191</v>
      </c>
      <c r="D41" s="13">
        <f t="shared" ref="D41:I41" si="16">D19-1000</f>
        <v>1.8761554407000176</v>
      </c>
      <c r="E41">
        <f t="shared" si="16"/>
        <v>1.90784241568997</v>
      </c>
      <c r="F41" s="13">
        <f t="shared" si="16"/>
        <v>3.77156856000056E-2</v>
      </c>
      <c r="G41">
        <f t="shared" si="16"/>
        <v>9.0320158910003556E-2</v>
      </c>
      <c r="H41" s="13">
        <f t="shared" si="16"/>
        <v>6.7951292719953926E-2</v>
      </c>
      <c r="I41">
        <f t="shared" si="16"/>
        <v>6.0436296369971387E-2</v>
      </c>
    </row>
    <row r="42" spans="1:9" x14ac:dyDescent="0.35">
      <c r="A42">
        <v>16</v>
      </c>
      <c r="B42" s="13">
        <f t="shared" si="2"/>
        <v>1.9330709163599522</v>
      </c>
      <c r="C42">
        <f t="shared" si="2"/>
        <v>1.9330709163599522</v>
      </c>
      <c r="D42" s="13"/>
      <c r="E42">
        <f t="shared" ref="D42:I42" si="17">E20-1000</f>
        <v>1.953039513449994</v>
      </c>
      <c r="F42" s="13">
        <f t="shared" si="17"/>
        <v>0.24411881190997065</v>
      </c>
      <c r="G42">
        <f t="shared" si="17"/>
        <v>0.20980730220003352</v>
      </c>
      <c r="H42" s="13">
        <f t="shared" si="17"/>
        <v>0.20285477103004723</v>
      </c>
      <c r="I42">
        <f t="shared" si="17"/>
        <v>0.13893699815002947</v>
      </c>
    </row>
    <row r="43" spans="1:9" x14ac:dyDescent="0.35">
      <c r="A43">
        <v>17</v>
      </c>
      <c r="B43" s="13">
        <f t="shared" si="2"/>
        <v>1.95779109109003</v>
      </c>
      <c r="C43">
        <f t="shared" si="2"/>
        <v>1.95779109109003</v>
      </c>
      <c r="D43" s="13"/>
      <c r="F43" s="13">
        <f t="shared" ref="D43:I43" si="18">F21-1000</f>
        <v>0.35352285815997675</v>
      </c>
      <c r="G43">
        <f t="shared" si="18"/>
        <v>0.33448547976001919</v>
      </c>
      <c r="H43" s="13">
        <f t="shared" si="18"/>
        <v>0.33448547976001919</v>
      </c>
      <c r="I43">
        <f t="shared" si="18"/>
        <v>0.21449233512998944</v>
      </c>
    </row>
    <row r="44" spans="1:9" x14ac:dyDescent="0.35">
      <c r="A44">
        <v>18</v>
      </c>
      <c r="B44" s="13"/>
      <c r="D44" s="13"/>
      <c r="F44" s="13">
        <f t="shared" ref="F44" si="19">F22-1000</f>
        <v>0.4076453126499473</v>
      </c>
      <c r="H44" s="13">
        <f t="shared" ref="H44:I44" si="20">H22-1000</f>
        <v>0.4076453126499473</v>
      </c>
      <c r="I44">
        <f t="shared" si="20"/>
        <v>0.35823001154994927</v>
      </c>
    </row>
    <row r="45" spans="1:9" x14ac:dyDescent="0.35">
      <c r="A45">
        <v>19</v>
      </c>
      <c r="B45" s="13"/>
      <c r="D45" s="13"/>
      <c r="F45" s="13">
        <f t="shared" ref="F45" si="21">F23-1000</f>
        <v>0.44812176808000004</v>
      </c>
      <c r="H45" s="13">
        <f t="shared" ref="H45:I45" si="22">H23-1000</f>
        <v>0.47133474991994717</v>
      </c>
      <c r="I45">
        <f t="shared" si="22"/>
        <v>0.46557874998995885</v>
      </c>
    </row>
    <row r="46" spans="1:9" x14ac:dyDescent="0.35">
      <c r="A46">
        <v>20</v>
      </c>
      <c r="B46" s="13"/>
      <c r="D46" s="13"/>
      <c r="F46" s="13">
        <f t="shared" ref="F46" si="23">F24-1000</f>
        <v>0.4817871441899797</v>
      </c>
      <c r="H46" s="13">
        <f t="shared" ref="H46:I46" si="24">H24-1000</f>
        <v>0.515475321599979</v>
      </c>
      <c r="I46">
        <f t="shared" si="24"/>
        <v>0.53729749334002008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831D-59C4-4291-95FB-259AA03257BF}">
  <dimension ref="A2:I46"/>
  <sheetViews>
    <sheetView workbookViewId="0">
      <selection activeCell="B26" sqref="B26"/>
    </sheetView>
  </sheetViews>
  <sheetFormatPr defaultRowHeight="14.5" x14ac:dyDescent="0.35"/>
  <sheetData>
    <row r="2" spans="1:9" x14ac:dyDescent="0.35">
      <c r="A2" t="s">
        <v>65</v>
      </c>
      <c r="F2" t="s">
        <v>66</v>
      </c>
    </row>
    <row r="3" spans="1:9" x14ac:dyDescent="0.35">
      <c r="A3" t="s">
        <v>0</v>
      </c>
      <c r="B3" s="11" t="s">
        <v>46</v>
      </c>
      <c r="C3" s="11" t="s">
        <v>43</v>
      </c>
      <c r="D3" s="11" t="s">
        <v>44</v>
      </c>
      <c r="E3" s="11" t="s">
        <v>45</v>
      </c>
      <c r="F3" s="12" t="s">
        <v>46</v>
      </c>
      <c r="G3" s="12" t="s">
        <v>43</v>
      </c>
      <c r="H3" s="12" t="s">
        <v>44</v>
      </c>
      <c r="I3" s="12" t="s">
        <v>45</v>
      </c>
    </row>
    <row r="4" spans="1:9" x14ac:dyDescent="0.35">
      <c r="A4">
        <v>0</v>
      </c>
      <c r="B4" s="11">
        <v>998.17</v>
      </c>
      <c r="C4" s="11">
        <v>997.96538082366499</v>
      </c>
      <c r="D4" s="11">
        <v>997.68613895799103</v>
      </c>
      <c r="E4" s="11">
        <v>997.47690167758503</v>
      </c>
      <c r="F4" s="5">
        <v>997.748753254652</v>
      </c>
      <c r="G4" s="12">
        <v>997.73561382000003</v>
      </c>
      <c r="H4" s="12">
        <v>997.696055245754</v>
      </c>
      <c r="I4" s="12">
        <v>997.61630876501795</v>
      </c>
    </row>
    <row r="5" spans="1:9" x14ac:dyDescent="0.35">
      <c r="A5">
        <v>1</v>
      </c>
      <c r="B5" s="11">
        <v>998.48878307057601</v>
      </c>
      <c r="C5" s="11">
        <v>998.31150149812004</v>
      </c>
      <c r="D5" s="11">
        <v>998.34989969495496</v>
      </c>
      <c r="E5" s="11">
        <v>997.99670778318398</v>
      </c>
      <c r="F5" s="5">
        <v>997.76636871358403</v>
      </c>
      <c r="G5" s="12">
        <v>997.75325209824302</v>
      </c>
      <c r="H5" s="12">
        <v>997.726948652852</v>
      </c>
      <c r="I5" s="12">
        <v>997.64747811058601</v>
      </c>
    </row>
    <row r="6" spans="1:9" x14ac:dyDescent="0.35">
      <c r="A6">
        <v>2</v>
      </c>
      <c r="B6" s="11">
        <v>998.76586494234698</v>
      </c>
      <c r="C6" s="11">
        <v>998.69268213999806</v>
      </c>
      <c r="D6" s="11">
        <v>998.65576447430999</v>
      </c>
      <c r="E6" s="11">
        <v>998.66809446999298</v>
      </c>
      <c r="F6" s="5">
        <v>997.82310236753096</v>
      </c>
      <c r="G6" s="12">
        <v>997.79703215956897</v>
      </c>
      <c r="H6" s="12">
        <v>997.82310236753096</v>
      </c>
      <c r="I6" s="12">
        <v>997.79703215956897</v>
      </c>
    </row>
    <row r="7" spans="1:9" x14ac:dyDescent="0.35">
      <c r="A7">
        <v>3</v>
      </c>
      <c r="B7" s="11">
        <v>998.95193820317797</v>
      </c>
      <c r="C7" s="11">
        <v>998.97788676998698</v>
      </c>
      <c r="D7" s="11">
        <v>998.98973902574505</v>
      </c>
      <c r="E7" s="11">
        <v>998.94218297543796</v>
      </c>
      <c r="F7" s="5">
        <v>997.84060444897705</v>
      </c>
      <c r="G7" s="12">
        <v>997.86653470318299</v>
      </c>
      <c r="H7" s="12">
        <v>997.82760400702296</v>
      </c>
      <c r="I7" s="12">
        <v>997.94375888457205</v>
      </c>
    </row>
    <row r="8" spans="1:9" x14ac:dyDescent="0.35">
      <c r="A8">
        <v>4</v>
      </c>
      <c r="B8" s="11">
        <v>999.04389838866405</v>
      </c>
      <c r="C8" s="11">
        <v>999.18089576996204</v>
      </c>
      <c r="D8" s="11">
        <v>999.18089576996204</v>
      </c>
      <c r="E8" s="11">
        <v>999.10529489232295</v>
      </c>
      <c r="F8" s="5">
        <v>997.87103805771403</v>
      </c>
      <c r="G8" s="12">
        <v>997.89687521091105</v>
      </c>
      <c r="H8" s="12">
        <v>997.88396843369901</v>
      </c>
      <c r="I8" s="12">
        <v>998.06250598613894</v>
      </c>
    </row>
    <row r="9" spans="1:9" x14ac:dyDescent="0.35">
      <c r="A9">
        <v>5</v>
      </c>
      <c r="B9" s="11">
        <v>999.15939532922403</v>
      </c>
      <c r="C9" s="11">
        <v>999.27279311571499</v>
      </c>
      <c r="D9" s="11">
        <v>999.38359022797295</v>
      </c>
      <c r="E9" s="11">
        <v>999.28454779380104</v>
      </c>
      <c r="F9" s="5">
        <v>998.02915094074103</v>
      </c>
      <c r="G9" s="12">
        <v>998.07959325483205</v>
      </c>
      <c r="H9" s="12">
        <v>998.07959325483205</v>
      </c>
      <c r="I9" s="12">
        <v>998.17932808739295</v>
      </c>
    </row>
    <row r="10" spans="1:9" x14ac:dyDescent="0.35">
      <c r="A10">
        <v>6</v>
      </c>
      <c r="B10" s="11">
        <v>999.37366707931403</v>
      </c>
      <c r="C10" s="11">
        <v>999.41668069449895</v>
      </c>
      <c r="D10" s="11">
        <v>999.42311692112298</v>
      </c>
      <c r="E10" s="11">
        <v>999.47541435473704</v>
      </c>
      <c r="F10" s="5">
        <v>998.29420929747096</v>
      </c>
      <c r="G10" s="12">
        <v>998.22085165723604</v>
      </c>
      <c r="H10" s="12">
        <v>998.17146287031903</v>
      </c>
      <c r="I10" s="12">
        <v>998.28204365669001</v>
      </c>
    </row>
    <row r="11" spans="1:9" x14ac:dyDescent="0.35">
      <c r="A11">
        <v>7</v>
      </c>
      <c r="B11" s="11">
        <v>999.57588430224098</v>
      </c>
      <c r="C11" s="11">
        <v>999.61369826983605</v>
      </c>
      <c r="D11" s="11">
        <v>999.61369826983605</v>
      </c>
      <c r="E11" s="11">
        <v>999.61369826983605</v>
      </c>
      <c r="F11" s="5">
        <v>998.39518668457299</v>
      </c>
      <c r="G11" s="12">
        <v>998.407133405237</v>
      </c>
      <c r="H11" s="12">
        <v>998.298733215727</v>
      </c>
      <c r="I11" s="12">
        <v>998.310875209139</v>
      </c>
    </row>
    <row r="12" spans="1:9" x14ac:dyDescent="0.35">
      <c r="A12">
        <v>8</v>
      </c>
      <c r="B12" s="11">
        <v>999.69065845913303</v>
      </c>
      <c r="C12" s="11">
        <v>999.79706164271795</v>
      </c>
      <c r="D12" s="11">
        <v>999.80840493035396</v>
      </c>
      <c r="E12" s="11">
        <v>999.79706164271795</v>
      </c>
      <c r="F12" s="5">
        <v>998.54146152365195</v>
      </c>
      <c r="G12" s="12">
        <v>998.57634214571897</v>
      </c>
      <c r="H12" s="12">
        <v>998.529785069338</v>
      </c>
      <c r="I12" s="12">
        <v>998.32751801722395</v>
      </c>
    </row>
    <row r="13" spans="1:9" x14ac:dyDescent="0.35">
      <c r="A13">
        <v>9</v>
      </c>
      <c r="B13" s="11">
        <v>999.89593505587197</v>
      </c>
      <c r="C13" s="11">
        <v>999.97855359282005</v>
      </c>
      <c r="D13" s="11">
        <v>999.98968036583301</v>
      </c>
      <c r="E13" s="11">
        <v>999.967401665073</v>
      </c>
      <c r="F13" s="5">
        <v>998.75192768831505</v>
      </c>
      <c r="G13" s="12">
        <v>998.82981277391195</v>
      </c>
      <c r="H13" s="12">
        <v>998.79658530060397</v>
      </c>
      <c r="I13" s="12">
        <v>998.67280703273298</v>
      </c>
    </row>
    <row r="14" spans="1:9" x14ac:dyDescent="0.35">
      <c r="A14">
        <v>10</v>
      </c>
      <c r="B14" s="11">
        <v>1000.14203421583</v>
      </c>
      <c r="C14" s="11">
        <v>1000.28738168769</v>
      </c>
      <c r="D14" s="11">
        <v>1000.29798381905</v>
      </c>
      <c r="E14" s="11">
        <v>1000.34013501922</v>
      </c>
      <c r="F14" s="5">
        <v>999.071024161374</v>
      </c>
      <c r="G14" s="12">
        <v>999.21509691288998</v>
      </c>
      <c r="H14" s="12">
        <v>999.19482957820196</v>
      </c>
      <c r="I14" s="12">
        <v>999.21509691288998</v>
      </c>
    </row>
    <row r="15" spans="1:9" x14ac:dyDescent="0.35">
      <c r="A15">
        <v>11</v>
      </c>
      <c r="B15" s="11">
        <v>1000.47605567315</v>
      </c>
      <c r="C15" s="11">
        <v>1000.87692583136</v>
      </c>
      <c r="D15" s="11">
        <v>1000.93347285757</v>
      </c>
      <c r="E15" s="11">
        <v>1001.01646708869</v>
      </c>
      <c r="F15" s="5">
        <v>999.42609534984103</v>
      </c>
      <c r="G15" s="12">
        <v>999.53872678888695</v>
      </c>
      <c r="H15" s="12">
        <v>999.48289953855897</v>
      </c>
      <c r="I15" s="12">
        <v>999.44513822852002</v>
      </c>
    </row>
    <row r="16" spans="1:9" x14ac:dyDescent="0.35">
      <c r="A16">
        <v>12</v>
      </c>
      <c r="B16" s="11">
        <v>1001.00099001026</v>
      </c>
      <c r="C16" s="11">
        <v>1001.39460076604</v>
      </c>
      <c r="D16" s="11">
        <v>1001.36289964054</v>
      </c>
      <c r="E16" s="11">
        <v>1001.43358036393</v>
      </c>
      <c r="F16" s="5">
        <v>999.60723100548398</v>
      </c>
      <c r="G16" s="12">
        <v>999.70490664408601</v>
      </c>
      <c r="H16" s="12">
        <v>999.616248896721</v>
      </c>
      <c r="I16" s="12">
        <v>999.65204451493503</v>
      </c>
    </row>
    <row r="17" spans="1:9" x14ac:dyDescent="0.35">
      <c r="A17">
        <v>13</v>
      </c>
      <c r="B17" s="11">
        <v>1001.43799493328</v>
      </c>
      <c r="C17" s="11">
        <v>1001.69063766652</v>
      </c>
      <c r="D17" s="11">
        <v>1001.69063766652</v>
      </c>
      <c r="E17" s="11">
        <v>1001.6199610334201</v>
      </c>
      <c r="F17" s="5">
        <v>999.81224946862403</v>
      </c>
      <c r="G17" s="12">
        <v>999.81224946862403</v>
      </c>
      <c r="H17" s="12">
        <v>999.75282212480499</v>
      </c>
      <c r="I17" s="12">
        <v>999.78694955363699</v>
      </c>
    </row>
    <row r="18" spans="1:9" x14ac:dyDescent="0.35">
      <c r="A18">
        <v>14</v>
      </c>
      <c r="B18" s="11">
        <v>1001.6704580473501</v>
      </c>
      <c r="C18" s="11">
        <v>1001.8108512300701</v>
      </c>
      <c r="D18" s="11">
        <v>1001.82913835365</v>
      </c>
      <c r="E18" s="11">
        <v>1001.81607068675</v>
      </c>
      <c r="F18" s="5">
        <v>999.93956546059405</v>
      </c>
      <c r="G18" s="12">
        <v>999.94751520482896</v>
      </c>
      <c r="H18" s="12">
        <v>999.95543614414999</v>
      </c>
      <c r="I18" s="12">
        <v>999.92357969491297</v>
      </c>
    </row>
    <row r="19" spans="1:9" x14ac:dyDescent="0.35">
      <c r="A19">
        <v>15</v>
      </c>
      <c r="B19" s="11">
        <v>1001.82647307427</v>
      </c>
      <c r="C19" s="11">
        <v>1001.95400276751</v>
      </c>
      <c r="D19" s="11">
        <v>1001.8761554407</v>
      </c>
      <c r="E19" s="11">
        <v>1001.90784241569</v>
      </c>
      <c r="F19" s="5">
        <v>1000.0377156856</v>
      </c>
      <c r="G19" s="12">
        <v>1000.09032015891</v>
      </c>
      <c r="H19" s="12">
        <v>1000.06795129272</v>
      </c>
      <c r="I19" s="12">
        <v>1000.06043629637</v>
      </c>
    </row>
    <row r="20" spans="1:9" x14ac:dyDescent="0.35">
      <c r="A20">
        <v>16</v>
      </c>
      <c r="B20" s="11">
        <v>1001.93307091636</v>
      </c>
      <c r="C20" s="11">
        <v>1001.93307091636</v>
      </c>
      <c r="D20" s="11"/>
      <c r="E20" s="11">
        <v>1001.95303951345</v>
      </c>
      <c r="F20" s="5">
        <v>1000.24411881191</v>
      </c>
      <c r="G20" s="12">
        <v>1000.2098073022</v>
      </c>
      <c r="H20" s="12">
        <v>1000.20285477103</v>
      </c>
      <c r="I20" s="12">
        <v>1000.13893699815</v>
      </c>
    </row>
    <row r="21" spans="1:9" x14ac:dyDescent="0.35">
      <c r="A21">
        <v>17</v>
      </c>
      <c r="B21" s="11">
        <v>1001.95779109109</v>
      </c>
      <c r="C21" s="11">
        <v>1001.95779109109</v>
      </c>
      <c r="D21" s="11"/>
      <c r="E21" s="11"/>
      <c r="F21" s="5">
        <v>1000.35352285816</v>
      </c>
      <c r="G21" s="12">
        <v>1000.33448547976</v>
      </c>
      <c r="H21" s="12">
        <v>1000.33448547976</v>
      </c>
      <c r="I21" s="12">
        <v>1000.21449233513</v>
      </c>
    </row>
    <row r="22" spans="1:9" x14ac:dyDescent="0.35">
      <c r="A22">
        <v>18</v>
      </c>
      <c r="B22" s="11"/>
      <c r="C22" s="11"/>
      <c r="D22" s="11"/>
      <c r="E22" s="11"/>
      <c r="F22" s="5">
        <v>1000.4076453126499</v>
      </c>
      <c r="G22" s="12"/>
      <c r="H22" s="12">
        <v>1000.4076453126499</v>
      </c>
      <c r="I22" s="12">
        <v>1000.3582300115499</v>
      </c>
    </row>
    <row r="23" spans="1:9" x14ac:dyDescent="0.35">
      <c r="A23">
        <v>19</v>
      </c>
      <c r="B23" s="11"/>
      <c r="C23" s="11"/>
      <c r="D23" s="11"/>
      <c r="E23" s="11"/>
      <c r="F23" s="5">
        <v>1000.44812176808</v>
      </c>
      <c r="G23" s="12"/>
      <c r="H23" s="12">
        <v>1000.4713347499199</v>
      </c>
      <c r="I23" s="12">
        <v>1000.46557874999</v>
      </c>
    </row>
    <row r="24" spans="1:9" x14ac:dyDescent="0.35">
      <c r="A24">
        <v>20</v>
      </c>
      <c r="B24" s="11"/>
      <c r="C24" s="11"/>
      <c r="D24" s="11"/>
      <c r="E24" s="11"/>
      <c r="F24" s="5">
        <v>1000.48178714419</v>
      </c>
      <c r="G24" s="12"/>
      <c r="H24" s="12">
        <v>1000.5154753216</v>
      </c>
      <c r="I24" s="12">
        <v>1000.53729749334</v>
      </c>
    </row>
    <row r="25" spans="1:9" x14ac:dyDescent="0.35">
      <c r="B25" t="s">
        <v>67</v>
      </c>
    </row>
    <row r="26" spans="1:9" x14ac:dyDescent="0.35">
      <c r="A26">
        <v>0</v>
      </c>
      <c r="B26">
        <f>B4*100000</f>
        <v>99817000</v>
      </c>
    </row>
    <row r="27" spans="1:9" x14ac:dyDescent="0.35">
      <c r="A27">
        <v>1</v>
      </c>
      <c r="B27">
        <f>B5*100000</f>
        <v>99848878.307057604</v>
      </c>
    </row>
    <row r="28" spans="1:9" x14ac:dyDescent="0.35">
      <c r="A28">
        <v>2</v>
      </c>
    </row>
    <row r="29" spans="1:9" x14ac:dyDescent="0.35">
      <c r="A29">
        <v>3</v>
      </c>
    </row>
    <row r="30" spans="1:9" x14ac:dyDescent="0.35">
      <c r="A30">
        <v>4</v>
      </c>
    </row>
    <row r="31" spans="1:9" x14ac:dyDescent="0.35">
      <c r="A31">
        <v>5</v>
      </c>
    </row>
    <row r="32" spans="1:9" x14ac:dyDescent="0.35">
      <c r="A32">
        <v>6</v>
      </c>
    </row>
    <row r="33" spans="1:1" x14ac:dyDescent="0.35">
      <c r="A33">
        <v>7</v>
      </c>
    </row>
    <row r="34" spans="1:1" x14ac:dyDescent="0.35">
      <c r="A34">
        <v>8</v>
      </c>
    </row>
    <row r="35" spans="1:1" x14ac:dyDescent="0.35">
      <c r="A35">
        <v>9</v>
      </c>
    </row>
    <row r="36" spans="1:1" x14ac:dyDescent="0.35">
      <c r="A36">
        <v>10</v>
      </c>
    </row>
    <row r="37" spans="1:1" x14ac:dyDescent="0.35">
      <c r="A37">
        <v>11</v>
      </c>
    </row>
    <row r="38" spans="1:1" x14ac:dyDescent="0.35">
      <c r="A38">
        <v>12</v>
      </c>
    </row>
    <row r="39" spans="1:1" x14ac:dyDescent="0.35">
      <c r="A39">
        <v>13</v>
      </c>
    </row>
    <row r="40" spans="1:1" x14ac:dyDescent="0.35">
      <c r="A40">
        <v>14</v>
      </c>
    </row>
    <row r="41" spans="1:1" x14ac:dyDescent="0.35">
      <c r="A41">
        <v>15</v>
      </c>
    </row>
    <row r="42" spans="1:1" x14ac:dyDescent="0.35">
      <c r="A42">
        <v>16</v>
      </c>
    </row>
    <row r="43" spans="1:1" x14ac:dyDescent="0.35">
      <c r="A43">
        <v>17</v>
      </c>
    </row>
    <row r="44" spans="1:1" x14ac:dyDescent="0.35">
      <c r="A44">
        <v>18</v>
      </c>
    </row>
    <row r="45" spans="1:1" x14ac:dyDescent="0.35">
      <c r="A45">
        <v>19</v>
      </c>
    </row>
    <row r="46" spans="1:1" x14ac:dyDescent="0.35">
      <c r="A46">
        <v>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099C-B041-419D-8111-B8F38699858C}">
  <dimension ref="A1:I43"/>
  <sheetViews>
    <sheetView workbookViewId="0">
      <selection activeCell="V13" sqref="V13"/>
    </sheetView>
  </sheetViews>
  <sheetFormatPr defaultRowHeight="14.5" x14ac:dyDescent="0.35"/>
  <sheetData>
    <row r="1" spans="1:9" x14ac:dyDescent="0.35">
      <c r="F1" s="14">
        <v>2015</v>
      </c>
      <c r="G1" s="14"/>
      <c r="H1">
        <v>2018</v>
      </c>
    </row>
    <row r="2" spans="1:9" ht="45.5" x14ac:dyDescent="0.35">
      <c r="A2" s="15" t="s">
        <v>51</v>
      </c>
      <c r="B2" s="16">
        <v>2015</v>
      </c>
      <c r="C2" s="16">
        <v>2018</v>
      </c>
      <c r="D2" s="17"/>
      <c r="E2" s="17" t="s">
        <v>52</v>
      </c>
      <c r="F2" s="17" t="s">
        <v>53</v>
      </c>
      <c r="G2" t="s">
        <v>54</v>
      </c>
      <c r="H2" s="17" t="s">
        <v>53</v>
      </c>
      <c r="I2" t="s">
        <v>54</v>
      </c>
    </row>
    <row r="3" spans="1:9" x14ac:dyDescent="0.35">
      <c r="A3" s="18" t="s">
        <v>55</v>
      </c>
      <c r="B3" s="18">
        <v>0.73799999999999999</v>
      </c>
      <c r="C3" s="18">
        <v>5.8150000000000004</v>
      </c>
      <c r="D3" s="17"/>
      <c r="E3" s="17">
        <v>0</v>
      </c>
      <c r="F3" s="17">
        <f>2.7182^(B$4*E3)</f>
        <v>1</v>
      </c>
      <c r="G3">
        <f>2.7182^(B$5*E3)</f>
        <v>1</v>
      </c>
      <c r="H3">
        <f>2.7182^(C$4*E3)</f>
        <v>1</v>
      </c>
      <c r="I3">
        <f>2.7182^(C$5*E3)</f>
        <v>1</v>
      </c>
    </row>
    <row r="4" spans="1:9" x14ac:dyDescent="0.35">
      <c r="A4" s="18" t="s">
        <v>56</v>
      </c>
      <c r="B4" s="18">
        <v>1.3560000000000001</v>
      </c>
      <c r="C4" s="18">
        <v>0.17199999999999999</v>
      </c>
      <c r="D4" s="17"/>
      <c r="E4" s="17">
        <v>-0.1</v>
      </c>
      <c r="F4" s="17">
        <f t="shared" ref="F4:F43" si="0">2.7182^(B$4*E4)</f>
        <v>0.87319540378038163</v>
      </c>
      <c r="G4">
        <f t="shared" ref="G4:G43" si="1">2.7182^(B$5*E4)</f>
        <v>0.74208534654043901</v>
      </c>
      <c r="H4">
        <f t="shared" ref="H4:H43" si="2">2.7182^(C$4*E4)</f>
        <v>0.98294758450954944</v>
      </c>
      <c r="I4">
        <f t="shared" ref="I4:I43" si="3">2.7182^(C$5*E4)</f>
        <v>0.96290659843613535</v>
      </c>
    </row>
    <row r="5" spans="1:9" x14ac:dyDescent="0.35">
      <c r="A5" s="18" t="s">
        <v>57</v>
      </c>
      <c r="B5" s="18">
        <v>2.9830000000000001</v>
      </c>
      <c r="C5" s="18">
        <v>0.378</v>
      </c>
      <c r="D5" s="17"/>
      <c r="E5" s="17">
        <v>-0.2</v>
      </c>
      <c r="F5" s="17">
        <f t="shared" si="0"/>
        <v>0.76247021318318375</v>
      </c>
      <c r="G5">
        <f t="shared" si="1"/>
        <v>0.55069066155004343</v>
      </c>
      <c r="H5">
        <f t="shared" si="2"/>
        <v>0.96618595389315787</v>
      </c>
      <c r="I5">
        <f t="shared" si="3"/>
        <v>0.92718911731184905</v>
      </c>
    </row>
    <row r="6" spans="1:9" x14ac:dyDescent="0.35">
      <c r="A6" s="18" t="s">
        <v>58</v>
      </c>
      <c r="B6" s="18">
        <v>1.544</v>
      </c>
      <c r="C6" s="18">
        <v>12.172000000000001</v>
      </c>
      <c r="D6" s="17"/>
      <c r="E6" s="17">
        <v>-0.3</v>
      </c>
      <c r="F6" s="17">
        <f t="shared" si="0"/>
        <v>0.66578548567100382</v>
      </c>
      <c r="G6">
        <f t="shared" si="1"/>
        <v>0.40865947041294748</v>
      </c>
      <c r="H6">
        <f t="shared" si="2"/>
        <v>0.94971014956633448</v>
      </c>
      <c r="I6">
        <f t="shared" si="3"/>
        <v>0.89279651905775548</v>
      </c>
    </row>
    <row r="7" spans="1:9" x14ac:dyDescent="0.35">
      <c r="A7" s="18" t="s">
        <v>59</v>
      </c>
      <c r="B7" s="18">
        <v>3.3959999999999999</v>
      </c>
      <c r="C7" s="18">
        <v>26.777999999999999</v>
      </c>
      <c r="D7" s="17"/>
      <c r="E7" s="17">
        <v>-0.4</v>
      </c>
      <c r="F7" s="17">
        <f t="shared" si="0"/>
        <v>0.58136082599160954</v>
      </c>
      <c r="G7">
        <f t="shared" si="1"/>
        <v>0.30326020471842441</v>
      </c>
      <c r="H7">
        <f t="shared" si="2"/>
        <v>0.93351529750043138</v>
      </c>
      <c r="I7">
        <f t="shared" si="3"/>
        <v>0.85967965926152567</v>
      </c>
    </row>
    <row r="8" spans="1:9" x14ac:dyDescent="0.35">
      <c r="A8" s="17"/>
      <c r="B8" s="17"/>
      <c r="C8" s="17"/>
      <c r="D8" s="17"/>
      <c r="E8" s="17">
        <v>-0.5</v>
      </c>
      <c r="F8" s="17">
        <f t="shared" si="0"/>
        <v>0.50764160119383972</v>
      </c>
      <c r="G8">
        <f t="shared" si="1"/>
        <v>0.22504495411039649</v>
      </c>
      <c r="H8">
        <f t="shared" si="2"/>
        <v>0.9175966067807626</v>
      </c>
      <c r="I8">
        <f t="shared" si="3"/>
        <v>0.8277912164442518</v>
      </c>
    </row>
    <row r="9" spans="1:9" x14ac:dyDescent="0.35">
      <c r="A9" s="17"/>
      <c r="B9" s="17"/>
      <c r="C9" s="17"/>
      <c r="D9" s="17"/>
      <c r="E9" s="17">
        <v>-0.6</v>
      </c>
      <c r="F9" s="17">
        <f t="shared" si="0"/>
        <v>0.44327031293017438</v>
      </c>
      <c r="G9">
        <f t="shared" si="1"/>
        <v>0.16700256275819075</v>
      </c>
      <c r="H9">
        <f t="shared" si="2"/>
        <v>0.90194936818930949</v>
      </c>
      <c r="I9">
        <f t="shared" si="3"/>
        <v>0.79708562444164521</v>
      </c>
    </row>
    <row r="10" spans="1:9" x14ac:dyDescent="0.35">
      <c r="A10" s="16" t="s">
        <v>18</v>
      </c>
      <c r="B10" s="16">
        <v>2015</v>
      </c>
      <c r="C10" s="16">
        <v>2018</v>
      </c>
      <c r="D10" s="17"/>
      <c r="E10" s="17">
        <v>-0.7</v>
      </c>
      <c r="F10" s="17">
        <f t="shared" si="0"/>
        <v>0.38706159988291977</v>
      </c>
      <c r="G10">
        <f t="shared" si="1"/>
        <v>0.1239301546575534</v>
      </c>
      <c r="H10">
        <f t="shared" si="2"/>
        <v>0.88656895281159609</v>
      </c>
      <c r="I10">
        <f t="shared" si="3"/>
        <v>0.76751900729344757</v>
      </c>
    </row>
    <row r="11" spans="1:9" x14ac:dyDescent="0.35">
      <c r="A11" s="18" t="s">
        <v>60</v>
      </c>
      <c r="B11" s="18">
        <v>0.8</v>
      </c>
      <c r="C11" s="18">
        <v>5.56</v>
      </c>
      <c r="D11" s="17"/>
      <c r="E11" s="17">
        <v>-0.8</v>
      </c>
      <c r="F11" s="17">
        <f t="shared" si="0"/>
        <v>0.33798040999764656</v>
      </c>
      <c r="G11">
        <f t="shared" si="1"/>
        <v>9.1966751765860694E-2</v>
      </c>
      <c r="H11">
        <f t="shared" si="2"/>
        <v>0.87145081066731911</v>
      </c>
      <c r="I11">
        <f t="shared" si="3"/>
        <v>0.73904911654801309</v>
      </c>
    </row>
    <row r="12" spans="1:9" x14ac:dyDescent="0.35">
      <c r="A12" s="18" t="s">
        <v>61</v>
      </c>
      <c r="B12" s="18">
        <v>0.8</v>
      </c>
      <c r="C12" s="18">
        <v>6</v>
      </c>
      <c r="D12" s="17"/>
      <c r="E12" s="17">
        <v>-0.9</v>
      </c>
      <c r="F12" s="17">
        <f t="shared" si="0"/>
        <v>0.29512294057775396</v>
      </c>
      <c r="G12">
        <f t="shared" si="1"/>
        <v>6.8247178854367221E-2</v>
      </c>
      <c r="H12">
        <f t="shared" si="2"/>
        <v>0.85659046936432992</v>
      </c>
      <c r="I12">
        <f t="shared" si="3"/>
        <v>0.71163527089247824</v>
      </c>
    </row>
    <row r="13" spans="1:9" x14ac:dyDescent="0.35">
      <c r="A13" s="18" t="s">
        <v>62</v>
      </c>
      <c r="B13" s="18">
        <v>0.65</v>
      </c>
      <c r="C13" s="18">
        <v>6.5</v>
      </c>
      <c r="D13" s="17"/>
      <c r="E13" s="17">
        <v>-1</v>
      </c>
      <c r="F13" s="17">
        <f t="shared" si="0"/>
        <v>0.25769999526264548</v>
      </c>
      <c r="G13">
        <f t="shared" si="1"/>
        <v>5.0645231370550457E-2</v>
      </c>
      <c r="H13">
        <f t="shared" si="2"/>
        <v>0.84198353277556925</v>
      </c>
      <c r="I13">
        <f t="shared" si="3"/>
        <v>0.685238298022254</v>
      </c>
    </row>
    <row r="14" spans="1:9" x14ac:dyDescent="0.35">
      <c r="A14" s="18" t="s">
        <v>63</v>
      </c>
      <c r="B14" s="18">
        <v>0.7</v>
      </c>
      <c r="C14" s="18">
        <v>5.2</v>
      </c>
      <c r="D14" s="17"/>
      <c r="E14" s="17">
        <v>-1.1000000000000001</v>
      </c>
      <c r="F14" s="17">
        <f t="shared" si="0"/>
        <v>0.22502245141756808</v>
      </c>
      <c r="G14">
        <f t="shared" si="1"/>
        <v>3.7583084072235637E-2</v>
      </c>
      <c r="H14">
        <f t="shared" si="2"/>
        <v>0.82762567973856305</v>
      </c>
      <c r="I14">
        <f t="shared" si="3"/>
        <v>0.65982047866677551</v>
      </c>
    </row>
    <row r="15" spans="1:9" x14ac:dyDescent="0.35">
      <c r="A15" s="18" t="s">
        <v>64</v>
      </c>
      <c r="B15" s="18">
        <v>0.74</v>
      </c>
      <c r="C15" s="18">
        <v>5.82</v>
      </c>
      <c r="D15" s="17"/>
      <c r="E15" s="17">
        <v>-1.2</v>
      </c>
      <c r="F15" s="17">
        <f t="shared" si="0"/>
        <v>0.19648857032521477</v>
      </c>
      <c r="G15">
        <f t="shared" si="1"/>
        <v>2.7889855967803436E-2</v>
      </c>
      <c r="H15">
        <f t="shared" si="2"/>
        <v>0.81351266277709444</v>
      </c>
      <c r="I15">
        <f t="shared" si="3"/>
        <v>0.6353454926915274</v>
      </c>
    </row>
    <row r="16" spans="1:9" x14ac:dyDescent="0.35">
      <c r="A16" s="17"/>
      <c r="B16" s="17"/>
      <c r="C16" s="17"/>
      <c r="D16" s="17"/>
      <c r="E16" s="17">
        <v>-1.3</v>
      </c>
      <c r="F16" s="17">
        <f t="shared" si="0"/>
        <v>0.17157291650335577</v>
      </c>
      <c r="G16">
        <f t="shared" si="1"/>
        <v>2.0696653430830339E-2</v>
      </c>
      <c r="H16">
        <f t="shared" si="2"/>
        <v>0.79964030684467668</v>
      </c>
      <c r="I16">
        <f t="shared" si="3"/>
        <v>0.61177836719932921</v>
      </c>
    </row>
    <row r="17" spans="1:9" x14ac:dyDescent="0.35">
      <c r="A17" s="17"/>
      <c r="B17" s="17"/>
      <c r="C17" s="17"/>
      <c r="D17" s="17"/>
      <c r="E17" s="17">
        <v>-1.4</v>
      </c>
      <c r="F17" s="17">
        <f t="shared" si="0"/>
        <v>0.14981668210392546</v>
      </c>
      <c r="G17">
        <f t="shared" si="1"/>
        <v>1.5358683233445105E-2</v>
      </c>
      <c r="H17">
        <f t="shared" si="2"/>
        <v>0.78600450808944999</v>
      </c>
      <c r="I17">
        <f t="shared" si="3"/>
        <v>0.58908542655671914</v>
      </c>
    </row>
    <row r="18" spans="1:9" x14ac:dyDescent="0.35">
      <c r="A18" s="17"/>
      <c r="B18" s="17"/>
      <c r="C18" s="17"/>
      <c r="D18" s="17"/>
      <c r="E18" s="17">
        <v>-1.5</v>
      </c>
      <c r="F18" s="17">
        <f t="shared" si="0"/>
        <v>0.13081923822277425</v>
      </c>
      <c r="G18">
        <f t="shared" si="1"/>
        <v>1.1397453769695937E-2</v>
      </c>
      <c r="H18">
        <f t="shared" si="2"/>
        <v>0.77260123264014136</v>
      </c>
      <c r="I18">
        <f t="shared" si="3"/>
        <v>0.56723424427403035</v>
      </c>
    </row>
    <row r="19" spans="1:9" x14ac:dyDescent="0.35">
      <c r="A19" s="17"/>
      <c r="B19" s="17"/>
      <c r="C19" s="17"/>
      <c r="D19" s="17"/>
      <c r="E19" s="17">
        <v>-1.6</v>
      </c>
      <c r="F19" s="17">
        <f t="shared" si="0"/>
        <v>0.11423075754217724</v>
      </c>
      <c r="G19">
        <f t="shared" si="1"/>
        <v>8.4578834303634387E-3</v>
      </c>
      <c r="H19">
        <f t="shared" si="2"/>
        <v>0.75942651541272743</v>
      </c>
      <c r="I19">
        <f t="shared" si="3"/>
        <v>0.54619359667039846</v>
      </c>
    </row>
    <row r="20" spans="1:9" x14ac:dyDescent="0.35">
      <c r="A20" s="17"/>
      <c r="B20" s="17"/>
      <c r="C20" s="17"/>
      <c r="D20" s="17"/>
      <c r="E20" s="17">
        <v>-1.7</v>
      </c>
      <c r="F20" s="17">
        <f t="shared" si="0"/>
        <v>9.9745772456180368E-2</v>
      </c>
      <c r="G20">
        <f t="shared" si="1"/>
        <v>6.2764713564198871E-3</v>
      </c>
      <c r="H20">
        <f t="shared" si="2"/>
        <v>0.74647645893744463</v>
      </c>
      <c r="I20">
        <f t="shared" si="3"/>
        <v>0.52593341825749196</v>
      </c>
    </row>
    <row r="21" spans="1:9" x14ac:dyDescent="0.35">
      <c r="A21" s="17"/>
      <c r="B21" s="17"/>
      <c r="C21" s="17"/>
      <c r="D21" s="17"/>
      <c r="E21" s="17">
        <v>-1.8</v>
      </c>
      <c r="F21" s="17">
        <f t="shared" si="0"/>
        <v>8.7097550055260486E-2</v>
      </c>
      <c r="G21">
        <f t="shared" si="1"/>
        <v>4.6576774215799895E-3</v>
      </c>
      <c r="H21">
        <f t="shared" si="2"/>
        <v>0.73374723220580307</v>
      </c>
      <c r="I21">
        <f t="shared" si="3"/>
        <v>0.50642475877821092</v>
      </c>
    </row>
    <row r="22" spans="1:9" x14ac:dyDescent="0.35">
      <c r="A22" s="17"/>
      <c r="B22" s="17"/>
      <c r="C22" s="17"/>
      <c r="D22" s="17"/>
      <c r="E22" s="17">
        <v>-1.9</v>
      </c>
      <c r="F22" s="17">
        <f t="shared" si="0"/>
        <v>7.605318038878521E-2</v>
      </c>
      <c r="G22">
        <f t="shared" si="1"/>
        <v>3.4563941634667703E-3</v>
      </c>
      <c r="H22">
        <f t="shared" si="2"/>
        <v>0.72123506953726169</v>
      </c>
      <c r="I22">
        <f t="shared" si="3"/>
        <v>0.48763974183896752</v>
      </c>
    </row>
    <row r="23" spans="1:9" x14ac:dyDescent="0.35">
      <c r="A23" s="17"/>
      <c r="B23" s="17"/>
      <c r="C23" s="17"/>
      <c r="D23" s="17"/>
      <c r="E23" s="17">
        <v>-2</v>
      </c>
      <c r="F23" s="17">
        <f t="shared" si="0"/>
        <v>6.6409287558367502E-2</v>
      </c>
      <c r="G23">
        <f t="shared" si="1"/>
        <v>2.5649394605765882E-3</v>
      </c>
      <c r="H23">
        <f t="shared" si="2"/>
        <v>0.70893626946522836</v>
      </c>
      <c r="I23">
        <f t="shared" si="3"/>
        <v>0.46955152507643544</v>
      </c>
    </row>
    <row r="24" spans="1:9" x14ac:dyDescent="0.35">
      <c r="A24" s="17"/>
      <c r="B24" s="17"/>
      <c r="C24" s="17"/>
      <c r="D24" s="17"/>
      <c r="E24" s="17">
        <v>-2.1</v>
      </c>
      <c r="F24" s="17">
        <f t="shared" si="0"/>
        <v>5.7988284664296147E-2</v>
      </c>
      <c r="G24">
        <f t="shared" si="1"/>
        <v>1.9034039884572235E-3</v>
      </c>
      <c r="H24">
        <f t="shared" si="2"/>
        <v>0.69684719364205727</v>
      </c>
      <c r="I24">
        <f t="shared" si="3"/>
        <v>0.45213426180185012</v>
      </c>
    </row>
    <row r="25" spans="1:9" x14ac:dyDescent="0.35">
      <c r="A25" s="17"/>
      <c r="B25" s="17"/>
      <c r="C25" s="17"/>
      <c r="D25" s="17"/>
      <c r="E25" s="17">
        <v>-2.2000000000000002</v>
      </c>
      <c r="F25" s="17">
        <f t="shared" si="0"/>
        <v>5.0635103641971789E-2</v>
      </c>
      <c r="G25">
        <f t="shared" si="1"/>
        <v>1.4124882083807319E-3</v>
      </c>
      <c r="H25">
        <f t="shared" si="2"/>
        <v>0.68496426576271841</v>
      </c>
      <c r="I25">
        <f t="shared" si="3"/>
        <v>0.43536306406805259</v>
      </c>
    </row>
    <row r="26" spans="1:9" x14ac:dyDescent="0.35">
      <c r="A26" s="17"/>
      <c r="B26" s="17"/>
      <c r="C26" s="17"/>
      <c r="D26" s="17"/>
      <c r="E26" s="17">
        <v>-2.2999999999999998</v>
      </c>
      <c r="F26" s="17">
        <f t="shared" si="0"/>
        <v>4.4214339770113062E-2</v>
      </c>
      <c r="G26">
        <f t="shared" si="1"/>
        <v>1.0481868016004997E-3</v>
      </c>
      <c r="H26">
        <f t="shared" si="2"/>
        <v>0.67328397050682121</v>
      </c>
      <c r="I26">
        <f t="shared" si="3"/>
        <v>0.41921396710650188</v>
      </c>
    </row>
    <row r="27" spans="1:9" x14ac:dyDescent="0.35">
      <c r="A27" s="17"/>
      <c r="B27" s="17"/>
      <c r="C27" s="17"/>
      <c r="D27" s="17"/>
      <c r="E27" s="17">
        <v>-2.4</v>
      </c>
      <c r="F27" s="17">
        <f t="shared" si="0"/>
        <v>3.8607758268446861E-2</v>
      </c>
      <c r="G27">
        <f t="shared" si="1"/>
        <v>7.7784406590482085E-4</v>
      </c>
      <c r="H27">
        <f t="shared" si="2"/>
        <v>0.66180285249867865</v>
      </c>
      <c r="I27">
        <f t="shared" si="3"/>
        <v>0.40366389508343969</v>
      </c>
    </row>
    <row r="28" spans="1:9" x14ac:dyDescent="0.35">
      <c r="A28" s="17"/>
      <c r="B28" s="17"/>
      <c r="C28" s="17"/>
      <c r="D28" s="17"/>
      <c r="E28" s="17">
        <v>-2.5</v>
      </c>
      <c r="F28" s="17">
        <f t="shared" si="0"/>
        <v>3.3712117070271823E-2</v>
      </c>
      <c r="G28">
        <f t="shared" si="1"/>
        <v>5.7722668320140291E-4</v>
      </c>
      <c r="H28">
        <f t="shared" si="2"/>
        <v>0.65051751528510582</v>
      </c>
      <c r="I28">
        <f t="shared" si="3"/>
        <v>0.38869062812627603</v>
      </c>
    </row>
    <row r="29" spans="1:9" x14ac:dyDescent="0.35">
      <c r="A29" s="17"/>
      <c r="B29" s="17"/>
      <c r="C29" s="17"/>
      <c r="D29" s="17"/>
      <c r="E29" s="17">
        <v>-2.6</v>
      </c>
      <c r="F29" s="17">
        <f t="shared" si="0"/>
        <v>2.9437265677467482E-2</v>
      </c>
      <c r="G29">
        <f t="shared" si="1"/>
        <v>4.2835146323590118E-4</v>
      </c>
      <c r="H29">
        <f t="shared" si="2"/>
        <v>0.63942462033064862</v>
      </c>
      <c r="I29">
        <f t="shared" si="3"/>
        <v>0.37427277057307734</v>
      </c>
    </row>
    <row r="30" spans="1:9" x14ac:dyDescent="0.35">
      <c r="A30" s="17"/>
      <c r="B30" s="17"/>
      <c r="C30" s="17"/>
      <c r="D30" s="17"/>
      <c r="E30" s="17">
        <v>-2.7</v>
      </c>
      <c r="F30" s="17">
        <f t="shared" si="0"/>
        <v>2.570448508942659E-2</v>
      </c>
      <c r="G30">
        <f t="shared" si="1"/>
        <v>3.1787334403651828E-4</v>
      </c>
      <c r="H30">
        <f t="shared" si="2"/>
        <v>0.62852088602994693</v>
      </c>
      <c r="I30">
        <f t="shared" si="3"/>
        <v>0.36038972039979</v>
      </c>
    </row>
    <row r="31" spans="1:9" x14ac:dyDescent="0.35">
      <c r="A31" s="17"/>
      <c r="B31" s="17"/>
      <c r="C31" s="17"/>
      <c r="D31" s="17"/>
      <c r="E31" s="17">
        <v>-2.8</v>
      </c>
      <c r="F31" s="17">
        <f t="shared" si="0"/>
        <v>2.2445038236628658E-2</v>
      </c>
      <c r="G31">
        <f t="shared" si="1"/>
        <v>2.3588915066530776E-4</v>
      </c>
      <c r="H31">
        <f t="shared" si="2"/>
        <v>0.61780308673693818</v>
      </c>
      <c r="I31">
        <f t="shared" si="3"/>
        <v>0.34702163978151174</v>
      </c>
    </row>
    <row r="32" spans="1:9" x14ac:dyDescent="0.35">
      <c r="A32" s="17"/>
      <c r="B32" s="17"/>
      <c r="C32" s="17"/>
      <c r="D32" s="17"/>
      <c r="E32" s="17">
        <v>-2.9</v>
      </c>
      <c r="F32" s="17">
        <f t="shared" si="0"/>
        <v>1.9598904225899064E-2</v>
      </c>
      <c r="G32">
        <f t="shared" si="1"/>
        <v>1.7504988211659468E-4</v>
      </c>
      <c r="H32">
        <f t="shared" si="2"/>
        <v>0.60726805181061705</v>
      </c>
      <c r="I32">
        <f t="shared" si="3"/>
        <v>0.33414942674574533</v>
      </c>
    </row>
    <row r="33" spans="1:9" x14ac:dyDescent="0.35">
      <c r="A33" s="17"/>
      <c r="B33" s="17"/>
      <c r="C33" s="17"/>
      <c r="D33" s="17"/>
      <c r="E33" s="17">
        <v>-3</v>
      </c>
      <c r="F33" s="17">
        <f t="shared" si="0"/>
        <v>1.7113673089186963E-2</v>
      </c>
      <c r="G33">
        <f t="shared" si="1"/>
        <v>1.299019524323561E-4</v>
      </c>
      <c r="H33">
        <f t="shared" si="2"/>
        <v>0.59691266467706583</v>
      </c>
      <c r="I33">
        <f t="shared" si="3"/>
        <v>0.32175468787713035</v>
      </c>
    </row>
    <row r="34" spans="1:9" x14ac:dyDescent="0.35">
      <c r="A34" s="17"/>
      <c r="B34" s="17"/>
      <c r="C34" s="17"/>
      <c r="D34" s="17"/>
      <c r="E34" s="17">
        <v>-3.1</v>
      </c>
      <c r="F34" s="17">
        <f t="shared" si="0"/>
        <v>1.4943580683278059E-2</v>
      </c>
      <c r="G34">
        <f t="shared" si="1"/>
        <v>9.6398335387044574E-5</v>
      </c>
      <c r="H34">
        <f t="shared" si="2"/>
        <v>0.58673386190748056</v>
      </c>
      <c r="I34">
        <f t="shared" si="3"/>
        <v>0.30981971203464803</v>
      </c>
    </row>
    <row r="35" spans="1:9" x14ac:dyDescent="0.35">
      <c r="A35" s="17"/>
      <c r="B35" s="17"/>
      <c r="C35" s="17"/>
      <c r="D35" s="17"/>
      <c r="E35" s="17">
        <v>-3.2</v>
      </c>
      <c r="F35" s="17">
        <f t="shared" si="0"/>
        <v>1.3048665968659683E-2</v>
      </c>
      <c r="G35">
        <f t="shared" si="1"/>
        <v>7.1535792121616413E-5</v>
      </c>
      <c r="H35">
        <f t="shared" si="2"/>
        <v>0.57672863231191762</v>
      </c>
      <c r="I35">
        <f t="shared" si="3"/>
        <v>0.29832744504374592</v>
      </c>
    </row>
    <row r="36" spans="1:9" x14ac:dyDescent="0.35">
      <c r="A36" s="17"/>
      <c r="B36" s="17"/>
      <c r="C36" s="17"/>
      <c r="D36" s="17"/>
      <c r="E36" s="17">
        <v>-3.3</v>
      </c>
      <c r="F36" s="17">
        <f t="shared" si="0"/>
        <v>1.1394035149299125E-2</v>
      </c>
      <c r="G36">
        <f t="shared" si="1"/>
        <v>5.3085663086614592E-5</v>
      </c>
      <c r="H36">
        <f t="shared" si="2"/>
        <v>0.56689401604849565</v>
      </c>
      <c r="I36">
        <f t="shared" si="3"/>
        <v>0.28726146532721658</v>
      </c>
    </row>
    <row r="37" spans="1:9" x14ac:dyDescent="0.35">
      <c r="A37" s="17"/>
      <c r="B37" s="17"/>
      <c r="C37" s="17"/>
      <c r="D37" s="17"/>
      <c r="E37" s="17">
        <v>-3.4</v>
      </c>
      <c r="F37" s="17">
        <f t="shared" si="0"/>
        <v>9.9492191228801111E-3</v>
      </c>
      <c r="G37">
        <f t="shared" si="1"/>
        <v>3.93940926879593E-5</v>
      </c>
      <c r="H37">
        <f t="shared" si="2"/>
        <v>0.5572271037477865</v>
      </c>
      <c r="I37">
        <f t="shared" si="3"/>
        <v>0.27660596044000996</v>
      </c>
    </row>
    <row r="38" spans="1:9" x14ac:dyDescent="0.35">
      <c r="A38" s="17"/>
      <c r="B38" s="17"/>
      <c r="C38" s="17"/>
      <c r="D38" s="17"/>
      <c r="E38" s="17">
        <v>-3.5</v>
      </c>
      <c r="F38" s="17">
        <f t="shared" si="0"/>
        <v>8.6876124093027921E-3</v>
      </c>
      <c r="G38">
        <f t="shared" si="1"/>
        <v>2.9233778923990496E-5</v>
      </c>
      <c r="H38">
        <f t="shared" si="2"/>
        <v>0.54772503565213881</v>
      </c>
      <c r="I38">
        <f t="shared" si="3"/>
        <v>0.26634570447445022</v>
      </c>
    </row>
    <row r="39" spans="1:9" x14ac:dyDescent="0.35">
      <c r="A39" s="17"/>
      <c r="B39" s="17"/>
      <c r="C39" s="17"/>
      <c r="D39" s="17"/>
      <c r="E39" s="17">
        <v>-3.6</v>
      </c>
      <c r="F39" s="17">
        <f t="shared" si="0"/>
        <v>7.5859832256286045E-3</v>
      </c>
      <c r="G39">
        <f t="shared" si="1"/>
        <v>2.1693958963496021E-5</v>
      </c>
      <c r="H39">
        <f t="shared" si="2"/>
        <v>0.53838500076967677</v>
      </c>
      <c r="I39">
        <f t="shared" si="3"/>
        <v>0.25646603630356907</v>
      </c>
    </row>
    <row r="40" spans="1:9" x14ac:dyDescent="0.35">
      <c r="A40" s="17"/>
      <c r="B40" s="17"/>
      <c r="C40" s="17"/>
      <c r="D40" s="17"/>
      <c r="E40" s="17">
        <v>-3.7</v>
      </c>
      <c r="F40" s="17">
        <f t="shared" si="0"/>
        <v>6.6240456857739717E-3</v>
      </c>
      <c r="G40">
        <f t="shared" si="1"/>
        <v>1.6098769055260031E-5</v>
      </c>
      <c r="H40">
        <f t="shared" si="2"/>
        <v>0.52920423604272571</v>
      </c>
      <c r="I40">
        <f t="shared" si="3"/>
        <v>0.24695283863146808</v>
      </c>
    </row>
    <row r="41" spans="1:9" x14ac:dyDescent="0.35">
      <c r="A41" s="17"/>
      <c r="B41" s="17"/>
      <c r="C41" s="17"/>
      <c r="D41" s="17"/>
      <c r="E41" s="17">
        <v>-3.8</v>
      </c>
      <c r="F41" s="17">
        <f t="shared" si="0"/>
        <v>5.7840862472491022E-3</v>
      </c>
      <c r="G41">
        <f t="shared" si="1"/>
        <v>1.1946660613247152E-5</v>
      </c>
      <c r="H41">
        <f t="shared" si="2"/>
        <v>0.52018002553041864</v>
      </c>
      <c r="I41">
        <f t="shared" si="3"/>
        <v>0.23779251782077487</v>
      </c>
    </row>
    <row r="42" spans="1:9" x14ac:dyDescent="0.35">
      <c r="A42" s="17"/>
      <c r="B42" s="17"/>
      <c r="C42" s="17"/>
      <c r="D42" s="17"/>
      <c r="E42" s="17">
        <v>-3.9</v>
      </c>
      <c r="F42" s="17">
        <f t="shared" si="0"/>
        <v>5.0506375261672324E-3</v>
      </c>
      <c r="G42">
        <f t="shared" si="1"/>
        <v>8.8654417811825243E-6</v>
      </c>
      <c r="H42">
        <f t="shared" si="2"/>
        <v>0.51130969960524075</v>
      </c>
      <c r="I42">
        <f t="shared" si="3"/>
        <v>0.22897198446836645</v>
      </c>
    </row>
    <row r="43" spans="1:9" x14ac:dyDescent="0.35">
      <c r="A43" s="17"/>
      <c r="B43" s="17"/>
      <c r="C43" s="17"/>
      <c r="D43" s="17"/>
      <c r="E43" s="17">
        <v>-4</v>
      </c>
      <c r="F43" s="17">
        <f t="shared" si="0"/>
        <v>4.4101934740099439E-3</v>
      </c>
      <c r="G43">
        <f t="shared" si="1"/>
        <v>6.5789144364229169E-6</v>
      </c>
      <c r="H43">
        <f t="shared" si="2"/>
        <v>0.50259063416327476</v>
      </c>
      <c r="I43">
        <f t="shared" si="3"/>
        <v>0.22047863470160634</v>
      </c>
    </row>
  </sheetData>
  <mergeCells count="1"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2018</vt:lpstr>
      <vt:lpstr>Temp Graphs</vt:lpstr>
      <vt:lpstr>DO graph</vt:lpstr>
      <vt:lpstr>RHO graph</vt:lpstr>
      <vt:lpstr>Stability (E)</vt:lpstr>
      <vt:lpstr>Light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Schroder, Klaus</dc:creator>
  <cp:lastModifiedBy>Schroder, Klaus</cp:lastModifiedBy>
  <dcterms:created xsi:type="dcterms:W3CDTF">2021-04-05T20:33:21Z</dcterms:created>
  <dcterms:modified xsi:type="dcterms:W3CDTF">2021-04-21T22:14:49Z</dcterms:modified>
</cp:coreProperties>
</file>