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6"/>
  <workbookPr/>
  <xr:revisionPtr revIDLastSave="0" documentId="8_{DE629E3E-DDF0-499F-8E4A-95F12F85C11C}" xr6:coauthVersionLast="47" xr6:coauthVersionMax="47" xr10:uidLastSave="{00000000-0000-0000-0000-000000000000}"/>
  <bookViews>
    <workbookView xWindow="240" yWindow="105" windowWidth="14805" windowHeight="8010" firstSheet="1" activeTab="1" xr2:uid="{00000000-000D-0000-FFFF-FFFF00000000}"/>
  </bookViews>
  <sheets>
    <sheet name="APP" sheetId="1" r:id="rId1"/>
    <sheet name="Tbl_apoio" sheetId="2" r:id="rId2"/>
  </sheets>
  <definedNames>
    <definedName name="rendimento_carteira">APP!$D$13:$D$13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7" i="1" l="1"/>
  <c r="C38" i="1"/>
  <c r="C39" i="1"/>
  <c r="C40" i="1"/>
  <c r="C41" i="1"/>
  <c r="C36" i="1"/>
  <c r="A10" i="2"/>
  <c r="A11" i="2"/>
  <c r="A12" i="2"/>
  <c r="A13" i="2"/>
  <c r="A14" i="2"/>
  <c r="A15" i="2"/>
  <c r="A16" i="2"/>
  <c r="A17" i="2"/>
  <c r="A18" i="2"/>
  <c r="A19" i="2"/>
  <c r="A20" i="2"/>
  <c r="A21" i="2"/>
  <c r="A5" i="2"/>
  <c r="A6" i="2"/>
  <c r="A7" i="2"/>
  <c r="A8" i="2"/>
  <c r="A9" i="2"/>
  <c r="A4" i="2"/>
  <c r="D37" i="1"/>
  <c r="D38" i="1"/>
  <c r="D39" i="1"/>
  <c r="D40" i="1"/>
  <c r="D41" i="1"/>
  <c r="D36" i="1"/>
  <c r="D42" i="1" s="1"/>
  <c r="C33" i="1"/>
  <c r="D14" i="1"/>
  <c r="C25" i="1"/>
  <c r="C26" i="1"/>
  <c r="C27" i="1"/>
  <c r="C28" i="1"/>
  <c r="C24" i="1"/>
  <c r="D20" i="1"/>
  <c r="D21" i="1" s="1"/>
  <c r="D25" i="1"/>
  <c r="D26" i="1"/>
  <c r="D27" i="1"/>
  <c r="D28" i="1"/>
  <c r="D24" i="1"/>
</calcChain>
</file>

<file path=xl/sharedStrings.xml><?xml version="1.0" encoding="utf-8"?>
<sst xmlns="http://schemas.openxmlformats.org/spreadsheetml/2006/main" count="70" uniqueCount="34">
  <si>
    <t>CONFIGURAÇÕES</t>
  </si>
  <si>
    <t>Salário</t>
  </si>
  <si>
    <t>Rendimento Carteira</t>
  </si>
  <si>
    <t>Sugestão de Investimento (30%)</t>
  </si>
  <si>
    <t>INVESTIMENTO MENSAL</t>
  </si>
  <si>
    <t>Quanto investir por mês ?</t>
  </si>
  <si>
    <t>Por Quantos Anos ?</t>
  </si>
  <si>
    <t>Taxa de Rendimento Mensal ?</t>
  </si>
  <si>
    <t>Patrimônio Acumulado ?</t>
  </si>
  <si>
    <t>Dividendos Mensais ?</t>
  </si>
  <si>
    <t>Cenários</t>
  </si>
  <si>
    <t>Dividendos</t>
  </si>
  <si>
    <t>Quanto em 2 Anos ?</t>
  </si>
  <si>
    <t>Quanto em 5 Anos ?</t>
  </si>
  <si>
    <t>Quanto em 10 Anos ?</t>
  </si>
  <si>
    <t>Quanto em 20 Anos ?</t>
  </si>
  <si>
    <t>Quanto em 30 Anos ?</t>
  </si>
  <si>
    <t>PERFIL</t>
  </si>
  <si>
    <t>Agressivo</t>
  </si>
  <si>
    <t>VALOR A SER INVESTIDO POR MÊS</t>
  </si>
  <si>
    <t>TIPO DE FII</t>
  </si>
  <si>
    <t>Percentual sugerido</t>
  </si>
  <si>
    <t>Valores</t>
  </si>
  <si>
    <t>PAPEL</t>
  </si>
  <si>
    <t>TIJOLO</t>
  </si>
  <si>
    <t>HÍBRIDOS</t>
  </si>
  <si>
    <t>FOFS</t>
  </si>
  <si>
    <t>DESENVOLVIMENTO</t>
  </si>
  <si>
    <t>HOTELARIAS</t>
  </si>
  <si>
    <t>TOTAL</t>
  </si>
  <si>
    <t>CHAVE COMPOSTA</t>
  </si>
  <si>
    <t>%</t>
  </si>
  <si>
    <t>Conservador</t>
  </si>
  <si>
    <t>Moderado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</si>
</sst>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R$&quot;\ #,##0.00;[Red]\-&quot;R$&quot;\ #,##0.00"/>
    <numFmt numFmtId="164" formatCode="&quot;R$&quot;\ #,##0.00"/>
  </numFmts>
  <fonts count="14">
    <font>
      <sz val="11"/>
      <color theme="1"/>
      <name val="Aptos Narrow"/>
      <family val="2"/>
      <scheme val="minor"/>
    </font>
    <font>
      <sz val="20"/>
      <color rgb="FFFFFFFF"/>
      <name val="Aptos Narrow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4"/>
      <color rgb="FFFFFFFF"/>
      <name val="Aptos Narrow"/>
      <scheme val="minor"/>
    </font>
    <font>
      <sz val="14"/>
      <color theme="0"/>
      <name val="Aptos Narrow"/>
      <family val="2"/>
      <scheme val="minor"/>
    </font>
    <font>
      <sz val="18"/>
      <color rgb="FFFFFFFF"/>
      <name val="Aptos Narrow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2" tint="-0.89999084444715716"/>
      <name val="Aptos Narrow"/>
      <family val="2"/>
      <scheme val="minor"/>
    </font>
    <font>
      <sz val="12"/>
      <color theme="2" tint="-0.89999084444715716"/>
      <name val="Aptos Narrow"/>
      <charset val="1"/>
    </font>
    <font>
      <sz val="11"/>
      <color rgb="FF9C5700"/>
      <name val="Calibri"/>
      <scheme val="minor"/>
    </font>
    <font>
      <sz val="12"/>
      <color rgb="FF9C5700"/>
      <name val="Calibri"/>
      <scheme val="minor"/>
    </font>
    <font>
      <b/>
      <sz val="10"/>
      <color theme="1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EB9C"/>
      </patternFill>
    </fill>
    <fill>
      <patternFill patternType="solid">
        <fgColor theme="2" tint="-0.249977111117893"/>
        <bgColor indexed="64"/>
      </patternFill>
    </fill>
  </fills>
  <borders count="17">
    <border>
      <left/>
      <right/>
      <top/>
      <bottom/>
      <diagonal/>
    </border>
    <border>
      <left style="medium">
        <color theme="1"/>
      </left>
      <right/>
      <top style="medium">
        <color theme="1"/>
      </top>
      <bottom/>
      <diagonal/>
    </border>
    <border>
      <left style="medium">
        <color theme="1"/>
      </left>
      <right style="thin">
        <color theme="2" tint="-0.249977111117893"/>
      </right>
      <top/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/>
      <bottom style="thin">
        <color theme="2" tint="-0.249977111117893"/>
      </bottom>
      <diagonal/>
    </border>
    <border>
      <left style="thin">
        <color theme="2" tint="-0.249977111117893"/>
      </left>
      <right style="medium">
        <color theme="1"/>
      </right>
      <top/>
      <bottom style="thin">
        <color theme="2" tint="-0.249977111117893"/>
      </bottom>
      <diagonal/>
    </border>
    <border>
      <left style="medium">
        <color theme="1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 style="medium">
        <color theme="1"/>
      </right>
      <top style="thin">
        <color theme="2" tint="-0.249977111117893"/>
      </top>
      <bottom style="thin">
        <color theme="2" tint="-0.249977111117893"/>
      </bottom>
      <diagonal/>
    </border>
    <border>
      <left style="medium">
        <color theme="1"/>
      </left>
      <right style="thin">
        <color theme="2" tint="-0.249977111117893"/>
      </right>
      <top style="thin">
        <color theme="2" tint="-0.249977111117893"/>
      </top>
      <bottom style="medium">
        <color theme="1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medium">
        <color theme="1"/>
      </bottom>
      <diagonal/>
    </border>
    <border>
      <left style="thin">
        <color theme="2" tint="-0.249977111117893"/>
      </left>
      <right style="medium">
        <color theme="1"/>
      </right>
      <top style="thin">
        <color theme="2" tint="-0.249977111117893"/>
      </top>
      <bottom style="medium">
        <color theme="1"/>
      </bottom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thin">
        <color theme="2" tint="-0.249977111117893"/>
      </left>
      <right style="medium">
        <color theme="1"/>
      </right>
      <top/>
      <bottom style="medium">
        <color theme="1"/>
      </bottom>
      <diagonal/>
    </border>
    <border>
      <left style="thin">
        <color theme="2" tint="-0.249977111117893"/>
      </left>
      <right style="thin">
        <color theme="2" tint="-0.249977111117893"/>
      </right>
      <top/>
      <bottom style="medium">
        <color theme="1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</borders>
  <cellStyleXfs count="2">
    <xf numFmtId="0" fontId="0" fillId="0" borderId="0"/>
    <xf numFmtId="0" fontId="11" fillId="7" borderId="0" applyNumberFormat="0" applyBorder="0" applyAlignment="0" applyProtection="0"/>
  </cellStyleXfs>
  <cellXfs count="58">
    <xf numFmtId="0" fontId="0" fillId="0" borderId="0" xfId="0"/>
    <xf numFmtId="0" fontId="3" fillId="3" borderId="0" xfId="0" applyFont="1" applyFill="1"/>
    <xf numFmtId="0" fontId="1" fillId="2" borderId="12" xfId="0" applyFont="1" applyFill="1" applyBorder="1" applyAlignment="1">
      <alignment vertical="center"/>
    </xf>
    <xf numFmtId="0" fontId="4" fillId="2" borderId="12" xfId="0" applyFont="1" applyFill="1" applyBorder="1"/>
    <xf numFmtId="0" fontId="7" fillId="0" borderId="0" xfId="0" applyFont="1"/>
    <xf numFmtId="0" fontId="5" fillId="4" borderId="12" xfId="0" applyFont="1" applyFill="1" applyBorder="1" applyAlignment="1">
      <alignment vertical="center"/>
    </xf>
    <xf numFmtId="164" fontId="2" fillId="0" borderId="4" xfId="0" applyNumberFormat="1" applyFont="1" applyBorder="1" applyAlignment="1">
      <alignment horizontal="center" vertical="center"/>
    </xf>
    <xf numFmtId="1" fontId="2" fillId="0" borderId="7" xfId="0" applyNumberFormat="1" applyFont="1" applyBorder="1" applyAlignment="1">
      <alignment horizontal="center"/>
    </xf>
    <xf numFmtId="10" fontId="2" fillId="0" borderId="7" xfId="0" applyNumberFormat="1" applyFont="1" applyBorder="1" applyAlignment="1">
      <alignment horizontal="center"/>
    </xf>
    <xf numFmtId="8" fontId="2" fillId="5" borderId="7" xfId="0" applyNumberFormat="1" applyFont="1" applyFill="1" applyBorder="1" applyAlignment="1">
      <alignment horizontal="center"/>
    </xf>
    <xf numFmtId="8" fontId="2" fillId="5" borderId="10" xfId="0" applyNumberFormat="1" applyFont="1" applyFill="1" applyBorder="1" applyAlignment="1">
      <alignment horizontal="center"/>
    </xf>
    <xf numFmtId="164" fontId="0" fillId="3" borderId="4" xfId="0" applyNumberFormat="1" applyFill="1" applyBorder="1" applyAlignment="1">
      <alignment horizontal="center"/>
    </xf>
    <xf numFmtId="9" fontId="0" fillId="3" borderId="7" xfId="0" applyNumberFormat="1" applyFill="1" applyBorder="1" applyAlignment="1">
      <alignment horizontal="center"/>
    </xf>
    <xf numFmtId="164" fontId="0" fillId="6" borderId="10" xfId="0" applyNumberFormat="1" applyFill="1" applyBorder="1" applyAlignment="1">
      <alignment horizontal="center"/>
    </xf>
    <xf numFmtId="0" fontId="9" fillId="6" borderId="2" xfId="0" applyFont="1" applyFill="1" applyBorder="1"/>
    <xf numFmtId="8" fontId="0" fillId="6" borderId="3" xfId="0" applyNumberFormat="1" applyFill="1" applyBorder="1" applyAlignment="1">
      <alignment horizontal="center"/>
    </xf>
    <xf numFmtId="8" fontId="0" fillId="6" borderId="4" xfId="0" applyNumberFormat="1" applyFill="1" applyBorder="1" applyAlignment="1">
      <alignment horizontal="center"/>
    </xf>
    <xf numFmtId="0" fontId="10" fillId="6" borderId="5" xfId="0" applyFont="1" applyFill="1" applyBorder="1"/>
    <xf numFmtId="0" fontId="9" fillId="6" borderId="5" xfId="0" applyFont="1" applyFill="1" applyBorder="1"/>
    <xf numFmtId="0" fontId="10" fillId="6" borderId="8" xfId="0" applyFont="1" applyFill="1" applyBorder="1"/>
    <xf numFmtId="8" fontId="0" fillId="6" borderId="14" xfId="0" applyNumberFormat="1" applyFill="1" applyBorder="1" applyAlignment="1">
      <alignment horizontal="center"/>
    </xf>
    <xf numFmtId="8" fontId="0" fillId="6" borderId="13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12" fillId="7" borderId="0" xfId="1" applyFont="1"/>
    <xf numFmtId="0" fontId="12" fillId="7" borderId="0" xfId="1" applyFont="1" applyAlignment="1">
      <alignment horizontal="center"/>
    </xf>
    <xf numFmtId="0" fontId="8" fillId="5" borderId="0" xfId="0" applyFont="1" applyFill="1"/>
    <xf numFmtId="164" fontId="8" fillId="5" borderId="0" xfId="0" applyNumberFormat="1" applyFont="1" applyFill="1" applyAlignment="1">
      <alignment horizontal="center"/>
    </xf>
    <xf numFmtId="0" fontId="7" fillId="5" borderId="0" xfId="0" applyFont="1" applyFill="1"/>
    <xf numFmtId="0" fontId="8" fillId="8" borderId="0" xfId="0" applyFont="1" applyFill="1"/>
    <xf numFmtId="0" fontId="13" fillId="8" borderId="0" xfId="0" applyFont="1" applyFill="1"/>
    <xf numFmtId="164" fontId="13" fillId="8" borderId="0" xfId="0" applyNumberFormat="1" applyFont="1" applyFill="1"/>
    <xf numFmtId="0" fontId="8" fillId="8" borderId="0" xfId="0" applyFont="1" applyFill="1" applyAlignment="1">
      <alignment horizontal="center"/>
    </xf>
    <xf numFmtId="164" fontId="0" fillId="6" borderId="0" xfId="0" applyNumberFormat="1" applyFill="1" applyAlignment="1">
      <alignment horizontal="center"/>
    </xf>
    <xf numFmtId="0" fontId="0" fillId="0" borderId="15" xfId="0" applyBorder="1"/>
    <xf numFmtId="0" fontId="0" fillId="0" borderId="15" xfId="0" applyBorder="1" applyAlignment="1">
      <alignment horizontal="center"/>
    </xf>
    <xf numFmtId="0" fontId="0" fillId="0" borderId="16" xfId="0" applyBorder="1"/>
    <xf numFmtId="0" fontId="0" fillId="0" borderId="16" xfId="0" applyBorder="1" applyAlignment="1">
      <alignment horizontal="center"/>
    </xf>
    <xf numFmtId="9" fontId="0" fillId="0" borderId="15" xfId="0" applyNumberFormat="1" applyBorder="1" applyAlignment="1">
      <alignment horizontal="center"/>
    </xf>
    <xf numFmtId="9" fontId="0" fillId="0" borderId="16" xfId="0" applyNumberFormat="1" applyBorder="1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0" fontId="8" fillId="5" borderId="5" xfId="0" applyFont="1" applyFill="1" applyBorder="1" applyAlignment="1">
      <alignment horizontal="center"/>
    </xf>
    <xf numFmtId="0" fontId="8" fillId="5" borderId="6" xfId="0" applyFont="1" applyFill="1" applyBorder="1" applyAlignment="1">
      <alignment horizontal="center"/>
    </xf>
    <xf numFmtId="0" fontId="9" fillId="6" borderId="2" xfId="0" applyFont="1" applyFill="1" applyBorder="1" applyAlignment="1">
      <alignment horizontal="center"/>
    </xf>
    <xf numFmtId="0" fontId="9" fillId="6" borderId="3" xfId="0" applyFont="1" applyFill="1" applyBorder="1" applyAlignment="1">
      <alignment horizontal="center"/>
    </xf>
    <xf numFmtId="0" fontId="9" fillId="6" borderId="5" xfId="0" applyFont="1" applyFill="1" applyBorder="1" applyAlignment="1">
      <alignment horizontal="center"/>
    </xf>
    <xf numFmtId="0" fontId="9" fillId="6" borderId="6" xfId="0" applyFont="1" applyFill="1" applyBorder="1" applyAlignment="1">
      <alignment horizontal="center"/>
    </xf>
    <xf numFmtId="0" fontId="8" fillId="5" borderId="8" xfId="0" applyFont="1" applyFill="1" applyBorder="1" applyAlignment="1">
      <alignment horizontal="center"/>
    </xf>
    <xf numFmtId="0" fontId="8" fillId="5" borderId="9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10" fillId="6" borderId="5" xfId="0" applyFont="1" applyFill="1" applyBorder="1" applyAlignment="1">
      <alignment horizontal="center"/>
    </xf>
    <xf numFmtId="0" fontId="10" fillId="6" borderId="6" xfId="0" applyFont="1" applyFill="1" applyBorder="1" applyAlignment="1">
      <alignment horizontal="center"/>
    </xf>
    <xf numFmtId="0" fontId="10" fillId="6" borderId="8" xfId="0" applyFont="1" applyFill="1" applyBorder="1" applyAlignment="1">
      <alignment horizontal="center"/>
    </xf>
    <xf numFmtId="0" fontId="10" fillId="6" borderId="9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</cellXfs>
  <cellStyles count="2">
    <cellStyle name="Neutro" xfId="1" builtinId="2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APP!$C$35</c:f>
              <c:strCache>
                <c:ptCount val="1"/>
                <c:pt idx="0">
                  <c:v>Percentual sugerido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3AF-4F19-99CF-3ECA6A281E0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3AF-4F19-99CF-3ECA6A281E0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3AF-4F19-99CF-3ECA6A281E0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3AF-4F19-99CF-3ECA6A281E0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3AF-4F19-99CF-3ECA6A281E0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63AF-4F19-99CF-3ECA6A281E0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APP!$B$36:$B$41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HÍBRIDOS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APP!$C$36:$C$41</c:f>
              <c:numCache>
                <c:formatCode>0%</c:formatCode>
                <c:ptCount val="6"/>
                <c:pt idx="0">
                  <c:v>0.5</c:v>
                </c:pt>
                <c:pt idx="1">
                  <c:v>0.1</c:v>
                </c:pt>
                <c:pt idx="2">
                  <c:v>0.05</c:v>
                </c:pt>
                <c:pt idx="3">
                  <c:v>0.05</c:v>
                </c:pt>
                <c:pt idx="4">
                  <c:v>0.2</c:v>
                </c:pt>
                <c:pt idx="5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6C-4E80-86CD-811A33C04B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323850</xdr:colOff>
      <xdr:row>0</xdr:row>
      <xdr:rowOff>95250</xdr:rowOff>
    </xdr:from>
    <xdr:to>
      <xdr:col>5</xdr:col>
      <xdr:colOff>190500</xdr:colOff>
      <xdr:row>9</xdr:row>
      <xdr:rowOff>66675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C74A15DC-A3FC-4A52-8308-9AF216871D8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9606"/>
        <a:stretch/>
      </xdr:blipFill>
      <xdr:spPr>
        <a:xfrm>
          <a:off x="323850" y="95250"/>
          <a:ext cx="7781925" cy="1685925"/>
        </a:xfrm>
        <a:prstGeom prst="rect">
          <a:avLst/>
        </a:prstGeom>
      </xdr:spPr>
    </xdr:pic>
    <xdr:clientData/>
  </xdr:twoCellAnchor>
  <xdr:twoCellAnchor>
    <xdr:from>
      <xdr:col>1</xdr:col>
      <xdr:colOff>57150</xdr:colOff>
      <xdr:row>42</xdr:row>
      <xdr:rowOff>85725</xdr:rowOff>
    </xdr:from>
    <xdr:to>
      <xdr:col>3</xdr:col>
      <xdr:colOff>1181100</xdr:colOff>
      <xdr:row>61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7A070DA-F800-6F4F-D11C-54047D44CA36}"/>
            </a:ext>
            <a:ext uri="{147F2762-F138-4A5C-976F-8EAC2B608ADB}">
              <a16:predDERef xmlns:a16="http://schemas.microsoft.com/office/drawing/2014/main" pred="{C74A15DC-A3FC-4A52-8308-9AF216871D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6" tint="0.59999389629810485"/>
  </sheetPr>
  <dimension ref="A11:K42"/>
  <sheetViews>
    <sheetView showGridLines="0" showRowColHeaders="0" topLeftCell="A54" workbookViewId="0">
      <selection activeCell="C32" sqref="C32"/>
      <extLst>
        <ext xmlns:xlsdti="http://schemas.microsoft.com/office/spreadsheetml/2023/showDataTypeIcons" uri="{77bfe23e-c014-4d31-8a63-9c772dbf06b6}">
          <xlsdti:showDataTypeIcons visible="0"/>
        </ext>
      </extLst>
    </sheetView>
  </sheetViews>
  <sheetFormatPr defaultColWidth="0" defaultRowHeight="15"/>
  <cols>
    <col min="1" max="1" width="9.7109375" customWidth="1"/>
    <col min="2" max="2" width="48" customWidth="1"/>
    <col min="3" max="3" width="34" customWidth="1"/>
    <col min="4" max="4" width="17.85546875" customWidth="1"/>
    <col min="5" max="5" width="9.140625" customWidth="1"/>
    <col min="6" max="6" width="3.7109375" customWidth="1"/>
    <col min="7" max="7" width="4.7109375" customWidth="1"/>
    <col min="8" max="8" width="5" customWidth="1"/>
    <col min="9" max="9" width="6" customWidth="1"/>
    <col min="10" max="10" width="8.28515625" hidden="1"/>
    <col min="11" max="11" width="9.140625" hidden="1"/>
  </cols>
  <sheetData>
    <row r="11" spans="2:4" ht="18.75">
      <c r="B11" s="50" t="s">
        <v>0</v>
      </c>
      <c r="C11" s="51"/>
      <c r="D11" s="5"/>
    </row>
    <row r="12" spans="2:4" ht="15.75">
      <c r="B12" s="44" t="s">
        <v>1</v>
      </c>
      <c r="C12" s="45"/>
      <c r="D12" s="11">
        <v>5000</v>
      </c>
    </row>
    <row r="13" spans="2:4" ht="15.75">
      <c r="B13" s="52" t="s">
        <v>2</v>
      </c>
      <c r="C13" s="53"/>
      <c r="D13" s="12">
        <v>0.01</v>
      </c>
    </row>
    <row r="14" spans="2:4" ht="15.75">
      <c r="B14" s="54" t="s">
        <v>3</v>
      </c>
      <c r="C14" s="55"/>
      <c r="D14" s="13">
        <f>D12*30%</f>
        <v>1500</v>
      </c>
    </row>
    <row r="15" spans="2:4" ht="15.75" customHeight="1">
      <c r="D15" s="4"/>
    </row>
    <row r="16" spans="2:4" ht="28.5" customHeight="1">
      <c r="B16" s="56" t="s">
        <v>4</v>
      </c>
      <c r="C16" s="57"/>
      <c r="D16" s="2"/>
    </row>
    <row r="17" spans="1:4" ht="15.75">
      <c r="B17" s="44" t="s">
        <v>5</v>
      </c>
      <c r="C17" s="45"/>
      <c r="D17" s="6">
        <v>500</v>
      </c>
    </row>
    <row r="18" spans="1:4" ht="15.75">
      <c r="B18" s="46" t="s">
        <v>6</v>
      </c>
      <c r="C18" s="47"/>
      <c r="D18" s="7">
        <v>5</v>
      </c>
    </row>
    <row r="19" spans="1:4" ht="15.75">
      <c r="B19" s="46" t="s">
        <v>7</v>
      </c>
      <c r="C19" s="47"/>
      <c r="D19" s="8">
        <v>1.0789999999999999E-2</v>
      </c>
    </row>
    <row r="20" spans="1:4" ht="15.75">
      <c r="B20" s="42" t="s">
        <v>8</v>
      </c>
      <c r="C20" s="43"/>
      <c r="D20" s="9">
        <f>FV(D19,D18*12,D17*-1)</f>
        <v>41888.456999243819</v>
      </c>
    </row>
    <row r="21" spans="1:4" ht="15.75">
      <c r="B21" s="48" t="s">
        <v>9</v>
      </c>
      <c r="C21" s="49"/>
      <c r="D21" s="10">
        <f>D20*D13</f>
        <v>418.88456999243817</v>
      </c>
    </row>
    <row r="23" spans="1:4" ht="24">
      <c r="B23" s="40" t="s">
        <v>10</v>
      </c>
      <c r="C23" s="41"/>
      <c r="D23" s="3" t="s">
        <v>11</v>
      </c>
    </row>
    <row r="24" spans="1:4" ht="15.75">
      <c r="A24" s="1">
        <v>2</v>
      </c>
      <c r="B24" s="14" t="s">
        <v>12</v>
      </c>
      <c r="C24" s="15">
        <f>FV($D$13,$A24*12,$D$17*-1)</f>
        <v>13486.732426595749</v>
      </c>
      <c r="D24" s="16">
        <f>C24*$D$13</f>
        <v>134.86732426595748</v>
      </c>
    </row>
    <row r="25" spans="1:4" ht="15.75">
      <c r="A25" s="1">
        <v>5</v>
      </c>
      <c r="B25" s="17" t="s">
        <v>13</v>
      </c>
      <c r="C25" s="15">
        <f>FV($D$13,$A25*12,$D$17*-1)</f>
        <v>40834.834928204567</v>
      </c>
      <c r="D25" s="16">
        <f>C25*$D$13</f>
        <v>408.34834928204566</v>
      </c>
    </row>
    <row r="26" spans="1:4" ht="15.75">
      <c r="A26" s="1">
        <v>10</v>
      </c>
      <c r="B26" s="17" t="s">
        <v>14</v>
      </c>
      <c r="C26" s="15">
        <f>FV($D$13,$A26*12,$D$17*-1)</f>
        <v>115019.34472868349</v>
      </c>
      <c r="D26" s="16">
        <f>C26*$D$13</f>
        <v>1150.193447286835</v>
      </c>
    </row>
    <row r="27" spans="1:4" ht="15.75">
      <c r="A27" s="1">
        <v>20</v>
      </c>
      <c r="B27" s="18" t="s">
        <v>15</v>
      </c>
      <c r="C27" s="15">
        <f>FV($D$13,$A27*12,$D$17*-1)</f>
        <v>494627.68269368151</v>
      </c>
      <c r="D27" s="16">
        <f>C27*$D$13</f>
        <v>4946.2768269368153</v>
      </c>
    </row>
    <row r="28" spans="1:4" ht="15.75">
      <c r="A28" s="1">
        <v>30</v>
      </c>
      <c r="B28" s="19" t="s">
        <v>16</v>
      </c>
      <c r="C28" s="20">
        <f>FV($D$13,$A28*12,$D$17*-1)</f>
        <v>1747482.0663842531</v>
      </c>
      <c r="D28" s="21">
        <f>C28*$D$13</f>
        <v>17474.820663842533</v>
      </c>
    </row>
    <row r="32" spans="1:4" ht="15.75">
      <c r="B32" s="24" t="s">
        <v>17</v>
      </c>
      <c r="C32" s="25" t="s">
        <v>18</v>
      </c>
      <c r="D32" s="24"/>
    </row>
    <row r="33" spans="2:4" ht="15.75">
      <c r="B33" s="26" t="s">
        <v>19</v>
      </c>
      <c r="C33" s="27">
        <f>D17</f>
        <v>500</v>
      </c>
      <c r="D33" s="28"/>
    </row>
    <row r="35" spans="2:4" ht="15.75">
      <c r="B35" s="32" t="s">
        <v>20</v>
      </c>
      <c r="C35" s="29" t="s">
        <v>21</v>
      </c>
      <c r="D35" s="29" t="s">
        <v>22</v>
      </c>
    </row>
    <row r="36" spans="2:4">
      <c r="B36" s="22" t="s">
        <v>23</v>
      </c>
      <c r="C36" s="23">
        <f>VLOOKUP($C$32&amp;"-"&amp;B36,Tbl_apoio!$A:$D,4,FALSE)</f>
        <v>0.5</v>
      </c>
      <c r="D36" s="33">
        <f>C36*$C$33</f>
        <v>250</v>
      </c>
    </row>
    <row r="37" spans="2:4">
      <c r="B37" s="22" t="s">
        <v>24</v>
      </c>
      <c r="C37" s="23">
        <f>VLOOKUP($C$32&amp;"-"&amp;B37,Tbl_apoio!$A:$D,4,FALSE)</f>
        <v>0.1</v>
      </c>
      <c r="D37" s="33">
        <f t="shared" ref="D37:D41" si="0">C37*$C$33</f>
        <v>50</v>
      </c>
    </row>
    <row r="38" spans="2:4">
      <c r="B38" s="22" t="s">
        <v>25</v>
      </c>
      <c r="C38" s="23">
        <f>VLOOKUP($C$32&amp;"-"&amp;B38,Tbl_apoio!$A:$D,4,FALSE)</f>
        <v>0.05</v>
      </c>
      <c r="D38" s="33">
        <f t="shared" si="0"/>
        <v>25</v>
      </c>
    </row>
    <row r="39" spans="2:4">
      <c r="B39" s="22" t="s">
        <v>26</v>
      </c>
      <c r="C39" s="23">
        <f>VLOOKUP($C$32&amp;"-"&amp;B39,Tbl_apoio!$A:$D,4,FALSE)</f>
        <v>0.05</v>
      </c>
      <c r="D39" s="33">
        <f t="shared" si="0"/>
        <v>25</v>
      </c>
    </row>
    <row r="40" spans="2:4">
      <c r="B40" s="22" t="s">
        <v>27</v>
      </c>
      <c r="C40" s="23">
        <f>VLOOKUP($C$32&amp;"-"&amp;B40,Tbl_apoio!$A:$D,4,FALSE)</f>
        <v>0.2</v>
      </c>
      <c r="D40" s="33">
        <f t="shared" si="0"/>
        <v>100</v>
      </c>
    </row>
    <row r="41" spans="2:4">
      <c r="B41" s="22" t="s">
        <v>28</v>
      </c>
      <c r="C41" s="23">
        <f>VLOOKUP($C$32&amp;"-"&amp;B41,Tbl_apoio!$A:$D,4,FALSE)</f>
        <v>0.1</v>
      </c>
      <c r="D41" s="33">
        <f t="shared" si="0"/>
        <v>50</v>
      </c>
    </row>
    <row r="42" spans="2:4">
      <c r="B42" s="30" t="s">
        <v>29</v>
      </c>
      <c r="C42" s="30"/>
      <c r="D42" s="31">
        <f>SUM(D36:D41)</f>
        <v>500</v>
      </c>
    </row>
  </sheetData>
  <mergeCells count="11">
    <mergeCell ref="B11:C11"/>
    <mergeCell ref="B12:C12"/>
    <mergeCell ref="B13:C13"/>
    <mergeCell ref="B14:C14"/>
    <mergeCell ref="B16:C16"/>
    <mergeCell ref="B23:C23"/>
    <mergeCell ref="B20:C20"/>
    <mergeCell ref="B17:C17"/>
    <mergeCell ref="B18:C18"/>
    <mergeCell ref="B19:C19"/>
    <mergeCell ref="B21:C21"/>
  </mergeCells>
  <dataValidations count="1">
    <dataValidation type="list" allowBlank="1" showInputMessage="1" showErrorMessage="1" sqref="C32" xr:uid="{0C54B699-D674-4392-B294-C5937361CD5F}">
      <formula1>"Conservador,Moderado,Agressivo"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94FFC-1C99-4D22-8A75-7247A1BD90E6}">
  <dimension ref="A3:D21"/>
  <sheetViews>
    <sheetView tabSelected="1" workbookViewId="0">
      <selection activeCell="D14" sqref="D14"/>
    </sheetView>
  </sheetViews>
  <sheetFormatPr defaultRowHeight="15"/>
  <cols>
    <col min="1" max="1" width="23.28515625" customWidth="1"/>
    <col min="2" max="2" width="12.140625" bestFit="1" customWidth="1"/>
    <col min="3" max="3" width="19" bestFit="1" customWidth="1"/>
  </cols>
  <sheetData>
    <row r="3" spans="1:4" ht="15.75">
      <c r="A3" s="32" t="s">
        <v>30</v>
      </c>
      <c r="B3" s="32" t="s">
        <v>17</v>
      </c>
      <c r="C3" s="32" t="s">
        <v>20</v>
      </c>
      <c r="D3" s="32" t="s">
        <v>31</v>
      </c>
    </row>
    <row r="4" spans="1:4">
      <c r="A4" t="str">
        <f>B4&amp;"-"&amp;C4</f>
        <v>Conservador-PAPEL</v>
      </c>
      <c r="B4" t="s">
        <v>32</v>
      </c>
      <c r="C4" s="22" t="s">
        <v>23</v>
      </c>
      <c r="D4" s="23">
        <v>0.3</v>
      </c>
    </row>
    <row r="5" spans="1:4">
      <c r="A5" t="str">
        <f t="shared" ref="A5:A21" si="0">B5&amp;"-"&amp;C5</f>
        <v>Conservador-TIJOLO</v>
      </c>
      <c r="B5" t="s">
        <v>32</v>
      </c>
      <c r="C5" s="22" t="s">
        <v>24</v>
      </c>
      <c r="D5" s="23">
        <v>0.5</v>
      </c>
    </row>
    <row r="6" spans="1:4">
      <c r="A6" t="str">
        <f t="shared" si="0"/>
        <v>Conservador-HÍBRIDOS</v>
      </c>
      <c r="B6" t="s">
        <v>32</v>
      </c>
      <c r="C6" s="22" t="s">
        <v>25</v>
      </c>
      <c r="D6" s="23">
        <v>0.1</v>
      </c>
    </row>
    <row r="7" spans="1:4">
      <c r="A7" t="str">
        <f t="shared" si="0"/>
        <v>Conservador-FOFS</v>
      </c>
      <c r="B7" t="s">
        <v>32</v>
      </c>
      <c r="C7" s="22" t="s">
        <v>26</v>
      </c>
      <c r="D7" s="23">
        <v>0.1</v>
      </c>
    </row>
    <row r="8" spans="1:4">
      <c r="A8" t="str">
        <f t="shared" si="0"/>
        <v>Conservador-DESENVOLVIMENTO</v>
      </c>
      <c r="B8" t="s">
        <v>32</v>
      </c>
      <c r="C8" s="22" t="s">
        <v>27</v>
      </c>
      <c r="D8" s="23">
        <v>0</v>
      </c>
    </row>
    <row r="9" spans="1:4">
      <c r="A9" t="str">
        <f t="shared" si="0"/>
        <v>Conservador-HOTELARIAS</v>
      </c>
      <c r="B9" t="s">
        <v>32</v>
      </c>
      <c r="C9" s="22" t="s">
        <v>28</v>
      </c>
      <c r="D9" s="23">
        <v>0</v>
      </c>
    </row>
    <row r="10" spans="1:4">
      <c r="A10" s="34" t="str">
        <f t="shared" si="0"/>
        <v>Moderado-PAPEL</v>
      </c>
      <c r="B10" s="34" t="s">
        <v>33</v>
      </c>
      <c r="C10" s="35" t="s">
        <v>23</v>
      </c>
      <c r="D10" s="38">
        <v>0.32</v>
      </c>
    </row>
    <row r="11" spans="1:4">
      <c r="A11" t="str">
        <f t="shared" si="0"/>
        <v>Moderado-TIJOLO</v>
      </c>
      <c r="B11" t="s">
        <v>33</v>
      </c>
      <c r="C11" s="22" t="s">
        <v>24</v>
      </c>
      <c r="D11" s="23">
        <v>0.35</v>
      </c>
    </row>
    <row r="12" spans="1:4">
      <c r="A12" t="str">
        <f t="shared" si="0"/>
        <v>Moderado-HÍBRIDOS</v>
      </c>
      <c r="B12" t="s">
        <v>33</v>
      </c>
      <c r="C12" s="22" t="s">
        <v>25</v>
      </c>
      <c r="D12" s="23">
        <v>0.08</v>
      </c>
    </row>
    <row r="13" spans="1:4">
      <c r="A13" t="str">
        <f t="shared" si="0"/>
        <v>Moderado-FOFS</v>
      </c>
      <c r="B13" t="s">
        <v>33</v>
      </c>
      <c r="C13" s="22" t="s">
        <v>26</v>
      </c>
      <c r="D13" s="23">
        <v>0.05</v>
      </c>
    </row>
    <row r="14" spans="1:4">
      <c r="A14" t="str">
        <f t="shared" si="0"/>
        <v>Moderado-DESENVOLVIMENTO</v>
      </c>
      <c r="B14" t="s">
        <v>33</v>
      </c>
      <c r="C14" s="22" t="s">
        <v>27</v>
      </c>
      <c r="D14" s="23">
        <v>0.1</v>
      </c>
    </row>
    <row r="15" spans="1:4">
      <c r="A15" s="36" t="str">
        <f t="shared" si="0"/>
        <v>Moderado-HOTELARIAS</v>
      </c>
      <c r="B15" s="36" t="s">
        <v>33</v>
      </c>
      <c r="C15" s="37" t="s">
        <v>28</v>
      </c>
      <c r="D15" s="39">
        <v>0.1</v>
      </c>
    </row>
    <row r="16" spans="1:4">
      <c r="A16" t="str">
        <f t="shared" si="0"/>
        <v>Agressivo-PAPEL</v>
      </c>
      <c r="B16" t="s">
        <v>18</v>
      </c>
      <c r="C16" s="22" t="s">
        <v>23</v>
      </c>
      <c r="D16" s="23">
        <v>0.5</v>
      </c>
    </row>
    <row r="17" spans="1:4">
      <c r="A17" t="str">
        <f t="shared" si="0"/>
        <v>Agressivo-TIJOLO</v>
      </c>
      <c r="B17" t="s">
        <v>18</v>
      </c>
      <c r="C17" s="22" t="s">
        <v>24</v>
      </c>
      <c r="D17" s="23">
        <v>0.1</v>
      </c>
    </row>
    <row r="18" spans="1:4">
      <c r="A18" t="str">
        <f t="shared" si="0"/>
        <v>Agressivo-HÍBRIDOS</v>
      </c>
      <c r="B18" t="s">
        <v>18</v>
      </c>
      <c r="C18" s="22" t="s">
        <v>25</v>
      </c>
      <c r="D18" s="23">
        <v>0.05</v>
      </c>
    </row>
    <row r="19" spans="1:4">
      <c r="A19" t="str">
        <f t="shared" si="0"/>
        <v>Agressivo-FOFS</v>
      </c>
      <c r="B19" t="s">
        <v>18</v>
      </c>
      <c r="C19" s="22" t="s">
        <v>26</v>
      </c>
      <c r="D19" s="23">
        <v>0.05</v>
      </c>
    </row>
    <row r="20" spans="1:4">
      <c r="A20" t="str">
        <f t="shared" si="0"/>
        <v>Agressivo-DESENVOLVIMENTO</v>
      </c>
      <c r="B20" t="s">
        <v>18</v>
      </c>
      <c r="C20" s="22" t="s">
        <v>27</v>
      </c>
      <c r="D20" s="23">
        <v>0.2</v>
      </c>
    </row>
    <row r="21" spans="1:4">
      <c r="A21" t="str">
        <f t="shared" si="0"/>
        <v>Agressivo-HOTELARIAS</v>
      </c>
      <c r="B21" t="s">
        <v>18</v>
      </c>
      <c r="C21" s="22" t="s">
        <v>28</v>
      </c>
      <c r="D21" s="23">
        <v>0.1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2025-05-29T00:39:46Z</dcterms:created>
  <dcterms:modified xsi:type="dcterms:W3CDTF">2025-05-31T22:17:20Z</dcterms:modified>
  <cp:category/>
  <cp:contentStatus/>
</cp:coreProperties>
</file>