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<sst xmlns="http://schemas.openxmlformats.org/spreadsheetml/2006/main" count="307" uniqueCount="70">
  <si>
    <t xml:space="preserve">Days (start)</t>
  </si>
  <si>
    <t xml:space="preserve">Days (end)</t>
  </si>
  <si>
    <t xml:space="preserve">Days (ranges)</t>
  </si>
  <si>
    <t xml:space="preserve">Days (Mid)</t>
  </si>
  <si>
    <t xml:space="preserve">Days Err (+/-)</t>
  </si>
  <si>
    <t xml:space="preserve">VE (value - %)</t>
  </si>
  <si>
    <t xml:space="preserve">VE (value)</t>
  </si>
  <si>
    <t xml:space="preserve">VE (Lower CI - %)</t>
  </si>
  <si>
    <t xml:space="preserve">VE (Lower CI)</t>
  </si>
  <si>
    <t xml:space="preserve">VE (Upper CI - %)</t>
  </si>
  <si>
    <t xml:space="preserve">VE (Upper CI)</t>
  </si>
  <si>
    <t xml:space="preserve">Source</t>
  </si>
  <si>
    <t xml:space="preserve">Vaccine</t>
  </si>
  <si>
    <t xml:space="preserve">Disease Status</t>
  </si>
  <si>
    <t xml:space="preserve">Region</t>
  </si>
  <si>
    <t xml:space="preserve">Study Design</t>
  </si>
  <si>
    <t xml:space="preserve">Collection (Start)</t>
  </si>
  <si>
    <t xml:space="preserve">Collection (Ends)</t>
  </si>
  <si>
    <t xml:space="preserve">Method</t>
  </si>
  <si>
    <t xml:space="preserve">1 - 30</t>
  </si>
  <si>
    <t xml:space="preserve">Hansen et al. 2022</t>
  </si>
  <si>
    <t xml:space="preserve">Pfizer</t>
  </si>
  <si>
    <t xml:space="preserve">Any infection</t>
  </si>
  <si>
    <t xml:space="preserve">Denmark</t>
  </si>
  <si>
    <t xml:space="preserve">Test-negative case-control</t>
  </si>
  <si>
    <t xml:space="preserve">November 20, 2021</t>
  </si>
  <si>
    <t xml:space="preserve">December 2, 2021</t>
  </si>
  <si>
    <t xml:space="preserve">(1 - HR)</t>
  </si>
  <si>
    <t xml:space="preserve">31 – 60</t>
  </si>
  <si>
    <t xml:space="preserve">61 – 90</t>
  </si>
  <si>
    <t xml:space="preserve">91 – 150</t>
  </si>
  <si>
    <t xml:space="preserve">1 – 30</t>
  </si>
  <si>
    <t xml:space="preserve">Moderna</t>
  </si>
  <si>
    <t xml:space="preserve">14 – 30</t>
  </si>
  <si>
    <t xml:space="preserve">Gram et al. 2022</t>
  </si>
  <si>
    <t xml:space="preserve">Moderna/Pfizer (18-59 yo)</t>
  </si>
  <si>
    <t xml:space="preserve">July 4, 2021</t>
  </si>
  <si>
    <t xml:space="preserve">91 – 120</t>
  </si>
  <si>
    <t xml:space="preserve">120 – 149</t>
  </si>
  <si>
    <t xml:space="preserve">Moderna/Pfizer (&lt;60 yo)</t>
  </si>
  <si>
    <t xml:space="preserve">28 – 35</t>
  </si>
  <si>
    <t xml:space="preserve">Tartof et al. 2021</t>
  </si>
  <si>
    <t xml:space="preserve">USA</t>
  </si>
  <si>
    <t xml:space="preserve">Retrospective cohort</t>
  </si>
  <si>
    <t xml:space="preserve">December 14, 2020</t>
  </si>
  <si>
    <t xml:space="preserve">August 8, 2021</t>
  </si>
  <si>
    <t xml:space="preserve">(1 - Adjusted HR)</t>
  </si>
  <si>
    <t xml:space="preserve">56 – 63</t>
  </si>
  <si>
    <t xml:space="preserve">84 – 91</t>
  </si>
  <si>
    <t xml:space="preserve">112 – 119</t>
  </si>
  <si>
    <t xml:space="preserve">140 – 147</t>
  </si>
  <si>
    <t xml:space="preserve">41 – 91</t>
  </si>
  <si>
    <t xml:space="preserve">Rev. Feikin et al.2022 (Goldberg et al. 2021)</t>
  </si>
  <si>
    <t xml:space="preserve">Israel</t>
  </si>
  <si>
    <t xml:space="preserve">July 11, 2021</t>
  </si>
  <si>
    <t xml:space="preserve">July 31, 2021</t>
  </si>
  <si>
    <t xml:space="preserve">Rate of confirmed infection</t>
  </si>
  <si>
    <t xml:space="preserve">72 – 121</t>
  </si>
  <si>
    <t xml:space="preserve">102 – 137</t>
  </si>
  <si>
    <t xml:space="preserve">118 – 152</t>
  </si>
  <si>
    <t xml:space="preserve">133 – 166</t>
  </si>
  <si>
    <t xml:space="preserve">147 – 180</t>
  </si>
  <si>
    <t xml:space="preserve">161 – 196</t>
  </si>
  <si>
    <t xml:space="preserve">14 – 90</t>
  </si>
  <si>
    <t xml:space="preserve">Rev. Feikin et al.2022 (Poukka al. 2020)</t>
  </si>
  <si>
    <t xml:space="preserve">Astrazeneca</t>
  </si>
  <si>
    <t xml:space="preserve">Finland</t>
  </si>
  <si>
    <t xml:space="preserve">June 21, 2021</t>
  </si>
  <si>
    <t xml:space="preserve">August 26, 2021</t>
  </si>
  <si>
    <t xml:space="preserve">91 – 180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</si>
</sst>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9"/>
  <sheetViews>
    <sheetView showFormulas="false" showGridLines="true" showRowColHeaders="true" showZeros="true" rightToLeft="false" tabSelected="true" showOutlineSymbols="true" defaultGridColor="true" view="normal" topLeftCell="A59" colorId="64" zoomScale="200" zoomScaleNormal="200" zoomScalePageLayoutView="100" workbookViewId="0">
      <selection pane="topLeft" activeCell="A59" activeCellId="0" sqref="A59"/>
    </sheetView>
  </sheetViews>
  <sheetFormatPr defaultColWidth="8.4765625" defaultRowHeight="13.8" zeroHeight="false" outlineLevelRow="0" outlineLevelCol="0"/>
  <cols>
    <col collapsed="false" customWidth="true" hidden="false" outlineLevel="0" max="2" min="1" style="0" width="12.46"/>
    <col collapsed="false" customWidth="true" hidden="false" outlineLevel="0" max="4" min="3" style="0" width="13.99"/>
    <col collapsed="false" customWidth="true" hidden="false" outlineLevel="0" max="5" min="5" style="0" width="18.58"/>
    <col collapsed="false" customWidth="true" hidden="false" outlineLevel="0" max="6" min="6" style="0" width="20.22"/>
    <col collapsed="false" customWidth="true" hidden="false" outlineLevel="0" max="7" min="7" style="0" width="14.69"/>
    <col collapsed="false" customWidth="true" hidden="false" outlineLevel="0" max="8" min="8" style="0" width="16.08"/>
    <col collapsed="false" customWidth="true" hidden="false" outlineLevel="0" max="10" min="9" style="0" width="16.5"/>
    <col collapsed="false" customWidth="true" hidden="false" outlineLevel="0" max="11" min="11" style="0" width="14.14"/>
    <col collapsed="false" customWidth="true" hidden="false" outlineLevel="0" max="12" min="12" style="0" width="43.49"/>
    <col collapsed="false" customWidth="true" hidden="false" outlineLevel="0" max="13" min="13" style="0" width="23.56"/>
    <col collapsed="false" customWidth="true" hidden="false" outlineLevel="0" max="14" min="14" style="0" width="22.02"/>
    <col collapsed="false" customWidth="true" hidden="false" outlineLevel="0" max="15" min="15" style="0" width="19.4"/>
    <col collapsed="false" customWidth="true" hidden="false" outlineLevel="0" max="16" min="16" style="0" width="23.41"/>
    <col collapsed="false" customWidth="true" hidden="false" outlineLevel="0" max="17" min="17" style="0" width="20.77"/>
    <col collapsed="false" customWidth="true" hidden="false" outlineLevel="0" max="18" min="18" style="0" width="19.67"/>
    <col collapsed="false" customWidth="true" hidden="false" outlineLevel="0" max="19" min="19" style="0" width="25.6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3.8" hidden="false" customHeight="false" outlineLevel="0" collapsed="false">
      <c r="A2" s="2" t="n">
        <f aca="false">D2 - E2</f>
        <v>1</v>
      </c>
      <c r="B2" s="2" t="n">
        <f aca="false">D2 + E2</f>
        <v>30</v>
      </c>
      <c r="C2" s="3" t="s">
        <v>19</v>
      </c>
      <c r="D2" s="0" t="n">
        <v>15.5</v>
      </c>
      <c r="E2" s="0" t="n">
        <v>14.5</v>
      </c>
      <c r="F2" s="4" t="n">
        <f aca="false">(G2)*100</f>
        <v>86.7</v>
      </c>
      <c r="G2" s="4" t="n">
        <v>0.867</v>
      </c>
      <c r="H2" s="0" t="n">
        <f aca="false">I2*100</f>
        <v>84.6</v>
      </c>
      <c r="I2" s="4" t="n">
        <v>0.846</v>
      </c>
      <c r="J2" s="4" t="n">
        <f aca="false">K2*100</f>
        <v>88.6</v>
      </c>
      <c r="K2" s="0" t="n">
        <v>0.886</v>
      </c>
      <c r="L2" s="0" t="s">
        <v>20</v>
      </c>
      <c r="M2" s="0" t="s">
        <v>21</v>
      </c>
      <c r="N2" s="0" t="s">
        <v>22</v>
      </c>
      <c r="O2" s="0" t="s">
        <v>23</v>
      </c>
      <c r="P2" s="0" t="s">
        <v>24</v>
      </c>
      <c r="Q2" s="0" t="s">
        <v>25</v>
      </c>
      <c r="R2" s="0" t="s">
        <v>26</v>
      </c>
      <c r="S2" s="4" t="s">
        <v>27</v>
      </c>
    </row>
    <row r="3" customFormat="false" ht="13.8" hidden="false" customHeight="false" outlineLevel="0" collapsed="false">
      <c r="A3" s="2" t="n">
        <f aca="false">D3 - E3</f>
        <v>31</v>
      </c>
      <c r="B3" s="2" t="n">
        <f aca="false">D3 + E3</f>
        <v>60</v>
      </c>
      <c r="C3" s="3" t="s">
        <v>28</v>
      </c>
      <c r="D3" s="0" t="n">
        <v>45.5</v>
      </c>
      <c r="E3" s="0" t="n">
        <v>14.5</v>
      </c>
      <c r="F3" s="4" t="n">
        <f aca="false">(G3)*100</f>
        <v>80.9</v>
      </c>
      <c r="G3" s="4" t="n">
        <v>0.809</v>
      </c>
      <c r="H3" s="0" t="n">
        <f aca="false">I3*100</f>
        <v>79</v>
      </c>
      <c r="I3" s="4" t="n">
        <v>0.79</v>
      </c>
      <c r="J3" s="4" t="n">
        <f aca="false">K3*100</f>
        <v>82.6</v>
      </c>
      <c r="K3" s="0" t="n">
        <v>0.826</v>
      </c>
      <c r="L3" s="0" t="s">
        <v>20</v>
      </c>
      <c r="M3" s="0" t="s">
        <v>21</v>
      </c>
      <c r="N3" s="4" t="s">
        <v>22</v>
      </c>
      <c r="O3" s="0" t="s">
        <v>23</v>
      </c>
      <c r="P3" s="4" t="s">
        <v>24</v>
      </c>
      <c r="Q3" s="0" t="s">
        <v>25</v>
      </c>
      <c r="R3" s="0" t="s">
        <v>26</v>
      </c>
      <c r="S3" s="4" t="s">
        <v>27</v>
      </c>
    </row>
    <row r="4" customFormat="false" ht="13.8" hidden="false" customHeight="false" outlineLevel="0" collapsed="false">
      <c r="A4" s="2" t="n">
        <f aca="false">D4 - E4</f>
        <v>61</v>
      </c>
      <c r="B4" s="2" t="n">
        <f aca="false">D4 + E4</f>
        <v>90</v>
      </c>
      <c r="C4" s="3" t="s">
        <v>29</v>
      </c>
      <c r="D4" s="0" t="n">
        <v>75.5</v>
      </c>
      <c r="E4" s="0" t="n">
        <v>14.5</v>
      </c>
      <c r="F4" s="4" t="n">
        <f aca="false">(G4)*100</f>
        <v>72.8</v>
      </c>
      <c r="G4" s="4" t="n">
        <v>0.728</v>
      </c>
      <c r="H4" s="0" t="n">
        <f aca="false">I4*100</f>
        <v>71.7</v>
      </c>
      <c r="I4" s="4" t="n">
        <v>0.717</v>
      </c>
      <c r="J4" s="4" t="n">
        <f aca="false">K4*100</f>
        <v>73.8</v>
      </c>
      <c r="K4" s="0" t="n">
        <v>0.738</v>
      </c>
      <c r="L4" s="0" t="s">
        <v>20</v>
      </c>
      <c r="M4" s="0" t="s">
        <v>21</v>
      </c>
      <c r="N4" s="4" t="s">
        <v>22</v>
      </c>
      <c r="O4" s="0" t="s">
        <v>23</v>
      </c>
      <c r="P4" s="4" t="s">
        <v>24</v>
      </c>
      <c r="Q4" s="0" t="s">
        <v>25</v>
      </c>
      <c r="R4" s="0" t="s">
        <v>26</v>
      </c>
      <c r="S4" s="4" t="s">
        <v>27</v>
      </c>
    </row>
    <row r="5" customFormat="false" ht="13.8" hidden="false" customHeight="false" outlineLevel="0" collapsed="false">
      <c r="A5" s="2" t="n">
        <f aca="false">D5 - E5</f>
        <v>91</v>
      </c>
      <c r="B5" s="2" t="n">
        <f aca="false">D5 + E5</f>
        <v>150</v>
      </c>
      <c r="C5" s="3" t="s">
        <v>30</v>
      </c>
      <c r="D5" s="0" t="n">
        <v>120.5</v>
      </c>
      <c r="E5" s="0" t="n">
        <v>29.5</v>
      </c>
      <c r="F5" s="4" t="n">
        <f aca="false">(G5)*100</f>
        <v>53.8</v>
      </c>
      <c r="G5" s="4" t="n">
        <v>0.538</v>
      </c>
      <c r="H5" s="0" t="n">
        <f aca="false">I5*100</f>
        <v>52.9</v>
      </c>
      <c r="I5" s="4" t="n">
        <v>0.529</v>
      </c>
      <c r="J5" s="4" t="n">
        <f aca="false">K5*100</f>
        <v>54.6</v>
      </c>
      <c r="K5" s="0" t="n">
        <v>0.546</v>
      </c>
      <c r="L5" s="0" t="s">
        <v>20</v>
      </c>
      <c r="M5" s="0" t="s">
        <v>21</v>
      </c>
      <c r="N5" s="4" t="s">
        <v>22</v>
      </c>
      <c r="O5" s="0" t="s">
        <v>23</v>
      </c>
      <c r="P5" s="4" t="s">
        <v>24</v>
      </c>
      <c r="Q5" s="0" t="s">
        <v>25</v>
      </c>
      <c r="R5" s="0" t="s">
        <v>26</v>
      </c>
      <c r="S5" s="4" t="s">
        <v>27</v>
      </c>
    </row>
    <row r="6" customFormat="false" ht="13.8" hidden="false" customHeight="false" outlineLevel="0" collapsed="false">
      <c r="A6" s="2" t="n">
        <f aca="false">D6 - E6</f>
        <v>1</v>
      </c>
      <c r="B6" s="2" t="n">
        <f aca="false">D6 + E6</f>
        <v>30</v>
      </c>
      <c r="C6" s="3" t="s">
        <v>31</v>
      </c>
      <c r="D6" s="0" t="n">
        <v>15.5</v>
      </c>
      <c r="E6" s="0" t="n">
        <v>14.5</v>
      </c>
      <c r="F6" s="4" t="n">
        <f aca="false">(G6)*100</f>
        <v>88.2</v>
      </c>
      <c r="G6" s="4" t="n">
        <v>0.882</v>
      </c>
      <c r="H6" s="0" t="n">
        <f aca="false">I6*100</f>
        <v>83.1</v>
      </c>
      <c r="I6" s="4" t="n">
        <v>0.831</v>
      </c>
      <c r="J6" s="4" t="n">
        <f aca="false">K6*100</f>
        <v>91.8</v>
      </c>
      <c r="K6" s="0" t="n">
        <v>0.918</v>
      </c>
      <c r="L6" s="0" t="s">
        <v>20</v>
      </c>
      <c r="M6" s="0" t="s">
        <v>32</v>
      </c>
      <c r="N6" s="4" t="s">
        <v>22</v>
      </c>
      <c r="O6" s="0" t="s">
        <v>23</v>
      </c>
      <c r="P6" s="4" t="s">
        <v>24</v>
      </c>
      <c r="Q6" s="0" t="s">
        <v>25</v>
      </c>
      <c r="R6" s="0" t="s">
        <v>26</v>
      </c>
      <c r="S6" s="4" t="s">
        <v>27</v>
      </c>
    </row>
    <row r="7" customFormat="false" ht="13.8" hidden="false" customHeight="false" outlineLevel="0" collapsed="false">
      <c r="A7" s="2" t="n">
        <f aca="false">D7 - E7</f>
        <v>31</v>
      </c>
      <c r="B7" s="2" t="n">
        <f aca="false">D7 + E7</f>
        <v>60</v>
      </c>
      <c r="C7" s="3" t="s">
        <v>28</v>
      </c>
      <c r="D7" s="0" t="n">
        <v>45.5</v>
      </c>
      <c r="E7" s="0" t="n">
        <v>14.5</v>
      </c>
      <c r="F7" s="4" t="n">
        <f aca="false">(G7)*100</f>
        <v>81.5</v>
      </c>
      <c r="G7" s="4" t="n">
        <v>0.815</v>
      </c>
      <c r="H7" s="0" t="n">
        <f aca="false">I7*100</f>
        <v>77.7</v>
      </c>
      <c r="I7" s="4" t="n">
        <v>0.777</v>
      </c>
      <c r="J7" s="4" t="n">
        <f aca="false">K7*100</f>
        <v>84.6</v>
      </c>
      <c r="K7" s="0" t="n">
        <v>0.846</v>
      </c>
      <c r="L7" s="0" t="s">
        <v>20</v>
      </c>
      <c r="M7" s="0" t="s">
        <v>32</v>
      </c>
      <c r="N7" s="4" t="s">
        <v>22</v>
      </c>
      <c r="O7" s="0" t="s">
        <v>23</v>
      </c>
      <c r="P7" s="4" t="s">
        <v>24</v>
      </c>
      <c r="Q7" s="0" t="s">
        <v>25</v>
      </c>
      <c r="R7" s="0" t="s">
        <v>26</v>
      </c>
      <c r="S7" s="4" t="s">
        <v>27</v>
      </c>
    </row>
    <row r="8" customFormat="false" ht="13.8" hidden="false" customHeight="false" outlineLevel="0" collapsed="false">
      <c r="A8" s="2" t="n">
        <f aca="false">D8 - E8</f>
        <v>61</v>
      </c>
      <c r="B8" s="2" t="n">
        <f aca="false">D8 + E8</f>
        <v>90</v>
      </c>
      <c r="C8" s="3" t="s">
        <v>29</v>
      </c>
      <c r="D8" s="0" t="n">
        <v>75.5</v>
      </c>
      <c r="E8" s="0" t="n">
        <v>14.5</v>
      </c>
      <c r="F8" s="4" t="n">
        <f aca="false">(G8)*100</f>
        <v>72.2</v>
      </c>
      <c r="G8" s="4" t="n">
        <v>0.722</v>
      </c>
      <c r="H8" s="0" t="n">
        <f aca="false">I8*100</f>
        <v>70.4</v>
      </c>
      <c r="I8" s="4" t="n">
        <v>0.704</v>
      </c>
      <c r="J8" s="4" t="n">
        <f aca="false">K8*100</f>
        <v>74</v>
      </c>
      <c r="K8" s="0" t="n">
        <v>0.74</v>
      </c>
      <c r="L8" s="0" t="s">
        <v>20</v>
      </c>
      <c r="M8" s="0" t="s">
        <v>32</v>
      </c>
      <c r="N8" s="4" t="s">
        <v>22</v>
      </c>
      <c r="O8" s="0" t="s">
        <v>23</v>
      </c>
      <c r="P8" s="4" t="s">
        <v>24</v>
      </c>
      <c r="Q8" s="0" t="s">
        <v>25</v>
      </c>
      <c r="R8" s="0" t="s">
        <v>26</v>
      </c>
      <c r="S8" s="4" t="s">
        <v>27</v>
      </c>
    </row>
    <row r="9" customFormat="false" ht="13.8" hidden="false" customHeight="false" outlineLevel="0" collapsed="false">
      <c r="A9" s="2" t="n">
        <f aca="false">D9 - E9</f>
        <v>91</v>
      </c>
      <c r="B9" s="2" t="n">
        <f aca="false">D9 + E9</f>
        <v>150</v>
      </c>
      <c r="C9" s="3" t="s">
        <v>30</v>
      </c>
      <c r="D9" s="0" t="n">
        <v>120.5</v>
      </c>
      <c r="E9" s="0" t="n">
        <v>29.5</v>
      </c>
      <c r="F9" s="4" t="n">
        <f aca="false">(G9)*100</f>
        <v>65</v>
      </c>
      <c r="G9" s="4" t="n">
        <v>0.65</v>
      </c>
      <c r="H9" s="0" t="n">
        <f aca="false">I9*100</f>
        <v>63.6</v>
      </c>
      <c r="I9" s="4" t="n">
        <v>0.636</v>
      </c>
      <c r="J9" s="4" t="n">
        <f aca="false">K9*100</f>
        <v>66.3</v>
      </c>
      <c r="K9" s="0" t="n">
        <v>0.663</v>
      </c>
      <c r="L9" s="0" t="s">
        <v>20</v>
      </c>
      <c r="M9" s="0" t="s">
        <v>32</v>
      </c>
      <c r="N9" s="4" t="s">
        <v>22</v>
      </c>
      <c r="O9" s="0" t="s">
        <v>23</v>
      </c>
      <c r="P9" s="4" t="s">
        <v>24</v>
      </c>
      <c r="Q9" s="0" t="s">
        <v>25</v>
      </c>
      <c r="R9" s="0" t="s">
        <v>26</v>
      </c>
      <c r="S9" s="4" t="s">
        <v>27</v>
      </c>
    </row>
    <row r="10" customFormat="false" ht="13.8" hidden="false" customHeight="false" outlineLevel="0" collapsed="false">
      <c r="A10" s="2"/>
      <c r="B10" s="2"/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customFormat="false" ht="13.8" hidden="false" customHeight="false" outlineLevel="0" collapsed="false">
      <c r="A11" s="2" t="n">
        <f aca="false">D11 - E11</f>
        <v>14</v>
      </c>
      <c r="B11" s="2" t="n">
        <f aca="false">D11 + E11</f>
        <v>30</v>
      </c>
      <c r="C11" s="3" t="s">
        <v>33</v>
      </c>
      <c r="D11" s="0" t="n">
        <v>22</v>
      </c>
      <c r="E11" s="0" t="n">
        <v>8</v>
      </c>
      <c r="F11" s="4" t="n">
        <f aca="false">(G11)*100</f>
        <v>92.2</v>
      </c>
      <c r="G11" s="4" t="n">
        <v>0.922</v>
      </c>
      <c r="H11" s="0" t="n">
        <f aca="false">I11*100</f>
        <v>91.8</v>
      </c>
      <c r="I11" s="4" t="n">
        <v>0.918</v>
      </c>
      <c r="J11" s="4" t="n">
        <f aca="false">K11*100</f>
        <v>92.6</v>
      </c>
      <c r="K11" s="0" t="n">
        <v>0.926</v>
      </c>
      <c r="L11" s="0" t="s">
        <v>34</v>
      </c>
      <c r="M11" s="0" t="s">
        <v>35</v>
      </c>
      <c r="N11" s="4" t="s">
        <v>22</v>
      </c>
      <c r="O11" s="0" t="s">
        <v>23</v>
      </c>
      <c r="P11" s="0" t="s">
        <v>24</v>
      </c>
      <c r="Q11" s="0" t="s">
        <v>36</v>
      </c>
      <c r="R11" s="0" t="s">
        <v>25</v>
      </c>
      <c r="S11" s="4" t="s">
        <v>27</v>
      </c>
    </row>
    <row r="12" customFormat="false" ht="13.8" hidden="false" customHeight="false" outlineLevel="0" collapsed="false">
      <c r="A12" s="2" t="n">
        <f aca="false">D12 - E12</f>
        <v>31</v>
      </c>
      <c r="B12" s="2" t="n">
        <f aca="false">D12 + E12</f>
        <v>60</v>
      </c>
      <c r="C12" s="3" t="s">
        <v>28</v>
      </c>
      <c r="D12" s="0" t="n">
        <v>45.5</v>
      </c>
      <c r="E12" s="0" t="n">
        <v>14.5</v>
      </c>
      <c r="F12" s="4" t="n">
        <f aca="false">(G12)*100</f>
        <v>88.1</v>
      </c>
      <c r="G12" s="4" t="n">
        <v>0.881</v>
      </c>
      <c r="H12" s="0" t="n">
        <f aca="false">I12*100</f>
        <v>87.7</v>
      </c>
      <c r="I12" s="4" t="n">
        <v>0.877</v>
      </c>
      <c r="J12" s="4" t="n">
        <f aca="false">K12*100</f>
        <v>88.5</v>
      </c>
      <c r="K12" s="0" t="n">
        <v>0.885</v>
      </c>
      <c r="L12" s="0" t="s">
        <v>34</v>
      </c>
      <c r="M12" s="0" t="s">
        <v>35</v>
      </c>
      <c r="N12" s="4" t="s">
        <v>22</v>
      </c>
      <c r="O12" s="4" t="s">
        <v>23</v>
      </c>
      <c r="P12" s="4" t="s">
        <v>24</v>
      </c>
      <c r="Q12" s="0" t="s">
        <v>36</v>
      </c>
      <c r="R12" s="0" t="s">
        <v>25</v>
      </c>
      <c r="S12" s="4" t="s">
        <v>27</v>
      </c>
    </row>
    <row r="13" customFormat="false" ht="13.8" hidden="false" customHeight="false" outlineLevel="0" collapsed="false">
      <c r="A13" s="2" t="n">
        <f aca="false">D13 - E13</f>
        <v>61</v>
      </c>
      <c r="B13" s="2" t="n">
        <f aca="false">D13 + E13</f>
        <v>90</v>
      </c>
      <c r="C13" s="3" t="s">
        <v>29</v>
      </c>
      <c r="D13" s="0" t="n">
        <v>75.5</v>
      </c>
      <c r="E13" s="0" t="n">
        <v>14.5</v>
      </c>
      <c r="F13" s="4" t="n">
        <f aca="false">(G13)*100</f>
        <v>80.8</v>
      </c>
      <c r="G13" s="4" t="n">
        <v>0.808</v>
      </c>
      <c r="H13" s="0" t="n">
        <f aca="false">I13*100</f>
        <v>80.2</v>
      </c>
      <c r="I13" s="4" t="n">
        <v>0.802</v>
      </c>
      <c r="J13" s="4" t="n">
        <f aca="false">K13*100</f>
        <v>81.2</v>
      </c>
      <c r="K13" s="0" t="n">
        <v>0.812</v>
      </c>
      <c r="L13" s="0" t="s">
        <v>34</v>
      </c>
      <c r="M13" s="0" t="s">
        <v>35</v>
      </c>
      <c r="N13" s="4" t="s">
        <v>22</v>
      </c>
      <c r="O13" s="4" t="s">
        <v>23</v>
      </c>
      <c r="P13" s="4" t="s">
        <v>24</v>
      </c>
      <c r="Q13" s="4" t="s">
        <v>36</v>
      </c>
      <c r="R13" s="4" t="s">
        <v>25</v>
      </c>
      <c r="S13" s="4" t="s">
        <v>27</v>
      </c>
    </row>
    <row r="14" customFormat="false" ht="13.8" hidden="false" customHeight="false" outlineLevel="0" collapsed="false">
      <c r="A14" s="2" t="n">
        <f aca="false">D14 - E14</f>
        <v>91</v>
      </c>
      <c r="B14" s="2" t="n">
        <f aca="false">D14 + E14</f>
        <v>120</v>
      </c>
      <c r="C14" s="3" t="s">
        <v>37</v>
      </c>
      <c r="D14" s="0" t="n">
        <v>105.5</v>
      </c>
      <c r="E14" s="0" t="n">
        <v>14.5</v>
      </c>
      <c r="F14" s="4" t="n">
        <f aca="false">(G14)*100</f>
        <v>72.2</v>
      </c>
      <c r="G14" s="4" t="n">
        <v>0.722</v>
      </c>
      <c r="H14" s="0" t="n">
        <f aca="false">I14*100</f>
        <v>71.5</v>
      </c>
      <c r="I14" s="4" t="n">
        <v>0.715</v>
      </c>
      <c r="J14" s="4" t="n">
        <f aca="false">K14*100</f>
        <v>72.8</v>
      </c>
      <c r="K14" s="0" t="n">
        <v>0.728</v>
      </c>
      <c r="L14" s="0" t="s">
        <v>34</v>
      </c>
      <c r="M14" s="0" t="s">
        <v>35</v>
      </c>
      <c r="N14" s="4" t="s">
        <v>22</v>
      </c>
      <c r="O14" s="4" t="s">
        <v>23</v>
      </c>
      <c r="P14" s="4" t="s">
        <v>24</v>
      </c>
      <c r="Q14" s="4" t="s">
        <v>36</v>
      </c>
      <c r="R14" s="4" t="s">
        <v>25</v>
      </c>
      <c r="S14" s="4" t="s">
        <v>27</v>
      </c>
    </row>
    <row r="15" customFormat="false" ht="13.8" hidden="false" customHeight="false" outlineLevel="0" collapsed="false">
      <c r="A15" s="2" t="n">
        <f aca="false">D15 - E15</f>
        <v>120</v>
      </c>
      <c r="B15" s="2" t="n">
        <f aca="false">D15 + E15</f>
        <v>149</v>
      </c>
      <c r="C15" s="3" t="s">
        <v>38</v>
      </c>
      <c r="D15" s="0" t="n">
        <v>134.5</v>
      </c>
      <c r="E15" s="0" t="n">
        <v>14.5</v>
      </c>
      <c r="F15" s="4" t="n">
        <f aca="false">(G15)*100</f>
        <v>64.8</v>
      </c>
      <c r="G15" s="4" t="n">
        <v>0.648</v>
      </c>
      <c r="H15" s="0" t="n">
        <f aca="false">I15*100</f>
        <v>63.9</v>
      </c>
      <c r="I15" s="4" t="n">
        <v>0.639</v>
      </c>
      <c r="J15" s="4" t="n">
        <f aca="false">K15*100</f>
        <v>65.8</v>
      </c>
      <c r="K15" s="0" t="n">
        <v>0.658</v>
      </c>
      <c r="L15" s="0" t="s">
        <v>34</v>
      </c>
      <c r="M15" s="0" t="s">
        <v>35</v>
      </c>
      <c r="N15" s="4" t="s">
        <v>22</v>
      </c>
      <c r="O15" s="4" t="s">
        <v>23</v>
      </c>
      <c r="P15" s="4" t="s">
        <v>24</v>
      </c>
      <c r="Q15" s="4" t="s">
        <v>36</v>
      </c>
      <c r="R15" s="4" t="s">
        <v>25</v>
      </c>
      <c r="S15" s="4" t="s">
        <v>27</v>
      </c>
    </row>
    <row r="16" customFormat="false" ht="13.8" hidden="false" customHeight="false" outlineLevel="0" collapsed="false">
      <c r="A16" s="2" t="n">
        <f aca="false">D16 - E16</f>
        <v>14</v>
      </c>
      <c r="B16" s="2" t="n">
        <f aca="false">D16 + E16</f>
        <v>30</v>
      </c>
      <c r="C16" s="3" t="s">
        <v>33</v>
      </c>
      <c r="D16" s="0" t="n">
        <v>22</v>
      </c>
      <c r="E16" s="0" t="n">
        <v>8</v>
      </c>
      <c r="F16" s="4" t="n">
        <f aca="false">(G16)*100</f>
        <v>82.3</v>
      </c>
      <c r="G16" s="4" t="n">
        <v>0.823</v>
      </c>
      <c r="H16" s="0" t="n">
        <f aca="false">I16*100</f>
        <v>75.5</v>
      </c>
      <c r="I16" s="4" t="n">
        <v>0.755</v>
      </c>
      <c r="J16" s="4" t="n">
        <f aca="false">K16*100</f>
        <v>87.2</v>
      </c>
      <c r="K16" s="0" t="n">
        <v>0.872</v>
      </c>
      <c r="L16" s="0" t="s">
        <v>34</v>
      </c>
      <c r="M16" s="0" t="s">
        <v>39</v>
      </c>
      <c r="N16" s="4" t="s">
        <v>22</v>
      </c>
      <c r="O16" s="4" t="s">
        <v>23</v>
      </c>
      <c r="P16" s="4" t="s">
        <v>24</v>
      </c>
      <c r="Q16" s="4" t="s">
        <v>36</v>
      </c>
      <c r="R16" s="4" t="s">
        <v>25</v>
      </c>
      <c r="S16" s="4" t="s">
        <v>27</v>
      </c>
    </row>
    <row r="17" customFormat="false" ht="13.8" hidden="false" customHeight="false" outlineLevel="0" collapsed="false">
      <c r="A17" s="2" t="n">
        <f aca="false">D17 - E17</f>
        <v>31</v>
      </c>
      <c r="B17" s="2" t="n">
        <f aca="false">D17 + E17</f>
        <v>60</v>
      </c>
      <c r="C17" s="3" t="s">
        <v>28</v>
      </c>
      <c r="D17" s="0" t="n">
        <v>45.5</v>
      </c>
      <c r="E17" s="0" t="n">
        <v>14.5</v>
      </c>
      <c r="F17" s="4" t="n">
        <f aca="false">(G17)*100</f>
        <v>74.4</v>
      </c>
      <c r="G17" s="4" t="n">
        <v>0.744</v>
      </c>
      <c r="H17" s="0" t="n">
        <f aca="false">I17*100</f>
        <v>70.1</v>
      </c>
      <c r="I17" s="4" t="n">
        <v>0.701</v>
      </c>
      <c r="J17" s="4" t="n">
        <f aca="false">K17*100</f>
        <v>78.2</v>
      </c>
      <c r="K17" s="0" t="n">
        <v>0.782</v>
      </c>
      <c r="L17" s="0" t="s">
        <v>34</v>
      </c>
      <c r="M17" s="0" t="s">
        <v>39</v>
      </c>
      <c r="N17" s="4" t="s">
        <v>22</v>
      </c>
      <c r="O17" s="4" t="s">
        <v>23</v>
      </c>
      <c r="P17" s="4" t="s">
        <v>24</v>
      </c>
      <c r="Q17" s="4" t="s">
        <v>36</v>
      </c>
      <c r="R17" s="4" t="s">
        <v>25</v>
      </c>
      <c r="S17" s="4" t="s">
        <v>27</v>
      </c>
    </row>
    <row r="18" customFormat="false" ht="13.8" hidden="false" customHeight="false" outlineLevel="0" collapsed="false">
      <c r="A18" s="2" t="n">
        <f aca="false">D18 - E18</f>
        <v>61</v>
      </c>
      <c r="B18" s="2" t="n">
        <f aca="false">D18 + E18</f>
        <v>90</v>
      </c>
      <c r="C18" s="3" t="s">
        <v>29</v>
      </c>
      <c r="D18" s="0" t="n">
        <v>75.5</v>
      </c>
      <c r="E18" s="0" t="n">
        <v>14.5</v>
      </c>
      <c r="F18" s="4" t="n">
        <f aca="false">(G18)*100</f>
        <v>77.3</v>
      </c>
      <c r="G18" s="4" t="n">
        <v>0.773</v>
      </c>
      <c r="H18" s="0" t="n">
        <f aca="false">I18*100</f>
        <v>74.4</v>
      </c>
      <c r="I18" s="4" t="n">
        <v>0.744</v>
      </c>
      <c r="J18" s="4" t="n">
        <f aca="false">K18*100</f>
        <v>79.9</v>
      </c>
      <c r="K18" s="0" t="n">
        <v>0.799</v>
      </c>
      <c r="L18" s="0" t="s">
        <v>34</v>
      </c>
      <c r="M18" s="0" t="s">
        <v>39</v>
      </c>
      <c r="N18" s="4" t="s">
        <v>22</v>
      </c>
      <c r="O18" s="4" t="s">
        <v>23</v>
      </c>
      <c r="P18" s="4" t="s">
        <v>24</v>
      </c>
      <c r="Q18" s="4" t="s">
        <v>36</v>
      </c>
      <c r="R18" s="4" t="s">
        <v>25</v>
      </c>
      <c r="S18" s="4" t="s">
        <v>27</v>
      </c>
    </row>
    <row r="19" customFormat="false" ht="13.8" hidden="false" customHeight="false" outlineLevel="0" collapsed="false">
      <c r="A19" s="2" t="n">
        <f aca="false">D19 - E19</f>
        <v>91</v>
      </c>
      <c r="B19" s="2" t="n">
        <f aca="false">D19 + E19</f>
        <v>120</v>
      </c>
      <c r="C19" s="3" t="s">
        <v>37</v>
      </c>
      <c r="D19" s="0" t="n">
        <v>105.5</v>
      </c>
      <c r="E19" s="0" t="n">
        <v>14.5</v>
      </c>
      <c r="F19" s="4" t="n">
        <f aca="false">(G19)*100</f>
        <v>69.6</v>
      </c>
      <c r="G19" s="4" t="n">
        <v>0.696</v>
      </c>
      <c r="H19" s="0" t="n">
        <f aca="false">I19*100</f>
        <v>66.5</v>
      </c>
      <c r="I19" s="4" t="n">
        <v>0.665</v>
      </c>
      <c r="J19" s="4" t="n">
        <f aca="false">K19*100</f>
        <v>72.4</v>
      </c>
      <c r="K19" s="0" t="n">
        <v>0.724</v>
      </c>
      <c r="L19" s="0" t="s">
        <v>34</v>
      </c>
      <c r="M19" s="0" t="s">
        <v>39</v>
      </c>
      <c r="N19" s="4" t="s">
        <v>22</v>
      </c>
      <c r="O19" s="4" t="s">
        <v>23</v>
      </c>
      <c r="P19" s="4" t="s">
        <v>24</v>
      </c>
      <c r="Q19" s="4" t="s">
        <v>36</v>
      </c>
      <c r="R19" s="4" t="s">
        <v>25</v>
      </c>
      <c r="S19" s="4" t="s">
        <v>27</v>
      </c>
    </row>
    <row r="20" customFormat="false" ht="13.8" hidden="false" customHeight="false" outlineLevel="0" collapsed="false">
      <c r="A20" s="2" t="n">
        <f aca="false">D20 - E20</f>
        <v>120</v>
      </c>
      <c r="B20" s="2" t="n">
        <f aca="false">D20 + E20</f>
        <v>149</v>
      </c>
      <c r="C20" s="3" t="s">
        <v>38</v>
      </c>
      <c r="D20" s="0" t="n">
        <v>134.5</v>
      </c>
      <c r="E20" s="0" t="n">
        <v>14.5</v>
      </c>
      <c r="F20" s="4" t="n">
        <f aca="false">(G20)*100</f>
        <v>50</v>
      </c>
      <c r="G20" s="4" t="n">
        <v>0.5</v>
      </c>
      <c r="H20" s="0" t="n">
        <f aca="false">I20*100</f>
        <v>46.7</v>
      </c>
      <c r="I20" s="4" t="n">
        <v>0.467</v>
      </c>
      <c r="J20" s="4" t="n">
        <f aca="false">K20*100</f>
        <v>53</v>
      </c>
      <c r="K20" s="0" t="n">
        <v>0.53</v>
      </c>
      <c r="L20" s="0" t="s">
        <v>34</v>
      </c>
      <c r="M20" s="0" t="s">
        <v>39</v>
      </c>
      <c r="N20" s="4" t="s">
        <v>22</v>
      </c>
      <c r="O20" s="4" t="s">
        <v>23</v>
      </c>
      <c r="P20" s="4" t="s">
        <v>24</v>
      </c>
      <c r="Q20" s="4" t="s">
        <v>36</v>
      </c>
      <c r="R20" s="4" t="s">
        <v>25</v>
      </c>
      <c r="S20" s="4" t="s">
        <v>27</v>
      </c>
    </row>
    <row r="21" customFormat="false" ht="13.8" hidden="false" customHeight="false" outlineLevel="0" collapsed="false">
      <c r="A21" s="2"/>
      <c r="B21" s="5"/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customFormat="false" ht="13.8" hidden="false" customHeight="false" outlineLevel="0" collapsed="false">
      <c r="A22" s="2" t="n">
        <f aca="false">D22 - E22</f>
        <v>28</v>
      </c>
      <c r="B22" s="2" t="n">
        <f aca="false">D22 + E22</f>
        <v>35</v>
      </c>
      <c r="C22" s="3" t="s">
        <v>40</v>
      </c>
      <c r="D22" s="0" t="n">
        <v>31.5</v>
      </c>
      <c r="E22" s="0" t="n">
        <v>3.5</v>
      </c>
      <c r="F22" s="4" t="n">
        <f aca="false">(G22)*100</f>
        <v>92.423</v>
      </c>
      <c r="G22" s="4" t="n">
        <v>0.92423</v>
      </c>
      <c r="H22" s="0" t="n">
        <f aca="false">I22*100</f>
        <v>85.272</v>
      </c>
      <c r="I22" s="4" t="n">
        <v>0.85272</v>
      </c>
      <c r="J22" s="4" t="n">
        <f aca="false">K22*100</f>
        <v>98.132</v>
      </c>
      <c r="K22" s="0" t="n">
        <v>0.98132</v>
      </c>
      <c r="L22" s="0" t="s">
        <v>41</v>
      </c>
      <c r="M22" s="0" t="s">
        <v>21</v>
      </c>
      <c r="N22" s="4" t="s">
        <v>22</v>
      </c>
      <c r="O22" s="0" t="s">
        <v>42</v>
      </c>
      <c r="P22" s="0" t="s">
        <v>43</v>
      </c>
      <c r="Q22" s="0" t="s">
        <v>44</v>
      </c>
      <c r="R22" s="0" t="s">
        <v>45</v>
      </c>
      <c r="S22" s="4" t="s">
        <v>46</v>
      </c>
    </row>
    <row r="23" customFormat="false" ht="13.8" hidden="false" customHeight="false" outlineLevel="0" collapsed="false">
      <c r="A23" s="2" t="n">
        <f aca="false">D23 - E23</f>
        <v>56</v>
      </c>
      <c r="B23" s="2" t="n">
        <f aca="false">D23 + E23</f>
        <v>63</v>
      </c>
      <c r="C23" s="3" t="s">
        <v>47</v>
      </c>
      <c r="D23" s="0" t="n">
        <v>59.5</v>
      </c>
      <c r="E23" s="0" t="n">
        <v>3.5</v>
      </c>
      <c r="F23" s="4" t="n">
        <f aca="false">(G23)*100</f>
        <v>87.141</v>
      </c>
      <c r="G23" s="4" t="n">
        <v>0.87141</v>
      </c>
      <c r="H23" s="0" t="n">
        <f aca="false">I23*100</f>
        <v>81.3</v>
      </c>
      <c r="I23" s="4" t="n">
        <v>0.813</v>
      </c>
      <c r="J23" s="4" t="n">
        <f aca="false">K23*100</f>
        <v>92.08</v>
      </c>
      <c r="K23" s="0" t="n">
        <v>0.9208</v>
      </c>
      <c r="L23" s="0" t="s">
        <v>41</v>
      </c>
      <c r="M23" s="0" t="s">
        <v>21</v>
      </c>
      <c r="N23" s="4" t="s">
        <v>22</v>
      </c>
      <c r="O23" s="0" t="s">
        <v>42</v>
      </c>
      <c r="P23" s="4" t="s">
        <v>43</v>
      </c>
      <c r="Q23" s="4" t="s">
        <v>44</v>
      </c>
      <c r="R23" s="4" t="s">
        <v>45</v>
      </c>
      <c r="S23" s="4" t="s">
        <v>46</v>
      </c>
    </row>
    <row r="24" customFormat="false" ht="13.8" hidden="false" customHeight="false" outlineLevel="0" collapsed="false">
      <c r="A24" s="2" t="n">
        <f aca="false">D24 - E24</f>
        <v>84</v>
      </c>
      <c r="B24" s="2" t="n">
        <f aca="false">D24 + E24</f>
        <v>91</v>
      </c>
      <c r="C24" s="3" t="s">
        <v>48</v>
      </c>
      <c r="D24" s="0" t="n">
        <v>87.5</v>
      </c>
      <c r="E24" s="0" t="n">
        <v>3.5</v>
      </c>
      <c r="F24" s="4" t="n">
        <f aca="false">(G24)*100</f>
        <v>76.936</v>
      </c>
      <c r="G24" s="4" t="n">
        <v>0.76936</v>
      </c>
      <c r="H24" s="0" t="n">
        <f aca="false">I24*100</f>
        <v>70.14</v>
      </c>
      <c r="I24" s="4" t="n">
        <v>0.7014</v>
      </c>
      <c r="J24" s="4" t="n">
        <f aca="false">K24*100</f>
        <v>83.191</v>
      </c>
      <c r="K24" s="0" t="n">
        <v>0.83191</v>
      </c>
      <c r="L24" s="0" t="s">
        <v>41</v>
      </c>
      <c r="M24" s="0" t="s">
        <v>21</v>
      </c>
      <c r="N24" s="4" t="s">
        <v>22</v>
      </c>
      <c r="O24" s="0" t="s">
        <v>42</v>
      </c>
      <c r="P24" s="4" t="s">
        <v>43</v>
      </c>
      <c r="Q24" s="4" t="s">
        <v>44</v>
      </c>
      <c r="R24" s="4" t="s">
        <v>45</v>
      </c>
      <c r="S24" s="4" t="s">
        <v>46</v>
      </c>
    </row>
    <row r="25" customFormat="false" ht="13.8" hidden="false" customHeight="false" outlineLevel="0" collapsed="false">
      <c r="A25" s="2" t="n">
        <f aca="false">D25 - E25</f>
        <v>112</v>
      </c>
      <c r="B25" s="2" t="n">
        <f aca="false">D25 + E25</f>
        <v>119</v>
      </c>
      <c r="C25" s="3" t="s">
        <v>49</v>
      </c>
      <c r="D25" s="0" t="n">
        <v>115.5</v>
      </c>
      <c r="E25" s="0" t="n">
        <v>3.5</v>
      </c>
      <c r="F25" s="4" t="n">
        <f aca="false">(G25)*100</f>
        <v>59.191</v>
      </c>
      <c r="G25" s="4" t="n">
        <v>0.59191</v>
      </c>
      <c r="H25" s="0" t="n">
        <f aca="false">I25*100</f>
        <v>48.203</v>
      </c>
      <c r="I25" s="4" t="n">
        <v>0.48203</v>
      </c>
      <c r="J25" s="4" t="n">
        <f aca="false">K25*100</f>
        <v>69.196</v>
      </c>
      <c r="K25" s="0" t="n">
        <v>0.69196</v>
      </c>
      <c r="L25" s="0" t="s">
        <v>41</v>
      </c>
      <c r="M25" s="0" t="s">
        <v>21</v>
      </c>
      <c r="N25" s="4" t="s">
        <v>22</v>
      </c>
      <c r="O25" s="0" t="s">
        <v>42</v>
      </c>
      <c r="P25" s="4" t="s">
        <v>43</v>
      </c>
      <c r="Q25" s="4" t="s">
        <v>44</v>
      </c>
      <c r="R25" s="4" t="s">
        <v>45</v>
      </c>
      <c r="S25" s="4" t="s">
        <v>46</v>
      </c>
    </row>
    <row r="26" customFormat="false" ht="13.8" hidden="false" customHeight="false" outlineLevel="0" collapsed="false">
      <c r="A26" s="2" t="n">
        <f aca="false">D26 - E26</f>
        <v>140</v>
      </c>
      <c r="B26" s="2" t="n">
        <f aca="false">D26 + E26</f>
        <v>147</v>
      </c>
      <c r="C26" s="3" t="s">
        <v>50</v>
      </c>
      <c r="D26" s="0" t="n">
        <v>143.5</v>
      </c>
      <c r="E26" s="0" t="n">
        <v>3.5</v>
      </c>
      <c r="F26" s="4" t="n">
        <f aca="false">(G26)*100</f>
        <v>52.525</v>
      </c>
      <c r="G26" s="4" t="n">
        <v>0.52525</v>
      </c>
      <c r="H26" s="0" t="n">
        <f aca="false">I26*100</f>
        <v>39.125</v>
      </c>
      <c r="I26" s="4" t="n">
        <v>0.39125</v>
      </c>
      <c r="J26" s="4" t="n">
        <f aca="false">K26*100</f>
        <v>65.225</v>
      </c>
      <c r="K26" s="0" t="n">
        <v>0.65225</v>
      </c>
      <c r="L26" s="0" t="s">
        <v>41</v>
      </c>
      <c r="M26" s="0" t="s">
        <v>21</v>
      </c>
      <c r="N26" s="4" t="s">
        <v>22</v>
      </c>
      <c r="O26" s="0" t="s">
        <v>42</v>
      </c>
      <c r="P26" s="4" t="s">
        <v>43</v>
      </c>
      <c r="Q26" s="4" t="s">
        <v>44</v>
      </c>
      <c r="R26" s="4" t="s">
        <v>45</v>
      </c>
      <c r="S26" s="4" t="s">
        <v>46</v>
      </c>
    </row>
    <row r="27" customFormat="false" ht="13.8" hidden="false" customHeight="false" outlineLevel="0" collapsed="false">
      <c r="A27" s="5"/>
      <c r="B27" s="5"/>
      <c r="C27" s="3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customFormat="false" ht="13.8" hidden="false" customHeight="false" outlineLevel="0" collapsed="false">
      <c r="A28" s="6" t="n">
        <v>41</v>
      </c>
      <c r="B28" s="6" t="n">
        <v>91</v>
      </c>
      <c r="C28" s="3" t="s">
        <v>51</v>
      </c>
      <c r="D28" s="0" t="n">
        <f aca="false">A28+E28</f>
        <v>66</v>
      </c>
      <c r="E28" s="0" t="n">
        <f aca="false">(B28-A28)/2</f>
        <v>25</v>
      </c>
      <c r="F28" s="4" t="n">
        <f aca="false">(G28)*100</f>
        <v>82</v>
      </c>
      <c r="G28" s="4" t="n">
        <v>0.82</v>
      </c>
      <c r="H28" s="0" t="n">
        <f aca="false">I28*100</f>
        <v>70</v>
      </c>
      <c r="I28" s="4" t="n">
        <v>0.7</v>
      </c>
      <c r="J28" s="4" t="n">
        <f aca="false">K28*100</f>
        <v>89</v>
      </c>
      <c r="K28" s="0" t="n">
        <v>0.89</v>
      </c>
      <c r="L28" s="0" t="s">
        <v>52</v>
      </c>
      <c r="M28" s="0" t="s">
        <v>21</v>
      </c>
      <c r="N28" s="4" t="s">
        <v>22</v>
      </c>
      <c r="O28" s="0" t="s">
        <v>53</v>
      </c>
      <c r="P28" s="4" t="s">
        <v>43</v>
      </c>
      <c r="Q28" s="0" t="s">
        <v>54</v>
      </c>
      <c r="R28" s="4" t="s">
        <v>55</v>
      </c>
      <c r="S28" s="0" t="s">
        <v>56</v>
      </c>
    </row>
    <row r="29" customFormat="false" ht="13.8" hidden="false" customHeight="false" outlineLevel="0" collapsed="false">
      <c r="A29" s="6" t="n">
        <v>72</v>
      </c>
      <c r="B29" s="6" t="n">
        <v>121</v>
      </c>
      <c r="C29" s="3" t="s">
        <v>57</v>
      </c>
      <c r="D29" s="4" t="n">
        <f aca="false">A29+E29</f>
        <v>96.5</v>
      </c>
      <c r="E29" s="4" t="n">
        <f aca="false">(B29-A29)/2</f>
        <v>24.5</v>
      </c>
      <c r="F29" s="4" t="n">
        <f aca="false">(G29)*100</f>
        <v>81</v>
      </c>
      <c r="G29" s="4" t="n">
        <v>0.81</v>
      </c>
      <c r="H29" s="0" t="n">
        <f aca="false">I29*100</f>
        <v>73</v>
      </c>
      <c r="I29" s="4" t="n">
        <v>0.73</v>
      </c>
      <c r="J29" s="4" t="n">
        <f aca="false">K29*100</f>
        <v>86</v>
      </c>
      <c r="K29" s="0" t="n">
        <v>0.86</v>
      </c>
      <c r="L29" s="4" t="s">
        <v>52</v>
      </c>
      <c r="M29" s="0" t="s">
        <v>21</v>
      </c>
      <c r="N29" s="4" t="s">
        <v>22</v>
      </c>
      <c r="O29" s="4" t="s">
        <v>53</v>
      </c>
      <c r="P29" s="4" t="s">
        <v>43</v>
      </c>
      <c r="Q29" s="4" t="s">
        <v>54</v>
      </c>
      <c r="R29" s="4" t="s">
        <v>55</v>
      </c>
      <c r="S29" s="0" t="s">
        <v>56</v>
      </c>
    </row>
    <row r="30" customFormat="false" ht="13.8" hidden="false" customHeight="false" outlineLevel="0" collapsed="false">
      <c r="A30" s="6" t="n">
        <v>102</v>
      </c>
      <c r="B30" s="6" t="n">
        <v>137</v>
      </c>
      <c r="C30" s="3" t="s">
        <v>58</v>
      </c>
      <c r="D30" s="4" t="n">
        <f aca="false">A30+E30</f>
        <v>119.5</v>
      </c>
      <c r="E30" s="4" t="n">
        <f aca="false">(B30-A30)/2</f>
        <v>17.5</v>
      </c>
      <c r="F30" s="4" t="n">
        <f aca="false">(G30)*100</f>
        <v>73</v>
      </c>
      <c r="G30" s="4" t="n">
        <v>0.73</v>
      </c>
      <c r="H30" s="0" t="n">
        <f aca="false">I30*100</f>
        <v>67</v>
      </c>
      <c r="I30" s="4" t="n">
        <v>0.67</v>
      </c>
      <c r="J30" s="4" t="n">
        <f aca="false">K30*100</f>
        <v>79</v>
      </c>
      <c r="K30" s="0" t="n">
        <v>0.79</v>
      </c>
      <c r="L30" s="4" t="s">
        <v>52</v>
      </c>
      <c r="M30" s="0" t="s">
        <v>21</v>
      </c>
      <c r="N30" s="4" t="s">
        <v>22</v>
      </c>
      <c r="O30" s="4" t="s">
        <v>53</v>
      </c>
      <c r="P30" s="4" t="s">
        <v>43</v>
      </c>
      <c r="Q30" s="4" t="s">
        <v>54</v>
      </c>
      <c r="R30" s="4" t="s">
        <v>55</v>
      </c>
      <c r="S30" s="4" t="s">
        <v>56</v>
      </c>
    </row>
    <row r="31" customFormat="false" ht="13.8" hidden="false" customHeight="false" outlineLevel="0" collapsed="false">
      <c r="A31" s="6" t="n">
        <v>118</v>
      </c>
      <c r="B31" s="6" t="n">
        <v>152</v>
      </c>
      <c r="C31" s="3" t="s">
        <v>59</v>
      </c>
      <c r="D31" s="4" t="n">
        <f aca="false">A31+E31</f>
        <v>135</v>
      </c>
      <c r="E31" s="4" t="n">
        <f aca="false">(B31-A31)/2</f>
        <v>17</v>
      </c>
      <c r="F31" s="4" t="n">
        <f aca="false">(G31)*100</f>
        <v>74</v>
      </c>
      <c r="G31" s="4" t="n">
        <v>0.74</v>
      </c>
      <c r="H31" s="0" t="n">
        <f aca="false">I31*100</f>
        <v>68</v>
      </c>
      <c r="I31" s="4" t="n">
        <v>0.68</v>
      </c>
      <c r="J31" s="4" t="n">
        <f aca="false">K31*100</f>
        <v>79</v>
      </c>
      <c r="K31" s="0" t="n">
        <v>0.79</v>
      </c>
      <c r="L31" s="4" t="s">
        <v>52</v>
      </c>
      <c r="M31" s="0" t="s">
        <v>21</v>
      </c>
      <c r="N31" s="4" t="s">
        <v>22</v>
      </c>
      <c r="O31" s="4" t="s">
        <v>53</v>
      </c>
      <c r="P31" s="4" t="s">
        <v>43</v>
      </c>
      <c r="Q31" s="4" t="s">
        <v>54</v>
      </c>
      <c r="R31" s="4" t="s">
        <v>55</v>
      </c>
      <c r="S31" s="4" t="s">
        <v>56</v>
      </c>
    </row>
    <row r="32" customFormat="false" ht="13.8" hidden="false" customHeight="false" outlineLevel="0" collapsed="false">
      <c r="A32" s="0" t="n">
        <v>133</v>
      </c>
      <c r="B32" s="0" t="n">
        <v>166</v>
      </c>
      <c r="C32" s="7" t="s">
        <v>60</v>
      </c>
      <c r="D32" s="4" t="n">
        <f aca="false">A32+E32</f>
        <v>149.5</v>
      </c>
      <c r="E32" s="4" t="n">
        <f aca="false">(B32-A32)/2</f>
        <v>16.5</v>
      </c>
      <c r="F32" s="4" t="n">
        <f aca="false">(G32)*100</f>
        <v>67</v>
      </c>
      <c r="G32" s="4" t="n">
        <v>0.67</v>
      </c>
      <c r="H32" s="0" t="n">
        <f aca="false">I32*100</f>
        <v>59</v>
      </c>
      <c r="I32" s="4" t="n">
        <v>0.59</v>
      </c>
      <c r="J32" s="4" t="n">
        <f aca="false">K32*100</f>
        <v>73</v>
      </c>
      <c r="K32" s="0" t="n">
        <v>0.73</v>
      </c>
      <c r="L32" s="4" t="s">
        <v>52</v>
      </c>
      <c r="M32" s="0" t="s">
        <v>21</v>
      </c>
      <c r="N32" s="4" t="s">
        <v>22</v>
      </c>
      <c r="O32" s="4" t="s">
        <v>53</v>
      </c>
      <c r="P32" s="4" t="s">
        <v>43</v>
      </c>
      <c r="Q32" s="4" t="s">
        <v>54</v>
      </c>
      <c r="R32" s="4" t="s">
        <v>55</v>
      </c>
      <c r="S32" s="4" t="s">
        <v>56</v>
      </c>
    </row>
    <row r="33" customFormat="false" ht="13.8" hidden="false" customHeight="false" outlineLevel="0" collapsed="false">
      <c r="A33" s="0" t="n">
        <v>147</v>
      </c>
      <c r="B33" s="0" t="n">
        <v>180</v>
      </c>
      <c r="C33" s="7" t="s">
        <v>61</v>
      </c>
      <c r="D33" s="4" t="n">
        <f aca="false">A33+E33</f>
        <v>163.5</v>
      </c>
      <c r="E33" s="4" t="n">
        <f aca="false">(B33-A33)/2</f>
        <v>16.5</v>
      </c>
      <c r="F33" s="4" t="n">
        <f aca="false">(G33)*100</f>
        <v>63</v>
      </c>
      <c r="G33" s="4" t="n">
        <v>0.63</v>
      </c>
      <c r="H33" s="0" t="n">
        <f aca="false">I33*100</f>
        <v>58</v>
      </c>
      <c r="I33" s="4" t="n">
        <v>0.58</v>
      </c>
      <c r="J33" s="4" t="n">
        <f aca="false">K33*100</f>
        <v>67</v>
      </c>
      <c r="K33" s="0" t="n">
        <v>0.67</v>
      </c>
      <c r="L33" s="4" t="s">
        <v>52</v>
      </c>
      <c r="M33" s="0" t="s">
        <v>21</v>
      </c>
      <c r="N33" s="4" t="s">
        <v>22</v>
      </c>
      <c r="O33" s="4" t="s">
        <v>53</v>
      </c>
      <c r="P33" s="4" t="s">
        <v>43</v>
      </c>
      <c r="Q33" s="4" t="s">
        <v>54</v>
      </c>
      <c r="R33" s="4" t="s">
        <v>55</v>
      </c>
      <c r="S33" s="4" t="s">
        <v>56</v>
      </c>
    </row>
    <row r="34" customFormat="false" ht="13.8" hidden="false" customHeight="false" outlineLevel="0" collapsed="false">
      <c r="A34" s="0" t="n">
        <v>161</v>
      </c>
      <c r="B34" s="0" t="n">
        <v>196</v>
      </c>
      <c r="C34" s="7" t="s">
        <v>62</v>
      </c>
      <c r="D34" s="4" t="n">
        <f aca="false">A34+E34</f>
        <v>178.5</v>
      </c>
      <c r="E34" s="4" t="n">
        <f aca="false">(B34-A34)/2</f>
        <v>17.5</v>
      </c>
      <c r="F34" s="4" t="n">
        <f aca="false">(G34)*100</f>
        <v>57</v>
      </c>
      <c r="G34" s="4" t="n">
        <v>0.57</v>
      </c>
      <c r="H34" s="0" t="n">
        <f aca="false">I34*100</f>
        <v>52</v>
      </c>
      <c r="I34" s="4" t="n">
        <v>0.52</v>
      </c>
      <c r="J34" s="4" t="n">
        <f aca="false">K34*100</f>
        <v>62</v>
      </c>
      <c r="K34" s="0" t="n">
        <v>0.62</v>
      </c>
      <c r="L34" s="4" t="s">
        <v>52</v>
      </c>
      <c r="M34" s="0" t="s">
        <v>21</v>
      </c>
      <c r="N34" s="4" t="s">
        <v>22</v>
      </c>
      <c r="O34" s="4" t="s">
        <v>53</v>
      </c>
      <c r="P34" s="4" t="s">
        <v>43</v>
      </c>
      <c r="Q34" s="4" t="s">
        <v>54</v>
      </c>
      <c r="R34" s="4" t="s">
        <v>55</v>
      </c>
      <c r="S34" s="4" t="s">
        <v>56</v>
      </c>
    </row>
    <row r="35" customFormat="false" ht="13.8" hidden="false" customHeight="false" outlineLevel="0" collapsed="false">
      <c r="A35" s="4"/>
      <c r="B35" s="4"/>
      <c r="C35" s="8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customFormat="false" ht="13.8" hidden="false" customHeight="false" outlineLevel="0" collapsed="false">
      <c r="A36" s="0" t="n">
        <v>14</v>
      </c>
      <c r="B36" s="0" t="n">
        <v>90</v>
      </c>
      <c r="C36" s="7" t="s">
        <v>63</v>
      </c>
      <c r="D36" s="4" t="n">
        <f aca="false">A36+E36</f>
        <v>52</v>
      </c>
      <c r="E36" s="4" t="n">
        <f aca="false">(B36-A36)/2</f>
        <v>38</v>
      </c>
      <c r="F36" s="0" t="n">
        <v>88</v>
      </c>
      <c r="G36" s="4" t="n">
        <f aca="false">SUM(F36)/100</f>
        <v>0.88</v>
      </c>
      <c r="H36" s="0" t="n">
        <v>71</v>
      </c>
      <c r="I36" s="4" t="n">
        <f aca="false">H36/100</f>
        <v>0.71</v>
      </c>
      <c r="J36" s="4" t="n">
        <v>95</v>
      </c>
      <c r="K36" s="0" t="n">
        <f aca="false">J36/100</f>
        <v>0.95</v>
      </c>
      <c r="L36" s="4" t="s">
        <v>64</v>
      </c>
      <c r="M36" s="0" t="s">
        <v>65</v>
      </c>
      <c r="N36" s="0" t="s">
        <v>22</v>
      </c>
      <c r="O36" s="0" t="s">
        <v>66</v>
      </c>
      <c r="P36" s="0" t="s">
        <v>43</v>
      </c>
      <c r="Q36" s="0" t="s">
        <v>67</v>
      </c>
      <c r="R36" s="0" t="s">
        <v>68</v>
      </c>
      <c r="S36" s="0" t="s">
        <v>46</v>
      </c>
    </row>
    <row r="37" customFormat="false" ht="13.8" hidden="false" customHeight="false" outlineLevel="0" collapsed="false">
      <c r="A37" s="0" t="n">
        <v>91</v>
      </c>
      <c r="B37" s="0" t="n">
        <v>180</v>
      </c>
      <c r="C37" s="7" t="s">
        <v>69</v>
      </c>
      <c r="D37" s="4" t="n">
        <f aca="false">A37+E37</f>
        <v>135.5</v>
      </c>
      <c r="E37" s="4" t="n">
        <f aca="false">(B37-A37)/2</f>
        <v>44.5</v>
      </c>
      <c r="F37" s="0" t="n">
        <v>62</v>
      </c>
      <c r="G37" s="4" t="n">
        <f aca="false">SUM(F37)/100</f>
        <v>0.62</v>
      </c>
      <c r="H37" s="0" t="n">
        <v>17</v>
      </c>
      <c r="I37" s="4" t="n">
        <f aca="false">H37/100</f>
        <v>0.17</v>
      </c>
      <c r="J37" s="4" t="n">
        <v>95</v>
      </c>
      <c r="K37" s="0" t="n">
        <f aca="false">J37/100</f>
        <v>0.95</v>
      </c>
      <c r="L37" s="4" t="s">
        <v>64</v>
      </c>
      <c r="M37" s="4" t="s">
        <v>65</v>
      </c>
      <c r="N37" s="4" t="s">
        <v>22</v>
      </c>
      <c r="O37" s="4" t="s">
        <v>66</v>
      </c>
      <c r="P37" s="4" t="s">
        <v>43</v>
      </c>
      <c r="Q37" s="0" t="s">
        <v>67</v>
      </c>
      <c r="R37" s="4" t="s">
        <v>68</v>
      </c>
      <c r="S37" s="4" t="s">
        <v>46</v>
      </c>
    </row>
    <row r="38" customFormat="false" ht="13.8" hidden="false" customHeight="false" outlineLevel="0" collapsed="false">
      <c r="F38" s="4"/>
      <c r="G38" s="4"/>
      <c r="I38" s="4"/>
      <c r="J38" s="4"/>
      <c r="M38" s="4"/>
    </row>
    <row r="39" customFormat="false" ht="13.8" hidden="false" customHeight="false" outlineLevel="0" collapsed="false">
      <c r="F39" s="4"/>
      <c r="G39" s="4"/>
      <c r="I39" s="4"/>
      <c r="J39" s="4"/>
      <c r="L39" s="4"/>
    </row>
    <row r="40" customFormat="false" ht="13.8" hidden="false" customHeight="false" outlineLevel="0" collapsed="false">
      <c r="F40" s="4"/>
      <c r="G40" s="4"/>
      <c r="I40" s="4"/>
      <c r="J40" s="4"/>
    </row>
    <row r="41" customFormat="false" ht="13.8" hidden="false" customHeight="false" outlineLevel="0" collapsed="false">
      <c r="F41" s="4"/>
      <c r="G41" s="4"/>
      <c r="I41" s="4"/>
      <c r="J41" s="4"/>
    </row>
    <row r="42" customFormat="false" ht="13.8" hidden="false" customHeight="false" outlineLevel="0" collapsed="false">
      <c r="F42" s="4"/>
      <c r="G42" s="4"/>
      <c r="I42" s="4"/>
      <c r="J42" s="4"/>
    </row>
    <row r="43" customFormat="false" ht="13.8" hidden="false" customHeight="false" outlineLevel="0" collapsed="false">
      <c r="F43" s="4"/>
      <c r="G43" s="4"/>
      <c r="I43" s="4"/>
      <c r="J43" s="4"/>
    </row>
    <row r="44" customFormat="false" ht="13.8" hidden="false" customHeight="false" outlineLevel="0" collapsed="false">
      <c r="F44" s="4"/>
      <c r="G44" s="4"/>
      <c r="I44" s="4"/>
      <c r="J44" s="4"/>
    </row>
    <row r="45" customFormat="false" ht="13.8" hidden="false" customHeight="false" outlineLevel="0" collapsed="false">
      <c r="F45" s="4"/>
      <c r="G45" s="4"/>
      <c r="I45" s="4"/>
      <c r="J45" s="4"/>
    </row>
    <row r="46" customFormat="false" ht="13.8" hidden="false" customHeight="false" outlineLevel="0" collapsed="false">
      <c r="F46" s="4"/>
      <c r="G46" s="4"/>
      <c r="I46" s="4"/>
      <c r="J46" s="4"/>
    </row>
    <row r="47" customFormat="false" ht="13.8" hidden="false" customHeight="false" outlineLevel="0" collapsed="false">
      <c r="F47" s="4"/>
      <c r="G47" s="4"/>
      <c r="I47" s="4"/>
      <c r="J47" s="4"/>
    </row>
    <row r="48" customFormat="false" ht="13.8" hidden="false" customHeight="false" outlineLevel="0" collapsed="false">
      <c r="F48" s="4"/>
      <c r="G48" s="4"/>
      <c r="I48" s="4"/>
      <c r="J48" s="4"/>
    </row>
    <row r="49" customFormat="false" ht="13.8" hidden="false" customHeight="false" outlineLevel="0" collapsed="false">
      <c r="F49" s="4"/>
      <c r="G49" s="4"/>
      <c r="I49" s="4"/>
      <c r="J49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Collabora_Office/22.05.14.4$Linux_X86_64 LibreOffice_project/2e3129f9dce8195a6b1732ef6d07ca921bdbe1c8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2023-05-15T13:52:21Z</dcterms:created>
  <dc:creator/>
  <dc:description/>
  <dc:language>en-GB</dc:language>
  <cp:lastModifiedBy/>
  <dcterms:modified xsi:type="dcterms:W3CDTF">2023-08-11T17:17:18Z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