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levio.sousa\Documents\"/>
    </mc:Choice>
  </mc:AlternateContent>
  <xr:revisionPtr revIDLastSave="0" documentId="13_ncr:1_{5780D3AB-1AE5-4F2B-90C4-354391CC9C92}" xr6:coauthVersionLast="47" xr6:coauthVersionMax="47" xr10:uidLastSave="{00000000-0000-0000-0000-000000000000}"/>
  <bookViews>
    <workbookView xWindow="-120" yWindow="-120" windowWidth="24240" windowHeight="13140" xr2:uid="{ED4C91C3-F323-4CB4-A958-AB0BE2BE379E}"/>
  </bookViews>
  <sheets>
    <sheet name="Planilha1" sheetId="1" r:id="rId1"/>
    <sheet name="Planilha2" sheetId="2" r:id="rId2"/>
  </sheets>
  <definedNames>
    <definedName name="aporte">Planilha1!$D$17</definedName>
    <definedName name="dividendos_mensal">Planilha1!$D$21</definedName>
    <definedName name="patrimonio">Planilha1!$D$20</definedName>
    <definedName name="qtd_anos">Planilha1!$D$18</definedName>
    <definedName name="Rendimento_Carteira">Planilha1!$D$13</definedName>
    <definedName name="salario">Planilha1!$D$12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A20" i="2"/>
  <c r="A19" i="2"/>
  <c r="A18" i="2"/>
  <c r="A17" i="2"/>
  <c r="A16" i="2"/>
  <c r="A15" i="2"/>
  <c r="A14" i="2"/>
  <c r="A13" i="2"/>
  <c r="A12" i="2"/>
  <c r="A11" i="2"/>
  <c r="A10" i="2"/>
  <c r="C39" i="1"/>
  <c r="A9" i="2"/>
  <c r="C35" i="1"/>
  <c r="A4" i="2"/>
  <c r="A5" i="2"/>
  <c r="A6" i="2"/>
  <c r="A7" i="2"/>
  <c r="A8" i="2"/>
  <c r="A3" i="2"/>
  <c r="C32" i="1"/>
  <c r="D20" i="1"/>
  <c r="D21" i="1" s="1"/>
  <c r="C25" i="1"/>
  <c r="D25" i="1" s="1"/>
  <c r="C26" i="1"/>
  <c r="D26" i="1" s="1"/>
  <c r="C27" i="1"/>
  <c r="D27" i="1" s="1"/>
  <c r="C28" i="1"/>
  <c r="D28" i="1" s="1"/>
  <c r="C24" i="1"/>
  <c r="D24" i="1" s="1"/>
  <c r="D35" i="1" l="1"/>
  <c r="D39" i="1"/>
  <c r="C38" i="1"/>
  <c r="D38" i="1" s="1"/>
  <c r="C37" i="1"/>
  <c r="D37" i="1" s="1"/>
  <c r="C40" i="1"/>
  <c r="D40" i="1" s="1"/>
  <c r="C36" i="1"/>
  <c r="D36" i="1" s="1"/>
  <c r="D41" i="1" l="1"/>
</calcChain>
</file>

<file path=xl/sharedStrings.xml><?xml version="1.0" encoding="utf-8"?>
<sst xmlns="http://schemas.openxmlformats.org/spreadsheetml/2006/main" count="70" uniqueCount="34">
  <si>
    <t>Quanto  investir por mês?</t>
  </si>
  <si>
    <t>Por Quantos Anos?</t>
  </si>
  <si>
    <t>Taxa de Rendimento Mensal?</t>
  </si>
  <si>
    <t>Patrimônio Acumulado?</t>
  </si>
  <si>
    <t>Dividendos Mensais?</t>
  </si>
  <si>
    <t>INVESTIEMENTO MENSAL</t>
  </si>
  <si>
    <t>Quanto em 2 anos?</t>
  </si>
  <si>
    <t>Quanto em 10 anos?</t>
  </si>
  <si>
    <t>Quanto em 5 anos?</t>
  </si>
  <si>
    <t>Quanto em 20 anos?</t>
  </si>
  <si>
    <t>Quanto em 30 anos?</t>
  </si>
  <si>
    <t>CENÁRIOS</t>
  </si>
  <si>
    <t>DIVIDENDOS</t>
  </si>
  <si>
    <t>CONFIGURAÇÕES</t>
  </si>
  <si>
    <t>Rendimento de Carteira</t>
  </si>
  <si>
    <t>Salário</t>
  </si>
  <si>
    <t xml:space="preserve"> </t>
  </si>
  <si>
    <t>Moderado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</si>
  <si>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</si>
  <si>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</si>
  <si>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</si>
  <si>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</si>
  <si>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</si>
  <si>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</si>
  <si>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</si>
  <si>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</si>
  <si>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FOF'S</t>
  </si>
  <si>
    <t>DESENVOLVIMENTO</t>
  </si>
  <si>
    <t>HOTELARIAS</t>
  </si>
  <si>
    <t>Conservador</t>
  </si>
  <si>
    <t>%</t>
  </si>
  <si>
    <t>Agressivo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</si>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</sst>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49998474074526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 style="hair">
        <color theme="0" tint="-4.9989318521683403E-2"/>
      </left>
      <right style="medium">
        <color indexed="64"/>
      </right>
      <top/>
      <bottom style="hair">
        <color theme="0" tint="-4.9989318521683403E-2"/>
      </bottom>
      <diagonal/>
    </border>
    <border>
      <left style="medium">
        <color indexed="64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medium">
        <color indexed="64"/>
      </left>
      <right style="hair">
        <color theme="0" tint="-4.9989318521683403E-2"/>
      </right>
      <top style="hair">
        <color theme="0" tint="-4.9989318521683403E-2"/>
      </top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medium">
        <color indexed="64"/>
      </bottom>
      <diagonal/>
    </border>
    <border>
      <left style="hair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hair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/>
      </right>
      <top style="thin">
        <color theme="0" tint="-0.1499679555650502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14996795556505021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 tint="-0.1499679555650502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medium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theme="0"/>
      </bottom>
      <diagonal/>
    </border>
    <border>
      <left style="medium">
        <color indexed="64"/>
      </left>
      <right style="thin">
        <color theme="0" tint="-0.14996795556505021"/>
      </right>
      <top style="medium">
        <color theme="0"/>
      </top>
      <bottom style="medium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thin">
        <color theme="0" tint="-0.14996795556505021"/>
      </right>
      <top style="medium">
        <color theme="0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0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4" borderId="0" applyNumberFormat="0" applyBorder="0" applyAlignment="0" applyProtection="0"/>
  </cellStyleXfs>
  <cellXfs count="54">
    <xf numFmtId="0" fontId="0" fillId="0" borderId="0" xfId="0"/>
    <xf numFmtId="0" fontId="4" fillId="0" borderId="0" xfId="0" applyFont="1"/>
    <xf numFmtId="8" fontId="0" fillId="3" borderId="5" xfId="0" applyNumberFormat="1" applyFill="1" applyBorder="1" applyAlignment="1">
      <alignment horizontal="center" vertical="center"/>
    </xf>
    <xf numFmtId="8" fontId="0" fillId="3" borderId="6" xfId="0" applyNumberFormat="1" applyFill="1" applyBorder="1" applyAlignment="1">
      <alignment horizontal="center" vertical="center"/>
    </xf>
    <xf numFmtId="8" fontId="0" fillId="3" borderId="8" xfId="0" applyNumberFormat="1" applyFill="1" applyBorder="1" applyAlignment="1">
      <alignment horizontal="center" vertical="center"/>
    </xf>
    <xf numFmtId="8" fontId="0" fillId="3" borderId="10" xfId="0" applyNumberFormat="1" applyFill="1" applyBorder="1" applyAlignment="1">
      <alignment horizontal="center" vertical="center"/>
    </xf>
    <xf numFmtId="8" fontId="0" fillId="3" borderId="11" xfId="0" applyNumberFormat="1" applyFill="1" applyBorder="1" applyAlignment="1">
      <alignment horizontal="center" vertical="center"/>
    </xf>
    <xf numFmtId="0" fontId="8" fillId="3" borderId="4" xfId="0" applyFont="1" applyFill="1" applyBorder="1"/>
    <xf numFmtId="0" fontId="8" fillId="3" borderId="7" xfId="0" applyFont="1" applyFill="1" applyBorder="1"/>
    <xf numFmtId="0" fontId="8" fillId="3" borderId="9" xfId="0" applyFont="1" applyFill="1" applyBorder="1"/>
    <xf numFmtId="0" fontId="0" fillId="0" borderId="0" xfId="0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64" fontId="3" fillId="0" borderId="20" xfId="1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0" fontId="3" fillId="0" borderId="18" xfId="0" applyNumberFormat="1" applyFont="1" applyBorder="1" applyAlignment="1">
      <alignment horizontal="center" vertical="center"/>
    </xf>
    <xf numFmtId="0" fontId="9" fillId="2" borderId="21" xfId="0" applyFont="1" applyFill="1" applyBorder="1" applyAlignment="1">
      <alignment horizontal="left"/>
    </xf>
    <xf numFmtId="0" fontId="9" fillId="2" borderId="22" xfId="0" applyFont="1" applyFill="1" applyBorder="1" applyAlignment="1">
      <alignment horizontal="left"/>
    </xf>
    <xf numFmtId="8" fontId="3" fillId="2" borderId="23" xfId="0" applyNumberFormat="1" applyFont="1" applyFill="1" applyBorder="1" applyAlignment="1">
      <alignment horizontal="center"/>
    </xf>
    <xf numFmtId="0" fontId="9" fillId="2" borderId="24" xfId="0" applyFont="1" applyFill="1" applyBorder="1" applyAlignment="1">
      <alignment horizontal="left"/>
    </xf>
    <xf numFmtId="0" fontId="9" fillId="2" borderId="25" xfId="0" applyFont="1" applyFill="1" applyBorder="1" applyAlignment="1">
      <alignment horizontal="left"/>
    </xf>
    <xf numFmtId="8" fontId="3" fillId="2" borderId="26" xfId="0" applyNumberFormat="1" applyFont="1" applyFill="1" applyBorder="1" applyAlignment="1">
      <alignment horizontal="center"/>
    </xf>
    <xf numFmtId="0" fontId="8" fillId="5" borderId="13" xfId="0" applyFont="1" applyFill="1" applyBorder="1" applyAlignment="1">
      <alignment horizontal="left"/>
    </xf>
    <xf numFmtId="0" fontId="8" fillId="5" borderId="14" xfId="0" applyFont="1" applyFill="1" applyBorder="1" applyAlignment="1">
      <alignment horizontal="left"/>
    </xf>
    <xf numFmtId="0" fontId="8" fillId="5" borderId="16" xfId="0" applyFont="1" applyFill="1" applyBorder="1" applyAlignment="1">
      <alignment horizontal="left"/>
    </xf>
    <xf numFmtId="0" fontId="8" fillId="5" borderId="17" xfId="0" applyFont="1" applyFill="1" applyBorder="1" applyAlignment="1">
      <alignment horizontal="left"/>
    </xf>
    <xf numFmtId="0" fontId="8" fillId="5" borderId="27" xfId="0" applyFont="1" applyFill="1" applyBorder="1" applyAlignment="1">
      <alignment horizontal="left"/>
    </xf>
    <xf numFmtId="0" fontId="8" fillId="5" borderId="28" xfId="0" applyFont="1" applyFill="1" applyBorder="1" applyAlignment="1">
      <alignment horizontal="left"/>
    </xf>
    <xf numFmtId="0" fontId="8" fillId="5" borderId="29" xfId="0" applyFont="1" applyFill="1" applyBorder="1" applyAlignment="1">
      <alignment horizontal="left"/>
    </xf>
    <xf numFmtId="0" fontId="8" fillId="5" borderId="30" xfId="0" applyFont="1" applyFill="1" applyBorder="1" applyAlignment="1">
      <alignment horizontal="left"/>
    </xf>
    <xf numFmtId="0" fontId="8" fillId="5" borderId="31" xfId="0" applyFont="1" applyFill="1" applyBorder="1" applyAlignment="1">
      <alignment horizontal="left"/>
    </xf>
    <xf numFmtId="0" fontId="8" fillId="5" borderId="32" xfId="0" applyFont="1" applyFill="1" applyBorder="1" applyAlignment="1">
      <alignment horizontal="left"/>
    </xf>
    <xf numFmtId="164" fontId="0" fillId="5" borderId="19" xfId="0" applyNumberFormat="1" applyFill="1" applyBorder="1" applyAlignment="1">
      <alignment horizontal="center" vertical="center"/>
    </xf>
    <xf numFmtId="0" fontId="0" fillId="5" borderId="0" xfId="0" applyFill="1"/>
    <xf numFmtId="0" fontId="3" fillId="5" borderId="0" xfId="0" applyFont="1" applyFill="1"/>
    <xf numFmtId="164" fontId="3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0" fillId="0" borderId="33" xfId="0" applyBorder="1"/>
    <xf numFmtId="0" fontId="0" fillId="0" borderId="33" xfId="0" applyBorder="1" applyAlignment="1">
      <alignment horizontal="center" vertical="center"/>
    </xf>
    <xf numFmtId="9" fontId="0" fillId="0" borderId="33" xfId="0" applyNumberFormat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vertical="center"/>
    </xf>
    <xf numFmtId="0" fontId="2" fillId="8" borderId="2" xfId="0" applyFont="1" applyFill="1" applyBorder="1" applyAlignment="1">
      <alignment horizontal="center" vertical="center"/>
    </xf>
    <xf numFmtId="0" fontId="6" fillId="4" borderId="0" xfId="2"/>
    <xf numFmtId="0" fontId="6" fillId="4" borderId="0" xfId="2" applyAlignment="1">
      <alignment horizontal="center" vertical="center"/>
    </xf>
  </cellXfs>
  <cellStyles count="3">
    <cellStyle name="Moeda" xfId="1" builtinId="4"/>
    <cellStyle name="Normal" xfId="0" builtinId="0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Planilha1!$B$35</c:f>
              <c:strCache>
                <c:ptCount val="1"/>
                <c:pt idx="0">
                  <c:v>PAPEL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Planilha1!$C$34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Planilha1!$C$35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F-4B99-9DEE-C36B0EA987C4}"/>
            </c:ext>
          </c:extLst>
        </c:ser>
        <c:ser>
          <c:idx val="1"/>
          <c:order val="1"/>
          <c:tx>
            <c:strRef>
              <c:f>Planilha1!$B$36</c:f>
              <c:strCache>
                <c:ptCount val="1"/>
                <c:pt idx="0">
                  <c:v>TIJOLO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Planilha1!$C$34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Planilha1!$C$36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F-4B99-9DEE-C36B0EA987C4}"/>
            </c:ext>
          </c:extLst>
        </c:ser>
        <c:ser>
          <c:idx val="2"/>
          <c:order val="2"/>
          <c:tx>
            <c:strRef>
              <c:f>Planilha1!$B$37</c:f>
              <c:strCache>
                <c:ptCount val="1"/>
                <c:pt idx="0">
                  <c:v>HÍBRIDOS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Planilha1!$C$34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Planilha1!$C$37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F-4B99-9DEE-C36B0EA987C4}"/>
            </c:ext>
          </c:extLst>
        </c:ser>
        <c:ser>
          <c:idx val="3"/>
          <c:order val="3"/>
          <c:tx>
            <c:strRef>
              <c:f>Planilha1!$B$38</c:f>
              <c:strCache>
                <c:ptCount val="1"/>
                <c:pt idx="0">
                  <c:v>FOF'S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Planilha1!$C$34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Planilha1!$C$38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F-4B99-9DEE-C36B0EA987C4}"/>
            </c:ext>
          </c:extLst>
        </c:ser>
        <c:ser>
          <c:idx val="4"/>
          <c:order val="4"/>
          <c:tx>
            <c:strRef>
              <c:f>Planilha1!$B$39</c:f>
              <c:strCache>
                <c:ptCount val="1"/>
                <c:pt idx="0">
                  <c:v>DESENVOLVIMENTO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Planilha1!$C$34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Planilha1!$C$39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F-4B99-9DEE-C36B0EA987C4}"/>
            </c:ext>
          </c:extLst>
        </c:ser>
        <c:ser>
          <c:idx val="5"/>
          <c:order val="5"/>
          <c:tx>
            <c:strRef>
              <c:f>Planilha1!$B$40</c:f>
              <c:strCache>
                <c:ptCount val="1"/>
                <c:pt idx="0">
                  <c:v>HOTELARIAS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Planilha1!$C$34</c:f>
              <c:strCache>
                <c:ptCount val="1"/>
                <c:pt idx="0">
                  <c:v>PERCENTUAL SUGERIDO</c:v>
                </c:pt>
              </c:strCache>
            </c:strRef>
          </c:cat>
          <c:val>
            <c:numRef>
              <c:f>Planilha1!$C$40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F-4B99-9DEE-C36B0EA9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588864"/>
        <c:axId val="734580224"/>
      </c:barChart>
      <c:catAx>
        <c:axId val="73458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4580224"/>
        <c:crosses val="autoZero"/>
        <c:auto val="1"/>
        <c:lblAlgn val="ctr"/>
        <c:lblOffset val="100"/>
        <c:noMultiLvlLbl val="0"/>
      </c:catAx>
      <c:valAx>
        <c:axId val="7345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458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361950</xdr:colOff>
      <xdr:row>0</xdr:row>
      <xdr:rowOff>95250</xdr:rowOff>
    </xdr:from>
    <xdr:to>
      <xdr:col>4</xdr:col>
      <xdr:colOff>114301</xdr:colOff>
      <xdr:row>9</xdr:row>
      <xdr:rowOff>67911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4ECC36-8FCC-40D4-8F90-A971E2D4B6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361950" y="95250"/>
          <a:ext cx="6600826" cy="1687161"/>
        </a:xfrm>
        <a:prstGeom prst="rect">
          <a:avLst/>
        </a:prstGeom>
      </xdr:spPr>
    </xdr:pic>
    <xdr:clientData/>
  </xdr:twoCellAnchor>
  <xdr:twoCellAnchor>
    <xdr:from>
      <xdr:col>1</xdr:col>
      <xdr:colOff>866775</xdr:colOff>
      <xdr:row>41</xdr:row>
      <xdr:rowOff>176212</xdr:rowOff>
    </xdr:from>
    <xdr:to>
      <xdr:col>3</xdr:col>
      <xdr:colOff>38100</xdr:colOff>
      <xdr:row>56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CEF4518-4F5E-0DB6-5232-6D2504510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50B8-B6A3-4629-9BBE-F9EF6D53892D}">
  <dimension ref="A10:F65"/>
  <sheetViews>
    <sheetView showGridLines="0" tabSelected="1" workbookViewId="0">
      <selection activeCell="D52" sqref="D52"/>
    </sheetView>
  </sheetViews>
  <sheetFormatPr defaultColWidth="0" defaultRowHeight="15" x14ac:dyDescent="0.25"/>
  <cols>
    <col min="1" max="1" width="7.42578125" customWidth="1"/>
    <col min="2" max="2" width="45.5703125" customWidth="1"/>
    <col min="3" max="3" width="35.42578125" customWidth="1"/>
    <col min="4" max="4" width="14.28515625" customWidth="1"/>
    <col min="5" max="5" width="13.5703125" customWidth="1"/>
    <col min="6" max="6" width="13.42578125" hidden="1" customWidth="1"/>
    <col min="7" max="11" width="9.140625" hidden="1" customWidth="1"/>
    <col min="12" max="16384" width="9.140625" hidden="1"/>
  </cols>
  <sheetData>
    <row r="10" spans="2:4" ht="15.75" thickBot="1" x14ac:dyDescent="0.3"/>
    <row r="11" spans="2:4" ht="27" customHeight="1" x14ac:dyDescent="0.25">
      <c r="B11" s="45" t="s">
        <v>13</v>
      </c>
      <c r="C11" s="46"/>
      <c r="D11" s="47" t="s">
        <v>16</v>
      </c>
    </row>
    <row r="12" spans="2:4" ht="16.5" thickBot="1" x14ac:dyDescent="0.3">
      <c r="B12" s="26" t="s">
        <v>15</v>
      </c>
      <c r="C12" s="27"/>
      <c r="D12" s="11">
        <v>2000</v>
      </c>
    </row>
    <row r="13" spans="2:4" ht="16.5" thickBot="1" x14ac:dyDescent="0.3">
      <c r="B13" s="28" t="s">
        <v>14</v>
      </c>
      <c r="C13" s="29"/>
      <c r="D13" s="12">
        <v>6.0000000000000001E-3</v>
      </c>
    </row>
    <row r="14" spans="2:4" ht="16.5" thickBot="1" x14ac:dyDescent="0.3">
      <c r="B14" s="30" t="s">
        <v>33</v>
      </c>
      <c r="C14" s="31"/>
      <c r="D14" s="32">
        <f>D12*30%</f>
        <v>600</v>
      </c>
    </row>
    <row r="15" spans="2:4" ht="15.75" thickBot="1" x14ac:dyDescent="0.3"/>
    <row r="16" spans="2:4" ht="34.5" customHeight="1" x14ac:dyDescent="0.25">
      <c r="B16" s="48" t="s">
        <v>5</v>
      </c>
      <c r="C16" s="49"/>
      <c r="D16" s="50"/>
    </row>
    <row r="17" spans="1:4" ht="15.75" x14ac:dyDescent="0.25">
      <c r="B17" s="22" t="s">
        <v>0</v>
      </c>
      <c r="C17" s="23"/>
      <c r="D17" s="13">
        <v>200</v>
      </c>
    </row>
    <row r="18" spans="1:4" ht="15.75" x14ac:dyDescent="0.25">
      <c r="B18" s="24" t="s">
        <v>1</v>
      </c>
      <c r="C18" s="25"/>
      <c r="D18" s="14">
        <v>5</v>
      </c>
    </row>
    <row r="19" spans="1:4" ht="15.75" x14ac:dyDescent="0.25">
      <c r="B19" s="24" t="s">
        <v>2</v>
      </c>
      <c r="C19" s="25"/>
      <c r="D19" s="15">
        <v>1.0789999999999999E-2</v>
      </c>
    </row>
    <row r="20" spans="1:4" ht="15.75" x14ac:dyDescent="0.25">
      <c r="B20" s="16" t="s">
        <v>3</v>
      </c>
      <c r="C20" s="17"/>
      <c r="D20" s="18">
        <f>FV(taxa_mensal,qtd_anos*12,aporte*-1)</f>
        <v>16755.382799697527</v>
      </c>
    </row>
    <row r="21" spans="1:4" ht="16.5" thickBot="1" x14ac:dyDescent="0.3">
      <c r="B21" s="19" t="s">
        <v>4</v>
      </c>
      <c r="C21" s="20"/>
      <c r="D21" s="21">
        <f>D20*Rendimento_Carteira</f>
        <v>100.53229679818516</v>
      </c>
    </row>
    <row r="22" spans="1:4" ht="15.75" thickBot="1" x14ac:dyDescent="0.3"/>
    <row r="23" spans="1:4" ht="36.75" customHeight="1" x14ac:dyDescent="0.25">
      <c r="B23" s="48" t="s">
        <v>11</v>
      </c>
      <c r="C23" s="49"/>
      <c r="D23" s="51" t="s">
        <v>12</v>
      </c>
    </row>
    <row r="24" spans="1:4" ht="15.75" x14ac:dyDescent="0.25">
      <c r="A24" s="1">
        <v>2</v>
      </c>
      <c r="B24" s="7" t="s">
        <v>6</v>
      </c>
      <c r="C24" s="2">
        <f>FV($D$19,$A24*12,$D$17*-1)</f>
        <v>5445.5254595290435</v>
      </c>
      <c r="D24" s="3">
        <f>C24*Rendimento_Carteira</f>
        <v>32.673152757174265</v>
      </c>
    </row>
    <row r="25" spans="1:4" ht="15.75" x14ac:dyDescent="0.25">
      <c r="A25" s="1">
        <v>5</v>
      </c>
      <c r="B25" s="8" t="s">
        <v>8</v>
      </c>
      <c r="C25" s="4">
        <f>FV($D$19,$A25*12,$D$17*-1)</f>
        <v>16755.382799697527</v>
      </c>
      <c r="D25" s="3">
        <f>C25*Rendimento_Carteira</f>
        <v>100.53229679818516</v>
      </c>
    </row>
    <row r="26" spans="1:4" ht="15.75" x14ac:dyDescent="0.25">
      <c r="A26" s="1">
        <v>10</v>
      </c>
      <c r="B26" s="8" t="s">
        <v>7</v>
      </c>
      <c r="C26" s="4">
        <f>FV($D$19,$A26*12,$D$17*-1)</f>
        <v>48656.842506034438</v>
      </c>
      <c r="D26" s="3">
        <f>C26*Rendimento_Carteira</f>
        <v>291.94105503620665</v>
      </c>
    </row>
    <row r="27" spans="1:4" ht="15.75" x14ac:dyDescent="0.25">
      <c r="A27" s="1">
        <v>20</v>
      </c>
      <c r="B27" s="8" t="s">
        <v>9</v>
      </c>
      <c r="C27" s="4">
        <f>FV($D$19,$A27*12,$D$17*-1)</f>
        <v>225039.68001941612</v>
      </c>
      <c r="D27" s="3">
        <f>C27*Rendimento_Carteira</f>
        <v>1350.2380801164968</v>
      </c>
    </row>
    <row r="28" spans="1:4" ht="16.5" thickBot="1" x14ac:dyDescent="0.3">
      <c r="A28" s="1">
        <v>30</v>
      </c>
      <c r="B28" s="9" t="s">
        <v>10</v>
      </c>
      <c r="C28" s="5">
        <f>FV($D$19,$A28*12,$D$17*-1)</f>
        <v>864433.93100094295</v>
      </c>
      <c r="D28" s="6">
        <f>C28*Rendimento_Carteira</f>
        <v>5186.6035860056581</v>
      </c>
    </row>
    <row r="31" spans="1:4" x14ac:dyDescent="0.25">
      <c r="B31" s="52" t="s">
        <v>19</v>
      </c>
      <c r="C31" s="53" t="s">
        <v>31</v>
      </c>
      <c r="D31" s="52"/>
    </row>
    <row r="32" spans="1:4" x14ac:dyDescent="0.25">
      <c r="B32" s="34" t="s">
        <v>18</v>
      </c>
      <c r="C32" s="35">
        <f>aporte</f>
        <v>200</v>
      </c>
      <c r="D32" s="33"/>
    </row>
    <row r="34" spans="2:4" x14ac:dyDescent="0.25">
      <c r="B34" s="38" t="s">
        <v>20</v>
      </c>
      <c r="C34" s="38" t="s">
        <v>21</v>
      </c>
      <c r="D34" s="38" t="s">
        <v>22</v>
      </c>
    </row>
    <row r="35" spans="2:4" x14ac:dyDescent="0.25">
      <c r="B35" s="36" t="s">
        <v>23</v>
      </c>
      <c r="C35" s="37">
        <f>VLOOKUP($C$31&amp;"-"&amp;B35,Planilha2!$A:$D,4,FALSE)</f>
        <v>0.5</v>
      </c>
      <c r="D35" s="43">
        <f>C35*$C$32</f>
        <v>100</v>
      </c>
    </row>
    <row r="36" spans="2:4" x14ac:dyDescent="0.25">
      <c r="B36" s="36" t="s">
        <v>24</v>
      </c>
      <c r="C36" s="37">
        <f>VLOOKUP($C$31&amp;"-"&amp;B36,Planilha2!$A:$D,4,FALSE)</f>
        <v>0.1</v>
      </c>
      <c r="D36" s="43">
        <f t="shared" ref="D36:D40" si="0">C36*$C$32</f>
        <v>20</v>
      </c>
    </row>
    <row r="37" spans="2:4" x14ac:dyDescent="0.25">
      <c r="B37" s="36" t="s">
        <v>25</v>
      </c>
      <c r="C37" s="37">
        <f>VLOOKUP($C$31&amp;"-"&amp;B37,Planilha2!$A:$D,4,FALSE)</f>
        <v>0.05</v>
      </c>
      <c r="D37" s="43">
        <f t="shared" si="0"/>
        <v>10</v>
      </c>
    </row>
    <row r="38" spans="2:4" x14ac:dyDescent="0.25">
      <c r="B38" s="36" t="s">
        <v>26</v>
      </c>
      <c r="C38" s="37">
        <f>VLOOKUP($C$31&amp;"-"&amp;B38,Planilha2!$A:$D,4,FALSE)</f>
        <v>0.05</v>
      </c>
      <c r="D38" s="43">
        <f t="shared" si="0"/>
        <v>10</v>
      </c>
    </row>
    <row r="39" spans="2:4" x14ac:dyDescent="0.25">
      <c r="B39" s="36" t="s">
        <v>27</v>
      </c>
      <c r="C39" s="37">
        <f>VLOOKUP($C$31&amp;"-"&amp;B39,Planilha2!$A:$D,4,FALSE)</f>
        <v>0.2</v>
      </c>
      <c r="D39" s="43">
        <f t="shared" si="0"/>
        <v>40</v>
      </c>
    </row>
    <row r="40" spans="2:4" x14ac:dyDescent="0.25">
      <c r="B40" s="36" t="s">
        <v>28</v>
      </c>
      <c r="C40" s="37">
        <f>VLOOKUP($C$31&amp;"-"&amp;B40,Planilha2!$A:$D,4,FALSE)</f>
        <v>0.1</v>
      </c>
      <c r="D40" s="43">
        <f t="shared" si="0"/>
        <v>20</v>
      </c>
    </row>
    <row r="41" spans="2:4" x14ac:dyDescent="0.25">
      <c r="B41" s="39"/>
      <c r="C41" s="39"/>
      <c r="D41" s="44">
        <f>SUM(D35:D40)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</sheetData>
  <mergeCells count="11">
    <mergeCell ref="B11:C11"/>
    <mergeCell ref="B12:C12"/>
    <mergeCell ref="B13:C13"/>
    <mergeCell ref="B14:C14"/>
    <mergeCell ref="B16:C16"/>
    <mergeCell ref="B23:C23"/>
    <mergeCell ref="B17:C17"/>
    <mergeCell ref="B18:C18"/>
    <mergeCell ref="B19:C19"/>
    <mergeCell ref="B20:C20"/>
    <mergeCell ref="B21:C21"/>
  </mergeCells>
  <dataValidations count="1">
    <dataValidation type="list" allowBlank="1" showInputMessage="1" showErrorMessage="1" sqref="C31" xr:uid="{0037CF42-4333-4047-8C2C-22395E73EB37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E266-C83A-4823-A8F3-6D8DE3B48C22}">
  <dimension ref="A2:D20"/>
  <sheetViews>
    <sheetView workbookViewId="0">
      <selection activeCell="D12" sqref="D12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</cols>
  <sheetData>
    <row r="2" spans="1:4" x14ac:dyDescent="0.25">
      <c r="A2" t="s">
        <v>32</v>
      </c>
      <c r="B2" t="s">
        <v>19</v>
      </c>
      <c r="C2" s="10" t="s">
        <v>20</v>
      </c>
      <c r="D2" s="10" t="s">
        <v>30</v>
      </c>
    </row>
    <row r="3" spans="1:4" x14ac:dyDescent="0.25">
      <c r="A3" t="str">
        <f>$B$3&amp;"-"&amp;C3</f>
        <v>Conservador-PAPEL</v>
      </c>
      <c r="B3" t="s">
        <v>29</v>
      </c>
      <c r="C3" s="36" t="s">
        <v>23</v>
      </c>
      <c r="D3" s="37">
        <v>0.3</v>
      </c>
    </row>
    <row r="4" spans="1:4" x14ac:dyDescent="0.25">
      <c r="A4" t="str">
        <f t="shared" ref="A4:A20" si="0">$B$3&amp;"-"&amp;C4</f>
        <v>Conservador-TIJOLO</v>
      </c>
      <c r="B4" t="s">
        <v>29</v>
      </c>
      <c r="C4" s="36" t="s">
        <v>24</v>
      </c>
      <c r="D4" s="37">
        <v>0.5</v>
      </c>
    </row>
    <row r="5" spans="1:4" x14ac:dyDescent="0.25">
      <c r="A5" t="str">
        <f t="shared" si="0"/>
        <v>Conservador-HÍBRIDOS</v>
      </c>
      <c r="B5" t="s">
        <v>29</v>
      </c>
      <c r="C5" s="36" t="s">
        <v>25</v>
      </c>
      <c r="D5" s="37">
        <v>0.1</v>
      </c>
    </row>
    <row r="6" spans="1:4" x14ac:dyDescent="0.25">
      <c r="A6" t="str">
        <f t="shared" si="0"/>
        <v>Conservador-FOF'S</v>
      </c>
      <c r="B6" t="s">
        <v>29</v>
      </c>
      <c r="C6" s="36" t="s">
        <v>26</v>
      </c>
      <c r="D6" s="37">
        <v>0.1</v>
      </c>
    </row>
    <row r="7" spans="1:4" x14ac:dyDescent="0.25">
      <c r="A7" t="str">
        <f t="shared" si="0"/>
        <v>Conservador-DESENVOLVIMENTO</v>
      </c>
      <c r="B7" t="s">
        <v>29</v>
      </c>
      <c r="C7" s="36" t="s">
        <v>27</v>
      </c>
      <c r="D7" s="37">
        <v>0</v>
      </c>
    </row>
    <row r="8" spans="1:4" x14ac:dyDescent="0.25">
      <c r="A8" t="str">
        <f t="shared" si="0"/>
        <v>Conservador-HOTELARIAS</v>
      </c>
      <c r="B8" t="s">
        <v>29</v>
      </c>
      <c r="C8" s="36" t="s">
        <v>28</v>
      </c>
      <c r="D8" s="37">
        <v>0</v>
      </c>
    </row>
    <row r="9" spans="1:4" x14ac:dyDescent="0.25">
      <c r="A9" s="40" t="str">
        <f>$B$9&amp;"-"&amp;C9</f>
        <v>Moderado-PAPEL</v>
      </c>
      <c r="B9" s="40" t="s">
        <v>17</v>
      </c>
      <c r="C9" s="41" t="s">
        <v>23</v>
      </c>
      <c r="D9" s="42">
        <v>0.32</v>
      </c>
    </row>
    <row r="10" spans="1:4" x14ac:dyDescent="0.25">
      <c r="A10" t="str">
        <f t="shared" ref="A10:A14" si="1">$B$9&amp;"-"&amp;C10</f>
        <v>Moderado-TIJOLO</v>
      </c>
      <c r="B10" t="s">
        <v>17</v>
      </c>
      <c r="C10" s="36" t="s">
        <v>24</v>
      </c>
      <c r="D10" s="37">
        <v>0.4</v>
      </c>
    </row>
    <row r="11" spans="1:4" x14ac:dyDescent="0.25">
      <c r="A11" t="str">
        <f t="shared" si="1"/>
        <v>Moderado-HÍBRIDOS</v>
      </c>
      <c r="B11" t="s">
        <v>17</v>
      </c>
      <c r="C11" s="36" t="s">
        <v>25</v>
      </c>
      <c r="D11" s="37">
        <v>0.08</v>
      </c>
    </row>
    <row r="12" spans="1:4" x14ac:dyDescent="0.25">
      <c r="A12" t="str">
        <f t="shared" si="1"/>
        <v>Moderado-FOF'S</v>
      </c>
      <c r="B12" t="s">
        <v>17</v>
      </c>
      <c r="C12" s="36" t="s">
        <v>26</v>
      </c>
      <c r="D12" s="37">
        <v>0.1</v>
      </c>
    </row>
    <row r="13" spans="1:4" x14ac:dyDescent="0.25">
      <c r="A13" t="str">
        <f t="shared" si="1"/>
        <v>Moderado-DESENVOLVIMENTO</v>
      </c>
      <c r="B13" t="s">
        <v>17</v>
      </c>
      <c r="C13" s="36" t="s">
        <v>27</v>
      </c>
      <c r="D13" s="37">
        <v>0.1</v>
      </c>
    </row>
    <row r="14" spans="1:4" x14ac:dyDescent="0.25">
      <c r="A14" t="str">
        <f t="shared" si="1"/>
        <v>Moderado-HOTELARIAS</v>
      </c>
      <c r="B14" t="s">
        <v>17</v>
      </c>
      <c r="C14" s="36" t="s">
        <v>28</v>
      </c>
      <c r="D14" s="37">
        <v>0</v>
      </c>
    </row>
    <row r="15" spans="1:4" x14ac:dyDescent="0.25">
      <c r="A15" s="40" t="str">
        <f>$B$15&amp;"-"&amp;C15</f>
        <v>Agressivo-PAPEL</v>
      </c>
      <c r="B15" s="40" t="s">
        <v>31</v>
      </c>
      <c r="C15" s="41" t="s">
        <v>23</v>
      </c>
      <c r="D15" s="42">
        <v>0.5</v>
      </c>
    </row>
    <row r="16" spans="1:4" x14ac:dyDescent="0.25">
      <c r="A16" t="str">
        <f t="shared" ref="A16:A20" si="2">$B$15&amp;"-"&amp;C16</f>
        <v>Agressivo-TIJOLO</v>
      </c>
      <c r="B16" t="s">
        <v>31</v>
      </c>
      <c r="C16" s="36" t="s">
        <v>24</v>
      </c>
      <c r="D16" s="37">
        <v>0.1</v>
      </c>
    </row>
    <row r="17" spans="1:4" x14ac:dyDescent="0.25">
      <c r="A17" t="str">
        <f t="shared" si="2"/>
        <v>Agressivo-HÍBRIDOS</v>
      </c>
      <c r="B17" t="s">
        <v>31</v>
      </c>
      <c r="C17" s="36" t="s">
        <v>25</v>
      </c>
      <c r="D17" s="37">
        <v>0.05</v>
      </c>
    </row>
    <row r="18" spans="1:4" x14ac:dyDescent="0.25">
      <c r="A18" t="str">
        <f t="shared" si="2"/>
        <v>Agressivo-FOF'S</v>
      </c>
      <c r="B18" t="s">
        <v>31</v>
      </c>
      <c r="C18" s="36" t="s">
        <v>26</v>
      </c>
      <c r="D18" s="37">
        <v>0.05</v>
      </c>
    </row>
    <row r="19" spans="1:4" x14ac:dyDescent="0.25">
      <c r="A19" t="str">
        <f t="shared" si="2"/>
        <v>Agressivo-DESENVOLVIMENTO</v>
      </c>
      <c r="B19" t="s">
        <v>31</v>
      </c>
      <c r="C19" s="36" t="s">
        <v>27</v>
      </c>
      <c r="D19" s="37">
        <v>0.2</v>
      </c>
    </row>
    <row r="20" spans="1:4" x14ac:dyDescent="0.25">
      <c r="A20" t="str">
        <f t="shared" si="2"/>
        <v>Agressivo-HOTELARIAS</v>
      </c>
      <c r="B20" t="s">
        <v>31</v>
      </c>
      <c r="C20" s="36" t="s">
        <v>28</v>
      </c>
      <c r="D20" s="3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Planilha1</vt:lpstr>
      <vt:lpstr>Planilha2</vt:lpstr>
      <vt:lpstr>aporte</vt:lpstr>
      <vt:lpstr>dividendos_mensal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Klevio Sousa</dc:creator>
  <cp:lastModifiedBy>Klevio Sousa</cp:lastModifiedBy>
  <dcterms:created xsi:type="dcterms:W3CDTF">2025-07-30T10:31:26Z</dcterms:created>
  <dcterms:modified xsi:type="dcterms:W3CDTF">2025-07-31T17:46:14Z</dcterms:modified>
</cp:coreProperties>
</file>