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19440" windowHeight="7995" activeTab="1"/>
  </bookViews>
  <sheets>
    <sheet name="summary" sheetId="1" r:id="rId1"/>
    <sheet name="Sheet1" sheetId="2" r:id="rId2"/>
  </sheets>
  <calcPr calcId="125725"/>
</workbook>
</file>

<file path=xl/calcChain.xml><?xml version="1.0" encoding="utf-8"?>
<calcChain xmlns="http://schemas.openxmlformats.org/spreadsheetml/2006/main">
  <c r="P40" i="1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P9"/>
  <c r="P8"/>
  <c r="P7"/>
  <c r="P6"/>
  <c r="P5"/>
  <c r="P4"/>
  <c r="P3"/>
  <c r="P2"/>
  <c r="L2"/>
  <c r="Q10"/>
  <c r="K2"/>
  <c r="R2" i="2" l="1"/>
  <c r="S2"/>
  <c r="T2"/>
  <c r="U2"/>
  <c r="L40" i="1"/>
  <c r="L39"/>
  <c r="L38"/>
  <c r="L37"/>
  <c r="P2" i="2" s="1"/>
  <c r="L36" i="1"/>
  <c r="L35"/>
  <c r="L34"/>
  <c r="L33"/>
  <c r="O2" i="2" s="1"/>
  <c r="L32" i="1"/>
  <c r="L31"/>
  <c r="L30"/>
  <c r="L29"/>
  <c r="N2" i="2" s="1"/>
  <c r="L28" i="1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M2" i="2" s="1"/>
  <c r="L3" i="1"/>
  <c r="K40" l="1"/>
  <c r="N40" s="1"/>
  <c r="K39"/>
  <c r="N39" s="1"/>
  <c r="K38"/>
  <c r="N38" s="1"/>
  <c r="K37"/>
  <c r="N37" s="1"/>
  <c r="K36"/>
  <c r="N36" s="1"/>
  <c r="K35"/>
  <c r="N35" s="1"/>
  <c r="K34"/>
  <c r="N34" s="1"/>
  <c r="K33"/>
  <c r="N33" s="1"/>
  <c r="K32"/>
  <c r="N32" s="1"/>
  <c r="K31"/>
  <c r="N31" s="1"/>
  <c r="K30"/>
  <c r="N30" s="1"/>
  <c r="K29"/>
  <c r="N29" s="1"/>
  <c r="K28"/>
  <c r="N28" s="1"/>
  <c r="K27"/>
  <c r="N27" s="1"/>
  <c r="K26"/>
  <c r="N26" s="1"/>
  <c r="K25"/>
  <c r="N25" s="1"/>
  <c r="K24"/>
  <c r="N24" s="1"/>
  <c r="K23"/>
  <c r="N23" s="1"/>
  <c r="K22"/>
  <c r="N22" s="1"/>
  <c r="K21"/>
  <c r="N21" s="1"/>
  <c r="K20"/>
  <c r="N20" s="1"/>
  <c r="K19"/>
  <c r="N19" s="1"/>
  <c r="K18"/>
  <c r="N18" s="1"/>
  <c r="K17"/>
  <c r="N17" s="1"/>
  <c r="K16"/>
  <c r="N16" s="1"/>
  <c r="K15"/>
  <c r="N15" s="1"/>
  <c r="K14"/>
  <c r="N14" s="1"/>
  <c r="K13"/>
  <c r="N13" s="1"/>
  <c r="K12"/>
  <c r="N12" s="1"/>
  <c r="K11"/>
  <c r="N11" s="1"/>
  <c r="K10"/>
  <c r="N10" s="1"/>
  <c r="K9"/>
  <c r="N9" s="1"/>
  <c r="K8"/>
  <c r="N8" s="1"/>
  <c r="K7"/>
  <c r="N7" s="1"/>
  <c r="K6"/>
  <c r="N6" s="1"/>
  <c r="K5"/>
  <c r="N5" s="1"/>
  <c r="K4"/>
  <c r="N4" s="1"/>
  <c r="K3"/>
  <c r="N3" s="1"/>
  <c r="N2"/>
</calcChain>
</file>

<file path=xl/sharedStrings.xml><?xml version="1.0" encoding="utf-8"?>
<sst xmlns="http://schemas.openxmlformats.org/spreadsheetml/2006/main" count="38" uniqueCount="18">
  <si>
    <t>Diet</t>
  </si>
  <si>
    <t>stockNo</t>
  </si>
  <si>
    <t>totalCInput</t>
  </si>
  <si>
    <t>C_CH4M</t>
  </si>
  <si>
    <t>CCH4S</t>
  </si>
  <si>
    <t>CO2M</t>
  </si>
  <si>
    <t>CCO2_S</t>
  </si>
  <si>
    <t>ENH3</t>
  </si>
  <si>
    <t>NN2O</t>
  </si>
  <si>
    <t>53%C/OM</t>
  </si>
  <si>
    <t>CH4-C</t>
  </si>
  <si>
    <t>%degrad</t>
  </si>
  <si>
    <t>hn-ec</t>
  </si>
  <si>
    <t>hn-lc</t>
  </si>
  <si>
    <t>ln-ec</t>
  </si>
  <si>
    <t>ln-lc</t>
  </si>
  <si>
    <t>totC</t>
  </si>
  <si>
    <t>% degrad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</si>
</sst>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10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18" fillId="33" borderId="11" xfId="0" applyFont="1" applyFill="1" applyBorder="1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Emissions during storage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summary!$L$1</c:f>
              <c:strCache>
                <c:ptCount val="1"/>
                <c:pt idx="0">
                  <c:v>CH4-C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summary!$B$2:$B$24</c:f>
              <c:numCache>
                <c:formatCode>General</c:formatCode>
                <c:ptCount val="23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</c:numCache>
            </c:numRef>
          </c:xVal>
          <c:yVal>
            <c:numRef>
              <c:f>summary!$L$2:$L$24</c:f>
              <c:numCache>
                <c:formatCode>General</c:formatCode>
                <c:ptCount val="23"/>
                <c:pt idx="0">
                  <c:v>98.536740658781142</c:v>
                </c:pt>
                <c:pt idx="1">
                  <c:v>111.48705708030904</c:v>
                </c:pt>
                <c:pt idx="2">
                  <c:v>124.39651837524178</c:v>
                </c:pt>
                <c:pt idx="3">
                  <c:v>87.741007699275357</c:v>
                </c:pt>
                <c:pt idx="4">
                  <c:v>98.961122903787256</c:v>
                </c:pt>
                <c:pt idx="5">
                  <c:v>110.01271983187699</c:v>
                </c:pt>
                <c:pt idx="6">
                  <c:v>120.9838628979857</c:v>
                </c:pt>
                <c:pt idx="7">
                  <c:v>76.8040450997254</c:v>
                </c:pt>
                <c:pt idx="8">
                  <c:v>86.19185562943494</c:v>
                </c:pt>
                <c:pt idx="9">
                  <c:v>95.457373798173833</c:v>
                </c:pt>
                <c:pt idx="10">
                  <c:v>104.61638884879974</c:v>
                </c:pt>
                <c:pt idx="11">
                  <c:v>66.484054925363893</c:v>
                </c:pt>
                <c:pt idx="12">
                  <c:v>74.279022955306914</c:v>
                </c:pt>
                <c:pt idx="13">
                  <c:v>82.105212861450951</c:v>
                </c:pt>
                <c:pt idx="14">
                  <c:v>89.989873331786995</c:v>
                </c:pt>
                <c:pt idx="15">
                  <c:v>57.37868459094345</c:v>
                </c:pt>
                <c:pt idx="16">
                  <c:v>64.072189163795798</c:v>
                </c:pt>
                <c:pt idx="17">
                  <c:v>70.671554146379009</c:v>
                </c:pt>
                <c:pt idx="18">
                  <c:v>77.069891950034318</c:v>
                </c:pt>
                <c:pt idx="19">
                  <c:v>49.481629789530487</c:v>
                </c:pt>
                <c:pt idx="20">
                  <c:v>55.039198446944191</c:v>
                </c:pt>
                <c:pt idx="21">
                  <c:v>60.518514310601105</c:v>
                </c:pt>
                <c:pt idx="22">
                  <c:v>66.005671721202447</c:v>
                </c:pt>
              </c:numCache>
            </c:numRef>
          </c:yVal>
        </c:ser>
        <c:axId val="38143872"/>
        <c:axId val="40254848"/>
      </c:scatterChart>
      <c:valAx>
        <c:axId val="381438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 of maize silage in diet</a:t>
                </a:r>
              </a:p>
            </c:rich>
          </c:tx>
          <c:layout/>
        </c:title>
        <c:numFmt formatCode="General" sourceLinked="1"/>
        <c:tickLblPos val="nextTo"/>
        <c:crossAx val="40254848"/>
        <c:crosses val="autoZero"/>
        <c:crossBetween val="midCat"/>
      </c:valAx>
      <c:valAx>
        <c:axId val="4025484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kg</a:t>
                </a:r>
                <a:r>
                  <a:rPr lang="en-GB" baseline="0"/>
                  <a:t> CH4-C</a:t>
                </a:r>
              </a:p>
              <a:p>
                <a:pPr>
                  <a:defRPr/>
                </a:pPr>
                <a:r>
                  <a:rPr lang="en-GB" baseline="0"/>
                  <a:t>per cow</a:t>
                </a:r>
                <a:endParaRPr lang="en-GB"/>
              </a:p>
            </c:rich>
          </c:tx>
          <c:layout/>
        </c:title>
        <c:numFmt formatCode="General" sourceLinked="1"/>
        <c:tickLblPos val="nextTo"/>
        <c:crossAx val="38143872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clustered"/>
        <c:ser>
          <c:idx val="0"/>
          <c:order val="0"/>
          <c:cat>
            <c:strRef>
              <c:f>Sheet1!$M$1:$P$1</c:f>
              <c:strCache>
                <c:ptCount val="4"/>
                <c:pt idx="0">
                  <c:v>hn-ec</c:v>
                </c:pt>
                <c:pt idx="1">
                  <c:v>hn-lc</c:v>
                </c:pt>
                <c:pt idx="2">
                  <c:v>ln-ec</c:v>
                </c:pt>
                <c:pt idx="3">
                  <c:v>ln-lc</c:v>
                </c:pt>
              </c:strCache>
            </c:strRef>
          </c:cat>
          <c:val>
            <c:numRef>
              <c:f>Sheet1!$M$2:$P$2</c:f>
              <c:numCache>
                <c:formatCode>General</c:formatCode>
                <c:ptCount val="4"/>
                <c:pt idx="0">
                  <c:v>111.47343870477732</c:v>
                </c:pt>
                <c:pt idx="1">
                  <c:v>91.659201391910557</c:v>
                </c:pt>
                <c:pt idx="2">
                  <c:v>82.898146287001381</c:v>
                </c:pt>
                <c:pt idx="3">
                  <c:v>64.978034930453404</c:v>
                </c:pt>
              </c:numCache>
            </c:numRef>
          </c:val>
        </c:ser>
        <c:axId val="40507648"/>
        <c:axId val="48841088"/>
      </c:barChart>
      <c:catAx>
        <c:axId val="40507648"/>
        <c:scaling>
          <c:orientation val="minMax"/>
        </c:scaling>
        <c:axPos val="b"/>
        <c:tickLblPos val="nextTo"/>
        <c:crossAx val="48841088"/>
        <c:crosses val="autoZero"/>
        <c:auto val="1"/>
        <c:lblAlgn val="ctr"/>
        <c:lblOffset val="100"/>
      </c:catAx>
      <c:valAx>
        <c:axId val="4884108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kg CH4-C per cow</a:t>
                </a:r>
              </a:p>
            </c:rich>
          </c:tx>
          <c:layout/>
        </c:title>
        <c:numFmt formatCode="General" sourceLinked="1"/>
        <c:tickLblPos val="nextTo"/>
        <c:crossAx val="4050764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Carbon</a:t>
            </a:r>
            <a:r>
              <a:rPr lang="en-US" baseline="0"/>
              <a:t> degradation </a:t>
            </a:r>
            <a:r>
              <a:rPr lang="en-US"/>
              <a:t>during storage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summary!$P$1</c:f>
              <c:strCache>
                <c:ptCount val="1"/>
                <c:pt idx="0">
                  <c:v>%degrad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summary!$B$2:$B$24</c:f>
              <c:numCache>
                <c:formatCode>General</c:formatCode>
                <c:ptCount val="23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</c:numCache>
            </c:numRef>
          </c:xVal>
          <c:yVal>
            <c:numRef>
              <c:f>summary!$P$2:$P$24</c:f>
              <c:numCache>
                <c:formatCode>General</c:formatCode>
                <c:ptCount val="23"/>
                <c:pt idx="0">
                  <c:v>18.846264310503013</c:v>
                </c:pt>
                <c:pt idx="1">
                  <c:v>18.801612851559998</c:v>
                </c:pt>
                <c:pt idx="2">
                  <c:v>18.722540937505023</c:v>
                </c:pt>
                <c:pt idx="3">
                  <c:v>18.124137517249654</c:v>
                </c:pt>
                <c:pt idx="4">
                  <c:v>17.983899623588457</c:v>
                </c:pt>
                <c:pt idx="5">
                  <c:v>17.794701319633322</c:v>
                </c:pt>
                <c:pt idx="6">
                  <c:v>17.574521037193858</c:v>
                </c:pt>
                <c:pt idx="7">
                  <c:v>17.097902722707897</c:v>
                </c:pt>
                <c:pt idx="8">
                  <c:v>16.825557182851622</c:v>
                </c:pt>
                <c:pt idx="9">
                  <c:v>16.526068576796618</c:v>
                </c:pt>
                <c:pt idx="10">
                  <c:v>16.224914888458294</c:v>
                </c:pt>
                <c:pt idx="11">
                  <c:v>15.711444906075778</c:v>
                </c:pt>
                <c:pt idx="12">
                  <c:v>15.283598401306728</c:v>
                </c:pt>
                <c:pt idx="13">
                  <c:v>14.903554984029537</c:v>
                </c:pt>
                <c:pt idx="14">
                  <c:v>14.586346382955144</c:v>
                </c:pt>
                <c:pt idx="15">
                  <c:v>14.022962585682016</c:v>
                </c:pt>
                <c:pt idx="16">
                  <c:v>13.432650336560751</c:v>
                </c:pt>
                <c:pt idx="17">
                  <c:v>13.041459305963325</c:v>
                </c:pt>
                <c:pt idx="18">
                  <c:v>12.690505924749219</c:v>
                </c:pt>
                <c:pt idx="19">
                  <c:v>11.827753850536583</c:v>
                </c:pt>
                <c:pt idx="20">
                  <c:v>11.346268416993031</c:v>
                </c:pt>
                <c:pt idx="21">
                  <c:v>10.964994756783938</c:v>
                </c:pt>
                <c:pt idx="22">
                  <c:v>10.656164588715415</c:v>
                </c:pt>
              </c:numCache>
            </c:numRef>
          </c:yVal>
        </c:ser>
        <c:axId val="75630080"/>
        <c:axId val="75640832"/>
      </c:scatterChart>
      <c:valAx>
        <c:axId val="756300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 of maize silage in diet</a:t>
                </a:r>
              </a:p>
            </c:rich>
          </c:tx>
          <c:layout/>
        </c:title>
        <c:numFmt formatCode="General" sourceLinked="1"/>
        <c:tickLblPos val="nextTo"/>
        <c:crossAx val="75640832"/>
        <c:crosses val="autoZero"/>
        <c:crossBetween val="midCat"/>
      </c:valAx>
      <c:valAx>
        <c:axId val="7564083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 baseline="0"/>
                  <a:t>% of C</a:t>
                </a:r>
              </a:p>
              <a:p>
                <a:pPr>
                  <a:defRPr/>
                </a:pPr>
                <a:r>
                  <a:rPr lang="en-GB" baseline="0"/>
                  <a:t>excreted</a:t>
                </a:r>
                <a:endParaRPr lang="en-GB"/>
              </a:p>
            </c:rich>
          </c:tx>
          <c:layout/>
        </c:title>
        <c:numFmt formatCode="General" sourceLinked="1"/>
        <c:tickLblPos val="nextTo"/>
        <c:crossAx val="75630080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Carbon degradation during storage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Sheet1!$M$1:$P$1</c:f>
              <c:strCache>
                <c:ptCount val="4"/>
                <c:pt idx="0">
                  <c:v>hn-ec</c:v>
                </c:pt>
                <c:pt idx="1">
                  <c:v>hn-lc</c:v>
                </c:pt>
                <c:pt idx="2">
                  <c:v>ln-ec</c:v>
                </c:pt>
                <c:pt idx="3">
                  <c:v>ln-lc</c:v>
                </c:pt>
              </c:strCache>
            </c:strRef>
          </c:cat>
          <c:val>
            <c:numRef>
              <c:f>Sheet1!$R$2:$U$2</c:f>
              <c:numCache>
                <c:formatCode>General</c:formatCode>
                <c:ptCount val="4"/>
                <c:pt idx="0">
                  <c:v>18.790139366522677</c:v>
                </c:pt>
                <c:pt idx="1">
                  <c:v>13.587209497286469</c:v>
                </c:pt>
                <c:pt idx="2">
                  <c:v>16.546061041606741</c:v>
                </c:pt>
                <c:pt idx="3">
                  <c:v>11.119475953532085</c:v>
                </c:pt>
              </c:numCache>
            </c:numRef>
          </c:val>
        </c:ser>
        <c:axId val="48851200"/>
        <c:axId val="75215232"/>
      </c:barChart>
      <c:catAx>
        <c:axId val="48851200"/>
        <c:scaling>
          <c:orientation val="minMax"/>
        </c:scaling>
        <c:axPos val="b"/>
        <c:tickLblPos val="nextTo"/>
        <c:crossAx val="75215232"/>
        <c:crosses val="autoZero"/>
        <c:auto val="1"/>
        <c:lblAlgn val="ctr"/>
        <c:lblOffset val="100"/>
      </c:catAx>
      <c:valAx>
        <c:axId val="7521523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% of C excreted</a:t>
                </a:r>
              </a:p>
            </c:rich>
          </c:tx>
          <c:layout/>
        </c:title>
        <c:numFmt formatCode="General" sourceLinked="1"/>
        <c:tickLblPos val="nextTo"/>
        <c:crossAx val="48851200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28576</xdr:colOff>
      <xdr:row>1</xdr:row>
      <xdr:rowOff>0</xdr:rowOff>
    </xdr:from>
    <xdr:to>
      <xdr:col>9</xdr:col>
      <xdr:colOff>381000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3</xdr:row>
      <xdr:rowOff>104775</xdr:rowOff>
    </xdr:from>
    <xdr:to>
      <xdr:col>18</xdr:col>
      <xdr:colOff>333375</xdr:colOff>
      <xdr:row>17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9</xdr:col>
      <xdr:colOff>352424</xdr:colOff>
      <xdr:row>32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85725</xdr:colOff>
      <xdr:row>19</xdr:row>
      <xdr:rowOff>66675</xdr:rowOff>
    </xdr:from>
    <xdr:to>
      <xdr:col>18</xdr:col>
      <xdr:colOff>390525</xdr:colOff>
      <xdr:row>33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0"/>
  <sheetViews>
    <sheetView workbookViewId="0">
      <selection activeCell="C1" sqref="C1"/>
    </sheetView>
  </sheetViews>
  <sheetFormatPr defaultRowHeight="15"/>
  <sheetData>
    <row r="1" spans="1:18" ht="15.75" thickBot="1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16</v>
      </c>
      <c r="L1" t="s">
        <v>10</v>
      </c>
      <c r="M1" t="s">
        <v>9</v>
      </c>
      <c r="P1" t="s">
        <v>11</v>
      </c>
    </row>
    <row r="2" spans="1:18">
      <c r="A2">
        <v>0</v>
      </c>
      <c r="B2" s="1">
        <v>90</v>
      </c>
      <c r="C2">
        <v>20425.599999999999</v>
      </c>
      <c r="D2">
        <v>50138</v>
      </c>
      <c r="E2">
        <v>5514.17</v>
      </c>
      <c r="F2">
        <v>0</v>
      </c>
      <c r="G2">
        <v>3934.97</v>
      </c>
      <c r="H2">
        <v>0</v>
      </c>
      <c r="I2">
        <v>1.1904699999999999</v>
      </c>
      <c r="J2">
        <v>0</v>
      </c>
      <c r="K2">
        <f>365*D2/C2</f>
        <v>895.95262807457311</v>
      </c>
      <c r="L2">
        <f>E2*365/C2</f>
        <v>98.536740658781142</v>
      </c>
      <c r="M2">
        <v>749.59524582500035</v>
      </c>
      <c r="N2">
        <f>K2/M2</f>
        <v>1.1952485465519365</v>
      </c>
      <c r="P2">
        <f>100*(E2+F2+G2+H2)/D2</f>
        <v>18.846264310503013</v>
      </c>
      <c r="R2" t="s">
        <v>12</v>
      </c>
    </row>
    <row r="3" spans="1:18">
      <c r="A3">
        <v>1</v>
      </c>
      <c r="B3" s="2">
        <v>90</v>
      </c>
      <c r="C3">
        <v>17951.900000000001</v>
      </c>
      <c r="D3">
        <v>49948.800000000003</v>
      </c>
      <c r="E3">
        <v>5483.3</v>
      </c>
      <c r="F3">
        <v>0</v>
      </c>
      <c r="G3">
        <v>3907.88</v>
      </c>
      <c r="H3">
        <v>0</v>
      </c>
      <c r="I3">
        <v>1.17012</v>
      </c>
      <c r="J3">
        <v>0</v>
      </c>
      <c r="K3">
        <f t="shared" ref="K3:K40" si="0">365*D3/C3</f>
        <v>1015.5644806399322</v>
      </c>
      <c r="L3">
        <f t="shared" ref="L3:L40" si="1">E3*365/C3</f>
        <v>111.48705708030904</v>
      </c>
      <c r="M3">
        <v>850.24118714999895</v>
      </c>
      <c r="N3">
        <f t="shared" ref="N3:N40" si="2">K3/M3</f>
        <v>1.1944428192711947</v>
      </c>
      <c r="P3">
        <f t="shared" ref="P3:P40" si="3">100*(E3+F3+G3+H3)/D3</f>
        <v>18.801612851559998</v>
      </c>
      <c r="R3" t="s">
        <v>12</v>
      </c>
    </row>
    <row r="4" spans="1:18">
      <c r="A4">
        <v>2</v>
      </c>
      <c r="B4" s="2">
        <v>90</v>
      </c>
      <c r="C4">
        <v>15975.3</v>
      </c>
      <c r="D4">
        <v>49783.199999999997</v>
      </c>
      <c r="E4">
        <v>5444.58</v>
      </c>
      <c r="F4">
        <v>0</v>
      </c>
      <c r="G4">
        <v>3876.1</v>
      </c>
      <c r="H4">
        <v>0</v>
      </c>
      <c r="I4">
        <v>1.1501600000000001</v>
      </c>
      <c r="J4">
        <v>0</v>
      </c>
      <c r="K4">
        <f t="shared" si="0"/>
        <v>1137.4351655367975</v>
      </c>
      <c r="L4">
        <f t="shared" si="1"/>
        <v>124.39651837524178</v>
      </c>
      <c r="M4">
        <v>953.85300714999664</v>
      </c>
      <c r="N4">
        <f t="shared" si="2"/>
        <v>1.192463783214694</v>
      </c>
      <c r="P4">
        <f t="shared" si="3"/>
        <v>18.722540937505023</v>
      </c>
      <c r="R4" t="s">
        <v>12</v>
      </c>
    </row>
    <row r="5" spans="1:18">
      <c r="A5">
        <v>3</v>
      </c>
      <c r="B5" s="2">
        <v>75</v>
      </c>
      <c r="C5">
        <v>22080</v>
      </c>
      <c r="D5">
        <v>50001</v>
      </c>
      <c r="E5">
        <v>5307.73</v>
      </c>
      <c r="F5">
        <v>0</v>
      </c>
      <c r="G5">
        <v>3754.52</v>
      </c>
      <c r="H5">
        <v>0</v>
      </c>
      <c r="I5">
        <v>1.08158</v>
      </c>
      <c r="J5">
        <v>0</v>
      </c>
      <c r="K5">
        <f t="shared" si="0"/>
        <v>826.55638586956525</v>
      </c>
      <c r="L5">
        <f t="shared" si="1"/>
        <v>87.741007699275357</v>
      </c>
      <c r="M5">
        <v>696.20101459999796</v>
      </c>
      <c r="N5">
        <f t="shared" si="2"/>
        <v>1.1872381230936053</v>
      </c>
      <c r="P5">
        <f t="shared" si="3"/>
        <v>18.124137517249654</v>
      </c>
    </row>
    <row r="6" spans="1:18">
      <c r="A6">
        <v>4</v>
      </c>
      <c r="B6" s="2">
        <v>75</v>
      </c>
      <c r="C6">
        <v>19362.3</v>
      </c>
      <c r="D6">
        <v>49812.5</v>
      </c>
      <c r="E6">
        <v>5249.63</v>
      </c>
      <c r="F6">
        <v>0</v>
      </c>
      <c r="G6">
        <v>3708.6</v>
      </c>
      <c r="H6">
        <v>0</v>
      </c>
      <c r="I6">
        <v>1.0567899999999999</v>
      </c>
      <c r="J6">
        <v>0</v>
      </c>
      <c r="K6">
        <f t="shared" si="0"/>
        <v>939.01873744338229</v>
      </c>
      <c r="L6">
        <f t="shared" si="1"/>
        <v>98.961122903787256</v>
      </c>
      <c r="M6">
        <v>793.16299085000162</v>
      </c>
      <c r="N6">
        <f t="shared" si="2"/>
        <v>1.1838912660776983</v>
      </c>
      <c r="P6">
        <f t="shared" si="3"/>
        <v>17.983899623588457</v>
      </c>
    </row>
    <row r="7" spans="1:18">
      <c r="A7">
        <v>5</v>
      </c>
      <c r="B7" s="2">
        <v>75</v>
      </c>
      <c r="C7">
        <v>17177.900000000001</v>
      </c>
      <c r="D7">
        <v>49635</v>
      </c>
      <c r="E7">
        <v>5177.5</v>
      </c>
      <c r="F7">
        <v>0</v>
      </c>
      <c r="G7">
        <v>3654.9</v>
      </c>
      <c r="H7">
        <v>0</v>
      </c>
      <c r="I7">
        <v>1.0324199999999999</v>
      </c>
      <c r="J7">
        <v>0</v>
      </c>
      <c r="K7">
        <f t="shared" si="0"/>
        <v>1054.6559823959853</v>
      </c>
      <c r="L7">
        <f t="shared" si="1"/>
        <v>110.01271983187699</v>
      </c>
      <c r="M7">
        <v>894.52769564999733</v>
      </c>
      <c r="N7">
        <f t="shared" si="2"/>
        <v>1.17900875235577</v>
      </c>
      <c r="P7">
        <f t="shared" si="3"/>
        <v>17.794701319633322</v>
      </c>
    </row>
    <row r="8" spans="1:18">
      <c r="A8">
        <v>6</v>
      </c>
      <c r="B8" s="2">
        <v>75</v>
      </c>
      <c r="C8">
        <v>15390</v>
      </c>
      <c r="D8">
        <v>49502.8</v>
      </c>
      <c r="E8">
        <v>5101.21</v>
      </c>
      <c r="F8">
        <v>0</v>
      </c>
      <c r="G8">
        <v>3598.67</v>
      </c>
      <c r="H8">
        <v>0</v>
      </c>
      <c r="I8">
        <v>1.0087200000000001</v>
      </c>
      <c r="J8">
        <v>0</v>
      </c>
      <c r="K8">
        <f t="shared" si="0"/>
        <v>1174.0430149447693</v>
      </c>
      <c r="L8">
        <f t="shared" si="1"/>
        <v>120.9838628979857</v>
      </c>
      <c r="M8">
        <v>1000.696247575003</v>
      </c>
      <c r="N8">
        <f t="shared" si="2"/>
        <v>1.1732261590765822</v>
      </c>
      <c r="P8">
        <f t="shared" si="3"/>
        <v>17.574521037193858</v>
      </c>
    </row>
    <row r="9" spans="1:18">
      <c r="A9">
        <v>7</v>
      </c>
      <c r="B9" s="2">
        <v>60</v>
      </c>
      <c r="C9">
        <v>24071.1</v>
      </c>
      <c r="D9">
        <v>50365.3</v>
      </c>
      <c r="E9">
        <v>5065.09</v>
      </c>
      <c r="F9">
        <v>0</v>
      </c>
      <c r="G9">
        <v>3546.32</v>
      </c>
      <c r="H9">
        <v>0</v>
      </c>
      <c r="I9">
        <v>0.96401099999999995</v>
      </c>
      <c r="J9">
        <v>0</v>
      </c>
      <c r="K9">
        <f t="shared" si="0"/>
        <v>763.70978060828133</v>
      </c>
      <c r="L9">
        <f t="shared" si="1"/>
        <v>76.8040450997254</v>
      </c>
      <c r="M9">
        <v>651.20512494999957</v>
      </c>
      <c r="N9">
        <f t="shared" si="2"/>
        <v>1.172763774957883</v>
      </c>
      <c r="P9">
        <f t="shared" si="3"/>
        <v>17.097902722707897</v>
      </c>
    </row>
    <row r="10" spans="1:18">
      <c r="A10">
        <v>8</v>
      </c>
      <c r="B10" s="2">
        <v>60</v>
      </c>
      <c r="C10">
        <v>21040.3</v>
      </c>
      <c r="D10">
        <v>50185.5</v>
      </c>
      <c r="E10">
        <v>4968.5</v>
      </c>
      <c r="F10">
        <v>0</v>
      </c>
      <c r="G10">
        <v>3475.49</v>
      </c>
      <c r="H10">
        <v>0</v>
      </c>
      <c r="I10">
        <v>0.933809</v>
      </c>
      <c r="J10">
        <v>0</v>
      </c>
      <c r="K10">
        <f t="shared" si="0"/>
        <v>870.60106082137611</v>
      </c>
      <c r="L10">
        <f t="shared" si="1"/>
        <v>86.19185562943494</v>
      </c>
      <c r="M10">
        <v>746.60334812500105</v>
      </c>
      <c r="N10">
        <f t="shared" si="2"/>
        <v>1.16608244927883</v>
      </c>
      <c r="P10">
        <f t="shared" si="3"/>
        <v>16.825557182851622</v>
      </c>
      <c r="Q10">
        <f>1700*0.46</f>
        <v>782</v>
      </c>
    </row>
    <row r="11" spans="1:18">
      <c r="A11">
        <v>9</v>
      </c>
      <c r="B11" s="2">
        <v>60</v>
      </c>
      <c r="C11">
        <v>18607.099999999999</v>
      </c>
      <c r="D11">
        <v>50031.5</v>
      </c>
      <c r="E11">
        <v>4866.26</v>
      </c>
      <c r="F11">
        <v>0</v>
      </c>
      <c r="G11">
        <v>3401.98</v>
      </c>
      <c r="H11">
        <v>0</v>
      </c>
      <c r="I11">
        <v>0.90459000000000001</v>
      </c>
      <c r="J11">
        <v>0</v>
      </c>
      <c r="K11">
        <f t="shared" si="0"/>
        <v>981.42631038689535</v>
      </c>
      <c r="L11">
        <f t="shared" si="1"/>
        <v>95.457373798173833</v>
      </c>
      <c r="M11">
        <v>847.19483327500245</v>
      </c>
      <c r="N11">
        <f t="shared" si="2"/>
        <v>1.1584422754244075</v>
      </c>
      <c r="P11">
        <f t="shared" si="3"/>
        <v>16.526068576796618</v>
      </c>
    </row>
    <row r="12" spans="1:18">
      <c r="A12">
        <v>10</v>
      </c>
      <c r="B12" s="2">
        <v>60</v>
      </c>
      <c r="C12">
        <v>16629.599999999999</v>
      </c>
      <c r="D12">
        <v>49905.1</v>
      </c>
      <c r="E12">
        <v>4766.38</v>
      </c>
      <c r="F12">
        <v>0</v>
      </c>
      <c r="G12">
        <v>3330.68</v>
      </c>
      <c r="H12">
        <v>0</v>
      </c>
      <c r="I12">
        <v>0.877166</v>
      </c>
      <c r="J12">
        <v>0</v>
      </c>
      <c r="K12">
        <f t="shared" si="0"/>
        <v>1095.3577656708521</v>
      </c>
      <c r="L12">
        <f t="shared" si="1"/>
        <v>104.61638884879974</v>
      </c>
      <c r="M12">
        <v>951.84789790000082</v>
      </c>
      <c r="N12">
        <f t="shared" si="2"/>
        <v>1.1507697480736867</v>
      </c>
      <c r="P12">
        <f t="shared" si="3"/>
        <v>16.224914888458294</v>
      </c>
    </row>
    <row r="13" spans="1:18">
      <c r="A13">
        <v>11</v>
      </c>
      <c r="B13" s="2">
        <v>45</v>
      </c>
      <c r="C13">
        <v>25838.7</v>
      </c>
      <c r="D13">
        <v>50689.8</v>
      </c>
      <c r="E13">
        <v>4706.47</v>
      </c>
      <c r="F13">
        <v>0</v>
      </c>
      <c r="G13">
        <v>3257.63</v>
      </c>
      <c r="H13">
        <v>0</v>
      </c>
      <c r="I13">
        <v>0.82187299999999996</v>
      </c>
      <c r="J13">
        <v>0</v>
      </c>
      <c r="K13">
        <f t="shared" si="0"/>
        <v>716.04906593597968</v>
      </c>
      <c r="L13">
        <f t="shared" si="1"/>
        <v>66.484054925363893</v>
      </c>
      <c r="M13">
        <v>622.72522250000065</v>
      </c>
      <c r="N13">
        <f t="shared" si="2"/>
        <v>1.1498635996488467</v>
      </c>
      <c r="P13">
        <f t="shared" si="3"/>
        <v>15.711444906075778</v>
      </c>
    </row>
    <row r="14" spans="1:18">
      <c r="A14">
        <v>12</v>
      </c>
      <c r="B14" s="2">
        <v>45</v>
      </c>
      <c r="C14">
        <v>22504.6</v>
      </c>
      <c r="D14">
        <v>50691.4</v>
      </c>
      <c r="E14">
        <v>4579.78</v>
      </c>
      <c r="F14">
        <v>0</v>
      </c>
      <c r="G14">
        <v>3167.69</v>
      </c>
      <c r="H14">
        <v>0</v>
      </c>
      <c r="I14">
        <v>0.78662900000000002</v>
      </c>
      <c r="J14">
        <v>0</v>
      </c>
      <c r="K14">
        <f t="shared" si="0"/>
        <v>822.15906970130561</v>
      </c>
      <c r="L14">
        <f t="shared" si="1"/>
        <v>74.279022955306914</v>
      </c>
      <c r="M14">
        <v>721.64297825000244</v>
      </c>
      <c r="N14">
        <f t="shared" si="2"/>
        <v>1.1392878396670005</v>
      </c>
      <c r="P14">
        <f t="shared" si="3"/>
        <v>15.283598401306728</v>
      </c>
    </row>
    <row r="15" spans="1:18">
      <c r="A15">
        <v>13</v>
      </c>
      <c r="B15" s="2">
        <v>45</v>
      </c>
      <c r="C15">
        <v>19829.8</v>
      </c>
      <c r="D15">
        <v>50624.7</v>
      </c>
      <c r="E15">
        <v>4460.63</v>
      </c>
      <c r="F15">
        <v>0</v>
      </c>
      <c r="G15">
        <v>3084.25</v>
      </c>
      <c r="H15">
        <v>0</v>
      </c>
      <c r="I15">
        <v>0.75575700000000001</v>
      </c>
      <c r="J15">
        <v>0</v>
      </c>
      <c r="K15">
        <f t="shared" si="0"/>
        <v>931.83065386438591</v>
      </c>
      <c r="L15">
        <f t="shared" si="1"/>
        <v>82.105212861450951</v>
      </c>
      <c r="M15">
        <v>824.86132094999982</v>
      </c>
      <c r="N15">
        <f t="shared" si="2"/>
        <v>1.129681596406034</v>
      </c>
      <c r="P15">
        <f t="shared" si="3"/>
        <v>14.903554984029537</v>
      </c>
    </row>
    <row r="16" spans="1:18">
      <c r="A16">
        <v>14</v>
      </c>
      <c r="B16" s="2">
        <v>45</v>
      </c>
      <c r="C16">
        <v>17676.099999999999</v>
      </c>
      <c r="D16">
        <v>50530.2</v>
      </c>
      <c r="E16">
        <v>4358</v>
      </c>
      <c r="F16">
        <v>0</v>
      </c>
      <c r="G16">
        <v>3012.51</v>
      </c>
      <c r="H16">
        <v>0</v>
      </c>
      <c r="I16">
        <v>0.72947799999999996</v>
      </c>
      <c r="J16">
        <v>0</v>
      </c>
      <c r="K16">
        <f t="shared" si="0"/>
        <v>1043.4158553074492</v>
      </c>
      <c r="L16">
        <f t="shared" si="1"/>
        <v>89.989873331786995</v>
      </c>
      <c r="M16">
        <v>930.17414680000388</v>
      </c>
      <c r="N16">
        <f t="shared" si="2"/>
        <v>1.121742481122509</v>
      </c>
      <c r="P16">
        <f t="shared" si="3"/>
        <v>14.586346382955144</v>
      </c>
    </row>
    <row r="17" spans="1:18">
      <c r="A17">
        <v>15</v>
      </c>
      <c r="B17" s="2">
        <v>30</v>
      </c>
      <c r="C17">
        <v>27255.4</v>
      </c>
      <c r="D17">
        <v>51440.2</v>
      </c>
      <c r="E17">
        <v>4284.6000000000004</v>
      </c>
      <c r="F17">
        <v>0</v>
      </c>
      <c r="G17">
        <v>2928.84</v>
      </c>
      <c r="H17">
        <v>0</v>
      </c>
      <c r="I17">
        <v>0.66912300000000002</v>
      </c>
      <c r="J17">
        <v>0</v>
      </c>
      <c r="K17">
        <f t="shared" si="0"/>
        <v>688.87901113173905</v>
      </c>
      <c r="L17">
        <f t="shared" si="1"/>
        <v>57.37868459094345</v>
      </c>
      <c r="M17">
        <v>615.36445000000094</v>
      </c>
      <c r="N17">
        <f t="shared" si="2"/>
        <v>1.1194650765603018</v>
      </c>
      <c r="P17">
        <f t="shared" si="3"/>
        <v>14.022962585682016</v>
      </c>
    </row>
    <row r="18" spans="1:18">
      <c r="A18">
        <v>16</v>
      </c>
      <c r="B18" s="2">
        <v>30</v>
      </c>
      <c r="C18">
        <v>23628.2</v>
      </c>
      <c r="D18">
        <v>51981.7</v>
      </c>
      <c r="E18">
        <v>4147.7</v>
      </c>
      <c r="F18">
        <v>0</v>
      </c>
      <c r="G18">
        <v>2834.82</v>
      </c>
      <c r="H18">
        <v>0</v>
      </c>
      <c r="I18">
        <v>0.63403200000000004</v>
      </c>
      <c r="J18">
        <v>0</v>
      </c>
      <c r="K18">
        <f t="shared" si="0"/>
        <v>802.99474780135597</v>
      </c>
      <c r="L18">
        <f t="shared" si="1"/>
        <v>64.072189163795798</v>
      </c>
      <c r="M18">
        <v>727.11413114999925</v>
      </c>
      <c r="N18">
        <f t="shared" si="2"/>
        <v>1.1043586053421137</v>
      </c>
      <c r="P18">
        <f t="shared" si="3"/>
        <v>13.432650336560751</v>
      </c>
    </row>
    <row r="19" spans="1:18">
      <c r="A19">
        <v>17</v>
      </c>
      <c r="B19" s="2">
        <v>30</v>
      </c>
      <c r="C19">
        <v>20784.400000000001</v>
      </c>
      <c r="D19">
        <v>51942.5</v>
      </c>
      <c r="E19">
        <v>4024.29</v>
      </c>
      <c r="F19">
        <v>0</v>
      </c>
      <c r="G19">
        <v>2749.77</v>
      </c>
      <c r="H19">
        <v>0</v>
      </c>
      <c r="I19">
        <v>0.60273500000000002</v>
      </c>
      <c r="J19">
        <v>0</v>
      </c>
      <c r="K19">
        <f t="shared" si="0"/>
        <v>912.17511691460902</v>
      </c>
      <c r="L19">
        <f t="shared" si="1"/>
        <v>70.671554146379009</v>
      </c>
      <c r="M19">
        <v>833.10528942499911</v>
      </c>
      <c r="N19">
        <f t="shared" si="2"/>
        <v>1.0949097653001136</v>
      </c>
      <c r="P19">
        <f t="shared" si="3"/>
        <v>13.041459305963325</v>
      </c>
    </row>
    <row r="20" spans="1:18">
      <c r="A20">
        <v>18</v>
      </c>
      <c r="B20" s="2">
        <v>30</v>
      </c>
      <c r="C20">
        <v>18500.7</v>
      </c>
      <c r="D20">
        <v>51808.1</v>
      </c>
      <c r="E20">
        <v>3906.43</v>
      </c>
      <c r="F20">
        <v>0</v>
      </c>
      <c r="G20">
        <v>2668.28</v>
      </c>
      <c r="H20">
        <v>0</v>
      </c>
      <c r="I20">
        <v>0.57455900000000004</v>
      </c>
      <c r="J20">
        <v>0</v>
      </c>
      <c r="K20">
        <f t="shared" si="0"/>
        <v>1022.1211359570178</v>
      </c>
      <c r="L20">
        <f t="shared" si="1"/>
        <v>77.069891950034318</v>
      </c>
      <c r="M20">
        <v>940.65695081500064</v>
      </c>
      <c r="N20">
        <f t="shared" si="2"/>
        <v>1.0866035009590216</v>
      </c>
      <c r="P20">
        <f t="shared" si="3"/>
        <v>12.690505924749219</v>
      </c>
    </row>
    <row r="21" spans="1:18">
      <c r="A21">
        <v>19</v>
      </c>
      <c r="B21" s="2">
        <v>15</v>
      </c>
      <c r="C21">
        <v>27795</v>
      </c>
      <c r="D21">
        <v>53356.2</v>
      </c>
      <c r="E21">
        <v>3768.06</v>
      </c>
      <c r="F21">
        <v>0</v>
      </c>
      <c r="G21">
        <v>2542.7800000000002</v>
      </c>
      <c r="H21">
        <v>0</v>
      </c>
      <c r="I21">
        <v>0.50238000000000005</v>
      </c>
      <c r="J21">
        <v>0</v>
      </c>
      <c r="K21">
        <f t="shared" si="0"/>
        <v>700.66605504587153</v>
      </c>
      <c r="L21">
        <f t="shared" si="1"/>
        <v>49.481629789530487</v>
      </c>
      <c r="M21">
        <v>651.78731272500045</v>
      </c>
      <c r="N21">
        <f t="shared" si="2"/>
        <v>1.074991859102808</v>
      </c>
      <c r="P21">
        <f t="shared" si="3"/>
        <v>11.827753850536583</v>
      </c>
    </row>
    <row r="22" spans="1:18">
      <c r="A22">
        <v>20</v>
      </c>
      <c r="B22" s="2">
        <v>15</v>
      </c>
      <c r="C22">
        <v>24055.8</v>
      </c>
      <c r="D22">
        <v>53544.3</v>
      </c>
      <c r="E22">
        <v>3627.43</v>
      </c>
      <c r="F22">
        <v>0</v>
      </c>
      <c r="G22">
        <v>2447.85</v>
      </c>
      <c r="H22">
        <v>0</v>
      </c>
      <c r="I22">
        <v>0.46902500000000003</v>
      </c>
      <c r="J22">
        <v>0</v>
      </c>
      <c r="K22">
        <f t="shared" si="0"/>
        <v>812.43066121268055</v>
      </c>
      <c r="L22">
        <f t="shared" si="1"/>
        <v>55.039198446944191</v>
      </c>
      <c r="M22">
        <v>763.76052535000065</v>
      </c>
      <c r="N22">
        <f t="shared" si="2"/>
        <v>1.0637243406110526</v>
      </c>
      <c r="P22">
        <f t="shared" si="3"/>
        <v>11.346268416993031</v>
      </c>
    </row>
    <row r="23" spans="1:18">
      <c r="A23">
        <v>21</v>
      </c>
      <c r="B23" s="2">
        <v>15</v>
      </c>
      <c r="C23">
        <v>21124.2</v>
      </c>
      <c r="D23">
        <v>53497.7</v>
      </c>
      <c r="E23">
        <v>3502.48</v>
      </c>
      <c r="F23">
        <v>0</v>
      </c>
      <c r="G23">
        <v>2363.54</v>
      </c>
      <c r="H23">
        <v>0</v>
      </c>
      <c r="I23">
        <v>0.440554</v>
      </c>
      <c r="J23">
        <v>0</v>
      </c>
      <c r="K23">
        <f t="shared" si="0"/>
        <v>924.37396445782554</v>
      </c>
      <c r="L23">
        <f t="shared" si="1"/>
        <v>60.518514310601105</v>
      </c>
      <c r="M23">
        <v>876.10409800000059</v>
      </c>
      <c r="N23">
        <f t="shared" si="2"/>
        <v>1.0550960400345313</v>
      </c>
      <c r="P23">
        <f t="shared" si="3"/>
        <v>10.964994756783938</v>
      </c>
    </row>
    <row r="24" spans="1:18">
      <c r="A24">
        <v>22</v>
      </c>
      <c r="B24" s="2">
        <v>15</v>
      </c>
      <c r="C24">
        <v>18795</v>
      </c>
      <c r="D24">
        <v>53418</v>
      </c>
      <c r="E24">
        <v>3398.84</v>
      </c>
      <c r="F24">
        <v>0</v>
      </c>
      <c r="G24">
        <v>2293.4699999999998</v>
      </c>
      <c r="H24">
        <v>0</v>
      </c>
      <c r="I24">
        <v>0.41689799999999999</v>
      </c>
      <c r="J24">
        <v>0</v>
      </c>
      <c r="K24">
        <f t="shared" si="0"/>
        <v>1037.3806863527534</v>
      </c>
      <c r="L24">
        <f t="shared" si="1"/>
        <v>66.005671721202447</v>
      </c>
      <c r="M24">
        <v>989.82397067499903</v>
      </c>
      <c r="N24">
        <f t="shared" si="2"/>
        <v>1.0480456294115847</v>
      </c>
      <c r="P24">
        <f t="shared" si="3"/>
        <v>10.656164588715415</v>
      </c>
    </row>
    <row r="25" spans="1:18">
      <c r="A25">
        <v>23</v>
      </c>
      <c r="B25" s="2">
        <v>30</v>
      </c>
      <c r="C25">
        <v>26515.7</v>
      </c>
      <c r="D25">
        <v>51583.5</v>
      </c>
      <c r="E25">
        <v>4190.82</v>
      </c>
      <c r="F25">
        <v>0</v>
      </c>
      <c r="G25">
        <v>2865.18</v>
      </c>
      <c r="H25">
        <v>0</v>
      </c>
      <c r="I25">
        <v>0.63944500000000004</v>
      </c>
      <c r="J25">
        <v>0</v>
      </c>
      <c r="K25">
        <f t="shared" si="0"/>
        <v>710.06903457197052</v>
      </c>
      <c r="L25">
        <f t="shared" si="1"/>
        <v>57.688437416323154</v>
      </c>
      <c r="M25">
        <v>636.48570790000031</v>
      </c>
      <c r="N25">
        <f t="shared" si="2"/>
        <v>1.1156087650652025</v>
      </c>
      <c r="P25">
        <f t="shared" si="3"/>
        <v>13.678792637180493</v>
      </c>
    </row>
    <row r="26" spans="1:18">
      <c r="A26">
        <v>24</v>
      </c>
      <c r="B26" s="2">
        <v>30</v>
      </c>
      <c r="C26">
        <v>23004.2</v>
      </c>
      <c r="D26">
        <v>51599.4</v>
      </c>
      <c r="E26">
        <v>4056.54</v>
      </c>
      <c r="F26">
        <v>0</v>
      </c>
      <c r="G26">
        <v>2773.3</v>
      </c>
      <c r="H26">
        <v>0</v>
      </c>
      <c r="I26">
        <v>0.60720799999999997</v>
      </c>
      <c r="J26">
        <v>0</v>
      </c>
      <c r="K26">
        <f t="shared" si="0"/>
        <v>818.71053981446869</v>
      </c>
      <c r="L26">
        <f t="shared" si="1"/>
        <v>64.363772702376096</v>
      </c>
      <c r="M26">
        <v>740.96795617500106</v>
      </c>
      <c r="N26">
        <f t="shared" si="2"/>
        <v>1.1049203045713174</v>
      </c>
      <c r="P26">
        <f t="shared" si="3"/>
        <v>13.23627794121637</v>
      </c>
    </row>
    <row r="27" spans="1:18">
      <c r="A27">
        <v>25</v>
      </c>
      <c r="B27" s="2">
        <v>30</v>
      </c>
      <c r="C27">
        <v>20290.3</v>
      </c>
      <c r="D27">
        <v>51528.800000000003</v>
      </c>
      <c r="E27">
        <v>3943.23</v>
      </c>
      <c r="F27">
        <v>0</v>
      </c>
      <c r="G27">
        <v>2695.12</v>
      </c>
      <c r="H27">
        <v>0</v>
      </c>
      <c r="I27">
        <v>0.57933800000000002</v>
      </c>
      <c r="J27">
        <v>0</v>
      </c>
      <c r="K27">
        <f t="shared" si="0"/>
        <v>926.94597911317237</v>
      </c>
      <c r="L27">
        <f t="shared" si="1"/>
        <v>70.934335618497514</v>
      </c>
      <c r="M27">
        <v>845.27882709500182</v>
      </c>
      <c r="N27">
        <f t="shared" si="2"/>
        <v>1.0966156366400881</v>
      </c>
      <c r="P27">
        <f t="shared" si="3"/>
        <v>12.882795640496187</v>
      </c>
    </row>
    <row r="28" spans="1:18">
      <c r="A28">
        <v>26</v>
      </c>
      <c r="B28" s="2">
        <v>30</v>
      </c>
      <c r="C28">
        <v>18101.599999999999</v>
      </c>
      <c r="D28">
        <v>51404.6</v>
      </c>
      <c r="E28">
        <v>3841.17</v>
      </c>
      <c r="F28">
        <v>0</v>
      </c>
      <c r="G28">
        <v>2624.79</v>
      </c>
      <c r="H28">
        <v>0</v>
      </c>
      <c r="I28">
        <v>0.554697</v>
      </c>
      <c r="J28">
        <v>0</v>
      </c>
      <c r="K28">
        <f t="shared" si="0"/>
        <v>1036.5204733283247</v>
      </c>
      <c r="L28">
        <f t="shared" si="1"/>
        <v>77.453211318336514</v>
      </c>
      <c r="M28">
        <v>951.454730120004</v>
      </c>
      <c r="N28">
        <f t="shared" si="2"/>
        <v>1.0894059806687719</v>
      </c>
      <c r="P28">
        <f t="shared" si="3"/>
        <v>12.578563007979831</v>
      </c>
    </row>
    <row r="29" spans="1:18">
      <c r="A29">
        <v>27</v>
      </c>
      <c r="B29" s="2">
        <v>90</v>
      </c>
      <c r="C29">
        <v>17807</v>
      </c>
      <c r="D29">
        <v>46651.6</v>
      </c>
      <c r="E29">
        <v>3763.85</v>
      </c>
      <c r="F29">
        <v>0</v>
      </c>
      <c r="G29">
        <v>2651.87</v>
      </c>
      <c r="H29">
        <v>0</v>
      </c>
      <c r="I29">
        <v>0.70699800000000002</v>
      </c>
      <c r="J29">
        <v>0</v>
      </c>
      <c r="K29">
        <f t="shared" si="0"/>
        <v>956.24383669343513</v>
      </c>
      <c r="L29">
        <f t="shared" si="1"/>
        <v>77.149730443084181</v>
      </c>
      <c r="M29">
        <v>832.29773239999827</v>
      </c>
      <c r="N29">
        <f t="shared" si="2"/>
        <v>1.148920391668049</v>
      </c>
      <c r="P29">
        <f t="shared" si="3"/>
        <v>13.752411492853405</v>
      </c>
      <c r="R29" s="4" t="s">
        <v>13</v>
      </c>
    </row>
    <row r="30" spans="1:18">
      <c r="A30">
        <v>28</v>
      </c>
      <c r="B30" s="2">
        <v>90</v>
      </c>
      <c r="C30">
        <v>15642.7</v>
      </c>
      <c r="D30">
        <v>46470.2</v>
      </c>
      <c r="E30">
        <v>3723.18</v>
      </c>
      <c r="F30">
        <v>0</v>
      </c>
      <c r="G30">
        <v>2619.4499999999998</v>
      </c>
      <c r="H30">
        <v>0</v>
      </c>
      <c r="I30">
        <v>0.68849700000000003</v>
      </c>
      <c r="J30">
        <v>0</v>
      </c>
      <c r="K30">
        <f t="shared" si="0"/>
        <v>1084.3155593343859</v>
      </c>
      <c r="L30">
        <f t="shared" si="1"/>
        <v>86.875072717625471</v>
      </c>
      <c r="M30">
        <v>945.02070886249828</v>
      </c>
      <c r="N30">
        <f t="shared" si="2"/>
        <v>1.1473987280549163</v>
      </c>
      <c r="P30">
        <f t="shared" si="3"/>
        <v>13.648811496399842</v>
      </c>
      <c r="R30" s="4" t="s">
        <v>13</v>
      </c>
    </row>
    <row r="31" spans="1:18">
      <c r="A31">
        <v>29</v>
      </c>
      <c r="B31" s="2">
        <v>90</v>
      </c>
      <c r="C31">
        <v>13924.4</v>
      </c>
      <c r="D31">
        <v>46318.5</v>
      </c>
      <c r="E31">
        <v>3682.21</v>
      </c>
      <c r="F31">
        <v>0</v>
      </c>
      <c r="G31">
        <v>2587.44</v>
      </c>
      <c r="H31">
        <v>0</v>
      </c>
      <c r="I31">
        <v>0.67148099999999999</v>
      </c>
      <c r="J31">
        <v>0</v>
      </c>
      <c r="K31">
        <f t="shared" si="0"/>
        <v>1214.1458518858981</v>
      </c>
      <c r="L31">
        <f t="shared" si="1"/>
        <v>96.521692137542729</v>
      </c>
      <c r="M31">
        <v>1060.1858948499998</v>
      </c>
      <c r="N31">
        <f t="shared" si="2"/>
        <v>1.1452197749317172</v>
      </c>
      <c r="P31">
        <f t="shared" si="3"/>
        <v>13.535952157345337</v>
      </c>
      <c r="R31" s="4" t="s">
        <v>13</v>
      </c>
    </row>
    <row r="32" spans="1:18">
      <c r="A32">
        <v>30</v>
      </c>
      <c r="B32" s="3">
        <v>90</v>
      </c>
      <c r="C32">
        <v>12524.6</v>
      </c>
      <c r="D32">
        <v>46198</v>
      </c>
      <c r="E32">
        <v>3640.38</v>
      </c>
      <c r="F32">
        <v>0</v>
      </c>
      <c r="G32">
        <v>2555.54</v>
      </c>
      <c r="H32">
        <v>0</v>
      </c>
      <c r="I32">
        <v>0.65580700000000003</v>
      </c>
      <c r="J32">
        <v>0</v>
      </c>
      <c r="K32">
        <f t="shared" si="0"/>
        <v>1346.33201858742</v>
      </c>
      <c r="L32">
        <f t="shared" si="1"/>
        <v>106.09031026938983</v>
      </c>
      <c r="M32">
        <v>1178.4289187000052</v>
      </c>
      <c r="N32">
        <f t="shared" si="2"/>
        <v>1.1424804646449433</v>
      </c>
      <c r="P32">
        <f t="shared" si="3"/>
        <v>13.411662842547296</v>
      </c>
      <c r="R32" s="4" t="s">
        <v>13</v>
      </c>
    </row>
    <row r="33" spans="1:18">
      <c r="A33">
        <v>31</v>
      </c>
      <c r="B33" s="2">
        <v>90</v>
      </c>
      <c r="C33">
        <v>22750</v>
      </c>
      <c r="D33">
        <v>43482</v>
      </c>
      <c r="E33">
        <v>4371.2700000000004</v>
      </c>
      <c r="F33">
        <v>0</v>
      </c>
      <c r="G33">
        <v>3033.79</v>
      </c>
      <c r="H33">
        <v>0</v>
      </c>
      <c r="I33">
        <v>0.764158</v>
      </c>
      <c r="J33">
        <v>0</v>
      </c>
      <c r="K33">
        <f t="shared" si="0"/>
        <v>697.62329670329666</v>
      </c>
      <c r="L33">
        <f t="shared" si="1"/>
        <v>70.132463736263745</v>
      </c>
      <c r="M33">
        <v>596.25879601249983</v>
      </c>
      <c r="N33">
        <f t="shared" si="2"/>
        <v>1.1700008475659818</v>
      </c>
      <c r="P33">
        <f t="shared" si="3"/>
        <v>17.030173405087162</v>
      </c>
      <c r="R33" s="4" t="s">
        <v>14</v>
      </c>
    </row>
    <row r="34" spans="1:18">
      <c r="A34">
        <v>32</v>
      </c>
      <c r="B34" s="2">
        <v>90</v>
      </c>
      <c r="C34">
        <v>19846.5</v>
      </c>
      <c r="D34">
        <v>43326.2</v>
      </c>
      <c r="E34">
        <v>4278.22</v>
      </c>
      <c r="F34">
        <v>0</v>
      </c>
      <c r="G34">
        <v>2966.2</v>
      </c>
      <c r="H34">
        <v>0</v>
      </c>
      <c r="I34">
        <v>0.73611899999999997</v>
      </c>
      <c r="J34">
        <v>0</v>
      </c>
      <c r="K34">
        <f t="shared" si="0"/>
        <v>796.81873378177499</v>
      </c>
      <c r="L34">
        <f t="shared" si="1"/>
        <v>78.681394704355938</v>
      </c>
      <c r="M34">
        <v>685.60094119499979</v>
      </c>
      <c r="N34">
        <f t="shared" si="2"/>
        <v>1.1622194281018969</v>
      </c>
      <c r="P34">
        <f t="shared" si="3"/>
        <v>16.720644783064291</v>
      </c>
      <c r="R34" s="4" t="s">
        <v>14</v>
      </c>
    </row>
    <row r="35" spans="1:18">
      <c r="A35">
        <v>33</v>
      </c>
      <c r="B35" s="2">
        <v>90</v>
      </c>
      <c r="C35">
        <v>17520.400000000001</v>
      </c>
      <c r="D35">
        <v>43237.3</v>
      </c>
      <c r="E35">
        <v>4184.6099999999997</v>
      </c>
      <c r="F35">
        <v>0</v>
      </c>
      <c r="G35">
        <v>2899.38</v>
      </c>
      <c r="H35">
        <v>0</v>
      </c>
      <c r="I35">
        <v>0.71016699999999999</v>
      </c>
      <c r="J35">
        <v>0</v>
      </c>
      <c r="K35">
        <f t="shared" si="0"/>
        <v>900.75651811602484</v>
      </c>
      <c r="L35">
        <f t="shared" si="1"/>
        <v>87.177384648752295</v>
      </c>
      <c r="M35">
        <v>780.87427305000006</v>
      </c>
      <c r="N35">
        <f t="shared" si="2"/>
        <v>1.1535231076288111</v>
      </c>
      <c r="P35">
        <f t="shared" si="3"/>
        <v>16.383978648065444</v>
      </c>
      <c r="R35" s="4" t="s">
        <v>14</v>
      </c>
    </row>
    <row r="36" spans="1:18">
      <c r="A36">
        <v>34</v>
      </c>
      <c r="B36" s="3">
        <v>90</v>
      </c>
      <c r="C36">
        <v>15632.7</v>
      </c>
      <c r="D36">
        <v>43181.3</v>
      </c>
      <c r="E36">
        <v>4094.54</v>
      </c>
      <c r="F36">
        <v>0</v>
      </c>
      <c r="G36">
        <v>2835.82</v>
      </c>
      <c r="H36">
        <v>0</v>
      </c>
      <c r="I36">
        <v>0.68641799999999997</v>
      </c>
      <c r="J36">
        <v>0</v>
      </c>
      <c r="K36">
        <f t="shared" si="0"/>
        <v>1008.2183180128833</v>
      </c>
      <c r="L36">
        <f t="shared" si="1"/>
        <v>95.601342058633506</v>
      </c>
      <c r="M36">
        <v>880.65791100000001</v>
      </c>
      <c r="N36">
        <f t="shared" si="2"/>
        <v>1.1448467167779559</v>
      </c>
      <c r="P36">
        <f t="shared" si="3"/>
        <v>16.049447330210068</v>
      </c>
      <c r="R36" s="4" t="s">
        <v>14</v>
      </c>
    </row>
    <row r="37" spans="1:18">
      <c r="A37">
        <v>35</v>
      </c>
      <c r="B37" s="2">
        <v>90</v>
      </c>
      <c r="C37">
        <v>19520</v>
      </c>
      <c r="D37">
        <v>43448.9</v>
      </c>
      <c r="E37">
        <v>2971.06</v>
      </c>
      <c r="F37">
        <v>0</v>
      </c>
      <c r="G37">
        <v>2028.41</v>
      </c>
      <c r="H37">
        <v>0</v>
      </c>
      <c r="I37">
        <v>0.430396</v>
      </c>
      <c r="J37">
        <v>0</v>
      </c>
      <c r="K37">
        <f t="shared" si="0"/>
        <v>812.44100922131145</v>
      </c>
      <c r="L37">
        <f t="shared" si="1"/>
        <v>55.555169057377043</v>
      </c>
      <c r="M37">
        <v>723.18699942499961</v>
      </c>
      <c r="N37">
        <f t="shared" si="2"/>
        <v>1.1234176082635294</v>
      </c>
      <c r="P37">
        <f t="shared" si="3"/>
        <v>11.506551374142958</v>
      </c>
      <c r="R37" s="4" t="s">
        <v>15</v>
      </c>
    </row>
    <row r="38" spans="1:18">
      <c r="A38">
        <v>36</v>
      </c>
      <c r="B38" s="2">
        <v>90</v>
      </c>
      <c r="C38">
        <v>17065.099999999999</v>
      </c>
      <c r="D38">
        <v>43277.7</v>
      </c>
      <c r="E38">
        <v>2893.64</v>
      </c>
      <c r="F38">
        <v>0</v>
      </c>
      <c r="G38">
        <v>1972.26</v>
      </c>
      <c r="H38">
        <v>0</v>
      </c>
      <c r="I38">
        <v>0.407246</v>
      </c>
      <c r="J38">
        <v>0</v>
      </c>
      <c r="K38">
        <f t="shared" si="0"/>
        <v>925.65297009686435</v>
      </c>
      <c r="L38">
        <f t="shared" si="1"/>
        <v>61.891146257566611</v>
      </c>
      <c r="M38">
        <v>828.13333424999564</v>
      </c>
      <c r="N38">
        <f t="shared" si="2"/>
        <v>1.1177583751476301</v>
      </c>
      <c r="P38">
        <f t="shared" si="3"/>
        <v>11.243434840576093</v>
      </c>
      <c r="R38" s="4" t="s">
        <v>15</v>
      </c>
    </row>
    <row r="39" spans="1:18">
      <c r="A39">
        <v>37</v>
      </c>
      <c r="B39" s="2">
        <v>90</v>
      </c>
      <c r="C39">
        <v>15110</v>
      </c>
      <c r="D39">
        <v>43164.5</v>
      </c>
      <c r="E39">
        <v>2821.33</v>
      </c>
      <c r="F39">
        <v>0</v>
      </c>
      <c r="G39">
        <v>1920.55</v>
      </c>
      <c r="H39">
        <v>0</v>
      </c>
      <c r="I39">
        <v>0.38682100000000003</v>
      </c>
      <c r="J39">
        <v>0</v>
      </c>
      <c r="K39">
        <f t="shared" si="0"/>
        <v>1042.6897749834548</v>
      </c>
      <c r="L39">
        <f t="shared" si="1"/>
        <v>68.152577763070809</v>
      </c>
      <c r="M39">
        <v>937.91696370499949</v>
      </c>
      <c r="N39">
        <f t="shared" si="2"/>
        <v>1.1117079819780391</v>
      </c>
      <c r="P39">
        <f t="shared" si="3"/>
        <v>10.985601593902397</v>
      </c>
      <c r="R39" s="4" t="s">
        <v>15</v>
      </c>
    </row>
    <row r="40" spans="1:18">
      <c r="A40">
        <v>38</v>
      </c>
      <c r="B40" s="3">
        <v>90</v>
      </c>
      <c r="C40">
        <v>13527.2</v>
      </c>
      <c r="D40">
        <v>43073.3</v>
      </c>
      <c r="E40">
        <v>2754.11</v>
      </c>
      <c r="F40">
        <v>0</v>
      </c>
      <c r="G40">
        <v>1872.96</v>
      </c>
      <c r="H40">
        <v>0</v>
      </c>
      <c r="I40">
        <v>0.368589</v>
      </c>
      <c r="J40">
        <v>0</v>
      </c>
      <c r="K40">
        <f t="shared" si="0"/>
        <v>1162.2327236974393</v>
      </c>
      <c r="L40">
        <f t="shared" si="1"/>
        <v>74.313246643799161</v>
      </c>
      <c r="M40">
        <v>1051.0648627649996</v>
      </c>
      <c r="N40">
        <f t="shared" si="2"/>
        <v>1.105766889247914</v>
      </c>
      <c r="P40">
        <f t="shared" si="3"/>
        <v>10.742316005506892</v>
      </c>
      <c r="R40" s="4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L1:U2"/>
  <sheetViews>
    <sheetView tabSelected="1" topLeftCell="A2" workbookViewId="0">
      <selection activeCell="V25" sqref="V25"/>
    </sheetView>
  </sheetViews>
  <sheetFormatPr defaultRowHeight="15"/>
  <sheetData>
    <row r="1" spans="12:21">
      <c r="M1" t="s">
        <v>12</v>
      </c>
      <c r="N1" t="s">
        <v>13</v>
      </c>
      <c r="O1" t="s">
        <v>14</v>
      </c>
      <c r="P1" t="s">
        <v>15</v>
      </c>
      <c r="R1" t="s">
        <v>12</v>
      </c>
      <c r="S1" t="s">
        <v>13</v>
      </c>
      <c r="T1" t="s">
        <v>14</v>
      </c>
      <c r="U1" t="s">
        <v>15</v>
      </c>
    </row>
    <row r="2" spans="12:21">
      <c r="L2" t="s">
        <v>10</v>
      </c>
      <c r="M2">
        <f>AVERAGE(summary!L2:L4)</f>
        <v>111.47343870477732</v>
      </c>
      <c r="N2">
        <f>AVERAGE(summary!L29:L32)</f>
        <v>91.659201391910557</v>
      </c>
      <c r="O2">
        <f>AVERAGE(summary!L33:L36)</f>
        <v>82.898146287001381</v>
      </c>
      <c r="P2">
        <f>AVERAGE(summary!L37:L40)</f>
        <v>64.978034930453404</v>
      </c>
      <c r="Q2" t="s">
        <v>17</v>
      </c>
      <c r="R2">
        <f>AVERAGE(summary!P2:P4)</f>
        <v>18.790139366522677</v>
      </c>
      <c r="S2">
        <f>AVERAGE(summary!P29:P32)</f>
        <v>13.587209497286469</v>
      </c>
      <c r="T2">
        <f>AVERAGE(summary!P33:P36)</f>
        <v>16.546061041606741</v>
      </c>
      <c r="U2">
        <f>AVERAGE(summary!P37:P40)</f>
        <v>11.119475953532085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John Hutchings</dc:creator>
  <cp:lastModifiedBy>Nick Hutchings</cp:lastModifiedBy>
  <dcterms:created xsi:type="dcterms:W3CDTF">2012-03-09T08:54:29Z</dcterms:created>
  <dcterms:modified xsi:type="dcterms:W3CDTF">2012-03-16T23:48:22Z</dcterms:modified>
</cp:coreProperties>
</file>