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erung\Dierkes\evaluation_cluster_based\data\"/>
    </mc:Choice>
  </mc:AlternateContent>
  <xr:revisionPtr revIDLastSave="0" documentId="13_ncr:1_{C72095E9-8901-49B2-8E66-69FFE818867E}" xr6:coauthVersionLast="47" xr6:coauthVersionMax="47" xr10:uidLastSave="{00000000-0000-0000-0000-000000000000}"/>
  <bookViews>
    <workbookView xWindow="4995" yWindow="6360" windowWidth="23580" windowHeight="1240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6" i="1" l="1"/>
  <c r="H35" i="1"/>
  <c r="H33" i="1"/>
  <c r="H32" i="1"/>
  <c r="H31" i="1"/>
  <c r="H30" i="1"/>
  <c r="H29" i="1"/>
  <c r="H28" i="1"/>
  <c r="H25" i="1"/>
  <c r="H24" i="1"/>
  <c r="H23" i="1"/>
  <c r="H22" i="1"/>
  <c r="H21" i="1"/>
  <c r="H20" i="1"/>
  <c r="H18" i="1"/>
  <c r="H17" i="1"/>
  <c r="H16" i="1"/>
  <c r="H15" i="1"/>
  <c r="H14" i="1"/>
  <c r="H13" i="1"/>
  <c r="H12" i="1"/>
  <c r="H11" i="1"/>
  <c r="H10" i="1"/>
  <c r="H9" i="1"/>
  <c r="H8" i="1"/>
  <c r="H7" i="1"/>
  <c r="H5" i="1"/>
  <c r="H4" i="1"/>
</calcChain>
</file>

<file path=xl/sharedStrings.xml><?xml version="1.0" encoding="utf-8"?>
<sst xmlns="http://schemas.openxmlformats.org/spreadsheetml/2006/main" count="52" uniqueCount="52">
  <si>
    <t>Country</t>
  </si>
  <si>
    <t>NOIS</t>
  </si>
  <si>
    <t>APMP</t>
  </si>
  <si>
    <t>FosCO2</t>
  </si>
  <si>
    <t>BHI</t>
  </si>
  <si>
    <t>AQ</t>
  </si>
  <si>
    <t>EH</t>
  </si>
  <si>
    <t>NFL</t>
  </si>
  <si>
    <t>UP</t>
  </si>
  <si>
    <t>HDI</t>
  </si>
  <si>
    <t>LPI</t>
  </si>
  <si>
    <t>EPI</t>
  </si>
  <si>
    <t>SDG</t>
  </si>
  <si>
    <t>NRI</t>
  </si>
  <si>
    <t>FA</t>
  </si>
  <si>
    <t>AL</t>
  </si>
  <si>
    <t>GI</t>
  </si>
  <si>
    <t>Australia</t>
  </si>
  <si>
    <t>Brazil</t>
  </si>
  <si>
    <t>Canada</t>
  </si>
  <si>
    <t>China</t>
  </si>
  <si>
    <t>Colombia</t>
  </si>
  <si>
    <t>Costa Rica</t>
  </si>
  <si>
    <t>Dominican Republic</t>
  </si>
  <si>
    <t xml:space="preserve">Ecuador </t>
  </si>
  <si>
    <t>France</t>
  </si>
  <si>
    <t xml:space="preserve">Germany </t>
  </si>
  <si>
    <t>India</t>
  </si>
  <si>
    <t>Ireland</t>
  </si>
  <si>
    <t>Japan</t>
  </si>
  <si>
    <t>Kenya</t>
  </si>
  <si>
    <t>Mexico</t>
  </si>
  <si>
    <t>Morocco</t>
  </si>
  <si>
    <t>Nigeria</t>
  </si>
  <si>
    <t>Pakistan</t>
  </si>
  <si>
    <t>Panama</t>
  </si>
  <si>
    <t>Peru</t>
  </si>
  <si>
    <t>Philippines</t>
  </si>
  <si>
    <t>Poland</t>
  </si>
  <si>
    <t>Portugal</t>
  </si>
  <si>
    <t>Russia</t>
  </si>
  <si>
    <t>Saudi Arabia</t>
  </si>
  <si>
    <t>Singapore</t>
  </si>
  <si>
    <t>Slovakia</t>
  </si>
  <si>
    <t>South Africa</t>
  </si>
  <si>
    <t>South Korea</t>
  </si>
  <si>
    <t>Spain</t>
  </si>
  <si>
    <t>Sweden</t>
  </si>
  <si>
    <t>Thailand</t>
  </si>
  <si>
    <t>United Arab Emirates</t>
  </si>
  <si>
    <t>United Kingdom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</si>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</sst>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name val="Cambria"/>
      <charset val="1"/>
    </font>
    <font>
      <b/>
      <sz val="11"/>
      <name val="Calibri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FF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</borders>
  <cellStyleXfs count="3">
    <xf numFmtId="0" fontId="0" fillId="0" borderId="0"/>
    <xf numFmtId="0" fontId="7" fillId="0" borderId="0" applyBorder="0" applyProtection="0"/>
    <xf numFmtId="0" fontId="1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/>
    <xf numFmtId="0" fontId="6" fillId="0" borderId="0" xfId="1" applyFont="1" applyBorder="1" applyProtection="1"/>
    <xf numFmtId="2" fontId="0" fillId="0" borderId="0" xfId="0" applyNumberFormat="1"/>
    <xf numFmtId="0" fontId="8" fillId="0" borderId="2" xfId="2" applyFont="1" applyBorder="1" applyAlignment="1">
      <alignment horizontal="left" vertical="top" wrapText="1"/>
    </xf>
    <xf numFmtId="0" fontId="0" fillId="0" borderId="2" xfId="0" applyBorder="1"/>
    <xf numFmtId="2" fontId="0" fillId="0" borderId="0" xfId="0" applyNumberFormat="1" applyAlignment="1">
      <alignment wrapText="1"/>
    </xf>
    <xf numFmtId="2" fontId="5" fillId="0" borderId="0" xfId="0" applyNumberFormat="1" applyFont="1"/>
    <xf numFmtId="4" fontId="0" fillId="0" borderId="0" xfId="0" applyNumberFormat="1"/>
    <xf numFmtId="0" fontId="0" fillId="0" borderId="3" xfId="0" applyBorder="1"/>
    <xf numFmtId="0" fontId="0" fillId="0" borderId="0" xfId="0" applyAlignment="1">
      <alignment horizontal="left"/>
    </xf>
  </cellXfs>
  <cellStyles count="3">
    <cellStyle name="Link" xfId="1" builtinId="8"/>
    <cellStyle name="Standard" xfId="0" builtinId="0"/>
    <cellStyle name="Standard_Tabelle1" xfId="2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zoomScaleNormal="100" workbookViewId="0">
      <selection activeCell="H6" sqref="H6"/>
    </sheetView>
  </sheetViews>
  <sheetFormatPr baseColWidth="10" defaultColWidth="8.7109375" defaultRowHeight="15" x14ac:dyDescent="0.25"/>
  <cols>
    <col min="2" max="2" width="5.85546875" customWidth="1"/>
    <col min="3" max="3" width="6.85546875" customWidth="1"/>
    <col min="4" max="4" width="9.85546875" customWidth="1"/>
    <col min="5" max="7" width="6.5703125" customWidth="1"/>
    <col min="8" max="8" width="12.140625" customWidth="1"/>
    <col min="9" max="9" width="4.85546875" customWidth="1"/>
    <col min="10" max="11" width="6.5703125" customWidth="1"/>
    <col min="12" max="12" width="5.42578125" customWidth="1"/>
    <col min="13" max="13" width="18.85546875" customWidth="1"/>
    <col min="14" max="17" width="6.5703125" customWidth="1"/>
    <col min="18" max="18" width="11.5703125" customWidth="1"/>
  </cols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4" t="s">
        <v>16</v>
      </c>
    </row>
    <row r="2" spans="1:17" x14ac:dyDescent="0.25">
      <c r="A2" s="1" t="s">
        <v>17</v>
      </c>
      <c r="B2">
        <v>427</v>
      </c>
      <c r="C2">
        <v>6.7</v>
      </c>
      <c r="D2" s="6">
        <v>367.91</v>
      </c>
      <c r="E2" s="6">
        <v>56.4</v>
      </c>
      <c r="F2" s="6">
        <v>91.1</v>
      </c>
      <c r="G2" s="6">
        <v>86.4</v>
      </c>
      <c r="H2" s="6">
        <v>231000</v>
      </c>
      <c r="I2" s="7">
        <v>86</v>
      </c>
      <c r="J2">
        <v>0.94399999999999995</v>
      </c>
      <c r="K2">
        <v>78.760000000000005</v>
      </c>
      <c r="L2" s="8">
        <v>60.1</v>
      </c>
      <c r="M2" s="8">
        <v>75.581788025210102</v>
      </c>
      <c r="N2" s="6">
        <v>10.1</v>
      </c>
      <c r="O2" s="9">
        <v>17.399999999999999</v>
      </c>
      <c r="P2" s="6">
        <v>46.7</v>
      </c>
      <c r="Q2" s="6">
        <v>81.38</v>
      </c>
    </row>
    <row r="3" spans="1:17" x14ac:dyDescent="0.25">
      <c r="A3" s="1" t="s">
        <v>18</v>
      </c>
      <c r="B3">
        <v>181</v>
      </c>
      <c r="C3">
        <v>12</v>
      </c>
      <c r="D3" s="6">
        <v>489.86</v>
      </c>
      <c r="E3" s="6">
        <v>54.2</v>
      </c>
      <c r="F3" s="6">
        <v>44.9</v>
      </c>
      <c r="G3" s="6">
        <v>46</v>
      </c>
      <c r="H3" s="6">
        <v>2900000</v>
      </c>
      <c r="I3" s="7">
        <v>87</v>
      </c>
      <c r="J3">
        <v>0.76500000000000001</v>
      </c>
      <c r="K3">
        <v>59.57</v>
      </c>
      <c r="L3">
        <v>43.6</v>
      </c>
      <c r="M3">
        <v>72.799435714285707</v>
      </c>
      <c r="N3" s="6">
        <v>5.9</v>
      </c>
      <c r="O3" s="6">
        <v>59.4</v>
      </c>
      <c r="P3" s="6">
        <v>28.3</v>
      </c>
      <c r="Q3" s="6">
        <v>64.78</v>
      </c>
    </row>
    <row r="4" spans="1:17" x14ac:dyDescent="0.25">
      <c r="A4" s="1" t="s">
        <v>19</v>
      </c>
      <c r="B4">
        <v>258</v>
      </c>
      <c r="C4">
        <v>7.1</v>
      </c>
      <c r="D4" s="6">
        <v>563.54</v>
      </c>
      <c r="E4" s="6">
        <v>78.599999999999994</v>
      </c>
      <c r="F4" s="6">
        <v>88</v>
      </c>
      <c r="G4" s="6">
        <v>85.9</v>
      </c>
      <c r="H4" s="6">
        <f>2.52*1000000</f>
        <v>2520000</v>
      </c>
      <c r="I4" s="7">
        <v>82</v>
      </c>
      <c r="J4">
        <v>0.92900000000000005</v>
      </c>
      <c r="K4">
        <v>88.37</v>
      </c>
      <c r="L4">
        <v>50</v>
      </c>
      <c r="M4">
        <v>77.730482072829105</v>
      </c>
      <c r="N4" s="6">
        <v>2.2000000000000002</v>
      </c>
      <c r="O4" s="6">
        <v>38.700000000000003</v>
      </c>
      <c r="P4" s="6">
        <v>6.5</v>
      </c>
      <c r="Q4" s="6">
        <v>84.25</v>
      </c>
    </row>
    <row r="5" spans="1:17" x14ac:dyDescent="0.25">
      <c r="A5" s="1" t="s">
        <v>20</v>
      </c>
      <c r="B5">
        <v>289</v>
      </c>
      <c r="C5">
        <v>48</v>
      </c>
      <c r="D5" s="6">
        <v>12466.32</v>
      </c>
      <c r="E5" s="6">
        <v>43.7</v>
      </c>
      <c r="F5" s="10">
        <v>20.6</v>
      </c>
      <c r="G5">
        <v>32.799999999999997</v>
      </c>
      <c r="H5" s="10">
        <f>420*1000</f>
        <v>420000</v>
      </c>
      <c r="I5" s="7">
        <v>63</v>
      </c>
      <c r="J5">
        <v>0.76100000000000001</v>
      </c>
      <c r="K5">
        <v>62.23</v>
      </c>
      <c r="L5">
        <v>28.4</v>
      </c>
      <c r="M5">
        <v>72.382585784313704</v>
      </c>
      <c r="N5" s="6">
        <v>1.4</v>
      </c>
      <c r="O5" s="6">
        <v>23.3</v>
      </c>
      <c r="P5" s="6">
        <v>56.1</v>
      </c>
      <c r="Q5" s="6">
        <v>64.569999999999993</v>
      </c>
    </row>
    <row r="6" spans="1:17" x14ac:dyDescent="0.25">
      <c r="A6" s="1" t="s">
        <v>21</v>
      </c>
      <c r="B6">
        <v>107</v>
      </c>
      <c r="C6">
        <v>22</v>
      </c>
      <c r="D6" s="6">
        <v>77.569999999999993</v>
      </c>
      <c r="E6">
        <v>55.8</v>
      </c>
      <c r="F6" s="6">
        <v>44</v>
      </c>
      <c r="G6" s="6">
        <v>50.3</v>
      </c>
      <c r="H6" s="6">
        <v>259000</v>
      </c>
      <c r="I6" s="7">
        <v>82</v>
      </c>
      <c r="J6">
        <v>0.76700000000000002</v>
      </c>
      <c r="K6">
        <v>58.04</v>
      </c>
      <c r="L6">
        <v>42.4</v>
      </c>
      <c r="M6">
        <v>70.125614495798303</v>
      </c>
      <c r="N6" s="6">
        <v>4.3</v>
      </c>
      <c r="O6" s="6">
        <v>53.3</v>
      </c>
      <c r="P6" s="6">
        <v>44.6</v>
      </c>
      <c r="Q6" s="6">
        <v>63.92</v>
      </c>
    </row>
    <row r="7" spans="1:17" x14ac:dyDescent="0.25">
      <c r="A7" s="1" t="s">
        <v>22</v>
      </c>
      <c r="B7">
        <v>101</v>
      </c>
      <c r="C7">
        <v>17</v>
      </c>
      <c r="D7" s="6">
        <v>8.09</v>
      </c>
      <c r="E7" s="6">
        <v>41.3</v>
      </c>
      <c r="F7" s="6">
        <v>51.4</v>
      </c>
      <c r="G7" s="6">
        <v>55.4</v>
      </c>
      <c r="H7" s="6">
        <f>7.09*1000</f>
        <v>7090</v>
      </c>
      <c r="I7" s="7">
        <v>81</v>
      </c>
      <c r="J7">
        <v>0.81</v>
      </c>
      <c r="K7" s="11">
        <v>68.664754803600005</v>
      </c>
      <c r="L7">
        <v>46.3</v>
      </c>
      <c r="M7" s="12">
        <v>73.764887955182104</v>
      </c>
      <c r="N7" s="6">
        <v>0.9</v>
      </c>
      <c r="O7" s="6">
        <v>59.4</v>
      </c>
      <c r="P7" s="6">
        <v>34.5</v>
      </c>
      <c r="Q7" s="6">
        <v>71.849999999999994</v>
      </c>
    </row>
    <row r="8" spans="1:17" x14ac:dyDescent="0.25">
      <c r="A8" s="1" t="s">
        <v>23</v>
      </c>
      <c r="B8">
        <v>74</v>
      </c>
      <c r="C8">
        <v>18</v>
      </c>
      <c r="D8" s="6">
        <v>27.73</v>
      </c>
      <c r="E8" s="6">
        <v>38.5</v>
      </c>
      <c r="F8" s="6">
        <v>33.5</v>
      </c>
      <c r="G8" s="6">
        <v>33</v>
      </c>
      <c r="H8" s="6">
        <f>14.2*1000</f>
        <v>14200</v>
      </c>
      <c r="I8" s="7">
        <v>83</v>
      </c>
      <c r="J8">
        <v>0.75600000000000001</v>
      </c>
      <c r="K8" s="11">
        <v>58.698913640299999</v>
      </c>
      <c r="L8" s="12">
        <v>42.2</v>
      </c>
      <c r="M8" s="12">
        <v>70.761324509803899</v>
      </c>
      <c r="N8" s="6">
        <v>2.4</v>
      </c>
      <c r="O8" s="6">
        <v>44.4</v>
      </c>
      <c r="P8" s="6">
        <v>50.3</v>
      </c>
      <c r="Q8" s="6">
        <v>65.14</v>
      </c>
    </row>
    <row r="9" spans="1:17" x14ac:dyDescent="0.25">
      <c r="A9" s="1" t="s">
        <v>24</v>
      </c>
      <c r="B9">
        <v>130</v>
      </c>
      <c r="C9">
        <v>20</v>
      </c>
      <c r="D9" s="6">
        <v>41.14</v>
      </c>
      <c r="E9" s="6">
        <v>49.6</v>
      </c>
      <c r="F9" s="6">
        <v>44.1</v>
      </c>
      <c r="G9" s="6">
        <v>46.9</v>
      </c>
      <c r="H9" s="6">
        <f>29.7*1000</f>
        <v>29700</v>
      </c>
      <c r="I9" s="7">
        <v>64</v>
      </c>
      <c r="J9">
        <v>0.75900000000000001</v>
      </c>
      <c r="K9" s="11">
        <v>56.827531463699998</v>
      </c>
      <c r="L9">
        <v>46.5</v>
      </c>
      <c r="M9" s="12">
        <v>71.549773996265202</v>
      </c>
      <c r="N9" s="6">
        <v>1.4</v>
      </c>
      <c r="O9" s="6">
        <v>50.3</v>
      </c>
      <c r="P9" s="6">
        <v>21.8</v>
      </c>
      <c r="Q9" s="6">
        <v>59.24</v>
      </c>
    </row>
    <row r="10" spans="1:17" x14ac:dyDescent="0.25">
      <c r="A10" s="1" t="s">
        <v>25</v>
      </c>
      <c r="B10">
        <v>273</v>
      </c>
      <c r="C10">
        <v>11</v>
      </c>
      <c r="D10" s="6">
        <v>302.33</v>
      </c>
      <c r="E10" s="6">
        <v>36.6</v>
      </c>
      <c r="F10" s="6">
        <v>82</v>
      </c>
      <c r="G10" s="6">
        <v>83.9</v>
      </c>
      <c r="H10" s="6">
        <f>2.65*1000</f>
        <v>2650</v>
      </c>
      <c r="I10" s="7">
        <v>81</v>
      </c>
      <c r="J10">
        <v>0.90100000000000002</v>
      </c>
      <c r="K10">
        <v>76.34</v>
      </c>
      <c r="L10" s="12">
        <v>62.5</v>
      </c>
      <c r="M10" s="12">
        <v>81.239405182072801</v>
      </c>
      <c r="N10" s="6">
        <v>0</v>
      </c>
      <c r="O10" s="6">
        <v>31.5</v>
      </c>
      <c r="P10" s="6">
        <v>52.3</v>
      </c>
      <c r="Q10" s="6">
        <v>87.63</v>
      </c>
    </row>
    <row r="11" spans="1:17" x14ac:dyDescent="0.25">
      <c r="A11" s="1" t="s">
        <v>26</v>
      </c>
      <c r="B11">
        <v>196</v>
      </c>
      <c r="C11">
        <v>12</v>
      </c>
      <c r="D11" s="6">
        <v>665.88</v>
      </c>
      <c r="E11" s="6">
        <v>36.200000000000003</v>
      </c>
      <c r="F11" s="6">
        <v>75.2</v>
      </c>
      <c r="G11" s="6">
        <v>82</v>
      </c>
      <c r="H11" s="6">
        <f>202*1000</f>
        <v>202000</v>
      </c>
      <c r="I11" s="7">
        <v>78</v>
      </c>
      <c r="J11">
        <v>0.94699999999999995</v>
      </c>
      <c r="K11">
        <v>80.569999999999993</v>
      </c>
      <c r="L11" s="12">
        <v>62.4</v>
      </c>
      <c r="M11" s="12">
        <v>82.178738935574202</v>
      </c>
      <c r="N11" s="6">
        <v>0.1</v>
      </c>
      <c r="O11" s="6">
        <v>32.700000000000003</v>
      </c>
      <c r="P11" s="6">
        <v>47.6</v>
      </c>
      <c r="Q11" s="6">
        <v>88.73</v>
      </c>
    </row>
    <row r="12" spans="1:17" x14ac:dyDescent="0.25">
      <c r="A12" s="1" t="s">
        <v>27</v>
      </c>
      <c r="B12">
        <v>249</v>
      </c>
      <c r="C12">
        <v>83</v>
      </c>
      <c r="D12" s="6">
        <v>2648.78</v>
      </c>
      <c r="E12" s="6">
        <v>30.5</v>
      </c>
      <c r="F12" s="6">
        <v>7.8</v>
      </c>
      <c r="G12" s="6">
        <v>12.5</v>
      </c>
      <c r="H12" s="6">
        <f>127*1000</f>
        <v>127000</v>
      </c>
      <c r="I12" s="7">
        <v>35</v>
      </c>
      <c r="J12">
        <v>0.64500000000000002</v>
      </c>
      <c r="K12">
        <v>53.57</v>
      </c>
      <c r="L12" s="12">
        <v>18.899999999999999</v>
      </c>
      <c r="M12" s="12">
        <v>60.317517997198898</v>
      </c>
      <c r="N12" s="6">
        <v>1.9</v>
      </c>
      <c r="O12" s="6">
        <v>24.3</v>
      </c>
      <c r="P12" s="6">
        <v>60.4</v>
      </c>
      <c r="Q12" s="6">
        <v>62.48</v>
      </c>
    </row>
    <row r="13" spans="1:17" x14ac:dyDescent="0.25">
      <c r="A13" s="1" t="s">
        <v>28</v>
      </c>
      <c r="B13">
        <v>120</v>
      </c>
      <c r="C13">
        <v>7.9</v>
      </c>
      <c r="D13" s="6">
        <v>35.01</v>
      </c>
      <c r="E13" s="6">
        <v>40.200000000000003</v>
      </c>
      <c r="F13" s="6">
        <v>96</v>
      </c>
      <c r="G13" s="6">
        <v>88.3</v>
      </c>
      <c r="H13" s="6">
        <f>2.57*1000</f>
        <v>2570</v>
      </c>
      <c r="I13" s="7">
        <v>64</v>
      </c>
      <c r="J13">
        <v>0.95499999999999996</v>
      </c>
      <c r="K13">
        <v>79.63</v>
      </c>
      <c r="L13" s="12">
        <v>57.4</v>
      </c>
      <c r="M13" s="12">
        <v>80.662983193277299</v>
      </c>
      <c r="N13" s="6">
        <v>0</v>
      </c>
      <c r="O13" s="6">
        <v>0.5</v>
      </c>
      <c r="P13" s="6">
        <v>65.599999999999994</v>
      </c>
      <c r="Q13" s="6">
        <v>85.75</v>
      </c>
    </row>
    <row r="14" spans="1:17" x14ac:dyDescent="0.25">
      <c r="A14" s="1" t="s">
        <v>29</v>
      </c>
      <c r="B14">
        <v>283</v>
      </c>
      <c r="C14">
        <v>13</v>
      </c>
      <c r="D14" s="6">
        <v>1084.69</v>
      </c>
      <c r="E14" s="6">
        <v>44.2</v>
      </c>
      <c r="F14" s="6">
        <v>78.900000000000006</v>
      </c>
      <c r="G14" s="6">
        <v>82.5</v>
      </c>
      <c r="H14" s="6">
        <f>18.6*1000</f>
        <v>18600</v>
      </c>
      <c r="I14" s="7">
        <v>92</v>
      </c>
      <c r="J14">
        <v>0.91900000000000004</v>
      </c>
      <c r="K14">
        <v>77.72</v>
      </c>
      <c r="L14" s="8">
        <v>57.2</v>
      </c>
      <c r="M14" s="8">
        <v>79.581691176470599</v>
      </c>
      <c r="N14" s="6">
        <v>0.2</v>
      </c>
      <c r="O14" s="6">
        <v>68.400000000000006</v>
      </c>
      <c r="P14" s="6">
        <v>12.1</v>
      </c>
      <c r="Q14" s="6">
        <v>78.45</v>
      </c>
    </row>
    <row r="15" spans="1:17" x14ac:dyDescent="0.25">
      <c r="A15" s="1" t="s">
        <v>30</v>
      </c>
      <c r="B15">
        <v>98</v>
      </c>
      <c r="C15">
        <v>22</v>
      </c>
      <c r="D15" s="6">
        <v>22.43</v>
      </c>
      <c r="E15" s="6">
        <v>37.200000000000003</v>
      </c>
      <c r="F15" s="6">
        <v>30</v>
      </c>
      <c r="G15" s="6">
        <v>26.2</v>
      </c>
      <c r="H15" s="6">
        <f>7.23*1000</f>
        <v>7230</v>
      </c>
      <c r="I15" s="7">
        <v>28</v>
      </c>
      <c r="J15">
        <v>0.60099999999999998</v>
      </c>
      <c r="K15">
        <v>51.09</v>
      </c>
      <c r="L15" s="8">
        <v>30.8</v>
      </c>
      <c r="M15" s="8">
        <v>60.9574797385621</v>
      </c>
      <c r="N15" s="6">
        <v>1.2</v>
      </c>
      <c r="O15" s="6">
        <v>6.3</v>
      </c>
      <c r="P15" s="6">
        <v>48.5</v>
      </c>
      <c r="Q15" s="6">
        <v>55.4</v>
      </c>
    </row>
    <row r="16" spans="1:17" x14ac:dyDescent="0.25">
      <c r="A16" s="1" t="s">
        <v>31</v>
      </c>
      <c r="B16">
        <v>214</v>
      </c>
      <c r="C16">
        <v>20</v>
      </c>
      <c r="D16" s="6">
        <v>418.35</v>
      </c>
      <c r="E16" s="6">
        <v>44.2</v>
      </c>
      <c r="F16" s="6">
        <v>34.200000000000003</v>
      </c>
      <c r="G16" s="6">
        <v>40.9</v>
      </c>
      <c r="H16" s="6">
        <f>186*1000</f>
        <v>186000</v>
      </c>
      <c r="I16" s="13">
        <v>81</v>
      </c>
      <c r="J16">
        <v>0.77900000000000003</v>
      </c>
      <c r="K16">
        <v>59.15</v>
      </c>
      <c r="L16" s="12">
        <v>45.5</v>
      </c>
      <c r="M16" s="12">
        <v>70.204482492997201</v>
      </c>
      <c r="N16" s="6">
        <v>2.7</v>
      </c>
      <c r="O16" s="6">
        <v>33.799999999999997</v>
      </c>
      <c r="P16" s="6">
        <v>55</v>
      </c>
      <c r="Q16" s="6">
        <v>71.45</v>
      </c>
    </row>
    <row r="17" spans="1:17" x14ac:dyDescent="0.25">
      <c r="A17" s="1" t="s">
        <v>32</v>
      </c>
      <c r="B17">
        <v>104</v>
      </c>
      <c r="C17">
        <v>35</v>
      </c>
      <c r="D17" s="6">
        <v>73.97</v>
      </c>
      <c r="E17" s="6">
        <v>46.5</v>
      </c>
      <c r="F17" s="6">
        <v>22.7</v>
      </c>
      <c r="G17" s="6">
        <v>28.6</v>
      </c>
      <c r="H17" s="6">
        <f>1.54*1000</f>
        <v>1540</v>
      </c>
      <c r="I17" s="7">
        <v>64</v>
      </c>
      <c r="J17">
        <v>0.68600000000000005</v>
      </c>
      <c r="K17">
        <v>55.97</v>
      </c>
      <c r="L17" s="12">
        <v>28.4</v>
      </c>
      <c r="M17" s="12">
        <v>68.9807887254902</v>
      </c>
      <c r="N17" s="6">
        <v>0.4</v>
      </c>
      <c r="O17" s="6">
        <v>12.9</v>
      </c>
      <c r="P17" s="6">
        <v>67.400000000000006</v>
      </c>
      <c r="Q17" s="6">
        <v>70.47</v>
      </c>
    </row>
    <row r="18" spans="1:17" x14ac:dyDescent="0.25">
      <c r="A18" s="1" t="s">
        <v>33</v>
      </c>
      <c r="B18">
        <v>66</v>
      </c>
      <c r="C18">
        <v>70</v>
      </c>
      <c r="D18" s="6">
        <v>2.4700000000000002</v>
      </c>
      <c r="E18" s="6">
        <v>33</v>
      </c>
      <c r="F18" s="6">
        <v>13.8</v>
      </c>
      <c r="G18" s="6">
        <v>15.2</v>
      </c>
      <c r="H18" s="6">
        <f>96.5*1000</f>
        <v>96500</v>
      </c>
      <c r="I18" s="7">
        <v>53</v>
      </c>
      <c r="J18">
        <v>0.53900000000000003</v>
      </c>
      <c r="K18">
        <v>43.02</v>
      </c>
      <c r="L18" s="12">
        <v>28.3</v>
      </c>
      <c r="M18" s="12">
        <v>54.233591129785196</v>
      </c>
      <c r="N18" s="6">
        <v>6.2</v>
      </c>
      <c r="O18" s="6">
        <v>23.7</v>
      </c>
      <c r="P18" s="6">
        <v>75.900000000000006</v>
      </c>
      <c r="Q18" s="6">
        <v>45.68</v>
      </c>
    </row>
    <row r="19" spans="1:17" x14ac:dyDescent="0.25">
      <c r="A19" s="1" t="s">
        <v>34</v>
      </c>
      <c r="B19">
        <v>102</v>
      </c>
      <c r="C19">
        <v>63</v>
      </c>
      <c r="D19" s="6">
        <v>219.79</v>
      </c>
      <c r="E19" s="6">
        <v>39.700000000000003</v>
      </c>
      <c r="F19" s="6">
        <v>5.7</v>
      </c>
      <c r="G19" s="6">
        <v>11.4</v>
      </c>
      <c r="H19" s="6">
        <v>63.2</v>
      </c>
      <c r="I19" s="7">
        <v>37</v>
      </c>
      <c r="J19">
        <v>0.55700000000000005</v>
      </c>
      <c r="K19">
        <v>44.13</v>
      </c>
      <c r="L19" s="12">
        <v>24.6</v>
      </c>
      <c r="M19" s="12">
        <v>59.338261764705898</v>
      </c>
      <c r="N19" s="6">
        <v>0.9</v>
      </c>
      <c r="O19" s="6">
        <v>4.8</v>
      </c>
      <c r="P19" s="6">
        <v>47.1</v>
      </c>
      <c r="Q19" s="6">
        <v>53.59</v>
      </c>
    </row>
    <row r="20" spans="1:17" x14ac:dyDescent="0.25">
      <c r="A20" s="1" t="s">
        <v>35</v>
      </c>
      <c r="B20">
        <v>84</v>
      </c>
      <c r="C20">
        <v>13</v>
      </c>
      <c r="D20" s="6">
        <v>12.51</v>
      </c>
      <c r="E20" s="6">
        <v>43.3</v>
      </c>
      <c r="F20" s="6">
        <v>51.9</v>
      </c>
      <c r="G20" s="6">
        <v>49</v>
      </c>
      <c r="H20" s="6">
        <f>24.4*1000</f>
        <v>24400</v>
      </c>
      <c r="I20" s="7">
        <v>69</v>
      </c>
      <c r="J20">
        <v>0.67500000000000004</v>
      </c>
      <c r="K20" s="11">
        <v>63.558505842000002</v>
      </c>
      <c r="L20" s="12">
        <v>50.5</v>
      </c>
      <c r="M20" s="12">
        <v>63.999157492997199</v>
      </c>
      <c r="N20" s="6">
        <v>0.1</v>
      </c>
      <c r="O20" s="6">
        <v>56.8</v>
      </c>
      <c r="P20" s="6">
        <v>29.3</v>
      </c>
      <c r="Q20" s="6">
        <v>71.3</v>
      </c>
    </row>
    <row r="21" spans="1:17" x14ac:dyDescent="0.25">
      <c r="A21" s="1" t="s">
        <v>36</v>
      </c>
      <c r="B21">
        <v>110</v>
      </c>
      <c r="C21">
        <v>31</v>
      </c>
      <c r="D21" s="6">
        <v>55.14</v>
      </c>
      <c r="E21" s="6">
        <v>59.9</v>
      </c>
      <c r="F21" s="6">
        <v>41.5</v>
      </c>
      <c r="G21" s="6">
        <v>43.1</v>
      </c>
      <c r="H21" s="6">
        <f>224*1000</f>
        <v>224000</v>
      </c>
      <c r="I21" s="13">
        <v>79</v>
      </c>
      <c r="J21">
        <v>0.77700000000000002</v>
      </c>
      <c r="K21">
        <v>60.81</v>
      </c>
      <c r="L21">
        <v>39.799999999999997</v>
      </c>
      <c r="M21" s="12">
        <v>71.928091386554598</v>
      </c>
      <c r="N21" s="6">
        <v>4.4000000000000004</v>
      </c>
      <c r="O21" s="6">
        <v>56.5</v>
      </c>
      <c r="P21" s="6">
        <v>18.399999999999999</v>
      </c>
      <c r="Q21" s="6">
        <v>68.650000000000006</v>
      </c>
    </row>
    <row r="22" spans="1:17" x14ac:dyDescent="0.25">
      <c r="A22" s="1" t="s">
        <v>37</v>
      </c>
      <c r="B22">
        <v>152</v>
      </c>
      <c r="C22">
        <v>19</v>
      </c>
      <c r="D22" s="6">
        <v>147.96</v>
      </c>
      <c r="E22" s="6">
        <v>35.799999999999997</v>
      </c>
      <c r="F22" s="6">
        <v>25.9</v>
      </c>
      <c r="G22" s="6">
        <v>31.1</v>
      </c>
      <c r="H22" s="6">
        <f>37.7*1000</f>
        <v>37700</v>
      </c>
      <c r="I22" s="7">
        <v>48</v>
      </c>
      <c r="J22">
        <v>0.71799999999999997</v>
      </c>
      <c r="K22">
        <v>56.75</v>
      </c>
      <c r="L22">
        <v>28.9</v>
      </c>
      <c r="M22" s="12">
        <v>66.638341129785204</v>
      </c>
      <c r="N22" s="6">
        <v>1.4</v>
      </c>
      <c r="O22" s="6">
        <v>24.1</v>
      </c>
      <c r="P22" s="6">
        <v>41.7</v>
      </c>
      <c r="Q22" s="6">
        <v>66.08</v>
      </c>
    </row>
    <row r="23" spans="1:17" x14ac:dyDescent="0.25">
      <c r="A23" s="1" t="s">
        <v>38</v>
      </c>
      <c r="B23">
        <v>151</v>
      </c>
      <c r="C23">
        <v>23</v>
      </c>
      <c r="D23" s="6">
        <v>320.77</v>
      </c>
      <c r="E23" s="6">
        <v>37</v>
      </c>
      <c r="F23">
        <v>40.4</v>
      </c>
      <c r="G23" s="6">
        <v>53</v>
      </c>
      <c r="H23" s="6">
        <f>77.6*1000</f>
        <v>77600</v>
      </c>
      <c r="I23" s="7">
        <v>60</v>
      </c>
      <c r="J23">
        <v>0.88</v>
      </c>
      <c r="K23">
        <v>70.319999999999993</v>
      </c>
      <c r="L23">
        <v>50.6</v>
      </c>
      <c r="M23" s="12">
        <v>80.536741316526602</v>
      </c>
      <c r="N23" s="6">
        <v>0.9</v>
      </c>
      <c r="O23" s="6">
        <v>31</v>
      </c>
      <c r="P23" s="6">
        <v>47.4</v>
      </c>
      <c r="Q23" s="6">
        <v>80.02</v>
      </c>
    </row>
    <row r="24" spans="1:17" x14ac:dyDescent="0.25">
      <c r="A24" s="1" t="s">
        <v>39</v>
      </c>
      <c r="B24">
        <v>187</v>
      </c>
      <c r="C24">
        <v>8.3000000000000007</v>
      </c>
      <c r="D24" s="6">
        <v>38.68</v>
      </c>
      <c r="E24" s="6">
        <v>35</v>
      </c>
      <c r="F24" s="6">
        <v>78.099999999999994</v>
      </c>
      <c r="G24" s="6">
        <v>76.599999999999994</v>
      </c>
      <c r="H24" s="6">
        <f>10.2*1000</f>
        <v>10200</v>
      </c>
      <c r="I24" s="7">
        <v>67</v>
      </c>
      <c r="J24">
        <v>0.86399999999999999</v>
      </c>
      <c r="K24">
        <v>74.209999999999994</v>
      </c>
      <c r="L24">
        <v>50.4</v>
      </c>
      <c r="M24" s="12">
        <v>79.226426890756301</v>
      </c>
      <c r="N24" s="6">
        <v>0.2</v>
      </c>
      <c r="O24" s="6">
        <v>36.200000000000003</v>
      </c>
      <c r="P24" s="6">
        <v>39</v>
      </c>
      <c r="Q24" s="6">
        <v>85.22</v>
      </c>
    </row>
    <row r="25" spans="1:17" x14ac:dyDescent="0.25">
      <c r="A25" s="1" t="s">
        <v>40</v>
      </c>
      <c r="B25">
        <v>193</v>
      </c>
      <c r="C25">
        <v>12</v>
      </c>
      <c r="D25" s="6">
        <v>1942.54</v>
      </c>
      <c r="E25" s="6">
        <v>69.599999999999994</v>
      </c>
      <c r="F25" s="6">
        <v>48.8</v>
      </c>
      <c r="G25" s="6">
        <v>50.6</v>
      </c>
      <c r="H25" s="6">
        <f>6.52*1000000</f>
        <v>6520000</v>
      </c>
      <c r="I25" s="7">
        <v>75</v>
      </c>
      <c r="J25">
        <v>0.82399999999999995</v>
      </c>
      <c r="K25">
        <v>59.1</v>
      </c>
      <c r="L25">
        <v>37.5</v>
      </c>
      <c r="M25" s="12">
        <v>74.074165406162507</v>
      </c>
      <c r="N25" s="6">
        <v>11</v>
      </c>
      <c r="O25" s="6">
        <v>49.8</v>
      </c>
      <c r="P25" s="6">
        <v>13.2</v>
      </c>
      <c r="Q25" s="6">
        <v>72.03</v>
      </c>
    </row>
    <row r="26" spans="1:17" x14ac:dyDescent="0.25">
      <c r="A26" s="1" t="s">
        <v>41</v>
      </c>
      <c r="B26">
        <v>52</v>
      </c>
      <c r="C26">
        <v>62</v>
      </c>
      <c r="D26" s="6">
        <v>586.4</v>
      </c>
      <c r="E26" s="6">
        <v>58</v>
      </c>
      <c r="F26" s="6">
        <v>32.799999999999997</v>
      </c>
      <c r="G26" s="6">
        <v>42.4</v>
      </c>
      <c r="H26" s="6">
        <v>0</v>
      </c>
      <c r="I26" s="7">
        <v>85</v>
      </c>
      <c r="J26">
        <v>0.85399999999999998</v>
      </c>
      <c r="K26">
        <v>58.59</v>
      </c>
      <c r="L26">
        <v>37.9</v>
      </c>
      <c r="M26" s="12">
        <v>66.562038712757797</v>
      </c>
      <c r="N26" s="6">
        <v>18.3</v>
      </c>
      <c r="O26" s="6">
        <v>0.5</v>
      </c>
      <c r="P26" s="6">
        <v>80.8</v>
      </c>
      <c r="Q26" s="6">
        <v>67.599999999999994</v>
      </c>
    </row>
    <row r="27" spans="1:17" x14ac:dyDescent="0.25">
      <c r="A27" s="1" t="s">
        <v>42</v>
      </c>
      <c r="B27">
        <v>82</v>
      </c>
      <c r="C27">
        <v>19</v>
      </c>
      <c r="D27" s="6">
        <v>58.18</v>
      </c>
      <c r="E27" s="6">
        <v>78.099999999999994</v>
      </c>
      <c r="F27" s="6">
        <v>69.2</v>
      </c>
      <c r="G27" s="6">
        <v>77</v>
      </c>
      <c r="H27" s="6">
        <v>201</v>
      </c>
      <c r="I27" s="7">
        <v>100</v>
      </c>
      <c r="J27">
        <v>0.93799999999999994</v>
      </c>
      <c r="K27">
        <v>79.05</v>
      </c>
      <c r="L27">
        <v>50.9</v>
      </c>
      <c r="M27" s="12">
        <v>71.719216660830995</v>
      </c>
      <c r="N27" s="6">
        <v>0</v>
      </c>
      <c r="O27" s="6">
        <v>22</v>
      </c>
      <c r="P27" s="6">
        <v>0.9</v>
      </c>
      <c r="Q27" s="6">
        <v>83.47</v>
      </c>
    </row>
    <row r="28" spans="1:17" x14ac:dyDescent="0.25">
      <c r="A28" s="1" t="s">
        <v>43</v>
      </c>
      <c r="B28">
        <v>66</v>
      </c>
      <c r="C28">
        <v>18</v>
      </c>
      <c r="D28" s="6">
        <v>37.479999999999997</v>
      </c>
      <c r="E28" s="6">
        <v>35.6</v>
      </c>
      <c r="F28" s="6">
        <v>50.9</v>
      </c>
      <c r="G28" s="6">
        <v>59</v>
      </c>
      <c r="H28" s="6">
        <f>6.1*1000</f>
        <v>6100</v>
      </c>
      <c r="I28" s="7">
        <v>54</v>
      </c>
      <c r="J28">
        <v>0.86</v>
      </c>
      <c r="K28">
        <v>70.56</v>
      </c>
      <c r="L28">
        <v>60</v>
      </c>
      <c r="M28" s="12">
        <v>78.661754140406202</v>
      </c>
      <c r="N28" s="6">
        <v>0.2</v>
      </c>
      <c r="O28" s="6">
        <v>40.1</v>
      </c>
      <c r="P28" s="6">
        <v>39.299999999999997</v>
      </c>
      <c r="Q28" s="6">
        <v>82.71</v>
      </c>
    </row>
    <row r="29" spans="1:17" x14ac:dyDescent="0.25">
      <c r="A29" s="1" t="s">
        <v>44</v>
      </c>
      <c r="B29">
        <v>216</v>
      </c>
      <c r="C29">
        <v>29</v>
      </c>
      <c r="D29" s="6">
        <v>435.52</v>
      </c>
      <c r="E29" s="6">
        <v>41.2</v>
      </c>
      <c r="F29" s="6">
        <v>22.2</v>
      </c>
      <c r="G29" s="6">
        <v>28.1</v>
      </c>
      <c r="H29" s="6">
        <f>23.9*1000</f>
        <v>23900</v>
      </c>
      <c r="I29" s="7">
        <v>68</v>
      </c>
      <c r="J29">
        <v>0.70899999999999996</v>
      </c>
      <c r="K29">
        <v>56.69</v>
      </c>
      <c r="L29">
        <v>37.200000000000003</v>
      </c>
      <c r="M29" s="12">
        <v>63.722764005602201</v>
      </c>
      <c r="N29" s="6">
        <v>5.4</v>
      </c>
      <c r="O29" s="6">
        <v>14.1</v>
      </c>
      <c r="P29" s="6">
        <v>79.400000000000006</v>
      </c>
      <c r="Q29" s="6">
        <v>70.2</v>
      </c>
    </row>
    <row r="30" spans="1:17" x14ac:dyDescent="0.25">
      <c r="A30" s="1" t="s">
        <v>45</v>
      </c>
      <c r="B30">
        <v>109</v>
      </c>
      <c r="C30">
        <v>27</v>
      </c>
      <c r="D30" s="6">
        <v>626.79999999999995</v>
      </c>
      <c r="E30" s="6">
        <v>41.6</v>
      </c>
      <c r="F30" s="6">
        <v>62.9</v>
      </c>
      <c r="G30" s="6">
        <v>73.3</v>
      </c>
      <c r="H30" s="6">
        <f>12.8*1000</f>
        <v>12800</v>
      </c>
      <c r="I30" s="7">
        <v>81</v>
      </c>
      <c r="J30">
        <v>0.91600000000000004</v>
      </c>
      <c r="K30">
        <v>73.52</v>
      </c>
      <c r="L30">
        <v>46.9</v>
      </c>
      <c r="M30" s="12">
        <v>77.895219164332403</v>
      </c>
      <c r="N30" s="6">
        <v>0.2</v>
      </c>
      <c r="O30" s="6">
        <v>64.5</v>
      </c>
      <c r="P30" s="6">
        <v>16.899999999999999</v>
      </c>
      <c r="Q30" s="6">
        <v>78.760000000000005</v>
      </c>
    </row>
    <row r="31" spans="1:17" x14ac:dyDescent="0.25">
      <c r="A31" s="1" t="s">
        <v>46</v>
      </c>
      <c r="B31">
        <v>253</v>
      </c>
      <c r="C31">
        <v>9.6999999999999993</v>
      </c>
      <c r="D31" s="6">
        <v>231.91</v>
      </c>
      <c r="E31" s="6">
        <v>32.799999999999997</v>
      </c>
      <c r="F31" s="6">
        <v>74</v>
      </c>
      <c r="G31" s="6">
        <v>78.099999999999994</v>
      </c>
      <c r="H31" s="6">
        <f>46.4*1000</f>
        <v>46400</v>
      </c>
      <c r="I31" s="7">
        <v>81</v>
      </c>
      <c r="J31">
        <v>0.90400000000000003</v>
      </c>
      <c r="K31">
        <v>75.44</v>
      </c>
      <c r="L31">
        <v>56.6</v>
      </c>
      <c r="M31">
        <v>79.897383182503802</v>
      </c>
      <c r="N31" s="6">
        <v>0.1</v>
      </c>
      <c r="O31" s="6">
        <v>37.200000000000003</v>
      </c>
      <c r="P31" s="6">
        <v>52.4</v>
      </c>
      <c r="Q31" s="6">
        <v>85.87</v>
      </c>
    </row>
    <row r="32" spans="1:17" x14ac:dyDescent="0.25">
      <c r="A32" s="1" t="s">
        <v>47</v>
      </c>
      <c r="B32">
        <v>135</v>
      </c>
      <c r="C32">
        <v>5.6</v>
      </c>
      <c r="D32" s="6">
        <v>38.92</v>
      </c>
      <c r="E32" s="6">
        <v>60.6</v>
      </c>
      <c r="F32" s="6">
        <v>94</v>
      </c>
      <c r="G32" s="6">
        <v>93.1</v>
      </c>
      <c r="H32" s="6">
        <f>333*1000</f>
        <v>333000</v>
      </c>
      <c r="I32" s="7">
        <v>88</v>
      </c>
      <c r="J32">
        <v>0.94499999999999995</v>
      </c>
      <c r="K32">
        <v>83.11</v>
      </c>
      <c r="L32">
        <v>72.7</v>
      </c>
      <c r="M32">
        <v>85.189279438698605</v>
      </c>
      <c r="N32" s="6">
        <v>0.9</v>
      </c>
      <c r="O32" s="6">
        <v>68.7</v>
      </c>
      <c r="P32" s="6">
        <v>7.4</v>
      </c>
      <c r="Q32" s="6">
        <v>89.44</v>
      </c>
    </row>
    <row r="33" spans="1:17" x14ac:dyDescent="0.25">
      <c r="A33" s="1" t="s">
        <v>48</v>
      </c>
      <c r="B33">
        <v>141</v>
      </c>
      <c r="C33">
        <v>27</v>
      </c>
      <c r="D33" s="6">
        <v>269.57</v>
      </c>
      <c r="E33" s="6">
        <v>31.8</v>
      </c>
      <c r="F33" s="6">
        <v>34.4</v>
      </c>
      <c r="G33" s="6">
        <v>43.8</v>
      </c>
      <c r="H33" s="6">
        <f>122*1000</f>
        <v>122000</v>
      </c>
      <c r="I33" s="7">
        <v>52</v>
      </c>
      <c r="J33">
        <v>0.77700000000000002</v>
      </c>
      <c r="K33">
        <v>60.51</v>
      </c>
      <c r="L33" s="12">
        <v>38.1</v>
      </c>
      <c r="M33" s="12">
        <v>74.125647992530403</v>
      </c>
      <c r="N33" s="6">
        <v>1.3</v>
      </c>
      <c r="O33" s="6">
        <v>38.9</v>
      </c>
      <c r="P33" s="6">
        <v>43.3</v>
      </c>
      <c r="Q33" s="6">
        <v>73.3</v>
      </c>
    </row>
    <row r="34" spans="1:17" x14ac:dyDescent="0.25">
      <c r="A34" s="1" t="s">
        <v>49</v>
      </c>
      <c r="B34">
        <v>29</v>
      </c>
      <c r="C34">
        <v>44</v>
      </c>
      <c r="D34" s="6">
        <v>193.51</v>
      </c>
      <c r="E34" s="6">
        <v>60.7</v>
      </c>
      <c r="F34" s="6">
        <v>41.7</v>
      </c>
      <c r="G34" s="6">
        <v>49.4</v>
      </c>
      <c r="H34" s="6">
        <v>0</v>
      </c>
      <c r="I34" s="7">
        <v>87</v>
      </c>
      <c r="J34">
        <v>0.89</v>
      </c>
      <c r="K34">
        <v>67.31</v>
      </c>
      <c r="L34" s="12">
        <v>52.4</v>
      </c>
      <c r="M34" s="12">
        <v>68.835716900093402</v>
      </c>
      <c r="N34" s="6">
        <v>11.9</v>
      </c>
      <c r="O34" s="6">
        <v>4.5</v>
      </c>
      <c r="P34" s="6">
        <v>5.4</v>
      </c>
      <c r="Q34" s="6">
        <v>75.78</v>
      </c>
    </row>
    <row r="35" spans="1:17" x14ac:dyDescent="0.25">
      <c r="A35" s="1" t="s">
        <v>50</v>
      </c>
      <c r="B35">
        <v>240</v>
      </c>
      <c r="C35">
        <v>10</v>
      </c>
      <c r="D35" s="6">
        <v>335.36</v>
      </c>
      <c r="E35" s="6">
        <v>36.799999999999997</v>
      </c>
      <c r="F35" s="6">
        <v>78.599999999999994</v>
      </c>
      <c r="G35" s="6">
        <v>83.9</v>
      </c>
      <c r="H35" s="6">
        <f>5.25*1000</f>
        <v>5250</v>
      </c>
      <c r="I35" s="7">
        <v>84</v>
      </c>
      <c r="J35">
        <v>0.93200000000000005</v>
      </c>
      <c r="K35">
        <v>79.599999999999994</v>
      </c>
      <c r="L35" s="8">
        <v>77.7</v>
      </c>
      <c r="M35" s="8">
        <v>80.550105381383304</v>
      </c>
      <c r="N35" s="6">
        <v>0.4</v>
      </c>
      <c r="O35" s="6">
        <v>13.2</v>
      </c>
      <c r="P35" s="6">
        <v>71.7</v>
      </c>
      <c r="Q35">
        <v>89.31</v>
      </c>
    </row>
    <row r="36" spans="1:17" x14ac:dyDescent="0.25">
      <c r="A36" s="1" t="s">
        <v>51</v>
      </c>
      <c r="B36">
        <v>692</v>
      </c>
      <c r="C36">
        <v>7.7</v>
      </c>
      <c r="D36" s="6">
        <v>4752.08</v>
      </c>
      <c r="E36" s="6">
        <v>46.3</v>
      </c>
      <c r="F36" s="6">
        <v>77</v>
      </c>
      <c r="G36" s="6">
        <v>76.8</v>
      </c>
      <c r="H36" s="6">
        <f>1.71*1000000</f>
        <v>1710000</v>
      </c>
      <c r="I36" s="7">
        <v>83</v>
      </c>
      <c r="J36">
        <v>0.92600000000000005</v>
      </c>
      <c r="K36">
        <v>77.150000000000006</v>
      </c>
      <c r="L36" s="12">
        <v>51.1</v>
      </c>
      <c r="M36" s="12">
        <v>74.551987605042001</v>
      </c>
      <c r="N36" s="6">
        <v>0.5</v>
      </c>
      <c r="O36" s="6">
        <v>33.9</v>
      </c>
      <c r="P36" s="6">
        <v>44.4</v>
      </c>
      <c r="Q36" s="6">
        <v>82.28</v>
      </c>
    </row>
  </sheetData>
  <pageMargins left="0.75" right="0.75" top="1" bottom="1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Max Hahn-Klimroth</cp:lastModifiedBy>
  <cp:revision>1</cp:revision>
  <dcterms:created xsi:type="dcterms:W3CDTF">2023-05-05T14:16:14Z</dcterms:created>
  <dcterms:modified xsi:type="dcterms:W3CDTF">2024-09-19T08:55:30Z</dcterms:modified>
  <dc:language>de-DE</dc:language>
</cp:coreProperties>
</file>