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ives compartilhados\MAO - Contabilidade\PISCOFINS 2023\"/>
    </mc:Choice>
  </mc:AlternateContent>
  <bookViews>
    <workbookView xWindow="0" yWindow="0" windowWidth="28800" windowHeight="11430" activeTab="1"/>
  </bookViews>
  <sheets>
    <sheet name="Geral" sheetId="1" r:id="rId1"/>
    <sheet name="Geral ZC1" sheetId="2" r:id="rId2"/>
    <sheet name="Planilha2" sheetId="5" r:id="rId3"/>
    <sheet name="CFOP 5.405" sheetId="4" r:id="rId4"/>
    <sheet name="Geral ZC1 CD'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5" i="2" l="1"/>
  <c r="O288" i="2"/>
  <c r="N22" i="4"/>
  <c r="U24" i="4"/>
  <c r="V24" i="4" s="1"/>
  <c r="V21" i="4"/>
  <c r="U21" i="4"/>
  <c r="U20" i="4"/>
  <c r="V20" i="4" s="1"/>
  <c r="U19" i="4"/>
  <c r="V19" i="4" s="1"/>
  <c r="V18" i="4"/>
  <c r="U18" i="4"/>
  <c r="U17" i="4"/>
  <c r="V17" i="4" s="1"/>
  <c r="U16" i="4"/>
  <c r="V16" i="4" s="1"/>
  <c r="V15" i="4"/>
  <c r="U15" i="4"/>
  <c r="U14" i="4"/>
  <c r="V14" i="4" s="1"/>
  <c r="U13" i="4"/>
  <c r="V13" i="4" s="1"/>
  <c r="V12" i="4"/>
  <c r="U12" i="4"/>
  <c r="U11" i="4"/>
  <c r="V11" i="4" s="1"/>
  <c r="U10" i="4"/>
  <c r="V10" i="4" s="1"/>
  <c r="V9" i="4"/>
  <c r="U9" i="4"/>
  <c r="U8" i="4"/>
  <c r="V8" i="4" s="1"/>
  <c r="U7" i="4"/>
  <c r="V7" i="4" s="1"/>
  <c r="V6" i="4"/>
  <c r="U6" i="4"/>
  <c r="U5" i="4"/>
  <c r="V5" i="4" s="1"/>
  <c r="U4" i="4"/>
  <c r="V4" i="4" s="1"/>
  <c r="V3" i="4"/>
  <c r="U3" i="4"/>
  <c r="U2" i="4"/>
  <c r="V2" i="4" s="1"/>
  <c r="O418" i="2" l="1"/>
  <c r="O437" i="2"/>
  <c r="O439" i="2" s="1"/>
  <c r="O431" i="2"/>
  <c r="O433" i="2" s="1"/>
  <c r="O424" i="2"/>
  <c r="O417" i="2"/>
  <c r="O408" i="2"/>
  <c r="O407" i="2"/>
  <c r="O349" i="2"/>
  <c r="O348" i="2"/>
  <c r="O350" i="2" s="1"/>
  <c r="O334" i="2"/>
  <c r="O336" i="2" s="1"/>
  <c r="O324" i="2"/>
  <c r="O325" i="2" s="1"/>
  <c r="O323" i="2"/>
  <c r="O287" i="2"/>
  <c r="O289" i="2" s="1"/>
  <c r="O252" i="2"/>
  <c r="O251" i="2"/>
  <c r="O235" i="2"/>
  <c r="O234" i="2"/>
  <c r="O236" i="2" s="1"/>
  <c r="O51" i="2"/>
  <c r="O53" i="2" s="1"/>
  <c r="X20" i="3"/>
  <c r="U20" i="3"/>
  <c r="O253" i="2" l="1"/>
  <c r="O409" i="2"/>
  <c r="O419" i="2"/>
  <c r="O426" i="2"/>
  <c r="AF24" i="2" l="1"/>
  <c r="AF22" i="2"/>
  <c r="AF19" i="2"/>
  <c r="AF33" i="2"/>
  <c r="AF41" i="2"/>
  <c r="AF20" i="2"/>
  <c r="AF42" i="2"/>
  <c r="AF43" i="2"/>
  <c r="AF17" i="2"/>
  <c r="AF30" i="2"/>
  <c r="AF35" i="2"/>
  <c r="AF13" i="2"/>
  <c r="AF14" i="2"/>
  <c r="AF31" i="2"/>
  <c r="AF16" i="2"/>
  <c r="AF44" i="2"/>
  <c r="AF36" i="2"/>
  <c r="AF25" i="2"/>
  <c r="AF26" i="2"/>
  <c r="AF37" i="2"/>
  <c r="AF27" i="2"/>
  <c r="AF28" i="2"/>
  <c r="AF29" i="2"/>
  <c r="AF45" i="2"/>
  <c r="AF34" i="2"/>
  <c r="AF21" i="2"/>
  <c r="AF18" i="2"/>
  <c r="AF46" i="2"/>
  <c r="AF47" i="2"/>
  <c r="AF48" i="2"/>
  <c r="AF49" i="2"/>
  <c r="AF15" i="2"/>
  <c r="AF38" i="2"/>
  <c r="AF50" i="2"/>
  <c r="AF39" i="2"/>
  <c r="AF32" i="2"/>
  <c r="AF40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421" i="2"/>
  <c r="AF422" i="2"/>
  <c r="AF338" i="2"/>
  <c r="AF339" i="2"/>
  <c r="AF340" i="2"/>
  <c r="AF341" i="2"/>
  <c r="AF342" i="2"/>
  <c r="AF343" i="2"/>
  <c r="AF344" i="2"/>
  <c r="AF345" i="2"/>
  <c r="AF346" i="2"/>
  <c r="AF347" i="2"/>
  <c r="AF411" i="2"/>
  <c r="AF412" i="2"/>
  <c r="AF413" i="2"/>
  <c r="AF414" i="2"/>
  <c r="AF415" i="2"/>
  <c r="AF416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428" i="2"/>
  <c r="AF429" i="2"/>
  <c r="AF430" i="2"/>
  <c r="AF435" i="2"/>
  <c r="AF436" i="2"/>
  <c r="AF327" i="2"/>
  <c r="AF328" i="2"/>
  <c r="AF329" i="2"/>
  <c r="AF330" i="2"/>
  <c r="AF423" i="2"/>
  <c r="AF331" i="2"/>
  <c r="AF332" i="2"/>
  <c r="AF333" i="2"/>
  <c r="AF240" i="2"/>
  <c r="AF241" i="2"/>
  <c r="AF242" i="2"/>
  <c r="AF243" i="2"/>
  <c r="AF244" i="2"/>
  <c r="AF245" i="2"/>
  <c r="AF246" i="2"/>
  <c r="AF247" i="2"/>
  <c r="AF248" i="2"/>
  <c r="AF249" i="2"/>
  <c r="AF25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2" i="2"/>
  <c r="AF3" i="2"/>
  <c r="AF4" i="2"/>
  <c r="AF5" i="2"/>
  <c r="AF6" i="2"/>
  <c r="AF7" i="2"/>
  <c r="AF8" i="2"/>
  <c r="AF9" i="2"/>
  <c r="AF10" i="2"/>
  <c r="AF11" i="2"/>
  <c r="AF12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3" i="2"/>
  <c r="AF56" i="2"/>
  <c r="AF57" i="2"/>
  <c r="AF58" i="2"/>
  <c r="AF59" i="2"/>
  <c r="AF60" i="2"/>
  <c r="AF61" i="2"/>
  <c r="AF62" i="2"/>
  <c r="AF63" i="2"/>
  <c r="AF64" i="2"/>
  <c r="AF65" i="2"/>
  <c r="AF238" i="2"/>
  <c r="AF239" i="2"/>
  <c r="AF55" i="2"/>
  <c r="AC24" i="2"/>
  <c r="AC22" i="2"/>
  <c r="AC19" i="2"/>
  <c r="AC33" i="2"/>
  <c r="AC41" i="2"/>
  <c r="AC20" i="2"/>
  <c r="AC42" i="2"/>
  <c r="AC43" i="2"/>
  <c r="AC17" i="2"/>
  <c r="AC30" i="2"/>
  <c r="AC35" i="2"/>
  <c r="AC13" i="2"/>
  <c r="AC14" i="2"/>
  <c r="AC31" i="2"/>
  <c r="AC16" i="2"/>
  <c r="AC44" i="2"/>
  <c r="AC36" i="2"/>
  <c r="AC25" i="2"/>
  <c r="AC26" i="2"/>
  <c r="AC37" i="2"/>
  <c r="AC27" i="2"/>
  <c r="AC28" i="2"/>
  <c r="AC29" i="2"/>
  <c r="AC45" i="2"/>
  <c r="AC34" i="2"/>
  <c r="AC21" i="2"/>
  <c r="AC18" i="2"/>
  <c r="AC46" i="2"/>
  <c r="AC47" i="2"/>
  <c r="AC48" i="2"/>
  <c r="AC49" i="2"/>
  <c r="AC15" i="2"/>
  <c r="AC38" i="2"/>
  <c r="AC50" i="2"/>
  <c r="AC39" i="2"/>
  <c r="AC32" i="2"/>
  <c r="AC40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421" i="2"/>
  <c r="AC422" i="2"/>
  <c r="AC338" i="2"/>
  <c r="AC339" i="2"/>
  <c r="AC340" i="2"/>
  <c r="AC341" i="2"/>
  <c r="AC342" i="2"/>
  <c r="AC343" i="2"/>
  <c r="AC344" i="2"/>
  <c r="AC345" i="2"/>
  <c r="AC346" i="2"/>
  <c r="AC347" i="2"/>
  <c r="AC411" i="2"/>
  <c r="AC412" i="2"/>
  <c r="AC413" i="2"/>
  <c r="AC414" i="2"/>
  <c r="AC415" i="2"/>
  <c r="AC416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428" i="2"/>
  <c r="AC429" i="2"/>
  <c r="AC430" i="2"/>
  <c r="AC435" i="2"/>
  <c r="AC436" i="2"/>
  <c r="AC327" i="2"/>
  <c r="AC328" i="2"/>
  <c r="AC329" i="2"/>
  <c r="AC330" i="2"/>
  <c r="AC423" i="2"/>
  <c r="AC331" i="2"/>
  <c r="AC332" i="2"/>
  <c r="AC333" i="2"/>
  <c r="AC240" i="2"/>
  <c r="AC241" i="2"/>
  <c r="AC242" i="2"/>
  <c r="AC243" i="2"/>
  <c r="AC244" i="2"/>
  <c r="AC245" i="2"/>
  <c r="AC246" i="2"/>
  <c r="AC247" i="2"/>
  <c r="AC248" i="2"/>
  <c r="AC249" i="2"/>
  <c r="AC25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2" i="2"/>
  <c r="AC3" i="2"/>
  <c r="AC4" i="2"/>
  <c r="AC5" i="2"/>
  <c r="AC6" i="2"/>
  <c r="AC7" i="2"/>
  <c r="AC8" i="2"/>
  <c r="AC9" i="2"/>
  <c r="AC10" i="2"/>
  <c r="AC11" i="2"/>
  <c r="AC12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3" i="2"/>
  <c r="AC56" i="2"/>
  <c r="AC57" i="2"/>
  <c r="AC58" i="2"/>
  <c r="AC59" i="2"/>
  <c r="AC60" i="2"/>
  <c r="AC61" i="2"/>
  <c r="AC62" i="2"/>
  <c r="AC63" i="2"/>
  <c r="AC64" i="2"/>
  <c r="AC65" i="2"/>
  <c r="AC238" i="2"/>
  <c r="AC239" i="2"/>
  <c r="AC55" i="2"/>
  <c r="Z239" i="2"/>
  <c r="AA239" i="2" s="1"/>
  <c r="Z238" i="2"/>
  <c r="Z65" i="2"/>
  <c r="AA65" i="2" s="1"/>
  <c r="Z64" i="2"/>
  <c r="AA64" i="2" s="1"/>
  <c r="Z63" i="2"/>
  <c r="AA63" i="2" s="1"/>
  <c r="Z62" i="2"/>
  <c r="AA62" i="2" s="1"/>
  <c r="AE62" i="2" s="1"/>
  <c r="AG62" i="2" s="1"/>
  <c r="Z61" i="2"/>
  <c r="AA61" i="2" s="1"/>
  <c r="Z60" i="2"/>
  <c r="AA60" i="2" s="1"/>
  <c r="Z59" i="2"/>
  <c r="AA59" i="2" s="1"/>
  <c r="Z58" i="2"/>
  <c r="AA58" i="2" s="1"/>
  <c r="Z57" i="2"/>
  <c r="AA57" i="2" s="1"/>
  <c r="Z56" i="2"/>
  <c r="AA56" i="2" s="1"/>
  <c r="Z55" i="2"/>
  <c r="AA238" i="2" l="1"/>
  <c r="AA55" i="2"/>
  <c r="AE55" i="2" s="1"/>
  <c r="AG55" i="2"/>
  <c r="AE64" i="2"/>
  <c r="AG64" i="2" s="1"/>
  <c r="AB64" i="2"/>
  <c r="AD64" i="2" s="1"/>
  <c r="AE59" i="2"/>
  <c r="AG59" i="2" s="1"/>
  <c r="AB59" i="2"/>
  <c r="AD59" i="2" s="1"/>
  <c r="AE63" i="2"/>
  <c r="AG63" i="2" s="1"/>
  <c r="AB63" i="2"/>
  <c r="AD63" i="2" s="1"/>
  <c r="AE58" i="2"/>
  <c r="AG58" i="2" s="1"/>
  <c r="AB58" i="2"/>
  <c r="AB65" i="2"/>
  <c r="AD65" i="2" s="1"/>
  <c r="AE65" i="2"/>
  <c r="AG65" i="2" s="1"/>
  <c r="AD58" i="2"/>
  <c r="AE238" i="2"/>
  <c r="AG238" i="2" s="1"/>
  <c r="AB238" i="2"/>
  <c r="AD238" i="2" s="1"/>
  <c r="AE60" i="2"/>
  <c r="AG60" i="2" s="1"/>
  <c r="AB60" i="2"/>
  <c r="AD60" i="2" s="1"/>
  <c r="AE57" i="2"/>
  <c r="AG57" i="2" s="1"/>
  <c r="AB57" i="2"/>
  <c r="AD57" i="2" s="1"/>
  <c r="AE56" i="2"/>
  <c r="AG56" i="2" s="1"/>
  <c r="AB56" i="2"/>
  <c r="AD56" i="2" s="1"/>
  <c r="AB62" i="2"/>
  <c r="AD62" i="2" s="1"/>
  <c r="AE61" i="2"/>
  <c r="AG61" i="2" s="1"/>
  <c r="AB61" i="2"/>
  <c r="AD61" i="2" s="1"/>
  <c r="AE239" i="2"/>
  <c r="AG239" i="2" s="1"/>
  <c r="AB239" i="2"/>
  <c r="AD239" i="2" s="1"/>
  <c r="AB55" i="2"/>
  <c r="AD55" i="2" s="1"/>
  <c r="W55" i="2" l="1"/>
  <c r="W56" i="2"/>
  <c r="W57" i="2"/>
  <c r="W58" i="2"/>
  <c r="W59" i="2" l="1"/>
  <c r="W61" i="2"/>
  <c r="W60" i="2"/>
  <c r="W62" i="2"/>
  <c r="W63" i="2"/>
  <c r="W65" i="2"/>
  <c r="W64" i="2"/>
  <c r="W402" i="2"/>
  <c r="Y402" i="2" s="1"/>
  <c r="Z402" i="2" s="1"/>
  <c r="AA402" i="2" s="1"/>
  <c r="W403" i="2"/>
  <c r="Y403" i="2" s="1"/>
  <c r="Z403" i="2" s="1"/>
  <c r="AA403" i="2" s="1"/>
  <c r="W404" i="2"/>
  <c r="Y404" i="2" s="1"/>
  <c r="Z404" i="2" s="1"/>
  <c r="AA404" i="2" s="1"/>
  <c r="W405" i="2"/>
  <c r="Y405" i="2" s="1"/>
  <c r="Z405" i="2" s="1"/>
  <c r="AA405" i="2" s="1"/>
  <c r="W406" i="2"/>
  <c r="Y406" i="2" s="1"/>
  <c r="Z406" i="2" s="1"/>
  <c r="AA406" i="2" s="1"/>
  <c r="W389" i="2"/>
  <c r="Y389" i="2" s="1"/>
  <c r="Z389" i="2" s="1"/>
  <c r="AA389" i="2" s="1"/>
  <c r="W390" i="2"/>
  <c r="Y390" i="2" s="1"/>
  <c r="Z390" i="2" s="1"/>
  <c r="AA390" i="2" s="1"/>
  <c r="W391" i="2"/>
  <c r="Y391" i="2" s="1"/>
  <c r="Z391" i="2" s="1"/>
  <c r="AA391" i="2" s="1"/>
  <c r="W392" i="2"/>
  <c r="Y392" i="2" s="1"/>
  <c r="Z392" i="2" s="1"/>
  <c r="AA392" i="2" s="1"/>
  <c r="W393" i="2"/>
  <c r="Y393" i="2" s="1"/>
  <c r="Z393" i="2" s="1"/>
  <c r="AA393" i="2" s="1"/>
  <c r="W394" i="2"/>
  <c r="Y394" i="2" s="1"/>
  <c r="Z394" i="2" s="1"/>
  <c r="AA394" i="2" s="1"/>
  <c r="W395" i="2"/>
  <c r="Y395" i="2" s="1"/>
  <c r="Z395" i="2" s="1"/>
  <c r="AA395" i="2" s="1"/>
  <c r="W396" i="2"/>
  <c r="Y396" i="2" s="1"/>
  <c r="Z396" i="2" s="1"/>
  <c r="AA396" i="2" s="1"/>
  <c r="W397" i="2"/>
  <c r="Y397" i="2" s="1"/>
  <c r="Z397" i="2" s="1"/>
  <c r="AA397" i="2" s="1"/>
  <c r="W398" i="2"/>
  <c r="Y398" i="2" s="1"/>
  <c r="Z398" i="2" s="1"/>
  <c r="AA398" i="2" s="1"/>
  <c r="W399" i="2"/>
  <c r="Y399" i="2" s="1"/>
  <c r="Z399" i="2" s="1"/>
  <c r="AA399" i="2" s="1"/>
  <c r="W400" i="2"/>
  <c r="Y400" i="2" s="1"/>
  <c r="Z400" i="2" s="1"/>
  <c r="AA400" i="2" s="1"/>
  <c r="W401" i="2"/>
  <c r="Y401" i="2" s="1"/>
  <c r="Z401" i="2" s="1"/>
  <c r="AA401" i="2" s="1"/>
  <c r="W378" i="2"/>
  <c r="Y378" i="2" s="1"/>
  <c r="Z378" i="2" s="1"/>
  <c r="AA378" i="2" s="1"/>
  <c r="W379" i="2"/>
  <c r="Y379" i="2" s="1"/>
  <c r="Z379" i="2" s="1"/>
  <c r="AA379" i="2" s="1"/>
  <c r="W380" i="2"/>
  <c r="Y380" i="2" s="1"/>
  <c r="Z380" i="2" s="1"/>
  <c r="AA380" i="2" s="1"/>
  <c r="W381" i="2"/>
  <c r="Y381" i="2" s="1"/>
  <c r="Z381" i="2" s="1"/>
  <c r="AA381" i="2" s="1"/>
  <c r="W382" i="2"/>
  <c r="Y382" i="2" s="1"/>
  <c r="Z382" i="2" s="1"/>
  <c r="AA382" i="2" s="1"/>
  <c r="W383" i="2"/>
  <c r="Y383" i="2" s="1"/>
  <c r="Z383" i="2" s="1"/>
  <c r="AA383" i="2" s="1"/>
  <c r="W384" i="2"/>
  <c r="Y384" i="2" s="1"/>
  <c r="Z384" i="2" s="1"/>
  <c r="AA384" i="2" s="1"/>
  <c r="W385" i="2"/>
  <c r="Y385" i="2" s="1"/>
  <c r="Z385" i="2" s="1"/>
  <c r="AA385" i="2" s="1"/>
  <c r="W386" i="2"/>
  <c r="Y386" i="2" s="1"/>
  <c r="Z386" i="2" s="1"/>
  <c r="AA386" i="2" s="1"/>
  <c r="W387" i="2"/>
  <c r="Y387" i="2" s="1"/>
  <c r="Z387" i="2" s="1"/>
  <c r="AA387" i="2" s="1"/>
  <c r="W388" i="2"/>
  <c r="Y388" i="2" s="1"/>
  <c r="Z388" i="2" s="1"/>
  <c r="AA388" i="2" s="1"/>
  <c r="W360" i="2"/>
  <c r="Y360" i="2" s="1"/>
  <c r="Z360" i="2" s="1"/>
  <c r="AA360" i="2" s="1"/>
  <c r="W361" i="2"/>
  <c r="Y361" i="2" s="1"/>
  <c r="Z361" i="2" s="1"/>
  <c r="AA361" i="2" s="1"/>
  <c r="W362" i="2"/>
  <c r="Y362" i="2" s="1"/>
  <c r="Z362" i="2" s="1"/>
  <c r="AA362" i="2" s="1"/>
  <c r="W363" i="2"/>
  <c r="Y363" i="2" s="1"/>
  <c r="Z363" i="2" s="1"/>
  <c r="AA363" i="2" s="1"/>
  <c r="W364" i="2"/>
  <c r="Y364" i="2" s="1"/>
  <c r="Z364" i="2" s="1"/>
  <c r="AA364" i="2" s="1"/>
  <c r="W365" i="2"/>
  <c r="Y365" i="2" s="1"/>
  <c r="Z365" i="2" s="1"/>
  <c r="AA365" i="2" s="1"/>
  <c r="W366" i="2"/>
  <c r="Y366" i="2" s="1"/>
  <c r="Z366" i="2" s="1"/>
  <c r="AA366" i="2" s="1"/>
  <c r="W367" i="2"/>
  <c r="Y367" i="2" s="1"/>
  <c r="Z367" i="2" s="1"/>
  <c r="AA367" i="2" s="1"/>
  <c r="W368" i="2"/>
  <c r="Y368" i="2" s="1"/>
  <c r="Z368" i="2" s="1"/>
  <c r="AA368" i="2" s="1"/>
  <c r="W369" i="2"/>
  <c r="Y369" i="2" s="1"/>
  <c r="Z369" i="2" s="1"/>
  <c r="AA369" i="2" s="1"/>
  <c r="W370" i="2"/>
  <c r="Y370" i="2" s="1"/>
  <c r="Z370" i="2" s="1"/>
  <c r="AA370" i="2" s="1"/>
  <c r="W371" i="2"/>
  <c r="Y371" i="2" s="1"/>
  <c r="Z371" i="2" s="1"/>
  <c r="AA371" i="2" s="1"/>
  <c r="W372" i="2"/>
  <c r="Y372" i="2" s="1"/>
  <c r="Z372" i="2" s="1"/>
  <c r="AA372" i="2" s="1"/>
  <c r="W373" i="2"/>
  <c r="Y373" i="2" s="1"/>
  <c r="Z373" i="2" s="1"/>
  <c r="AA373" i="2" s="1"/>
  <c r="W374" i="2"/>
  <c r="Y374" i="2" s="1"/>
  <c r="Z374" i="2" s="1"/>
  <c r="AA374" i="2" s="1"/>
  <c r="W375" i="2"/>
  <c r="Y375" i="2" s="1"/>
  <c r="Z375" i="2" s="1"/>
  <c r="AA375" i="2" s="1"/>
  <c r="W376" i="2"/>
  <c r="Y376" i="2" s="1"/>
  <c r="Z376" i="2" s="1"/>
  <c r="AA376" i="2" s="1"/>
  <c r="W377" i="2"/>
  <c r="Y377" i="2" s="1"/>
  <c r="Z377" i="2" s="1"/>
  <c r="AA377" i="2" s="1"/>
  <c r="W359" i="2"/>
  <c r="Y359" i="2" s="1"/>
  <c r="Z359" i="2" s="1"/>
  <c r="AA359" i="2" s="1"/>
  <c r="W331" i="2"/>
  <c r="Y331" i="2" s="1"/>
  <c r="Z331" i="2" s="1"/>
  <c r="AA331" i="2" s="1"/>
  <c r="W332" i="2"/>
  <c r="Y332" i="2" s="1"/>
  <c r="Z332" i="2" s="1"/>
  <c r="AA332" i="2" s="1"/>
  <c r="W333" i="2"/>
  <c r="Y333" i="2" s="1"/>
  <c r="Z333" i="2" s="1"/>
  <c r="AA333" i="2" s="1"/>
  <c r="W423" i="2"/>
  <c r="Y423" i="2" s="1"/>
  <c r="Z423" i="2" s="1"/>
  <c r="AA423" i="2" s="1"/>
  <c r="W352" i="2"/>
  <c r="Y352" i="2" s="1"/>
  <c r="Z352" i="2" s="1"/>
  <c r="W353" i="2"/>
  <c r="Y353" i="2" s="1"/>
  <c r="Z353" i="2" s="1"/>
  <c r="AA353" i="2" s="1"/>
  <c r="W354" i="2"/>
  <c r="Y354" i="2" s="1"/>
  <c r="Z354" i="2" s="1"/>
  <c r="AA354" i="2" s="1"/>
  <c r="W355" i="2"/>
  <c r="Y355" i="2" s="1"/>
  <c r="Z355" i="2" s="1"/>
  <c r="AA355" i="2" s="1"/>
  <c r="W356" i="2"/>
  <c r="Y356" i="2" s="1"/>
  <c r="Z356" i="2" s="1"/>
  <c r="AA356" i="2" s="1"/>
  <c r="W357" i="2"/>
  <c r="Y357" i="2" s="1"/>
  <c r="Z357" i="2" s="1"/>
  <c r="AA357" i="2" s="1"/>
  <c r="W358" i="2"/>
  <c r="Y358" i="2" s="1"/>
  <c r="Z358" i="2" s="1"/>
  <c r="AA358" i="2" s="1"/>
  <c r="W416" i="2"/>
  <c r="Y416" i="2" s="1"/>
  <c r="Z416" i="2" s="1"/>
  <c r="AA416" i="2" s="1"/>
  <c r="W339" i="2"/>
  <c r="Y339" i="2" s="1"/>
  <c r="Z339" i="2" s="1"/>
  <c r="AA339" i="2" s="1"/>
  <c r="W340" i="2"/>
  <c r="Y340" i="2" s="1"/>
  <c r="Z340" i="2" s="1"/>
  <c r="AA340" i="2" s="1"/>
  <c r="W341" i="2"/>
  <c r="Y341" i="2" s="1"/>
  <c r="Z341" i="2" s="1"/>
  <c r="AA341" i="2" s="1"/>
  <c r="W342" i="2"/>
  <c r="Y342" i="2" s="1"/>
  <c r="Z342" i="2" s="1"/>
  <c r="AA342" i="2" s="1"/>
  <c r="W343" i="2"/>
  <c r="Y343" i="2" s="1"/>
  <c r="Z343" i="2" s="1"/>
  <c r="AA343" i="2" s="1"/>
  <c r="W344" i="2"/>
  <c r="Y344" i="2" s="1"/>
  <c r="Z344" i="2" s="1"/>
  <c r="AA344" i="2" s="1"/>
  <c r="W345" i="2"/>
  <c r="Y345" i="2" s="1"/>
  <c r="Z345" i="2" s="1"/>
  <c r="AA345" i="2" s="1"/>
  <c r="W346" i="2"/>
  <c r="Y346" i="2" s="1"/>
  <c r="Z346" i="2" s="1"/>
  <c r="AA346" i="2" s="1"/>
  <c r="W347" i="2"/>
  <c r="Y347" i="2" s="1"/>
  <c r="Z347" i="2" s="1"/>
  <c r="AA347" i="2" s="1"/>
  <c r="W411" i="2"/>
  <c r="Y411" i="2" s="1"/>
  <c r="Z411" i="2" s="1"/>
  <c r="W412" i="2"/>
  <c r="Y412" i="2" s="1"/>
  <c r="Z412" i="2" s="1"/>
  <c r="AA412" i="2" s="1"/>
  <c r="W413" i="2"/>
  <c r="Y413" i="2" s="1"/>
  <c r="Z413" i="2" s="1"/>
  <c r="AA413" i="2" s="1"/>
  <c r="W414" i="2"/>
  <c r="Y414" i="2" s="1"/>
  <c r="Z414" i="2" s="1"/>
  <c r="AA414" i="2" s="1"/>
  <c r="W415" i="2"/>
  <c r="Y415" i="2" s="1"/>
  <c r="Z415" i="2" s="1"/>
  <c r="AA415" i="2" s="1"/>
  <c r="W338" i="2"/>
  <c r="Y338" i="2" s="1"/>
  <c r="Z338" i="2" s="1"/>
  <c r="W322" i="2"/>
  <c r="Y322" i="2" s="1"/>
  <c r="Z322" i="2" s="1"/>
  <c r="AA322" i="2" s="1"/>
  <c r="W303" i="2"/>
  <c r="Y303" i="2" s="1"/>
  <c r="Z303" i="2" s="1"/>
  <c r="AA303" i="2" s="1"/>
  <c r="W304" i="2"/>
  <c r="Y304" i="2" s="1"/>
  <c r="Z304" i="2" s="1"/>
  <c r="AA304" i="2" s="1"/>
  <c r="W305" i="2"/>
  <c r="Y305" i="2" s="1"/>
  <c r="Z305" i="2" s="1"/>
  <c r="AA305" i="2" s="1"/>
  <c r="W306" i="2"/>
  <c r="Y306" i="2" s="1"/>
  <c r="Z306" i="2" s="1"/>
  <c r="AA306" i="2" s="1"/>
  <c r="W307" i="2"/>
  <c r="Y307" i="2" s="1"/>
  <c r="Z307" i="2" s="1"/>
  <c r="AA307" i="2" s="1"/>
  <c r="W308" i="2"/>
  <c r="Y308" i="2" s="1"/>
  <c r="Z308" i="2" s="1"/>
  <c r="AA308" i="2" s="1"/>
  <c r="W309" i="2"/>
  <c r="Y309" i="2" s="1"/>
  <c r="Z309" i="2" s="1"/>
  <c r="AA309" i="2" s="1"/>
  <c r="W310" i="2"/>
  <c r="Y310" i="2" s="1"/>
  <c r="Z310" i="2" s="1"/>
  <c r="AA310" i="2" s="1"/>
  <c r="W311" i="2"/>
  <c r="Y311" i="2" s="1"/>
  <c r="Z311" i="2" s="1"/>
  <c r="AA311" i="2" s="1"/>
  <c r="W312" i="2"/>
  <c r="Y312" i="2" s="1"/>
  <c r="Z312" i="2" s="1"/>
  <c r="AA312" i="2" s="1"/>
  <c r="W313" i="2"/>
  <c r="Y313" i="2" s="1"/>
  <c r="Z313" i="2" s="1"/>
  <c r="AA313" i="2" s="1"/>
  <c r="W314" i="2"/>
  <c r="Y314" i="2" s="1"/>
  <c r="Z314" i="2" s="1"/>
  <c r="AA314" i="2" s="1"/>
  <c r="W315" i="2"/>
  <c r="Y315" i="2" s="1"/>
  <c r="Z315" i="2" s="1"/>
  <c r="AA315" i="2" s="1"/>
  <c r="W316" i="2"/>
  <c r="Y316" i="2" s="1"/>
  <c r="Z316" i="2" s="1"/>
  <c r="AA316" i="2" s="1"/>
  <c r="W317" i="2"/>
  <c r="Y317" i="2" s="1"/>
  <c r="Z317" i="2" s="1"/>
  <c r="AA317" i="2" s="1"/>
  <c r="W318" i="2"/>
  <c r="Y318" i="2" s="1"/>
  <c r="Z318" i="2" s="1"/>
  <c r="AA318" i="2" s="1"/>
  <c r="W319" i="2"/>
  <c r="Y319" i="2" s="1"/>
  <c r="Z319" i="2" s="1"/>
  <c r="AA319" i="2" s="1"/>
  <c r="W320" i="2"/>
  <c r="Y320" i="2" s="1"/>
  <c r="Z320" i="2" s="1"/>
  <c r="AA320" i="2" s="1"/>
  <c r="W321" i="2"/>
  <c r="Y321" i="2" s="1"/>
  <c r="Z321" i="2" s="1"/>
  <c r="AA321" i="2" s="1"/>
  <c r="W292" i="2"/>
  <c r="Y292" i="2" s="1"/>
  <c r="Z292" i="2" s="1"/>
  <c r="AA292" i="2" s="1"/>
  <c r="W293" i="2"/>
  <c r="Y293" i="2" s="1"/>
  <c r="Z293" i="2" s="1"/>
  <c r="AA293" i="2" s="1"/>
  <c r="W294" i="2"/>
  <c r="Y294" i="2" s="1"/>
  <c r="Z294" i="2" s="1"/>
  <c r="AA294" i="2" s="1"/>
  <c r="W295" i="2"/>
  <c r="Y295" i="2" s="1"/>
  <c r="Z295" i="2" s="1"/>
  <c r="AA295" i="2" s="1"/>
  <c r="W296" i="2"/>
  <c r="Y296" i="2" s="1"/>
  <c r="Z296" i="2" s="1"/>
  <c r="AA296" i="2" s="1"/>
  <c r="W297" i="2"/>
  <c r="Y297" i="2" s="1"/>
  <c r="Z297" i="2" s="1"/>
  <c r="AA297" i="2" s="1"/>
  <c r="W298" i="2"/>
  <c r="Y298" i="2" s="1"/>
  <c r="Z298" i="2" s="1"/>
  <c r="AA298" i="2" s="1"/>
  <c r="W299" i="2"/>
  <c r="Y299" i="2" s="1"/>
  <c r="Z299" i="2" s="1"/>
  <c r="AA299" i="2" s="1"/>
  <c r="W300" i="2"/>
  <c r="Y300" i="2" s="1"/>
  <c r="Z300" i="2" s="1"/>
  <c r="AA300" i="2" s="1"/>
  <c r="W301" i="2"/>
  <c r="Y301" i="2" s="1"/>
  <c r="Z301" i="2" s="1"/>
  <c r="AA301" i="2" s="1"/>
  <c r="W302" i="2"/>
  <c r="Y302" i="2" s="1"/>
  <c r="Z302" i="2" s="1"/>
  <c r="AA302" i="2" s="1"/>
  <c r="W291" i="2"/>
  <c r="Y291" i="2" s="1"/>
  <c r="Z291" i="2" s="1"/>
  <c r="W278" i="2"/>
  <c r="Y278" i="2" s="1"/>
  <c r="Z278" i="2" s="1"/>
  <c r="AA278" i="2" s="1"/>
  <c r="W279" i="2"/>
  <c r="Y279" i="2" s="1"/>
  <c r="Z279" i="2" s="1"/>
  <c r="AA279" i="2" s="1"/>
  <c r="W280" i="2"/>
  <c r="Y280" i="2" s="1"/>
  <c r="Z280" i="2" s="1"/>
  <c r="AA280" i="2" s="1"/>
  <c r="W281" i="2"/>
  <c r="Y281" i="2" s="1"/>
  <c r="Z281" i="2" s="1"/>
  <c r="AA281" i="2" s="1"/>
  <c r="W282" i="2"/>
  <c r="Y282" i="2" s="1"/>
  <c r="Z282" i="2" s="1"/>
  <c r="AA282" i="2" s="1"/>
  <c r="W283" i="2"/>
  <c r="Y283" i="2" s="1"/>
  <c r="Z283" i="2" s="1"/>
  <c r="AA283" i="2" s="1"/>
  <c r="W284" i="2"/>
  <c r="Y284" i="2" s="1"/>
  <c r="Z284" i="2" s="1"/>
  <c r="AA284" i="2" s="1"/>
  <c r="W285" i="2"/>
  <c r="Y285" i="2" s="1"/>
  <c r="Z285" i="2" s="1"/>
  <c r="AA285" i="2" s="1"/>
  <c r="W286" i="2"/>
  <c r="Y286" i="2" s="1"/>
  <c r="Z286" i="2" s="1"/>
  <c r="AA286" i="2" s="1"/>
  <c r="W256" i="2"/>
  <c r="Y256" i="2" s="1"/>
  <c r="Z256" i="2" s="1"/>
  <c r="AA256" i="2" s="1"/>
  <c r="W257" i="2"/>
  <c r="Y257" i="2" s="1"/>
  <c r="Z257" i="2" s="1"/>
  <c r="AA257" i="2" s="1"/>
  <c r="W258" i="2"/>
  <c r="Y258" i="2" s="1"/>
  <c r="Z258" i="2" s="1"/>
  <c r="AA258" i="2" s="1"/>
  <c r="W259" i="2"/>
  <c r="Y259" i="2" s="1"/>
  <c r="Z259" i="2" s="1"/>
  <c r="AA259" i="2" s="1"/>
  <c r="W260" i="2"/>
  <c r="Y260" i="2" s="1"/>
  <c r="Z260" i="2" s="1"/>
  <c r="AA260" i="2" s="1"/>
  <c r="W261" i="2"/>
  <c r="Y261" i="2" s="1"/>
  <c r="Z261" i="2" s="1"/>
  <c r="AA261" i="2" s="1"/>
  <c r="W262" i="2"/>
  <c r="Y262" i="2" s="1"/>
  <c r="Z262" i="2" s="1"/>
  <c r="AA262" i="2" s="1"/>
  <c r="W263" i="2"/>
  <c r="Y263" i="2" s="1"/>
  <c r="Z263" i="2" s="1"/>
  <c r="AA263" i="2" s="1"/>
  <c r="W264" i="2"/>
  <c r="Y264" i="2" s="1"/>
  <c r="Z264" i="2" s="1"/>
  <c r="AA264" i="2" s="1"/>
  <c r="W265" i="2"/>
  <c r="Y265" i="2" s="1"/>
  <c r="Z265" i="2" s="1"/>
  <c r="AA265" i="2" s="1"/>
  <c r="W266" i="2"/>
  <c r="Y266" i="2" s="1"/>
  <c r="Z266" i="2" s="1"/>
  <c r="AA266" i="2" s="1"/>
  <c r="W267" i="2"/>
  <c r="Y267" i="2" s="1"/>
  <c r="Z267" i="2" s="1"/>
  <c r="AA267" i="2" s="1"/>
  <c r="W268" i="2"/>
  <c r="Y268" i="2" s="1"/>
  <c r="Z268" i="2" s="1"/>
  <c r="AA268" i="2" s="1"/>
  <c r="W269" i="2"/>
  <c r="Y269" i="2" s="1"/>
  <c r="Z269" i="2" s="1"/>
  <c r="AA269" i="2" s="1"/>
  <c r="W270" i="2"/>
  <c r="Y270" i="2" s="1"/>
  <c r="Z270" i="2" s="1"/>
  <c r="AA270" i="2" s="1"/>
  <c r="W271" i="2"/>
  <c r="Y271" i="2" s="1"/>
  <c r="Z271" i="2" s="1"/>
  <c r="AA271" i="2" s="1"/>
  <c r="W272" i="2"/>
  <c r="Y272" i="2" s="1"/>
  <c r="Z272" i="2" s="1"/>
  <c r="AA272" i="2" s="1"/>
  <c r="W273" i="2"/>
  <c r="Y273" i="2" s="1"/>
  <c r="Z273" i="2" s="1"/>
  <c r="AA273" i="2" s="1"/>
  <c r="W274" i="2"/>
  <c r="Y274" i="2" s="1"/>
  <c r="Z274" i="2" s="1"/>
  <c r="AA274" i="2" s="1"/>
  <c r="W275" i="2"/>
  <c r="Y275" i="2" s="1"/>
  <c r="Z275" i="2" s="1"/>
  <c r="AA275" i="2" s="1"/>
  <c r="W276" i="2"/>
  <c r="Y276" i="2" s="1"/>
  <c r="Z276" i="2" s="1"/>
  <c r="AA276" i="2" s="1"/>
  <c r="W277" i="2"/>
  <c r="Y277" i="2" s="1"/>
  <c r="Z277" i="2" s="1"/>
  <c r="AA277" i="2" s="1"/>
  <c r="W255" i="2"/>
  <c r="Y255" i="2" s="1"/>
  <c r="Z255" i="2" s="1"/>
  <c r="W241" i="2"/>
  <c r="Y241" i="2" s="1"/>
  <c r="Z241" i="2" s="1"/>
  <c r="AA241" i="2" s="1"/>
  <c r="W242" i="2"/>
  <c r="Y242" i="2" s="1"/>
  <c r="Z242" i="2" s="1"/>
  <c r="AA242" i="2" s="1"/>
  <c r="W243" i="2"/>
  <c r="Y243" i="2" s="1"/>
  <c r="Z243" i="2" s="1"/>
  <c r="AA243" i="2" s="1"/>
  <c r="W244" i="2"/>
  <c r="Y244" i="2" s="1"/>
  <c r="Z244" i="2" s="1"/>
  <c r="AA244" i="2" s="1"/>
  <c r="W245" i="2"/>
  <c r="Y245" i="2" s="1"/>
  <c r="Z245" i="2" s="1"/>
  <c r="AA245" i="2" s="1"/>
  <c r="W246" i="2"/>
  <c r="Y246" i="2" s="1"/>
  <c r="Z246" i="2" s="1"/>
  <c r="AA246" i="2" s="1"/>
  <c r="W247" i="2"/>
  <c r="Y247" i="2" s="1"/>
  <c r="Z247" i="2" s="1"/>
  <c r="AA247" i="2" s="1"/>
  <c r="W248" i="2"/>
  <c r="Y248" i="2" s="1"/>
  <c r="Z248" i="2" s="1"/>
  <c r="AA248" i="2" s="1"/>
  <c r="W249" i="2"/>
  <c r="Y249" i="2" s="1"/>
  <c r="Z249" i="2" s="1"/>
  <c r="AA249" i="2" s="1"/>
  <c r="W250" i="2"/>
  <c r="Y250" i="2" s="1"/>
  <c r="Z250" i="2" s="1"/>
  <c r="AA250" i="2" s="1"/>
  <c r="W240" i="2"/>
  <c r="Y240" i="2" s="1"/>
  <c r="Z240" i="2" s="1"/>
  <c r="W239" i="2"/>
  <c r="W238" i="2"/>
  <c r="W126" i="2"/>
  <c r="Y126" i="2" s="1"/>
  <c r="Z126" i="2" s="1"/>
  <c r="AA126" i="2" s="1"/>
  <c r="W127" i="2"/>
  <c r="Y127" i="2" s="1"/>
  <c r="Z127" i="2" s="1"/>
  <c r="AA127" i="2" s="1"/>
  <c r="W128" i="2"/>
  <c r="Y128" i="2" s="1"/>
  <c r="Z128" i="2" s="1"/>
  <c r="AA128" i="2" s="1"/>
  <c r="W129" i="2"/>
  <c r="Y129" i="2" s="1"/>
  <c r="Z129" i="2" s="1"/>
  <c r="AA129" i="2" s="1"/>
  <c r="W130" i="2"/>
  <c r="Y130" i="2" s="1"/>
  <c r="Z130" i="2" s="1"/>
  <c r="AA130" i="2" s="1"/>
  <c r="W131" i="2"/>
  <c r="Y131" i="2" s="1"/>
  <c r="Z131" i="2" s="1"/>
  <c r="AA131" i="2" s="1"/>
  <c r="W132" i="2"/>
  <c r="Y132" i="2" s="1"/>
  <c r="Z132" i="2" s="1"/>
  <c r="AA132" i="2" s="1"/>
  <c r="W133" i="2"/>
  <c r="Y133" i="2" s="1"/>
  <c r="Z133" i="2" s="1"/>
  <c r="AA133" i="2" s="1"/>
  <c r="W134" i="2"/>
  <c r="Y134" i="2" s="1"/>
  <c r="Z134" i="2" s="1"/>
  <c r="AA134" i="2" s="1"/>
  <c r="W135" i="2"/>
  <c r="Y135" i="2" s="1"/>
  <c r="Z135" i="2" s="1"/>
  <c r="AA135" i="2" s="1"/>
  <c r="W136" i="2"/>
  <c r="Y136" i="2" s="1"/>
  <c r="Z136" i="2" s="1"/>
  <c r="AA136" i="2" s="1"/>
  <c r="W137" i="2"/>
  <c r="Y137" i="2" s="1"/>
  <c r="Z137" i="2" s="1"/>
  <c r="AA137" i="2" s="1"/>
  <c r="W138" i="2"/>
  <c r="Y138" i="2" s="1"/>
  <c r="Z138" i="2" s="1"/>
  <c r="AA138" i="2" s="1"/>
  <c r="W139" i="2"/>
  <c r="Y139" i="2" s="1"/>
  <c r="Z139" i="2" s="1"/>
  <c r="AA139" i="2" s="1"/>
  <c r="W140" i="2"/>
  <c r="Y140" i="2" s="1"/>
  <c r="Z140" i="2" s="1"/>
  <c r="AA140" i="2" s="1"/>
  <c r="W141" i="2"/>
  <c r="Y141" i="2" s="1"/>
  <c r="Z141" i="2" s="1"/>
  <c r="AA141" i="2" s="1"/>
  <c r="W142" i="2"/>
  <c r="Y142" i="2" s="1"/>
  <c r="Z142" i="2" s="1"/>
  <c r="AA142" i="2" s="1"/>
  <c r="W143" i="2"/>
  <c r="Y143" i="2" s="1"/>
  <c r="Z143" i="2" s="1"/>
  <c r="AA143" i="2" s="1"/>
  <c r="W144" i="2"/>
  <c r="Y144" i="2" s="1"/>
  <c r="Z144" i="2" s="1"/>
  <c r="AA144" i="2" s="1"/>
  <c r="W145" i="2"/>
  <c r="Y145" i="2" s="1"/>
  <c r="Z145" i="2" s="1"/>
  <c r="AA145" i="2" s="1"/>
  <c r="W146" i="2"/>
  <c r="Y146" i="2" s="1"/>
  <c r="Z146" i="2" s="1"/>
  <c r="AA146" i="2" s="1"/>
  <c r="W147" i="2"/>
  <c r="Y147" i="2" s="1"/>
  <c r="Z147" i="2" s="1"/>
  <c r="AA147" i="2" s="1"/>
  <c r="W148" i="2"/>
  <c r="Y148" i="2" s="1"/>
  <c r="Z148" i="2" s="1"/>
  <c r="AA148" i="2" s="1"/>
  <c r="W149" i="2"/>
  <c r="Y149" i="2" s="1"/>
  <c r="Z149" i="2" s="1"/>
  <c r="AA149" i="2" s="1"/>
  <c r="W150" i="2"/>
  <c r="Y150" i="2" s="1"/>
  <c r="Z150" i="2" s="1"/>
  <c r="AA150" i="2" s="1"/>
  <c r="W151" i="2"/>
  <c r="Y151" i="2" s="1"/>
  <c r="Z151" i="2" s="1"/>
  <c r="AA151" i="2" s="1"/>
  <c r="W152" i="2"/>
  <c r="Y152" i="2" s="1"/>
  <c r="Z152" i="2" s="1"/>
  <c r="AA152" i="2" s="1"/>
  <c r="W153" i="2"/>
  <c r="Y153" i="2" s="1"/>
  <c r="Z153" i="2" s="1"/>
  <c r="AA153" i="2" s="1"/>
  <c r="W154" i="2"/>
  <c r="Y154" i="2" s="1"/>
  <c r="Z154" i="2" s="1"/>
  <c r="AA154" i="2" s="1"/>
  <c r="W155" i="2"/>
  <c r="Y155" i="2" s="1"/>
  <c r="Z155" i="2" s="1"/>
  <c r="AA155" i="2" s="1"/>
  <c r="W156" i="2"/>
  <c r="Y156" i="2" s="1"/>
  <c r="Z156" i="2" s="1"/>
  <c r="AA156" i="2" s="1"/>
  <c r="W157" i="2"/>
  <c r="Y157" i="2" s="1"/>
  <c r="Z157" i="2" s="1"/>
  <c r="AA157" i="2" s="1"/>
  <c r="W158" i="2"/>
  <c r="Y158" i="2" s="1"/>
  <c r="Z158" i="2" s="1"/>
  <c r="AA158" i="2" s="1"/>
  <c r="W159" i="2"/>
  <c r="Y159" i="2" s="1"/>
  <c r="Z159" i="2" s="1"/>
  <c r="AA159" i="2" s="1"/>
  <c r="W160" i="2"/>
  <c r="Y160" i="2" s="1"/>
  <c r="Z160" i="2" s="1"/>
  <c r="AA160" i="2" s="1"/>
  <c r="W161" i="2"/>
  <c r="Y161" i="2" s="1"/>
  <c r="Z161" i="2" s="1"/>
  <c r="AA161" i="2" s="1"/>
  <c r="W162" i="2"/>
  <c r="Y162" i="2" s="1"/>
  <c r="Z162" i="2" s="1"/>
  <c r="AA162" i="2" s="1"/>
  <c r="W163" i="2"/>
  <c r="Y163" i="2" s="1"/>
  <c r="Z163" i="2" s="1"/>
  <c r="AA163" i="2" s="1"/>
  <c r="W164" i="2"/>
  <c r="Y164" i="2" s="1"/>
  <c r="Z164" i="2" s="1"/>
  <c r="AA164" i="2" s="1"/>
  <c r="W165" i="2"/>
  <c r="Y165" i="2" s="1"/>
  <c r="Z165" i="2" s="1"/>
  <c r="AA165" i="2" s="1"/>
  <c r="W166" i="2"/>
  <c r="Y166" i="2" s="1"/>
  <c r="Z166" i="2" s="1"/>
  <c r="AA166" i="2" s="1"/>
  <c r="W167" i="2"/>
  <c r="Y167" i="2" s="1"/>
  <c r="Z167" i="2" s="1"/>
  <c r="AA167" i="2" s="1"/>
  <c r="W168" i="2"/>
  <c r="Y168" i="2" s="1"/>
  <c r="Z168" i="2" s="1"/>
  <c r="AA168" i="2" s="1"/>
  <c r="W169" i="2"/>
  <c r="Y169" i="2" s="1"/>
  <c r="Z169" i="2" s="1"/>
  <c r="AA169" i="2" s="1"/>
  <c r="W170" i="2"/>
  <c r="Y170" i="2" s="1"/>
  <c r="Z170" i="2" s="1"/>
  <c r="AA170" i="2" s="1"/>
  <c r="W171" i="2"/>
  <c r="Y171" i="2" s="1"/>
  <c r="Z171" i="2" s="1"/>
  <c r="AA171" i="2" s="1"/>
  <c r="W172" i="2"/>
  <c r="Y172" i="2" s="1"/>
  <c r="Z172" i="2" s="1"/>
  <c r="AA172" i="2" s="1"/>
  <c r="W173" i="2"/>
  <c r="Y173" i="2" s="1"/>
  <c r="Z173" i="2" s="1"/>
  <c r="AA173" i="2" s="1"/>
  <c r="W174" i="2"/>
  <c r="Y174" i="2" s="1"/>
  <c r="Z174" i="2" s="1"/>
  <c r="AA174" i="2" s="1"/>
  <c r="W175" i="2"/>
  <c r="Y175" i="2" s="1"/>
  <c r="Z175" i="2" s="1"/>
  <c r="AA175" i="2" s="1"/>
  <c r="W176" i="2"/>
  <c r="Y176" i="2" s="1"/>
  <c r="Z176" i="2" s="1"/>
  <c r="AA176" i="2" s="1"/>
  <c r="W177" i="2"/>
  <c r="Y177" i="2" s="1"/>
  <c r="Z177" i="2" s="1"/>
  <c r="AA177" i="2" s="1"/>
  <c r="W178" i="2"/>
  <c r="Y178" i="2" s="1"/>
  <c r="Z178" i="2" s="1"/>
  <c r="AA178" i="2" s="1"/>
  <c r="W179" i="2"/>
  <c r="Y179" i="2" s="1"/>
  <c r="Z179" i="2" s="1"/>
  <c r="AA179" i="2" s="1"/>
  <c r="W180" i="2"/>
  <c r="Y180" i="2" s="1"/>
  <c r="Z180" i="2" s="1"/>
  <c r="AA180" i="2" s="1"/>
  <c r="W181" i="2"/>
  <c r="Y181" i="2" s="1"/>
  <c r="Z181" i="2" s="1"/>
  <c r="AA181" i="2" s="1"/>
  <c r="W182" i="2"/>
  <c r="Y182" i="2" s="1"/>
  <c r="Z182" i="2" s="1"/>
  <c r="AA182" i="2" s="1"/>
  <c r="W183" i="2"/>
  <c r="Y183" i="2" s="1"/>
  <c r="Z183" i="2" s="1"/>
  <c r="AA183" i="2" s="1"/>
  <c r="W184" i="2"/>
  <c r="Y184" i="2" s="1"/>
  <c r="Z184" i="2" s="1"/>
  <c r="AA184" i="2" s="1"/>
  <c r="W185" i="2"/>
  <c r="Y185" i="2" s="1"/>
  <c r="Z185" i="2" s="1"/>
  <c r="AA185" i="2" s="1"/>
  <c r="W186" i="2"/>
  <c r="Y186" i="2" s="1"/>
  <c r="Z186" i="2" s="1"/>
  <c r="AA186" i="2" s="1"/>
  <c r="W187" i="2"/>
  <c r="Y187" i="2" s="1"/>
  <c r="Z187" i="2" s="1"/>
  <c r="AA187" i="2" s="1"/>
  <c r="W188" i="2"/>
  <c r="Y188" i="2" s="1"/>
  <c r="Z188" i="2" s="1"/>
  <c r="AA188" i="2" s="1"/>
  <c r="W189" i="2"/>
  <c r="Y189" i="2" s="1"/>
  <c r="Z189" i="2" s="1"/>
  <c r="AA189" i="2" s="1"/>
  <c r="W190" i="2"/>
  <c r="Y190" i="2" s="1"/>
  <c r="Z190" i="2" s="1"/>
  <c r="AA190" i="2" s="1"/>
  <c r="W191" i="2"/>
  <c r="Y191" i="2" s="1"/>
  <c r="Z191" i="2" s="1"/>
  <c r="AA191" i="2" s="1"/>
  <c r="W192" i="2"/>
  <c r="Y192" i="2" s="1"/>
  <c r="Z192" i="2" s="1"/>
  <c r="AA192" i="2" s="1"/>
  <c r="W193" i="2"/>
  <c r="Y193" i="2" s="1"/>
  <c r="Z193" i="2" s="1"/>
  <c r="AA193" i="2" s="1"/>
  <c r="W194" i="2"/>
  <c r="Y194" i="2" s="1"/>
  <c r="Z194" i="2" s="1"/>
  <c r="AA194" i="2" s="1"/>
  <c r="W195" i="2"/>
  <c r="Y195" i="2" s="1"/>
  <c r="Z195" i="2" s="1"/>
  <c r="AA195" i="2" s="1"/>
  <c r="W196" i="2"/>
  <c r="Y196" i="2" s="1"/>
  <c r="Z196" i="2" s="1"/>
  <c r="AA196" i="2" s="1"/>
  <c r="W197" i="2"/>
  <c r="Y197" i="2" s="1"/>
  <c r="Z197" i="2" s="1"/>
  <c r="AA197" i="2" s="1"/>
  <c r="W198" i="2"/>
  <c r="Y198" i="2" s="1"/>
  <c r="Z198" i="2" s="1"/>
  <c r="AA198" i="2" s="1"/>
  <c r="W199" i="2"/>
  <c r="Y199" i="2" s="1"/>
  <c r="Z199" i="2" s="1"/>
  <c r="AA199" i="2" s="1"/>
  <c r="W200" i="2"/>
  <c r="Y200" i="2" s="1"/>
  <c r="Z200" i="2" s="1"/>
  <c r="AA200" i="2" s="1"/>
  <c r="W201" i="2"/>
  <c r="Y201" i="2" s="1"/>
  <c r="Z201" i="2" s="1"/>
  <c r="AA201" i="2" s="1"/>
  <c r="W202" i="2"/>
  <c r="Y202" i="2" s="1"/>
  <c r="Z202" i="2" s="1"/>
  <c r="AA202" i="2" s="1"/>
  <c r="W203" i="2"/>
  <c r="Y203" i="2" s="1"/>
  <c r="Z203" i="2" s="1"/>
  <c r="AA203" i="2" s="1"/>
  <c r="W204" i="2"/>
  <c r="Y204" i="2" s="1"/>
  <c r="Z204" i="2" s="1"/>
  <c r="AA204" i="2" s="1"/>
  <c r="W205" i="2"/>
  <c r="Y205" i="2" s="1"/>
  <c r="Z205" i="2" s="1"/>
  <c r="AA205" i="2" s="1"/>
  <c r="W206" i="2"/>
  <c r="Y206" i="2" s="1"/>
  <c r="Z206" i="2" s="1"/>
  <c r="AA206" i="2" s="1"/>
  <c r="W207" i="2"/>
  <c r="Y207" i="2" s="1"/>
  <c r="Z207" i="2" s="1"/>
  <c r="AA207" i="2" s="1"/>
  <c r="W208" i="2"/>
  <c r="Y208" i="2" s="1"/>
  <c r="Z208" i="2" s="1"/>
  <c r="AA208" i="2" s="1"/>
  <c r="W209" i="2"/>
  <c r="Y209" i="2" s="1"/>
  <c r="Z209" i="2" s="1"/>
  <c r="AA209" i="2" s="1"/>
  <c r="W210" i="2"/>
  <c r="Y210" i="2" s="1"/>
  <c r="Z210" i="2" s="1"/>
  <c r="AA210" i="2" s="1"/>
  <c r="W211" i="2"/>
  <c r="Y211" i="2" s="1"/>
  <c r="Z211" i="2" s="1"/>
  <c r="AA211" i="2" s="1"/>
  <c r="W212" i="2"/>
  <c r="Y212" i="2" s="1"/>
  <c r="Z212" i="2" s="1"/>
  <c r="AA212" i="2" s="1"/>
  <c r="W213" i="2"/>
  <c r="Y213" i="2" s="1"/>
  <c r="Z213" i="2" s="1"/>
  <c r="AA213" i="2" s="1"/>
  <c r="W214" i="2"/>
  <c r="Y214" i="2" s="1"/>
  <c r="Z214" i="2" s="1"/>
  <c r="AA214" i="2" s="1"/>
  <c r="W215" i="2"/>
  <c r="Y215" i="2" s="1"/>
  <c r="Z215" i="2" s="1"/>
  <c r="AA215" i="2" s="1"/>
  <c r="W216" i="2"/>
  <c r="Y216" i="2" s="1"/>
  <c r="Z216" i="2" s="1"/>
  <c r="AA216" i="2" s="1"/>
  <c r="W217" i="2"/>
  <c r="Y217" i="2" s="1"/>
  <c r="Z217" i="2" s="1"/>
  <c r="AA217" i="2" s="1"/>
  <c r="W218" i="2"/>
  <c r="Y218" i="2" s="1"/>
  <c r="Z218" i="2" s="1"/>
  <c r="AA218" i="2" s="1"/>
  <c r="W219" i="2"/>
  <c r="Y219" i="2" s="1"/>
  <c r="Z219" i="2" s="1"/>
  <c r="AA219" i="2" s="1"/>
  <c r="W220" i="2"/>
  <c r="Y220" i="2" s="1"/>
  <c r="Z220" i="2" s="1"/>
  <c r="AA220" i="2" s="1"/>
  <c r="W221" i="2"/>
  <c r="Y221" i="2" s="1"/>
  <c r="Z221" i="2" s="1"/>
  <c r="AA221" i="2" s="1"/>
  <c r="W222" i="2"/>
  <c r="Y222" i="2" s="1"/>
  <c r="Z222" i="2" s="1"/>
  <c r="AA222" i="2" s="1"/>
  <c r="W223" i="2"/>
  <c r="Y223" i="2" s="1"/>
  <c r="Z223" i="2" s="1"/>
  <c r="AA223" i="2" s="1"/>
  <c r="W224" i="2"/>
  <c r="Y224" i="2" s="1"/>
  <c r="Z224" i="2" s="1"/>
  <c r="AA224" i="2" s="1"/>
  <c r="W225" i="2"/>
  <c r="Y225" i="2" s="1"/>
  <c r="Z225" i="2" s="1"/>
  <c r="AA225" i="2" s="1"/>
  <c r="W226" i="2"/>
  <c r="Y226" i="2" s="1"/>
  <c r="Z226" i="2" s="1"/>
  <c r="AA226" i="2" s="1"/>
  <c r="W227" i="2"/>
  <c r="Y227" i="2" s="1"/>
  <c r="Z227" i="2" s="1"/>
  <c r="AA227" i="2" s="1"/>
  <c r="W228" i="2"/>
  <c r="Y228" i="2" s="1"/>
  <c r="Z228" i="2" s="1"/>
  <c r="AA228" i="2" s="1"/>
  <c r="W229" i="2"/>
  <c r="Y229" i="2" s="1"/>
  <c r="Z229" i="2" s="1"/>
  <c r="AA229" i="2" s="1"/>
  <c r="W230" i="2"/>
  <c r="Y230" i="2" s="1"/>
  <c r="Z230" i="2" s="1"/>
  <c r="AA230" i="2" s="1"/>
  <c r="W231" i="2"/>
  <c r="Y231" i="2" s="1"/>
  <c r="Z231" i="2" s="1"/>
  <c r="AA231" i="2" s="1"/>
  <c r="W232" i="2"/>
  <c r="Y232" i="2" s="1"/>
  <c r="Z232" i="2" s="1"/>
  <c r="AA232" i="2" s="1"/>
  <c r="W233" i="2"/>
  <c r="Y233" i="2" s="1"/>
  <c r="Z233" i="2" s="1"/>
  <c r="AA233" i="2" s="1"/>
  <c r="W116" i="2"/>
  <c r="Y116" i="2" s="1"/>
  <c r="Z116" i="2" s="1"/>
  <c r="AA116" i="2" s="1"/>
  <c r="W117" i="2"/>
  <c r="Y117" i="2" s="1"/>
  <c r="Z117" i="2" s="1"/>
  <c r="AA117" i="2" s="1"/>
  <c r="W118" i="2"/>
  <c r="Y118" i="2" s="1"/>
  <c r="Z118" i="2" s="1"/>
  <c r="AA118" i="2" s="1"/>
  <c r="W119" i="2"/>
  <c r="Y119" i="2" s="1"/>
  <c r="Z119" i="2" s="1"/>
  <c r="AA119" i="2" s="1"/>
  <c r="W120" i="2"/>
  <c r="Y120" i="2" s="1"/>
  <c r="Z120" i="2" s="1"/>
  <c r="AA120" i="2" s="1"/>
  <c r="W121" i="2"/>
  <c r="Y121" i="2" s="1"/>
  <c r="Z121" i="2" s="1"/>
  <c r="AA121" i="2" s="1"/>
  <c r="W122" i="2"/>
  <c r="Y122" i="2" s="1"/>
  <c r="Z122" i="2" s="1"/>
  <c r="AA122" i="2" s="1"/>
  <c r="W123" i="2"/>
  <c r="Y123" i="2" s="1"/>
  <c r="Z123" i="2" s="1"/>
  <c r="AA123" i="2" s="1"/>
  <c r="W124" i="2"/>
  <c r="Y124" i="2" s="1"/>
  <c r="Z124" i="2" s="1"/>
  <c r="AA124" i="2" s="1"/>
  <c r="W125" i="2"/>
  <c r="Y125" i="2" s="1"/>
  <c r="Z125" i="2" s="1"/>
  <c r="AA125" i="2" s="1"/>
  <c r="W109" i="2"/>
  <c r="Y109" i="2" s="1"/>
  <c r="Z109" i="2" s="1"/>
  <c r="AA109" i="2" s="1"/>
  <c r="W110" i="2"/>
  <c r="Y110" i="2" s="1"/>
  <c r="Z110" i="2" s="1"/>
  <c r="AA110" i="2" s="1"/>
  <c r="W111" i="2"/>
  <c r="Y111" i="2" s="1"/>
  <c r="Z111" i="2" s="1"/>
  <c r="AA111" i="2" s="1"/>
  <c r="W112" i="2"/>
  <c r="Y112" i="2" s="1"/>
  <c r="Z112" i="2" s="1"/>
  <c r="AA112" i="2" s="1"/>
  <c r="W113" i="2"/>
  <c r="Y113" i="2" s="1"/>
  <c r="Z113" i="2" s="1"/>
  <c r="AA113" i="2" s="1"/>
  <c r="W114" i="2"/>
  <c r="Y114" i="2" s="1"/>
  <c r="Z114" i="2" s="1"/>
  <c r="AA114" i="2" s="1"/>
  <c r="W115" i="2"/>
  <c r="Y115" i="2" s="1"/>
  <c r="Z115" i="2" s="1"/>
  <c r="AA115" i="2" s="1"/>
  <c r="W108" i="2"/>
  <c r="Y108" i="2" s="1"/>
  <c r="Z108" i="2" s="1"/>
  <c r="AA108" i="2" s="1"/>
  <c r="W24" i="2"/>
  <c r="Y24" i="2" s="1"/>
  <c r="Z24" i="2" s="1"/>
  <c r="AA24" i="2" s="1"/>
  <c r="W22" i="2"/>
  <c r="Y22" i="2" s="1"/>
  <c r="Z22" i="2" s="1"/>
  <c r="AA22" i="2" s="1"/>
  <c r="W19" i="2"/>
  <c r="Y19" i="2" s="1"/>
  <c r="Z19" i="2" s="1"/>
  <c r="AA19" i="2" s="1"/>
  <c r="W33" i="2"/>
  <c r="Y33" i="2" s="1"/>
  <c r="Z33" i="2" s="1"/>
  <c r="AA33" i="2" s="1"/>
  <c r="W41" i="2"/>
  <c r="Y41" i="2" s="1"/>
  <c r="Z41" i="2" s="1"/>
  <c r="AA41" i="2" s="1"/>
  <c r="W20" i="2"/>
  <c r="Y20" i="2" s="1"/>
  <c r="Z20" i="2" s="1"/>
  <c r="AA20" i="2" s="1"/>
  <c r="W42" i="2"/>
  <c r="Y42" i="2" s="1"/>
  <c r="Z42" i="2" s="1"/>
  <c r="AA42" i="2" s="1"/>
  <c r="W43" i="2"/>
  <c r="Y43" i="2" s="1"/>
  <c r="Z43" i="2" s="1"/>
  <c r="AA43" i="2" s="1"/>
  <c r="W17" i="2"/>
  <c r="Y17" i="2" s="1"/>
  <c r="Z17" i="2" s="1"/>
  <c r="W30" i="2"/>
  <c r="Y30" i="2" s="1"/>
  <c r="Z30" i="2" s="1"/>
  <c r="AA30" i="2" s="1"/>
  <c r="W35" i="2"/>
  <c r="Y35" i="2" s="1"/>
  <c r="Z35" i="2" s="1"/>
  <c r="AA35" i="2" s="1"/>
  <c r="W13" i="2"/>
  <c r="Y13" i="2" s="1"/>
  <c r="Z13" i="2" s="1"/>
  <c r="AA13" i="2" s="1"/>
  <c r="W14" i="2"/>
  <c r="Y14" i="2" s="1"/>
  <c r="Z14" i="2" s="1"/>
  <c r="AA14" i="2" s="1"/>
  <c r="W31" i="2"/>
  <c r="Y31" i="2" s="1"/>
  <c r="Z31" i="2" s="1"/>
  <c r="AA31" i="2" s="1"/>
  <c r="W16" i="2"/>
  <c r="Y16" i="2" s="1"/>
  <c r="Z16" i="2" s="1"/>
  <c r="AA16" i="2" s="1"/>
  <c r="W44" i="2"/>
  <c r="Y44" i="2" s="1"/>
  <c r="Z44" i="2" s="1"/>
  <c r="AA44" i="2" s="1"/>
  <c r="W36" i="2"/>
  <c r="Y36" i="2" s="1"/>
  <c r="Z36" i="2" s="1"/>
  <c r="AA36" i="2" s="1"/>
  <c r="W25" i="2"/>
  <c r="Y25" i="2" s="1"/>
  <c r="Z25" i="2" s="1"/>
  <c r="AA25" i="2" s="1"/>
  <c r="W26" i="2"/>
  <c r="Y26" i="2" s="1"/>
  <c r="Z26" i="2" s="1"/>
  <c r="AA26" i="2" s="1"/>
  <c r="W37" i="2"/>
  <c r="Y37" i="2" s="1"/>
  <c r="Z37" i="2" s="1"/>
  <c r="AA37" i="2" s="1"/>
  <c r="W27" i="2"/>
  <c r="Y27" i="2" s="1"/>
  <c r="Z27" i="2" s="1"/>
  <c r="AA27" i="2" s="1"/>
  <c r="W28" i="2"/>
  <c r="Y28" i="2" s="1"/>
  <c r="Z28" i="2" s="1"/>
  <c r="AA28" i="2" s="1"/>
  <c r="W29" i="2"/>
  <c r="Y29" i="2" s="1"/>
  <c r="Z29" i="2" s="1"/>
  <c r="AA29" i="2" s="1"/>
  <c r="W45" i="2"/>
  <c r="Y45" i="2" s="1"/>
  <c r="Z45" i="2" s="1"/>
  <c r="AA45" i="2" s="1"/>
  <c r="W34" i="2"/>
  <c r="Y34" i="2" s="1"/>
  <c r="Z34" i="2" s="1"/>
  <c r="AA34" i="2" s="1"/>
  <c r="W21" i="2"/>
  <c r="Y21" i="2" s="1"/>
  <c r="Z21" i="2" s="1"/>
  <c r="AA21" i="2" s="1"/>
  <c r="W18" i="2"/>
  <c r="Y18" i="2" s="1"/>
  <c r="Z18" i="2" s="1"/>
  <c r="AA18" i="2" s="1"/>
  <c r="W46" i="2"/>
  <c r="Y46" i="2" s="1"/>
  <c r="Z46" i="2" s="1"/>
  <c r="AA46" i="2" s="1"/>
  <c r="W47" i="2"/>
  <c r="Y47" i="2" s="1"/>
  <c r="Z47" i="2" s="1"/>
  <c r="AA47" i="2" s="1"/>
  <c r="W48" i="2"/>
  <c r="Y48" i="2" s="1"/>
  <c r="Z48" i="2" s="1"/>
  <c r="AA48" i="2" s="1"/>
  <c r="W49" i="2"/>
  <c r="Y49" i="2" s="1"/>
  <c r="Z49" i="2" s="1"/>
  <c r="AA49" i="2" s="1"/>
  <c r="W15" i="2"/>
  <c r="Y15" i="2" s="1"/>
  <c r="Z15" i="2" s="1"/>
  <c r="AA15" i="2" s="1"/>
  <c r="W38" i="2"/>
  <c r="Y38" i="2" s="1"/>
  <c r="Z38" i="2" s="1"/>
  <c r="AA38" i="2" s="1"/>
  <c r="W50" i="2"/>
  <c r="Y50" i="2" s="1"/>
  <c r="Z50" i="2" s="1"/>
  <c r="AA50" i="2" s="1"/>
  <c r="W39" i="2"/>
  <c r="Y39" i="2" s="1"/>
  <c r="Z39" i="2" s="1"/>
  <c r="AA39" i="2" s="1"/>
  <c r="W32" i="2"/>
  <c r="Y32" i="2" s="1"/>
  <c r="Z32" i="2" s="1"/>
  <c r="AA32" i="2" s="1"/>
  <c r="W40" i="2"/>
  <c r="Y40" i="2" s="1"/>
  <c r="Z40" i="2" s="1"/>
  <c r="AA40" i="2" s="1"/>
  <c r="W66" i="2"/>
  <c r="Y66" i="2" s="1"/>
  <c r="Z66" i="2" s="1"/>
  <c r="W67" i="2"/>
  <c r="Y67" i="2" s="1"/>
  <c r="Z67" i="2" s="1"/>
  <c r="AA67" i="2" s="1"/>
  <c r="W68" i="2"/>
  <c r="Y68" i="2" s="1"/>
  <c r="Z68" i="2" s="1"/>
  <c r="AA68" i="2" s="1"/>
  <c r="W69" i="2"/>
  <c r="Y69" i="2" s="1"/>
  <c r="Z69" i="2" s="1"/>
  <c r="AA69" i="2" s="1"/>
  <c r="W70" i="2"/>
  <c r="Y70" i="2" s="1"/>
  <c r="Z70" i="2" s="1"/>
  <c r="AA70" i="2" s="1"/>
  <c r="W71" i="2"/>
  <c r="Y71" i="2" s="1"/>
  <c r="Z71" i="2" s="1"/>
  <c r="AA71" i="2" s="1"/>
  <c r="W72" i="2"/>
  <c r="Y72" i="2" s="1"/>
  <c r="Z72" i="2" s="1"/>
  <c r="AA72" i="2" s="1"/>
  <c r="W73" i="2"/>
  <c r="Y73" i="2" s="1"/>
  <c r="Z73" i="2" s="1"/>
  <c r="AA73" i="2" s="1"/>
  <c r="W74" i="2"/>
  <c r="Y74" i="2" s="1"/>
  <c r="Z74" i="2" s="1"/>
  <c r="AA74" i="2" s="1"/>
  <c r="W75" i="2"/>
  <c r="Y75" i="2" s="1"/>
  <c r="Z75" i="2" s="1"/>
  <c r="AA75" i="2" s="1"/>
  <c r="W76" i="2"/>
  <c r="Y76" i="2" s="1"/>
  <c r="Z76" i="2" s="1"/>
  <c r="AA76" i="2" s="1"/>
  <c r="W77" i="2"/>
  <c r="Y77" i="2" s="1"/>
  <c r="Z77" i="2" s="1"/>
  <c r="AA77" i="2" s="1"/>
  <c r="W78" i="2"/>
  <c r="Y78" i="2" s="1"/>
  <c r="Z78" i="2" s="1"/>
  <c r="AA78" i="2" s="1"/>
  <c r="W79" i="2"/>
  <c r="Y79" i="2" s="1"/>
  <c r="Z79" i="2" s="1"/>
  <c r="AA79" i="2" s="1"/>
  <c r="W80" i="2"/>
  <c r="Y80" i="2" s="1"/>
  <c r="Z80" i="2" s="1"/>
  <c r="AA80" i="2" s="1"/>
  <c r="W81" i="2"/>
  <c r="Y81" i="2" s="1"/>
  <c r="Z81" i="2" s="1"/>
  <c r="AA81" i="2" s="1"/>
  <c r="W82" i="2"/>
  <c r="Y82" i="2" s="1"/>
  <c r="Z82" i="2" s="1"/>
  <c r="AA82" i="2" s="1"/>
  <c r="W83" i="2"/>
  <c r="Y83" i="2" s="1"/>
  <c r="Z83" i="2" s="1"/>
  <c r="AA83" i="2" s="1"/>
  <c r="W84" i="2"/>
  <c r="Y84" i="2" s="1"/>
  <c r="Z84" i="2" s="1"/>
  <c r="AA84" i="2" s="1"/>
  <c r="W85" i="2"/>
  <c r="Y85" i="2" s="1"/>
  <c r="Z85" i="2" s="1"/>
  <c r="AA85" i="2" s="1"/>
  <c r="W86" i="2"/>
  <c r="Y86" i="2" s="1"/>
  <c r="Z86" i="2" s="1"/>
  <c r="AA86" i="2" s="1"/>
  <c r="W87" i="2"/>
  <c r="Y87" i="2" s="1"/>
  <c r="Z87" i="2" s="1"/>
  <c r="AA87" i="2" s="1"/>
  <c r="W88" i="2"/>
  <c r="Y88" i="2" s="1"/>
  <c r="Z88" i="2" s="1"/>
  <c r="AA88" i="2" s="1"/>
  <c r="W89" i="2"/>
  <c r="Y89" i="2" s="1"/>
  <c r="Z89" i="2" s="1"/>
  <c r="AA89" i="2" s="1"/>
  <c r="W90" i="2"/>
  <c r="Y90" i="2" s="1"/>
  <c r="Z90" i="2" s="1"/>
  <c r="AA90" i="2" s="1"/>
  <c r="W91" i="2"/>
  <c r="Y91" i="2" s="1"/>
  <c r="Z91" i="2" s="1"/>
  <c r="AA91" i="2" s="1"/>
  <c r="W92" i="2"/>
  <c r="Y92" i="2" s="1"/>
  <c r="Z92" i="2" s="1"/>
  <c r="AA92" i="2" s="1"/>
  <c r="W93" i="2"/>
  <c r="Y93" i="2" s="1"/>
  <c r="Z93" i="2" s="1"/>
  <c r="AA93" i="2" s="1"/>
  <c r="W94" i="2"/>
  <c r="Y94" i="2" s="1"/>
  <c r="Z94" i="2" s="1"/>
  <c r="AA94" i="2" s="1"/>
  <c r="W95" i="2"/>
  <c r="Y95" i="2" s="1"/>
  <c r="Z95" i="2" s="1"/>
  <c r="AA95" i="2" s="1"/>
  <c r="W96" i="2"/>
  <c r="Y96" i="2" s="1"/>
  <c r="Z96" i="2" s="1"/>
  <c r="AA96" i="2" s="1"/>
  <c r="W97" i="2"/>
  <c r="Y97" i="2" s="1"/>
  <c r="Z97" i="2" s="1"/>
  <c r="AA97" i="2" s="1"/>
  <c r="W98" i="2"/>
  <c r="Y98" i="2" s="1"/>
  <c r="Z98" i="2" s="1"/>
  <c r="AA98" i="2" s="1"/>
  <c r="W99" i="2"/>
  <c r="Y99" i="2" s="1"/>
  <c r="Z99" i="2" s="1"/>
  <c r="AA99" i="2" s="1"/>
  <c r="W100" i="2"/>
  <c r="Y100" i="2" s="1"/>
  <c r="Z100" i="2" s="1"/>
  <c r="AA100" i="2" s="1"/>
  <c r="W101" i="2"/>
  <c r="Y101" i="2" s="1"/>
  <c r="Z101" i="2" s="1"/>
  <c r="AA101" i="2" s="1"/>
  <c r="W102" i="2"/>
  <c r="Y102" i="2" s="1"/>
  <c r="Z102" i="2" s="1"/>
  <c r="AA102" i="2" s="1"/>
  <c r="W103" i="2"/>
  <c r="Y103" i="2" s="1"/>
  <c r="Z103" i="2" s="1"/>
  <c r="AA103" i="2" s="1"/>
  <c r="W104" i="2"/>
  <c r="Y104" i="2" s="1"/>
  <c r="Z104" i="2" s="1"/>
  <c r="AA104" i="2" s="1"/>
  <c r="W105" i="2"/>
  <c r="Y105" i="2" s="1"/>
  <c r="Z105" i="2" s="1"/>
  <c r="AA105" i="2" s="1"/>
  <c r="W106" i="2"/>
  <c r="Y106" i="2" s="1"/>
  <c r="Z106" i="2" s="1"/>
  <c r="AA106" i="2" s="1"/>
  <c r="W107" i="2"/>
  <c r="Y107" i="2" s="1"/>
  <c r="Z107" i="2" s="1"/>
  <c r="AA107" i="2" s="1"/>
  <c r="W421" i="2"/>
  <c r="Y421" i="2" s="1"/>
  <c r="Z421" i="2" s="1"/>
  <c r="W422" i="2"/>
  <c r="Y422" i="2" s="1"/>
  <c r="Z422" i="2" s="1"/>
  <c r="AA422" i="2" s="1"/>
  <c r="W23" i="2"/>
  <c r="Y23" i="2" s="1"/>
  <c r="Z23" i="2" s="1"/>
  <c r="AA23" i="2" s="1"/>
  <c r="W3" i="2"/>
  <c r="Y3" i="2" s="1"/>
  <c r="Z3" i="2" s="1"/>
  <c r="AA3" i="2" s="1"/>
  <c r="W4" i="2"/>
  <c r="Y4" i="2" s="1"/>
  <c r="Z4" i="2" s="1"/>
  <c r="AA4" i="2" s="1"/>
  <c r="W5" i="2"/>
  <c r="Y5" i="2" s="1"/>
  <c r="Z5" i="2" s="1"/>
  <c r="AA5" i="2" s="1"/>
  <c r="W6" i="2"/>
  <c r="Y6" i="2" s="1"/>
  <c r="Z6" i="2" s="1"/>
  <c r="AA6" i="2" s="1"/>
  <c r="W7" i="2"/>
  <c r="Y7" i="2" s="1"/>
  <c r="Z7" i="2" s="1"/>
  <c r="AA7" i="2" s="1"/>
  <c r="W8" i="2"/>
  <c r="Y8" i="2" s="1"/>
  <c r="Z8" i="2" s="1"/>
  <c r="AA8" i="2" s="1"/>
  <c r="W9" i="2"/>
  <c r="Y9" i="2" s="1"/>
  <c r="Z9" i="2" s="1"/>
  <c r="AA9" i="2" s="1"/>
  <c r="W10" i="2"/>
  <c r="Y10" i="2" s="1"/>
  <c r="Z10" i="2" s="1"/>
  <c r="AA10" i="2" s="1"/>
  <c r="W11" i="2"/>
  <c r="Y11" i="2" s="1"/>
  <c r="Z11" i="2" s="1"/>
  <c r="AA11" i="2" s="1"/>
  <c r="W12" i="2"/>
  <c r="Y12" i="2" s="1"/>
  <c r="Z12" i="2" s="1"/>
  <c r="AA12" i="2" s="1"/>
  <c r="W2" i="2"/>
  <c r="Y2" i="2" s="1"/>
  <c r="Z2" i="2" s="1"/>
  <c r="AA2" i="2" s="1"/>
  <c r="W429" i="2"/>
  <c r="Y429" i="2" s="1"/>
  <c r="Z429" i="2" s="1"/>
  <c r="AA429" i="2" s="1"/>
  <c r="W430" i="2"/>
  <c r="Y430" i="2" s="1"/>
  <c r="Z430" i="2" s="1"/>
  <c r="AA430" i="2" s="1"/>
  <c r="W435" i="2"/>
  <c r="Y435" i="2" s="1"/>
  <c r="Z435" i="2" s="1"/>
  <c r="W436" i="2"/>
  <c r="Y436" i="2" s="1"/>
  <c r="Z436" i="2" s="1"/>
  <c r="AA436" i="2" s="1"/>
  <c r="W327" i="2"/>
  <c r="Y327" i="2" s="1"/>
  <c r="Z327" i="2" s="1"/>
  <c r="W328" i="2"/>
  <c r="Y328" i="2" s="1"/>
  <c r="Z328" i="2" s="1"/>
  <c r="AA328" i="2" s="1"/>
  <c r="W329" i="2"/>
  <c r="Y329" i="2" s="1"/>
  <c r="Z329" i="2" s="1"/>
  <c r="AA329" i="2" s="1"/>
  <c r="W330" i="2"/>
  <c r="Y330" i="2" s="1"/>
  <c r="Z330" i="2" s="1"/>
  <c r="AA330" i="2" s="1"/>
  <c r="W428" i="2"/>
  <c r="Y428" i="2" s="1"/>
  <c r="Z428" i="2" s="1"/>
  <c r="AA17" i="2" l="1"/>
  <c r="Z51" i="2"/>
  <c r="AA352" i="2"/>
  <c r="Z407" i="2"/>
  <c r="AA327" i="2"/>
  <c r="AE327" i="2" s="1"/>
  <c r="AG327" i="2" s="1"/>
  <c r="AG334" i="2" s="1"/>
  <c r="Z334" i="2"/>
  <c r="AA421" i="2"/>
  <c r="Z424" i="2"/>
  <c r="AA66" i="2"/>
  <c r="Z234" i="2"/>
  <c r="AA411" i="2"/>
  <c r="Z417" i="2"/>
  <c r="AA338" i="2"/>
  <c r="Z348" i="2"/>
  <c r="AA291" i="2"/>
  <c r="Z323" i="2"/>
  <c r="AA428" i="2"/>
  <c r="AE428" i="2" s="1"/>
  <c r="AG428" i="2" s="1"/>
  <c r="AG431" i="2" s="1"/>
  <c r="Z431" i="2"/>
  <c r="AA435" i="2"/>
  <c r="Z437" i="2"/>
  <c r="AA255" i="2"/>
  <c r="Z287" i="2"/>
  <c r="AA240" i="2"/>
  <c r="Z251" i="2"/>
  <c r="AE2" i="2"/>
  <c r="AG2" i="2" s="1"/>
  <c r="AB2" i="2"/>
  <c r="AD2" i="2" s="1"/>
  <c r="AE422" i="2"/>
  <c r="AG422" i="2" s="1"/>
  <c r="AB422" i="2"/>
  <c r="AD422" i="2" s="1"/>
  <c r="AB91" i="2"/>
  <c r="AD91" i="2" s="1"/>
  <c r="AE91" i="2"/>
  <c r="AG91" i="2" s="1"/>
  <c r="AE79" i="2"/>
  <c r="AG79" i="2" s="1"/>
  <c r="AB79" i="2"/>
  <c r="AD79" i="2" s="1"/>
  <c r="AE67" i="2"/>
  <c r="AG67" i="2" s="1"/>
  <c r="AB67" i="2"/>
  <c r="AD67" i="2" s="1"/>
  <c r="AE18" i="2"/>
  <c r="AG18" i="2" s="1"/>
  <c r="AB18" i="2"/>
  <c r="AD18" i="2" s="1"/>
  <c r="AE16" i="2"/>
  <c r="AG16" i="2" s="1"/>
  <c r="AB16" i="2"/>
  <c r="AD16" i="2" s="1"/>
  <c r="AE19" i="2"/>
  <c r="AG19" i="2" s="1"/>
  <c r="AB19" i="2"/>
  <c r="AD19" i="2" s="1"/>
  <c r="AE118" i="2"/>
  <c r="AG118" i="2" s="1"/>
  <c r="AB118" i="2"/>
  <c r="AD118" i="2" s="1"/>
  <c r="AE212" i="2"/>
  <c r="AG212" i="2" s="1"/>
  <c r="AB212" i="2"/>
  <c r="AD212" i="2" s="1"/>
  <c r="AE194" i="2"/>
  <c r="AG194" i="2" s="1"/>
  <c r="AB194" i="2"/>
  <c r="AD194" i="2" s="1"/>
  <c r="AE176" i="2"/>
  <c r="AG176" i="2" s="1"/>
  <c r="AB176" i="2"/>
  <c r="AD176" i="2" s="1"/>
  <c r="AE164" i="2"/>
  <c r="AG164" i="2" s="1"/>
  <c r="AB164" i="2"/>
  <c r="AD164" i="2" s="1"/>
  <c r="AE146" i="2"/>
  <c r="AG146" i="2" s="1"/>
  <c r="AB146" i="2"/>
  <c r="AD146" i="2" s="1"/>
  <c r="AE128" i="2"/>
  <c r="AG128" i="2" s="1"/>
  <c r="AB128" i="2"/>
  <c r="AD128" i="2" s="1"/>
  <c r="AE276" i="2"/>
  <c r="AG276" i="2" s="1"/>
  <c r="AB276" i="2"/>
  <c r="AD276" i="2" s="1"/>
  <c r="AE264" i="2"/>
  <c r="AG264" i="2" s="1"/>
  <c r="AB264" i="2"/>
  <c r="AD264" i="2" s="1"/>
  <c r="AE283" i="2"/>
  <c r="AG283" i="2" s="1"/>
  <c r="AB283" i="2"/>
  <c r="AD283" i="2" s="1"/>
  <c r="AE321" i="2"/>
  <c r="AG321" i="2" s="1"/>
  <c r="AB321" i="2"/>
  <c r="AD321" i="2" s="1"/>
  <c r="AE303" i="2"/>
  <c r="AG303" i="2" s="1"/>
  <c r="AB303" i="2"/>
  <c r="AD303" i="2" s="1"/>
  <c r="AE358" i="2"/>
  <c r="AG358" i="2" s="1"/>
  <c r="AB358" i="2"/>
  <c r="AD358" i="2" s="1"/>
  <c r="AE371" i="2"/>
  <c r="AG371" i="2" s="1"/>
  <c r="AB371" i="2"/>
  <c r="AD371" i="2" s="1"/>
  <c r="AE382" i="2"/>
  <c r="AG382" i="2" s="1"/>
  <c r="AB382" i="2"/>
  <c r="AD382" i="2" s="1"/>
  <c r="AE394" i="2"/>
  <c r="AG394" i="2" s="1"/>
  <c r="AB394" i="2"/>
  <c r="AD394" i="2" s="1"/>
  <c r="AE421" i="2"/>
  <c r="AG421" i="2" s="1"/>
  <c r="AB421" i="2"/>
  <c r="AD421" i="2" s="1"/>
  <c r="AE84" i="2"/>
  <c r="AG84" i="2" s="1"/>
  <c r="AB84" i="2"/>
  <c r="AD84" i="2" s="1"/>
  <c r="AE66" i="2"/>
  <c r="AG66" i="2" s="1"/>
  <c r="AB66" i="2"/>
  <c r="AD66" i="2" s="1"/>
  <c r="AE21" i="2"/>
  <c r="AG21" i="2" s="1"/>
  <c r="AB21" i="2"/>
  <c r="AD21" i="2" s="1"/>
  <c r="AE31" i="2"/>
  <c r="AG31" i="2" s="1"/>
  <c r="AB31" i="2"/>
  <c r="AD31" i="2" s="1"/>
  <c r="AE22" i="2"/>
  <c r="AG22" i="2" s="1"/>
  <c r="AB22" i="2"/>
  <c r="AD22" i="2" s="1"/>
  <c r="AE112" i="2"/>
  <c r="AG112" i="2" s="1"/>
  <c r="AB112" i="2"/>
  <c r="AD112" i="2" s="1"/>
  <c r="AE123" i="2"/>
  <c r="AG123" i="2" s="1"/>
  <c r="AB123" i="2"/>
  <c r="AD123" i="2" s="1"/>
  <c r="AE117" i="2"/>
  <c r="AG117" i="2" s="1"/>
  <c r="AB117" i="2"/>
  <c r="AD117" i="2" s="1"/>
  <c r="AE229" i="2"/>
  <c r="AG229" i="2" s="1"/>
  <c r="AB229" i="2"/>
  <c r="AD229" i="2" s="1"/>
  <c r="AE223" i="2"/>
  <c r="AG223" i="2" s="1"/>
  <c r="AB223" i="2"/>
  <c r="AD223" i="2" s="1"/>
  <c r="AE217" i="2"/>
  <c r="AG217" i="2" s="1"/>
  <c r="AB217" i="2"/>
  <c r="AD217" i="2" s="1"/>
  <c r="AE211" i="2"/>
  <c r="AG211" i="2" s="1"/>
  <c r="AB211" i="2"/>
  <c r="AD211" i="2" s="1"/>
  <c r="AE205" i="2"/>
  <c r="AG205" i="2" s="1"/>
  <c r="AB205" i="2"/>
  <c r="AD205" i="2" s="1"/>
  <c r="AE199" i="2"/>
  <c r="AG199" i="2" s="1"/>
  <c r="AB199" i="2"/>
  <c r="AD199" i="2" s="1"/>
  <c r="AE193" i="2"/>
  <c r="AG193" i="2" s="1"/>
  <c r="AB193" i="2"/>
  <c r="AD193" i="2" s="1"/>
  <c r="AE187" i="2"/>
  <c r="AG187" i="2" s="1"/>
  <c r="AB187" i="2"/>
  <c r="AD187" i="2" s="1"/>
  <c r="AE181" i="2"/>
  <c r="AG181" i="2" s="1"/>
  <c r="AB181" i="2"/>
  <c r="AD181" i="2" s="1"/>
  <c r="AE175" i="2"/>
  <c r="AG175" i="2" s="1"/>
  <c r="AB175" i="2"/>
  <c r="AD175" i="2" s="1"/>
  <c r="AE169" i="2"/>
  <c r="AG169" i="2" s="1"/>
  <c r="AB169" i="2"/>
  <c r="AD169" i="2" s="1"/>
  <c r="AE163" i="2"/>
  <c r="AG163" i="2" s="1"/>
  <c r="AB163" i="2"/>
  <c r="AD163" i="2" s="1"/>
  <c r="AE157" i="2"/>
  <c r="AG157" i="2" s="1"/>
  <c r="AB157" i="2"/>
  <c r="AD157" i="2" s="1"/>
  <c r="AE151" i="2"/>
  <c r="AG151" i="2" s="1"/>
  <c r="AB151" i="2"/>
  <c r="AD151" i="2" s="1"/>
  <c r="AE145" i="2"/>
  <c r="AG145" i="2" s="1"/>
  <c r="AB145" i="2"/>
  <c r="AD145" i="2" s="1"/>
  <c r="AE139" i="2"/>
  <c r="AG139" i="2" s="1"/>
  <c r="AB139" i="2"/>
  <c r="AD139" i="2" s="1"/>
  <c r="AE133" i="2"/>
  <c r="AG133" i="2" s="1"/>
  <c r="AB133" i="2"/>
  <c r="AD133" i="2" s="1"/>
  <c r="AE127" i="2"/>
  <c r="AG127" i="2" s="1"/>
  <c r="AB127" i="2"/>
  <c r="AD127" i="2" s="1"/>
  <c r="AE249" i="2"/>
  <c r="AG249" i="2" s="1"/>
  <c r="AB249" i="2"/>
  <c r="AD249" i="2" s="1"/>
  <c r="AE243" i="2"/>
  <c r="AG243" i="2" s="1"/>
  <c r="AB243" i="2"/>
  <c r="AD243" i="2" s="1"/>
  <c r="AE275" i="2"/>
  <c r="AG275" i="2" s="1"/>
  <c r="AB275" i="2"/>
  <c r="AD275" i="2" s="1"/>
  <c r="AE269" i="2"/>
  <c r="AG269" i="2" s="1"/>
  <c r="AB269" i="2"/>
  <c r="AD269" i="2" s="1"/>
  <c r="AE263" i="2"/>
  <c r="AG263" i="2" s="1"/>
  <c r="AB263" i="2"/>
  <c r="AD263" i="2" s="1"/>
  <c r="AE257" i="2"/>
  <c r="AG257" i="2" s="1"/>
  <c r="AB257" i="2"/>
  <c r="AD257" i="2" s="1"/>
  <c r="AB282" i="2"/>
  <c r="AD282" i="2" s="1"/>
  <c r="AE282" i="2"/>
  <c r="AG282" i="2" s="1"/>
  <c r="AE302" i="2"/>
  <c r="AG302" i="2" s="1"/>
  <c r="AB302" i="2"/>
  <c r="AD302" i="2" s="1"/>
  <c r="AE296" i="2"/>
  <c r="AG296" i="2" s="1"/>
  <c r="AB296" i="2"/>
  <c r="AD296" i="2" s="1"/>
  <c r="AE320" i="2"/>
  <c r="AG320" i="2" s="1"/>
  <c r="AB320" i="2"/>
  <c r="AD320" i="2" s="1"/>
  <c r="AE314" i="2"/>
  <c r="AG314" i="2" s="1"/>
  <c r="AB314" i="2"/>
  <c r="AD314" i="2" s="1"/>
  <c r="AE308" i="2"/>
  <c r="AG308" i="2" s="1"/>
  <c r="AB308" i="2"/>
  <c r="AD308" i="2" s="1"/>
  <c r="AE322" i="2"/>
  <c r="AG322" i="2" s="1"/>
  <c r="AB322" i="2"/>
  <c r="AD322" i="2" s="1"/>
  <c r="AE411" i="2"/>
  <c r="AG411" i="2" s="1"/>
  <c r="AB411" i="2"/>
  <c r="AD411" i="2" s="1"/>
  <c r="AE342" i="2"/>
  <c r="AG342" i="2" s="1"/>
  <c r="AB342" i="2"/>
  <c r="AD342" i="2" s="1"/>
  <c r="AE357" i="2"/>
  <c r="AG357" i="2" s="1"/>
  <c r="AB357" i="2"/>
  <c r="AD357" i="2" s="1"/>
  <c r="AE423" i="2"/>
  <c r="AG423" i="2" s="1"/>
  <c r="AB423" i="2"/>
  <c r="AD423" i="2" s="1"/>
  <c r="AE376" i="2"/>
  <c r="AG376" i="2" s="1"/>
  <c r="AB376" i="2"/>
  <c r="AD376" i="2" s="1"/>
  <c r="AE370" i="2"/>
  <c r="AG370" i="2" s="1"/>
  <c r="AB370" i="2"/>
  <c r="AD370" i="2" s="1"/>
  <c r="AE364" i="2"/>
  <c r="AG364" i="2" s="1"/>
  <c r="AB364" i="2"/>
  <c r="AD364" i="2" s="1"/>
  <c r="AE387" i="2"/>
  <c r="AG387" i="2" s="1"/>
  <c r="AB387" i="2"/>
  <c r="AD387" i="2" s="1"/>
  <c r="AE381" i="2"/>
  <c r="AG381" i="2" s="1"/>
  <c r="AB381" i="2"/>
  <c r="AD381" i="2" s="1"/>
  <c r="AB399" i="2"/>
  <c r="AD399" i="2" s="1"/>
  <c r="AE399" i="2"/>
  <c r="AG399" i="2" s="1"/>
  <c r="AE393" i="2"/>
  <c r="AG393" i="2" s="1"/>
  <c r="AB393" i="2"/>
  <c r="AD393" i="2" s="1"/>
  <c r="AE405" i="2"/>
  <c r="AG405" i="2" s="1"/>
  <c r="AB405" i="2"/>
  <c r="AD405" i="2" s="1"/>
  <c r="AE436" i="2"/>
  <c r="AG436" i="2" s="1"/>
  <c r="AB436" i="2"/>
  <c r="AD436" i="2" s="1"/>
  <c r="AE11" i="2"/>
  <c r="AG11" i="2" s="1"/>
  <c r="AB11" i="2"/>
  <c r="AD11" i="2" s="1"/>
  <c r="AE5" i="2"/>
  <c r="AG5" i="2" s="1"/>
  <c r="AB5" i="2"/>
  <c r="AD5" i="2" s="1"/>
  <c r="AE107" i="2"/>
  <c r="AG107" i="2" s="1"/>
  <c r="AB107" i="2"/>
  <c r="AD107" i="2" s="1"/>
  <c r="AE101" i="2"/>
  <c r="AG101" i="2" s="1"/>
  <c r="AB101" i="2"/>
  <c r="AD101" i="2" s="1"/>
  <c r="AE95" i="2"/>
  <c r="AG95" i="2" s="1"/>
  <c r="AB95" i="2"/>
  <c r="AD95" i="2" s="1"/>
  <c r="AE89" i="2"/>
  <c r="AG89" i="2" s="1"/>
  <c r="AB89" i="2"/>
  <c r="AD89" i="2" s="1"/>
  <c r="AE83" i="2"/>
  <c r="AG83" i="2" s="1"/>
  <c r="AB83" i="2"/>
  <c r="AD83" i="2" s="1"/>
  <c r="AE77" i="2"/>
  <c r="AG77" i="2" s="1"/>
  <c r="AB77" i="2"/>
  <c r="AD77" i="2" s="1"/>
  <c r="AE71" i="2"/>
  <c r="AG71" i="2" s="1"/>
  <c r="AB71" i="2"/>
  <c r="AD71" i="2" s="1"/>
  <c r="AE40" i="2"/>
  <c r="AG40" i="2" s="1"/>
  <c r="AB40" i="2"/>
  <c r="AD40" i="2" s="1"/>
  <c r="AE49" i="2"/>
  <c r="AG49" i="2" s="1"/>
  <c r="AB49" i="2"/>
  <c r="AD49" i="2" s="1"/>
  <c r="AE34" i="2"/>
  <c r="AG34" i="2" s="1"/>
  <c r="AB34" i="2"/>
  <c r="AD34" i="2" s="1"/>
  <c r="AE26" i="2"/>
  <c r="AG26" i="2" s="1"/>
  <c r="AB26" i="2"/>
  <c r="AD26" i="2" s="1"/>
  <c r="AE14" i="2"/>
  <c r="AG14" i="2" s="1"/>
  <c r="AB14" i="2"/>
  <c r="AD14" i="2" s="1"/>
  <c r="AE42" i="2"/>
  <c r="AG42" i="2" s="1"/>
  <c r="AB42" i="2"/>
  <c r="AD42" i="2" s="1"/>
  <c r="AE24" i="2"/>
  <c r="AG24" i="2" s="1"/>
  <c r="AB24" i="2"/>
  <c r="AD24" i="2" s="1"/>
  <c r="AE111" i="2"/>
  <c r="AG111" i="2" s="1"/>
  <c r="AB111" i="2"/>
  <c r="AD111" i="2" s="1"/>
  <c r="AE122" i="2"/>
  <c r="AG122" i="2" s="1"/>
  <c r="AB122" i="2"/>
  <c r="AD122" i="2" s="1"/>
  <c r="AE116" i="2"/>
  <c r="AG116" i="2" s="1"/>
  <c r="AB116" i="2"/>
  <c r="AD116" i="2" s="1"/>
  <c r="AE228" i="2"/>
  <c r="AG228" i="2" s="1"/>
  <c r="AB228" i="2"/>
  <c r="AD228" i="2" s="1"/>
  <c r="AE222" i="2"/>
  <c r="AG222" i="2" s="1"/>
  <c r="AB222" i="2"/>
  <c r="AD222" i="2" s="1"/>
  <c r="AE216" i="2"/>
  <c r="AG216" i="2" s="1"/>
  <c r="AB216" i="2"/>
  <c r="AD216" i="2" s="1"/>
  <c r="AE210" i="2"/>
  <c r="AG210" i="2" s="1"/>
  <c r="AB210" i="2"/>
  <c r="AD210" i="2" s="1"/>
  <c r="AE204" i="2"/>
  <c r="AG204" i="2" s="1"/>
  <c r="AB204" i="2"/>
  <c r="AD204" i="2" s="1"/>
  <c r="AB198" i="2"/>
  <c r="AD198" i="2" s="1"/>
  <c r="AE198" i="2"/>
  <c r="AG198" i="2" s="1"/>
  <c r="AE192" i="2"/>
  <c r="AG192" i="2" s="1"/>
  <c r="AB192" i="2"/>
  <c r="AD192" i="2" s="1"/>
  <c r="AE186" i="2"/>
  <c r="AG186" i="2" s="1"/>
  <c r="AB186" i="2"/>
  <c r="AD186" i="2" s="1"/>
  <c r="AE180" i="2"/>
  <c r="AG180" i="2" s="1"/>
  <c r="AB180" i="2"/>
  <c r="AD180" i="2" s="1"/>
  <c r="AE174" i="2"/>
  <c r="AG174" i="2" s="1"/>
  <c r="AB174" i="2"/>
  <c r="AD174" i="2" s="1"/>
  <c r="AB168" i="2"/>
  <c r="AD168" i="2" s="1"/>
  <c r="AE168" i="2"/>
  <c r="AG168" i="2" s="1"/>
  <c r="AE162" i="2"/>
  <c r="AG162" i="2" s="1"/>
  <c r="AB162" i="2"/>
  <c r="AD162" i="2" s="1"/>
  <c r="AE156" i="2"/>
  <c r="AG156" i="2" s="1"/>
  <c r="AB156" i="2"/>
  <c r="AD156" i="2" s="1"/>
  <c r="AE150" i="2"/>
  <c r="AG150" i="2" s="1"/>
  <c r="AB150" i="2"/>
  <c r="AD150" i="2" s="1"/>
  <c r="AE144" i="2"/>
  <c r="AG144" i="2" s="1"/>
  <c r="AB144" i="2"/>
  <c r="AD144" i="2" s="1"/>
  <c r="AE138" i="2"/>
  <c r="AG138" i="2" s="1"/>
  <c r="AB138" i="2"/>
  <c r="AD138" i="2" s="1"/>
  <c r="AE132" i="2"/>
  <c r="AG132" i="2" s="1"/>
  <c r="AB132" i="2"/>
  <c r="AD132" i="2" s="1"/>
  <c r="AE126" i="2"/>
  <c r="AG126" i="2" s="1"/>
  <c r="AB126" i="2"/>
  <c r="AD126" i="2" s="1"/>
  <c r="AE248" i="2"/>
  <c r="AG248" i="2" s="1"/>
  <c r="AB248" i="2"/>
  <c r="AD248" i="2" s="1"/>
  <c r="AE242" i="2"/>
  <c r="AG242" i="2" s="1"/>
  <c r="AB242" i="2"/>
  <c r="AD242" i="2" s="1"/>
  <c r="AE274" i="2"/>
  <c r="AG274" i="2" s="1"/>
  <c r="AB274" i="2"/>
  <c r="AD274" i="2" s="1"/>
  <c r="AE268" i="2"/>
  <c r="AG268" i="2" s="1"/>
  <c r="AB268" i="2"/>
  <c r="AD268" i="2" s="1"/>
  <c r="AE262" i="2"/>
  <c r="AG262" i="2" s="1"/>
  <c r="AB262" i="2"/>
  <c r="AD262" i="2" s="1"/>
  <c r="AE256" i="2"/>
  <c r="AG256" i="2" s="1"/>
  <c r="AB256" i="2"/>
  <c r="AD256" i="2" s="1"/>
  <c r="AE281" i="2"/>
  <c r="AG281" i="2" s="1"/>
  <c r="AB281" i="2"/>
  <c r="AD281" i="2" s="1"/>
  <c r="AE301" i="2"/>
  <c r="AG301" i="2" s="1"/>
  <c r="AB301" i="2"/>
  <c r="AD301" i="2" s="1"/>
  <c r="AE295" i="2"/>
  <c r="AG295" i="2" s="1"/>
  <c r="AB295" i="2"/>
  <c r="AD295" i="2" s="1"/>
  <c r="AE319" i="2"/>
  <c r="AG319" i="2" s="1"/>
  <c r="AB319" i="2"/>
  <c r="AD319" i="2" s="1"/>
  <c r="AE313" i="2"/>
  <c r="AG313" i="2" s="1"/>
  <c r="AB313" i="2"/>
  <c r="AD313" i="2" s="1"/>
  <c r="AE307" i="2"/>
  <c r="AG307" i="2" s="1"/>
  <c r="AB307" i="2"/>
  <c r="AD307" i="2" s="1"/>
  <c r="AE338" i="2"/>
  <c r="AG338" i="2" s="1"/>
  <c r="AB338" i="2"/>
  <c r="AD338" i="2" s="1"/>
  <c r="AE347" i="2"/>
  <c r="AG347" i="2" s="1"/>
  <c r="AB347" i="2"/>
  <c r="AD347" i="2" s="1"/>
  <c r="AB341" i="2"/>
  <c r="AD341" i="2" s="1"/>
  <c r="AE341" i="2"/>
  <c r="AG341" i="2" s="1"/>
  <c r="AB356" i="2"/>
  <c r="AD356" i="2" s="1"/>
  <c r="AE356" i="2"/>
  <c r="AG356" i="2" s="1"/>
  <c r="AE333" i="2"/>
  <c r="AG333" i="2" s="1"/>
  <c r="AB333" i="2"/>
  <c r="AD333" i="2" s="1"/>
  <c r="AE375" i="2"/>
  <c r="AG375" i="2" s="1"/>
  <c r="AB375" i="2"/>
  <c r="AD375" i="2" s="1"/>
  <c r="AE369" i="2"/>
  <c r="AG369" i="2" s="1"/>
  <c r="AB369" i="2"/>
  <c r="AD369" i="2" s="1"/>
  <c r="AE363" i="2"/>
  <c r="AG363" i="2" s="1"/>
  <c r="AB363" i="2"/>
  <c r="AD363" i="2" s="1"/>
  <c r="AE386" i="2"/>
  <c r="AG386" i="2" s="1"/>
  <c r="AB386" i="2"/>
  <c r="AD386" i="2" s="1"/>
  <c r="AB380" i="2"/>
  <c r="AD380" i="2" s="1"/>
  <c r="AE380" i="2"/>
  <c r="AG380" i="2" s="1"/>
  <c r="AE398" i="2"/>
  <c r="AG398" i="2" s="1"/>
  <c r="AB398" i="2"/>
  <c r="AD398" i="2" s="1"/>
  <c r="AB392" i="2"/>
  <c r="AD392" i="2" s="1"/>
  <c r="AE392" i="2"/>
  <c r="AG392" i="2" s="1"/>
  <c r="AB404" i="2"/>
  <c r="AD404" i="2" s="1"/>
  <c r="AE404" i="2"/>
  <c r="AG404" i="2" s="1"/>
  <c r="AE328" i="2"/>
  <c r="AG328" i="2" s="1"/>
  <c r="AB328" i="2"/>
  <c r="AD328" i="2" s="1"/>
  <c r="AE7" i="2"/>
  <c r="AG7" i="2" s="1"/>
  <c r="AB7" i="2"/>
  <c r="AD7" i="2" s="1"/>
  <c r="AE103" i="2"/>
  <c r="AG103" i="2" s="1"/>
  <c r="AB103" i="2"/>
  <c r="AD103" i="2" s="1"/>
  <c r="AE97" i="2"/>
  <c r="AG97" i="2" s="1"/>
  <c r="AB97" i="2"/>
  <c r="AD97" i="2" s="1"/>
  <c r="AE85" i="2"/>
  <c r="AG85" i="2" s="1"/>
  <c r="AB85" i="2"/>
  <c r="AD85" i="2" s="1"/>
  <c r="AE73" i="2"/>
  <c r="AG73" i="2" s="1"/>
  <c r="AB73" i="2"/>
  <c r="AD73" i="2" s="1"/>
  <c r="AE38" i="2"/>
  <c r="AG38" i="2" s="1"/>
  <c r="AB38" i="2"/>
  <c r="AD38" i="2" s="1"/>
  <c r="AE27" i="2"/>
  <c r="AG27" i="2" s="1"/>
  <c r="AB27" i="2"/>
  <c r="AD27" i="2" s="1"/>
  <c r="AE17" i="2"/>
  <c r="AG17" i="2" s="1"/>
  <c r="AB17" i="2"/>
  <c r="AD17" i="2" s="1"/>
  <c r="AE124" i="2"/>
  <c r="AG124" i="2" s="1"/>
  <c r="AB124" i="2"/>
  <c r="AD124" i="2" s="1"/>
  <c r="AE224" i="2"/>
  <c r="AG224" i="2" s="1"/>
  <c r="AB224" i="2"/>
  <c r="AD224" i="2" s="1"/>
  <c r="AE206" i="2"/>
  <c r="AG206" i="2" s="1"/>
  <c r="AB206" i="2"/>
  <c r="AD206" i="2" s="1"/>
  <c r="AE188" i="2"/>
  <c r="AG188" i="2" s="1"/>
  <c r="AB188" i="2"/>
  <c r="AD188" i="2" s="1"/>
  <c r="AE170" i="2"/>
  <c r="AG170" i="2" s="1"/>
  <c r="AB170" i="2"/>
  <c r="AD170" i="2" s="1"/>
  <c r="AE152" i="2"/>
  <c r="AG152" i="2" s="1"/>
  <c r="AB152" i="2"/>
  <c r="AD152" i="2" s="1"/>
  <c r="AE134" i="2"/>
  <c r="AG134" i="2" s="1"/>
  <c r="AB134" i="2"/>
  <c r="AD134" i="2" s="1"/>
  <c r="AE244" i="2"/>
  <c r="AG244" i="2" s="1"/>
  <c r="AB244" i="2"/>
  <c r="AD244" i="2" s="1"/>
  <c r="AE258" i="2"/>
  <c r="AG258" i="2" s="1"/>
  <c r="AB258" i="2"/>
  <c r="AD258" i="2" s="1"/>
  <c r="AE297" i="2"/>
  <c r="AG297" i="2" s="1"/>
  <c r="AB297" i="2"/>
  <c r="AD297" i="2" s="1"/>
  <c r="AE309" i="2"/>
  <c r="AG309" i="2" s="1"/>
  <c r="AB309" i="2"/>
  <c r="AD309" i="2" s="1"/>
  <c r="AE412" i="2"/>
  <c r="AG412" i="2" s="1"/>
  <c r="AB412" i="2"/>
  <c r="AD412" i="2" s="1"/>
  <c r="AE352" i="2"/>
  <c r="AG352" i="2" s="1"/>
  <c r="AB352" i="2"/>
  <c r="AD352" i="2" s="1"/>
  <c r="AE365" i="2"/>
  <c r="AG365" i="2" s="1"/>
  <c r="AB365" i="2"/>
  <c r="AD365" i="2" s="1"/>
  <c r="AE400" i="2"/>
  <c r="AG400" i="2" s="1"/>
  <c r="AB400" i="2"/>
  <c r="AD400" i="2" s="1"/>
  <c r="AE6" i="2"/>
  <c r="AG6" i="2" s="1"/>
  <c r="AB6" i="2"/>
  <c r="AD6" i="2" s="1"/>
  <c r="AE96" i="2"/>
  <c r="AG96" i="2" s="1"/>
  <c r="AB96" i="2"/>
  <c r="AD96" i="2" s="1"/>
  <c r="AE78" i="2"/>
  <c r="AG78" i="2" s="1"/>
  <c r="AB78" i="2"/>
  <c r="AD78" i="2" s="1"/>
  <c r="AE15" i="2"/>
  <c r="AG15" i="2" s="1"/>
  <c r="AB15" i="2"/>
  <c r="AD15" i="2" s="1"/>
  <c r="AE43" i="2"/>
  <c r="AG43" i="2" s="1"/>
  <c r="AB43" i="2"/>
  <c r="AD43" i="2" s="1"/>
  <c r="AE435" i="2"/>
  <c r="AG435" i="2" s="1"/>
  <c r="AB435" i="2"/>
  <c r="AD435" i="2" s="1"/>
  <c r="AE10" i="2"/>
  <c r="AG10" i="2" s="1"/>
  <c r="AB10" i="2"/>
  <c r="AD10" i="2" s="1"/>
  <c r="AE106" i="2"/>
  <c r="AG106" i="2" s="1"/>
  <c r="AB106" i="2"/>
  <c r="AD106" i="2" s="1"/>
  <c r="AE100" i="2"/>
  <c r="AG100" i="2" s="1"/>
  <c r="AB100" i="2"/>
  <c r="AD100" i="2" s="1"/>
  <c r="AE94" i="2"/>
  <c r="AG94" i="2" s="1"/>
  <c r="AB94" i="2"/>
  <c r="AD94" i="2" s="1"/>
  <c r="AE88" i="2"/>
  <c r="AG88" i="2" s="1"/>
  <c r="AB88" i="2"/>
  <c r="AD88" i="2" s="1"/>
  <c r="AE82" i="2"/>
  <c r="AG82" i="2" s="1"/>
  <c r="AB82" i="2"/>
  <c r="AD82" i="2" s="1"/>
  <c r="AE76" i="2"/>
  <c r="AG76" i="2" s="1"/>
  <c r="AB76" i="2"/>
  <c r="AD76" i="2" s="1"/>
  <c r="AE70" i="2"/>
  <c r="AG70" i="2" s="1"/>
  <c r="AB70" i="2"/>
  <c r="AD70" i="2" s="1"/>
  <c r="AE32" i="2"/>
  <c r="AG32" i="2" s="1"/>
  <c r="AB32" i="2"/>
  <c r="AD32" i="2" s="1"/>
  <c r="AE48" i="2"/>
  <c r="AG48" i="2" s="1"/>
  <c r="AB48" i="2"/>
  <c r="AD48" i="2" s="1"/>
  <c r="AE25" i="2"/>
  <c r="AG25" i="2" s="1"/>
  <c r="AB25" i="2"/>
  <c r="AD25" i="2" s="1"/>
  <c r="AE20" i="2"/>
  <c r="AG20" i="2" s="1"/>
  <c r="AB20" i="2"/>
  <c r="AD20" i="2" s="1"/>
  <c r="AE108" i="2"/>
  <c r="AG108" i="2" s="1"/>
  <c r="AB108" i="2"/>
  <c r="AD108" i="2" s="1"/>
  <c r="AE121" i="2"/>
  <c r="AG121" i="2" s="1"/>
  <c r="AB121" i="2"/>
  <c r="AD121" i="2" s="1"/>
  <c r="AE227" i="2"/>
  <c r="AG227" i="2" s="1"/>
  <c r="AB227" i="2"/>
  <c r="AD227" i="2" s="1"/>
  <c r="AE215" i="2"/>
  <c r="AG215" i="2" s="1"/>
  <c r="AB215" i="2"/>
  <c r="AD215" i="2" s="1"/>
  <c r="AE203" i="2"/>
  <c r="AG203" i="2" s="1"/>
  <c r="AB203" i="2"/>
  <c r="AD203" i="2" s="1"/>
  <c r="AE191" i="2"/>
  <c r="AG191" i="2" s="1"/>
  <c r="AB191" i="2"/>
  <c r="AD191" i="2" s="1"/>
  <c r="AE179" i="2"/>
  <c r="AG179" i="2" s="1"/>
  <c r="AB179" i="2"/>
  <c r="AD179" i="2" s="1"/>
  <c r="AE167" i="2"/>
  <c r="AG167" i="2" s="1"/>
  <c r="AB167" i="2"/>
  <c r="AD167" i="2" s="1"/>
  <c r="AE155" i="2"/>
  <c r="AG155" i="2" s="1"/>
  <c r="AB155" i="2"/>
  <c r="AD155" i="2" s="1"/>
  <c r="AE143" i="2"/>
  <c r="AG143" i="2" s="1"/>
  <c r="AB143" i="2"/>
  <c r="AD143" i="2" s="1"/>
  <c r="AE131" i="2"/>
  <c r="AG131" i="2" s="1"/>
  <c r="AB131" i="2"/>
  <c r="AD131" i="2" s="1"/>
  <c r="AE247" i="2"/>
  <c r="AG247" i="2" s="1"/>
  <c r="AB247" i="2"/>
  <c r="AD247" i="2" s="1"/>
  <c r="AE273" i="2"/>
  <c r="AG273" i="2" s="1"/>
  <c r="AB273" i="2"/>
  <c r="AD273" i="2" s="1"/>
  <c r="AE261" i="2"/>
  <c r="AG261" i="2" s="1"/>
  <c r="AB261" i="2"/>
  <c r="AD261" i="2" s="1"/>
  <c r="AE280" i="2"/>
  <c r="AG280" i="2" s="1"/>
  <c r="AB280" i="2"/>
  <c r="AD280" i="2" s="1"/>
  <c r="AE300" i="2"/>
  <c r="AG300" i="2" s="1"/>
  <c r="AB300" i="2"/>
  <c r="AD300" i="2" s="1"/>
  <c r="AE318" i="2"/>
  <c r="AG318" i="2" s="1"/>
  <c r="AB318" i="2"/>
  <c r="AD318" i="2" s="1"/>
  <c r="AE306" i="2"/>
  <c r="AG306" i="2" s="1"/>
  <c r="AB306" i="2"/>
  <c r="AD306" i="2" s="1"/>
  <c r="AB346" i="2"/>
  <c r="AD346" i="2" s="1"/>
  <c r="AE346" i="2"/>
  <c r="AG346" i="2" s="1"/>
  <c r="AE355" i="2"/>
  <c r="AG355" i="2" s="1"/>
  <c r="AB355" i="2"/>
  <c r="AD355" i="2" s="1"/>
  <c r="AE374" i="2"/>
  <c r="AG374" i="2" s="1"/>
  <c r="AB374" i="2"/>
  <c r="AD374" i="2" s="1"/>
  <c r="AE362" i="2"/>
  <c r="AG362" i="2" s="1"/>
  <c r="AB362" i="2"/>
  <c r="AD362" i="2" s="1"/>
  <c r="AE379" i="2"/>
  <c r="AG379" i="2" s="1"/>
  <c r="AB379" i="2"/>
  <c r="AD379" i="2" s="1"/>
  <c r="AE397" i="2"/>
  <c r="AG397" i="2" s="1"/>
  <c r="AB397" i="2"/>
  <c r="AD397" i="2" s="1"/>
  <c r="AE403" i="2"/>
  <c r="AG403" i="2" s="1"/>
  <c r="AB403" i="2"/>
  <c r="AD403" i="2" s="1"/>
  <c r="AE330" i="2"/>
  <c r="AG330" i="2" s="1"/>
  <c r="AB330" i="2"/>
  <c r="AD330" i="2" s="1"/>
  <c r="AE9" i="2"/>
  <c r="AG9" i="2" s="1"/>
  <c r="AB9" i="2"/>
  <c r="AD9" i="2" s="1"/>
  <c r="AE3" i="2"/>
  <c r="AG3" i="2" s="1"/>
  <c r="AB3" i="2"/>
  <c r="AD3" i="2" s="1"/>
  <c r="AE105" i="2"/>
  <c r="AG105" i="2" s="1"/>
  <c r="AB105" i="2"/>
  <c r="AD105" i="2" s="1"/>
  <c r="AE99" i="2"/>
  <c r="AG99" i="2" s="1"/>
  <c r="AB99" i="2"/>
  <c r="AD99" i="2" s="1"/>
  <c r="AE93" i="2"/>
  <c r="AG93" i="2" s="1"/>
  <c r="AB93" i="2"/>
  <c r="AD93" i="2" s="1"/>
  <c r="AE87" i="2"/>
  <c r="AG87" i="2" s="1"/>
  <c r="AB87" i="2"/>
  <c r="AD87" i="2" s="1"/>
  <c r="AE81" i="2"/>
  <c r="AG81" i="2" s="1"/>
  <c r="AB81" i="2"/>
  <c r="AD81" i="2" s="1"/>
  <c r="AE75" i="2"/>
  <c r="AG75" i="2" s="1"/>
  <c r="AB75" i="2"/>
  <c r="AD75" i="2" s="1"/>
  <c r="AE69" i="2"/>
  <c r="AG69" i="2" s="1"/>
  <c r="AB69" i="2"/>
  <c r="AD69" i="2" s="1"/>
  <c r="AE39" i="2"/>
  <c r="AG39" i="2" s="1"/>
  <c r="AB39" i="2"/>
  <c r="AD39" i="2" s="1"/>
  <c r="AE47" i="2"/>
  <c r="AG47" i="2" s="1"/>
  <c r="AB47" i="2"/>
  <c r="AD47" i="2" s="1"/>
  <c r="AE29" i="2"/>
  <c r="AG29" i="2" s="1"/>
  <c r="AB29" i="2"/>
  <c r="AD29" i="2" s="1"/>
  <c r="AE36" i="2"/>
  <c r="AG36" i="2" s="1"/>
  <c r="AB36" i="2"/>
  <c r="AD36" i="2" s="1"/>
  <c r="AE35" i="2"/>
  <c r="AG35" i="2" s="1"/>
  <c r="AB35" i="2"/>
  <c r="AD35" i="2" s="1"/>
  <c r="AE41" i="2"/>
  <c r="AG41" i="2" s="1"/>
  <c r="AB41" i="2"/>
  <c r="AD41" i="2" s="1"/>
  <c r="AE115" i="2"/>
  <c r="AG115" i="2" s="1"/>
  <c r="AB115" i="2"/>
  <c r="AD115" i="2" s="1"/>
  <c r="AE109" i="2"/>
  <c r="AG109" i="2" s="1"/>
  <c r="AB109" i="2"/>
  <c r="AD109" i="2" s="1"/>
  <c r="AE120" i="2"/>
  <c r="AG120" i="2" s="1"/>
  <c r="AB120" i="2"/>
  <c r="AD120" i="2" s="1"/>
  <c r="AE232" i="2"/>
  <c r="AG232" i="2" s="1"/>
  <c r="AB232" i="2"/>
  <c r="AD232" i="2" s="1"/>
  <c r="AE226" i="2"/>
  <c r="AG226" i="2" s="1"/>
  <c r="AB226" i="2"/>
  <c r="AD226" i="2" s="1"/>
  <c r="AE220" i="2"/>
  <c r="AG220" i="2" s="1"/>
  <c r="AB220" i="2"/>
  <c r="AD220" i="2" s="1"/>
  <c r="AE214" i="2"/>
  <c r="AG214" i="2" s="1"/>
  <c r="AB214" i="2"/>
  <c r="AD214" i="2" s="1"/>
  <c r="AE208" i="2"/>
  <c r="AG208" i="2" s="1"/>
  <c r="AB208" i="2"/>
  <c r="AD208" i="2" s="1"/>
  <c r="AE202" i="2"/>
  <c r="AG202" i="2" s="1"/>
  <c r="AB202" i="2"/>
  <c r="AD202" i="2" s="1"/>
  <c r="AE196" i="2"/>
  <c r="AG196" i="2" s="1"/>
  <c r="AB196" i="2"/>
  <c r="AD196" i="2" s="1"/>
  <c r="AE190" i="2"/>
  <c r="AG190" i="2" s="1"/>
  <c r="AB190" i="2"/>
  <c r="AD190" i="2" s="1"/>
  <c r="AE184" i="2"/>
  <c r="AG184" i="2" s="1"/>
  <c r="AB184" i="2"/>
  <c r="AD184" i="2" s="1"/>
  <c r="AE178" i="2"/>
  <c r="AG178" i="2" s="1"/>
  <c r="AB178" i="2"/>
  <c r="AD178" i="2" s="1"/>
  <c r="AE172" i="2"/>
  <c r="AG172" i="2" s="1"/>
  <c r="AB172" i="2"/>
  <c r="AD172" i="2" s="1"/>
  <c r="AE166" i="2"/>
  <c r="AG166" i="2" s="1"/>
  <c r="AB166" i="2"/>
  <c r="AD166" i="2" s="1"/>
  <c r="AE160" i="2"/>
  <c r="AG160" i="2" s="1"/>
  <c r="AB160" i="2"/>
  <c r="AD160" i="2" s="1"/>
  <c r="AE154" i="2"/>
  <c r="AG154" i="2" s="1"/>
  <c r="AB154" i="2"/>
  <c r="AD154" i="2" s="1"/>
  <c r="AE148" i="2"/>
  <c r="AG148" i="2" s="1"/>
  <c r="AB148" i="2"/>
  <c r="AD148" i="2" s="1"/>
  <c r="AE142" i="2"/>
  <c r="AG142" i="2" s="1"/>
  <c r="AB142" i="2"/>
  <c r="AD142" i="2" s="1"/>
  <c r="AE136" i="2"/>
  <c r="AG136" i="2" s="1"/>
  <c r="AB136" i="2"/>
  <c r="AD136" i="2" s="1"/>
  <c r="AE130" i="2"/>
  <c r="AG130" i="2" s="1"/>
  <c r="AB130" i="2"/>
  <c r="AD130" i="2" s="1"/>
  <c r="AE246" i="2"/>
  <c r="AG246" i="2" s="1"/>
  <c r="AB246" i="2"/>
  <c r="AD246" i="2" s="1"/>
  <c r="AE255" i="2"/>
  <c r="AG255" i="2" s="1"/>
  <c r="AB255" i="2"/>
  <c r="AD255" i="2" s="1"/>
  <c r="AE272" i="2"/>
  <c r="AG272" i="2" s="1"/>
  <c r="AB272" i="2"/>
  <c r="AD272" i="2" s="1"/>
  <c r="AE266" i="2"/>
  <c r="AG266" i="2" s="1"/>
  <c r="AB266" i="2"/>
  <c r="AD266" i="2" s="1"/>
  <c r="AE260" i="2"/>
  <c r="AG260" i="2" s="1"/>
  <c r="AB260" i="2"/>
  <c r="AD260" i="2" s="1"/>
  <c r="AE285" i="2"/>
  <c r="AG285" i="2" s="1"/>
  <c r="AB285" i="2"/>
  <c r="AD285" i="2" s="1"/>
  <c r="AE279" i="2"/>
  <c r="AG279" i="2" s="1"/>
  <c r="AB279" i="2"/>
  <c r="AD279" i="2" s="1"/>
  <c r="AE299" i="2"/>
  <c r="AG299" i="2" s="1"/>
  <c r="AB299" i="2"/>
  <c r="AD299" i="2" s="1"/>
  <c r="AE293" i="2"/>
  <c r="AG293" i="2" s="1"/>
  <c r="AB293" i="2"/>
  <c r="AD293" i="2" s="1"/>
  <c r="AE317" i="2"/>
  <c r="AG317" i="2" s="1"/>
  <c r="AB317" i="2"/>
  <c r="AD317" i="2" s="1"/>
  <c r="AE311" i="2"/>
  <c r="AG311" i="2" s="1"/>
  <c r="AB311" i="2"/>
  <c r="AD311" i="2" s="1"/>
  <c r="AE305" i="2"/>
  <c r="AG305" i="2" s="1"/>
  <c r="AB305" i="2"/>
  <c r="AD305" i="2" s="1"/>
  <c r="AE414" i="2"/>
  <c r="AG414" i="2" s="1"/>
  <c r="AB414" i="2"/>
  <c r="AD414" i="2" s="1"/>
  <c r="AE345" i="2"/>
  <c r="AG345" i="2" s="1"/>
  <c r="AB345" i="2"/>
  <c r="AD345" i="2" s="1"/>
  <c r="AE339" i="2"/>
  <c r="AG339" i="2" s="1"/>
  <c r="AB339" i="2"/>
  <c r="AD339" i="2" s="1"/>
  <c r="AE354" i="2"/>
  <c r="AG354" i="2" s="1"/>
  <c r="AB354" i="2"/>
  <c r="AD354" i="2" s="1"/>
  <c r="AE331" i="2"/>
  <c r="AG331" i="2" s="1"/>
  <c r="AB331" i="2"/>
  <c r="AD331" i="2" s="1"/>
  <c r="AE373" i="2"/>
  <c r="AG373" i="2" s="1"/>
  <c r="AB373" i="2"/>
  <c r="AD373" i="2" s="1"/>
  <c r="AE367" i="2"/>
  <c r="AG367" i="2" s="1"/>
  <c r="AB367" i="2"/>
  <c r="AD367" i="2" s="1"/>
  <c r="AE361" i="2"/>
  <c r="AG361" i="2" s="1"/>
  <c r="AB361" i="2"/>
  <c r="AD361" i="2" s="1"/>
  <c r="AE384" i="2"/>
  <c r="AG384" i="2" s="1"/>
  <c r="AB384" i="2"/>
  <c r="AD384" i="2" s="1"/>
  <c r="AE378" i="2"/>
  <c r="AG378" i="2" s="1"/>
  <c r="AB378" i="2"/>
  <c r="AD378" i="2" s="1"/>
  <c r="AE396" i="2"/>
  <c r="AG396" i="2" s="1"/>
  <c r="AB396" i="2"/>
  <c r="AD396" i="2" s="1"/>
  <c r="AE390" i="2"/>
  <c r="AG390" i="2" s="1"/>
  <c r="AB390" i="2"/>
  <c r="AD390" i="2" s="1"/>
  <c r="AE402" i="2"/>
  <c r="AG402" i="2" s="1"/>
  <c r="AB402" i="2"/>
  <c r="AD402" i="2" s="1"/>
  <c r="AE113" i="2"/>
  <c r="AG113" i="2" s="1"/>
  <c r="AB113" i="2"/>
  <c r="AD113" i="2" s="1"/>
  <c r="AE230" i="2"/>
  <c r="AG230" i="2" s="1"/>
  <c r="AB230" i="2"/>
  <c r="AD230" i="2" s="1"/>
  <c r="AE218" i="2"/>
  <c r="AG218" i="2" s="1"/>
  <c r="AB218" i="2"/>
  <c r="AD218" i="2" s="1"/>
  <c r="AE200" i="2"/>
  <c r="AG200" i="2" s="1"/>
  <c r="AB200" i="2"/>
  <c r="AD200" i="2" s="1"/>
  <c r="AE182" i="2"/>
  <c r="AG182" i="2" s="1"/>
  <c r="AB182" i="2"/>
  <c r="AD182" i="2" s="1"/>
  <c r="AE158" i="2"/>
  <c r="AG158" i="2" s="1"/>
  <c r="AB158" i="2"/>
  <c r="AD158" i="2" s="1"/>
  <c r="AE140" i="2"/>
  <c r="AG140" i="2" s="1"/>
  <c r="AB140" i="2"/>
  <c r="AD140" i="2" s="1"/>
  <c r="AE250" i="2"/>
  <c r="AG250" i="2" s="1"/>
  <c r="AB250" i="2"/>
  <c r="AD250" i="2" s="1"/>
  <c r="AE270" i="2"/>
  <c r="AG270" i="2" s="1"/>
  <c r="AB270" i="2"/>
  <c r="AD270" i="2" s="1"/>
  <c r="AE291" i="2"/>
  <c r="AG291" i="2" s="1"/>
  <c r="AB291" i="2"/>
  <c r="AD291" i="2" s="1"/>
  <c r="AE315" i="2"/>
  <c r="AG315" i="2" s="1"/>
  <c r="AB315" i="2"/>
  <c r="AD315" i="2" s="1"/>
  <c r="AE343" i="2"/>
  <c r="AG343" i="2" s="1"/>
  <c r="AB343" i="2"/>
  <c r="AD343" i="2" s="1"/>
  <c r="AE377" i="2"/>
  <c r="AG377" i="2" s="1"/>
  <c r="AB377" i="2"/>
  <c r="AD377" i="2" s="1"/>
  <c r="AE388" i="2"/>
  <c r="AG388" i="2" s="1"/>
  <c r="AB388" i="2"/>
  <c r="AD388" i="2" s="1"/>
  <c r="AE406" i="2"/>
  <c r="AG406" i="2" s="1"/>
  <c r="AB406" i="2"/>
  <c r="AD406" i="2" s="1"/>
  <c r="AE12" i="2"/>
  <c r="AG12" i="2" s="1"/>
  <c r="AB12" i="2"/>
  <c r="AD12" i="2" s="1"/>
  <c r="AE102" i="2"/>
  <c r="AG102" i="2" s="1"/>
  <c r="AB102" i="2"/>
  <c r="AD102" i="2" s="1"/>
  <c r="AE90" i="2"/>
  <c r="AG90" i="2" s="1"/>
  <c r="AB90" i="2"/>
  <c r="AD90" i="2" s="1"/>
  <c r="AE72" i="2"/>
  <c r="AG72" i="2" s="1"/>
  <c r="AB72" i="2"/>
  <c r="AD72" i="2" s="1"/>
  <c r="AE37" i="2"/>
  <c r="AG37" i="2" s="1"/>
  <c r="AB37" i="2"/>
  <c r="AD37" i="2" s="1"/>
  <c r="AE4" i="2"/>
  <c r="AG4" i="2" s="1"/>
  <c r="AB4" i="2"/>
  <c r="AD4" i="2" s="1"/>
  <c r="AE45" i="2"/>
  <c r="AG45" i="2" s="1"/>
  <c r="AB45" i="2"/>
  <c r="AD45" i="2" s="1"/>
  <c r="AE13" i="2"/>
  <c r="AG13" i="2" s="1"/>
  <c r="AB13" i="2"/>
  <c r="AD13" i="2" s="1"/>
  <c r="AE110" i="2"/>
  <c r="AG110" i="2" s="1"/>
  <c r="AB110" i="2"/>
  <c r="AD110" i="2" s="1"/>
  <c r="AE233" i="2"/>
  <c r="AG233" i="2" s="1"/>
  <c r="AB233" i="2"/>
  <c r="AD233" i="2" s="1"/>
  <c r="AE221" i="2"/>
  <c r="AG221" i="2" s="1"/>
  <c r="AB221" i="2"/>
  <c r="AD221" i="2" s="1"/>
  <c r="AE209" i="2"/>
  <c r="AG209" i="2" s="1"/>
  <c r="AB209" i="2"/>
  <c r="AD209" i="2" s="1"/>
  <c r="AE197" i="2"/>
  <c r="AG197" i="2" s="1"/>
  <c r="AB197" i="2"/>
  <c r="AD197" i="2" s="1"/>
  <c r="AE185" i="2"/>
  <c r="AG185" i="2" s="1"/>
  <c r="AB185" i="2"/>
  <c r="AD185" i="2" s="1"/>
  <c r="AE173" i="2"/>
  <c r="AG173" i="2" s="1"/>
  <c r="AB173" i="2"/>
  <c r="AD173" i="2" s="1"/>
  <c r="AE161" i="2"/>
  <c r="AG161" i="2" s="1"/>
  <c r="AB161" i="2"/>
  <c r="AD161" i="2" s="1"/>
  <c r="AE149" i="2"/>
  <c r="AG149" i="2" s="1"/>
  <c r="AB149" i="2"/>
  <c r="AD149" i="2" s="1"/>
  <c r="AE137" i="2"/>
  <c r="AG137" i="2" s="1"/>
  <c r="AB137" i="2"/>
  <c r="AD137" i="2" s="1"/>
  <c r="AE241" i="2"/>
  <c r="AG241" i="2" s="1"/>
  <c r="AB241" i="2"/>
  <c r="AD241" i="2" s="1"/>
  <c r="AE267" i="2"/>
  <c r="AG267" i="2" s="1"/>
  <c r="AB267" i="2"/>
  <c r="AD267" i="2" s="1"/>
  <c r="AE286" i="2"/>
  <c r="AG286" i="2" s="1"/>
  <c r="AB286" i="2"/>
  <c r="AD286" i="2" s="1"/>
  <c r="AE294" i="2"/>
  <c r="AG294" i="2" s="1"/>
  <c r="AB294" i="2"/>
  <c r="AD294" i="2" s="1"/>
  <c r="AE312" i="2"/>
  <c r="AG312" i="2" s="1"/>
  <c r="AB312" i="2"/>
  <c r="AD312" i="2" s="1"/>
  <c r="AE415" i="2"/>
  <c r="AG415" i="2" s="1"/>
  <c r="AB415" i="2"/>
  <c r="AD415" i="2" s="1"/>
  <c r="AE340" i="2"/>
  <c r="AG340" i="2" s="1"/>
  <c r="AB340" i="2"/>
  <c r="AD340" i="2" s="1"/>
  <c r="AE332" i="2"/>
  <c r="AG332" i="2" s="1"/>
  <c r="AB332" i="2"/>
  <c r="AD332" i="2" s="1"/>
  <c r="AB368" i="2"/>
  <c r="AD368" i="2" s="1"/>
  <c r="AE368" i="2"/>
  <c r="AG368" i="2" s="1"/>
  <c r="AE385" i="2"/>
  <c r="AG385" i="2" s="1"/>
  <c r="AB385" i="2"/>
  <c r="AD385" i="2" s="1"/>
  <c r="AE391" i="2"/>
  <c r="AG391" i="2" s="1"/>
  <c r="AB391" i="2"/>
  <c r="AD391" i="2" s="1"/>
  <c r="AE430" i="2"/>
  <c r="AG430" i="2" s="1"/>
  <c r="AB430" i="2"/>
  <c r="AD430" i="2" s="1"/>
  <c r="AE329" i="2"/>
  <c r="AG329" i="2" s="1"/>
  <c r="AB329" i="2"/>
  <c r="AD329" i="2" s="1"/>
  <c r="AE429" i="2"/>
  <c r="AG429" i="2" s="1"/>
  <c r="AB429" i="2"/>
  <c r="AD429" i="2" s="1"/>
  <c r="AE8" i="2"/>
  <c r="AG8" i="2" s="1"/>
  <c r="AB8" i="2"/>
  <c r="AD8" i="2" s="1"/>
  <c r="AE23" i="2"/>
  <c r="AG23" i="2" s="1"/>
  <c r="AB23" i="2"/>
  <c r="AD23" i="2" s="1"/>
  <c r="AE104" i="2"/>
  <c r="AG104" i="2" s="1"/>
  <c r="AB104" i="2"/>
  <c r="AD104" i="2" s="1"/>
  <c r="AE98" i="2"/>
  <c r="AG98" i="2" s="1"/>
  <c r="AB98" i="2"/>
  <c r="AD98" i="2" s="1"/>
  <c r="AE92" i="2"/>
  <c r="AG92" i="2" s="1"/>
  <c r="AB92" i="2"/>
  <c r="AD92" i="2" s="1"/>
  <c r="AE86" i="2"/>
  <c r="AG86" i="2" s="1"/>
  <c r="AB86" i="2"/>
  <c r="AD86" i="2" s="1"/>
  <c r="AE80" i="2"/>
  <c r="AG80" i="2" s="1"/>
  <c r="AB80" i="2"/>
  <c r="AD80" i="2" s="1"/>
  <c r="AE74" i="2"/>
  <c r="AG74" i="2" s="1"/>
  <c r="AB74" i="2"/>
  <c r="AD74" i="2" s="1"/>
  <c r="AE68" i="2"/>
  <c r="AG68" i="2" s="1"/>
  <c r="AB68" i="2"/>
  <c r="AD68" i="2" s="1"/>
  <c r="AE50" i="2"/>
  <c r="AG50" i="2" s="1"/>
  <c r="AB50" i="2"/>
  <c r="AD50" i="2" s="1"/>
  <c r="AE46" i="2"/>
  <c r="AG46" i="2" s="1"/>
  <c r="AB46" i="2"/>
  <c r="AD46" i="2" s="1"/>
  <c r="AE28" i="2"/>
  <c r="AG28" i="2" s="1"/>
  <c r="AB28" i="2"/>
  <c r="AD28" i="2" s="1"/>
  <c r="AE44" i="2"/>
  <c r="AG44" i="2" s="1"/>
  <c r="AB44" i="2"/>
  <c r="AD44" i="2" s="1"/>
  <c r="AE30" i="2"/>
  <c r="AG30" i="2" s="1"/>
  <c r="AB30" i="2"/>
  <c r="AD30" i="2" s="1"/>
  <c r="AE33" i="2"/>
  <c r="AG33" i="2" s="1"/>
  <c r="AB33" i="2"/>
  <c r="AD33" i="2" s="1"/>
  <c r="AE114" i="2"/>
  <c r="AG114" i="2" s="1"/>
  <c r="AB114" i="2"/>
  <c r="AD114" i="2" s="1"/>
  <c r="AE125" i="2"/>
  <c r="AG125" i="2" s="1"/>
  <c r="AB125" i="2"/>
  <c r="AD125" i="2" s="1"/>
  <c r="AE119" i="2"/>
  <c r="AG119" i="2" s="1"/>
  <c r="AB119" i="2"/>
  <c r="AD119" i="2" s="1"/>
  <c r="AE231" i="2"/>
  <c r="AG231" i="2" s="1"/>
  <c r="AB231" i="2"/>
  <c r="AD231" i="2" s="1"/>
  <c r="AE225" i="2"/>
  <c r="AG225" i="2" s="1"/>
  <c r="AB225" i="2"/>
  <c r="AD225" i="2" s="1"/>
  <c r="AE219" i="2"/>
  <c r="AG219" i="2" s="1"/>
  <c r="AB219" i="2"/>
  <c r="AD219" i="2" s="1"/>
  <c r="AE213" i="2"/>
  <c r="AG213" i="2" s="1"/>
  <c r="AB213" i="2"/>
  <c r="AD213" i="2" s="1"/>
  <c r="AE207" i="2"/>
  <c r="AG207" i="2" s="1"/>
  <c r="AB207" i="2"/>
  <c r="AD207" i="2" s="1"/>
  <c r="AE201" i="2"/>
  <c r="AG201" i="2" s="1"/>
  <c r="AB201" i="2"/>
  <c r="AD201" i="2" s="1"/>
  <c r="AE195" i="2"/>
  <c r="AG195" i="2" s="1"/>
  <c r="AB195" i="2"/>
  <c r="AD195" i="2" s="1"/>
  <c r="AE189" i="2"/>
  <c r="AG189" i="2" s="1"/>
  <c r="AB189" i="2"/>
  <c r="AD189" i="2" s="1"/>
  <c r="AE183" i="2"/>
  <c r="AG183" i="2" s="1"/>
  <c r="AB183" i="2"/>
  <c r="AD183" i="2" s="1"/>
  <c r="AE177" i="2"/>
  <c r="AG177" i="2" s="1"/>
  <c r="AB177" i="2"/>
  <c r="AD177" i="2" s="1"/>
  <c r="AE171" i="2"/>
  <c r="AG171" i="2" s="1"/>
  <c r="AB171" i="2"/>
  <c r="AD171" i="2" s="1"/>
  <c r="AE165" i="2"/>
  <c r="AG165" i="2" s="1"/>
  <c r="AB165" i="2"/>
  <c r="AD165" i="2" s="1"/>
  <c r="AE159" i="2"/>
  <c r="AG159" i="2" s="1"/>
  <c r="AB159" i="2"/>
  <c r="AD159" i="2" s="1"/>
  <c r="AE153" i="2"/>
  <c r="AG153" i="2" s="1"/>
  <c r="AB153" i="2"/>
  <c r="AD153" i="2" s="1"/>
  <c r="AE147" i="2"/>
  <c r="AG147" i="2" s="1"/>
  <c r="AB147" i="2"/>
  <c r="AD147" i="2" s="1"/>
  <c r="AE141" i="2"/>
  <c r="AG141" i="2" s="1"/>
  <c r="AB141" i="2"/>
  <c r="AD141" i="2" s="1"/>
  <c r="AE135" i="2"/>
  <c r="AG135" i="2" s="1"/>
  <c r="AB135" i="2"/>
  <c r="AD135" i="2" s="1"/>
  <c r="AE129" i="2"/>
  <c r="AG129" i="2" s="1"/>
  <c r="AB129" i="2"/>
  <c r="AD129" i="2" s="1"/>
  <c r="AE240" i="2"/>
  <c r="AG240" i="2" s="1"/>
  <c r="AG251" i="2" s="1"/>
  <c r="AB240" i="2"/>
  <c r="AD240" i="2" s="1"/>
  <c r="AD251" i="2" s="1"/>
  <c r="AE245" i="2"/>
  <c r="AG245" i="2" s="1"/>
  <c r="AB245" i="2"/>
  <c r="AD245" i="2" s="1"/>
  <c r="AE277" i="2"/>
  <c r="AG277" i="2" s="1"/>
  <c r="AB277" i="2"/>
  <c r="AD277" i="2" s="1"/>
  <c r="AE271" i="2"/>
  <c r="AG271" i="2" s="1"/>
  <c r="AB271" i="2"/>
  <c r="AD271" i="2" s="1"/>
  <c r="AE265" i="2"/>
  <c r="AG265" i="2" s="1"/>
  <c r="AB265" i="2"/>
  <c r="AD265" i="2" s="1"/>
  <c r="AE259" i="2"/>
  <c r="AG259" i="2" s="1"/>
  <c r="AB259" i="2"/>
  <c r="AD259" i="2" s="1"/>
  <c r="AE284" i="2"/>
  <c r="AG284" i="2" s="1"/>
  <c r="AB284" i="2"/>
  <c r="AD284" i="2" s="1"/>
  <c r="AE278" i="2"/>
  <c r="AG278" i="2" s="1"/>
  <c r="AB278" i="2"/>
  <c r="AD278" i="2" s="1"/>
  <c r="AE298" i="2"/>
  <c r="AG298" i="2" s="1"/>
  <c r="AB298" i="2"/>
  <c r="AD298" i="2" s="1"/>
  <c r="AE292" i="2"/>
  <c r="AG292" i="2" s="1"/>
  <c r="AB292" i="2"/>
  <c r="AD292" i="2" s="1"/>
  <c r="AE316" i="2"/>
  <c r="AG316" i="2" s="1"/>
  <c r="AB316" i="2"/>
  <c r="AD316" i="2" s="1"/>
  <c r="AE310" i="2"/>
  <c r="AG310" i="2" s="1"/>
  <c r="AB310" i="2"/>
  <c r="AD310" i="2" s="1"/>
  <c r="AE304" i="2"/>
  <c r="AG304" i="2" s="1"/>
  <c r="AB304" i="2"/>
  <c r="AD304" i="2" s="1"/>
  <c r="AE413" i="2"/>
  <c r="AG413" i="2" s="1"/>
  <c r="AB413" i="2"/>
  <c r="AD413" i="2" s="1"/>
  <c r="AE344" i="2"/>
  <c r="AG344" i="2" s="1"/>
  <c r="AB344" i="2"/>
  <c r="AD344" i="2" s="1"/>
  <c r="AE416" i="2"/>
  <c r="AG416" i="2" s="1"/>
  <c r="AB416" i="2"/>
  <c r="AD416" i="2" s="1"/>
  <c r="AE353" i="2"/>
  <c r="AG353" i="2" s="1"/>
  <c r="AB353" i="2"/>
  <c r="AD353" i="2" s="1"/>
  <c r="AE359" i="2"/>
  <c r="AG359" i="2" s="1"/>
  <c r="AB359" i="2"/>
  <c r="AD359" i="2" s="1"/>
  <c r="AE372" i="2"/>
  <c r="AG372" i="2" s="1"/>
  <c r="AB372" i="2"/>
  <c r="AD372" i="2" s="1"/>
  <c r="AE366" i="2"/>
  <c r="AG366" i="2" s="1"/>
  <c r="AB366" i="2"/>
  <c r="AD366" i="2" s="1"/>
  <c r="AE360" i="2"/>
  <c r="AG360" i="2" s="1"/>
  <c r="AB360" i="2"/>
  <c r="AD360" i="2" s="1"/>
  <c r="AE383" i="2"/>
  <c r="AG383" i="2" s="1"/>
  <c r="AB383" i="2"/>
  <c r="AD383" i="2" s="1"/>
  <c r="AE401" i="2"/>
  <c r="AG401" i="2" s="1"/>
  <c r="AB401" i="2"/>
  <c r="AD401" i="2" s="1"/>
  <c r="AE395" i="2"/>
  <c r="AG395" i="2" s="1"/>
  <c r="AB395" i="2"/>
  <c r="AD395" i="2" s="1"/>
  <c r="AE389" i="2"/>
  <c r="AG389" i="2" s="1"/>
  <c r="AB389" i="2"/>
  <c r="AD389" i="2" s="1"/>
  <c r="AD287" i="2" l="1"/>
  <c r="AG407" i="2"/>
  <c r="AB428" i="2"/>
  <c r="AD428" i="2" s="1"/>
  <c r="AD431" i="2" s="1"/>
  <c r="AD348" i="2"/>
  <c r="AG437" i="2"/>
  <c r="AG51" i="2"/>
  <c r="AG348" i="2"/>
  <c r="AG424" i="2"/>
  <c r="AD323" i="2"/>
  <c r="AG323" i="2"/>
  <c r="AD437" i="2"/>
  <c r="AD234" i="2"/>
  <c r="AB327" i="2"/>
  <c r="AD327" i="2" s="1"/>
  <c r="AD334" i="2" s="1"/>
  <c r="AD407" i="2"/>
  <c r="AD417" i="2"/>
  <c r="AG287" i="2"/>
  <c r="AG417" i="2"/>
  <c r="AD51" i="2"/>
  <c r="AD424" i="2"/>
  <c r="AG234" i="2"/>
  <c r="AG439" i="2" l="1"/>
  <c r="AD439" i="2"/>
</calcChain>
</file>

<file path=xl/sharedStrings.xml><?xml version="1.0" encoding="utf-8"?>
<sst xmlns="http://schemas.openxmlformats.org/spreadsheetml/2006/main" count="11888" uniqueCount="1734">
  <si>
    <t>NF-e</t>
  </si>
  <si>
    <t>Série</t>
  </si>
  <si>
    <t>Cód. Material</t>
  </si>
  <si>
    <t>Data Documento</t>
  </si>
  <si>
    <t>Qtd NF</t>
  </si>
  <si>
    <t>Total Produtos</t>
  </si>
  <si>
    <t>Peso Líq It</t>
  </si>
  <si>
    <t>NF. Cancel</t>
  </si>
  <si>
    <t>Estado</t>
  </si>
  <si>
    <t>Nome Centro</t>
  </si>
  <si>
    <t>Cliente</t>
  </si>
  <si>
    <t>Nome</t>
  </si>
  <si>
    <t>CNPJ</t>
  </si>
  <si>
    <t>Valor Total</t>
  </si>
  <si>
    <t>Descontos</t>
  </si>
  <si>
    <t>Tot.Imposto</t>
  </si>
  <si>
    <t>CFOP</t>
  </si>
  <si>
    <t>Despesas</t>
  </si>
  <si>
    <t>Cidade</t>
  </si>
  <si>
    <t>CST COFINS</t>
  </si>
  <si>
    <t>000000071</t>
  </si>
  <si>
    <t>2</t>
  </si>
  <si>
    <t>V13</t>
  </si>
  <si>
    <t/>
  </si>
  <si>
    <t>MG</t>
  </si>
  <si>
    <t>CD POUSO ALEGRE</t>
  </si>
  <si>
    <t>0000000901</t>
  </si>
  <si>
    <t>SOCIEDADE FOGÁS LTDA</t>
  </si>
  <si>
    <t>04563672003696</t>
  </si>
  <si>
    <t>5102AA</t>
  </si>
  <si>
    <t>POUSO ALEGRE</t>
  </si>
  <si>
    <t>ZC1</t>
  </si>
  <si>
    <t>000000081</t>
  </si>
  <si>
    <t>V08</t>
  </si>
  <si>
    <t>000000505</t>
  </si>
  <si>
    <t>1</t>
  </si>
  <si>
    <t>SP</t>
  </si>
  <si>
    <t>LOJA JAMBEIRO</t>
  </si>
  <si>
    <t>0000000902</t>
  </si>
  <si>
    <t>04563672004234</t>
  </si>
  <si>
    <t>JAMBEIRO</t>
  </si>
  <si>
    <t>000000559</t>
  </si>
  <si>
    <t>000000669</t>
  </si>
  <si>
    <t>000000979</t>
  </si>
  <si>
    <t>700</t>
  </si>
  <si>
    <t>V05</t>
  </si>
  <si>
    <t>AP</t>
  </si>
  <si>
    <t>MCP</t>
  </si>
  <si>
    <t>0000000700</t>
  </si>
  <si>
    <t>04563672001804</t>
  </si>
  <si>
    <t>MACAPÁ</t>
  </si>
  <si>
    <t>000000999</t>
  </si>
  <si>
    <t>000001006</t>
  </si>
  <si>
    <t>000002883</t>
  </si>
  <si>
    <t>109</t>
  </si>
  <si>
    <t>AM</t>
  </si>
  <si>
    <t>LOJA FLORES</t>
  </si>
  <si>
    <t>0000000109</t>
  </si>
  <si>
    <t>SOCIEDADE FOGAS LTDA</t>
  </si>
  <si>
    <t>04563672002886</t>
  </si>
  <si>
    <t>MANAU</t>
  </si>
  <si>
    <t>ZC9</t>
  </si>
  <si>
    <t>000002890</t>
  </si>
  <si>
    <t>000002914</t>
  </si>
  <si>
    <t>000002929</t>
  </si>
  <si>
    <t>000002946</t>
  </si>
  <si>
    <t>000002980</t>
  </si>
  <si>
    <t>000003002</t>
  </si>
  <si>
    <t>000003014</t>
  </si>
  <si>
    <t>000003042</t>
  </si>
  <si>
    <t>000003056</t>
  </si>
  <si>
    <t>000005869</t>
  </si>
  <si>
    <t>108</t>
  </si>
  <si>
    <t>V10</t>
  </si>
  <si>
    <t>CD P14</t>
  </si>
  <si>
    <t>0000000108</t>
  </si>
  <si>
    <t>SOCIEDADE FOGAS LTDA - CD P14</t>
  </si>
  <si>
    <t>04563672002371</t>
  </si>
  <si>
    <t>MANAUS</t>
  </si>
  <si>
    <t>000006049</t>
  </si>
  <si>
    <t>000006067</t>
  </si>
  <si>
    <t>000006101</t>
  </si>
  <si>
    <t>000007528</t>
  </si>
  <si>
    <t>107</t>
  </si>
  <si>
    <t>CD NOVA CIDADE</t>
  </si>
  <si>
    <t>0000000107</t>
  </si>
  <si>
    <t>SOCIEDADE FOGAS LTDA - CD N.CIDADE</t>
  </si>
  <si>
    <t>04563672002029</t>
  </si>
  <si>
    <t>000007699</t>
  </si>
  <si>
    <t>000007783</t>
  </si>
  <si>
    <t>000011116</t>
  </si>
  <si>
    <t>14</t>
  </si>
  <si>
    <t>000000000000600009</t>
  </si>
  <si>
    <t>MT</t>
  </si>
  <si>
    <t>CGB01</t>
  </si>
  <si>
    <t>0000122675</t>
  </si>
  <si>
    <t>A.P. COMERCIO DE GAS E AGUA LTDA</t>
  </si>
  <si>
    <t>47854095000174</t>
  </si>
  <si>
    <t>CUIABA</t>
  </si>
  <si>
    <t>000011117</t>
  </si>
  <si>
    <t>000000000000602925</t>
  </si>
  <si>
    <t>0000116824</t>
  </si>
  <si>
    <t>C. MONTEIRO EIRELI - ME</t>
  </si>
  <si>
    <t>36331104000207</t>
  </si>
  <si>
    <t>SINOP</t>
  </si>
  <si>
    <t>000011120</t>
  </si>
  <si>
    <t>000000000000401301</t>
  </si>
  <si>
    <t>0000122387</t>
  </si>
  <si>
    <t>DISTRIBUIDORA BRITO LTDA - ME</t>
  </si>
  <si>
    <t>46788811000108</t>
  </si>
  <si>
    <t>000011121</t>
  </si>
  <si>
    <t>000000000000602947</t>
  </si>
  <si>
    <t>0000113400</t>
  </si>
  <si>
    <t>A H P DISTRIBUIDORA DE GAS E BEBIDA</t>
  </si>
  <si>
    <t>14267768000130</t>
  </si>
  <si>
    <t>QUERENCIA</t>
  </si>
  <si>
    <t>000011132</t>
  </si>
  <si>
    <t>000000000000602946</t>
  </si>
  <si>
    <t>0000119814</t>
  </si>
  <si>
    <t>V ARAUJO MENDONCA &amp; CIA LTDA</t>
  </si>
  <si>
    <t>38541720000137</t>
  </si>
  <si>
    <t>000011134</t>
  </si>
  <si>
    <t>0000112275</t>
  </si>
  <si>
    <t>OUROGAS COM. VAREJ. DE GAS LTDA - M</t>
  </si>
  <si>
    <t>14906276000148</t>
  </si>
  <si>
    <t>VARZEA GRANDE</t>
  </si>
  <si>
    <t>000011142</t>
  </si>
  <si>
    <t>0000114202</t>
  </si>
  <si>
    <t>DEVANIL LOUZADA DA CRUZ ARAUJO - ME</t>
  </si>
  <si>
    <t>21058362000103</t>
  </si>
  <si>
    <t>000011143</t>
  </si>
  <si>
    <t>000011155</t>
  </si>
  <si>
    <t>000011164</t>
  </si>
  <si>
    <t>0000122523</t>
  </si>
  <si>
    <t>ELISMARINA FERREIRA ROCHA - ME</t>
  </si>
  <si>
    <t>45812040000176</t>
  </si>
  <si>
    <t>SORRISO</t>
  </si>
  <si>
    <t>000012307</t>
  </si>
  <si>
    <t>801</t>
  </si>
  <si>
    <t>CD VARZEA GRANDE</t>
  </si>
  <si>
    <t>0000000801</t>
  </si>
  <si>
    <t>04563672002290</t>
  </si>
  <si>
    <t>000012320</t>
  </si>
  <si>
    <t>V20</t>
  </si>
  <si>
    <t>000012328</t>
  </si>
  <si>
    <t>000012373</t>
  </si>
  <si>
    <t>000012491</t>
  </si>
  <si>
    <t>000012503</t>
  </si>
  <si>
    <t>000012522</t>
  </si>
  <si>
    <t>000012545</t>
  </si>
  <si>
    <t>000012557</t>
  </si>
  <si>
    <t>000012566</t>
  </si>
  <si>
    <t>000012649</t>
  </si>
  <si>
    <t>000012688</t>
  </si>
  <si>
    <t>000012702</t>
  </si>
  <si>
    <t>000012737</t>
  </si>
  <si>
    <t>000012790</t>
  </si>
  <si>
    <t>000012807</t>
  </si>
  <si>
    <t>000012845</t>
  </si>
  <si>
    <t>000012923</t>
  </si>
  <si>
    <t>000012931</t>
  </si>
  <si>
    <t>000012964</t>
  </si>
  <si>
    <t>000012985</t>
  </si>
  <si>
    <t>000013016</t>
  </si>
  <si>
    <t>000013046</t>
  </si>
  <si>
    <t>000013058</t>
  </si>
  <si>
    <t>000013082</t>
  </si>
  <si>
    <t>000013108</t>
  </si>
  <si>
    <t>000013115</t>
  </si>
  <si>
    <t>000013145</t>
  </si>
  <si>
    <t>000013198</t>
  </si>
  <si>
    <t>000013203</t>
  </si>
  <si>
    <t>000013214</t>
  </si>
  <si>
    <t>000013259</t>
  </si>
  <si>
    <t>000013262</t>
  </si>
  <si>
    <t>000013275</t>
  </si>
  <si>
    <t>000013277</t>
  </si>
  <si>
    <t>000013294</t>
  </si>
  <si>
    <t>000013313</t>
  </si>
  <si>
    <t>000013442</t>
  </si>
  <si>
    <t>000013462</t>
  </si>
  <si>
    <t>000013494</t>
  </si>
  <si>
    <t>000013503</t>
  </si>
  <si>
    <t>000013506</t>
  </si>
  <si>
    <t>000013542</t>
  </si>
  <si>
    <t>000013546</t>
  </si>
  <si>
    <t>000013570</t>
  </si>
  <si>
    <t>000013576</t>
  </si>
  <si>
    <t>000013636</t>
  </si>
  <si>
    <t>000013691</t>
  </si>
  <si>
    <t>000013753</t>
  </si>
  <si>
    <t>000013764</t>
  </si>
  <si>
    <t>000013776</t>
  </si>
  <si>
    <t>000013804</t>
  </si>
  <si>
    <t>000013814</t>
  </si>
  <si>
    <t>000013869</t>
  </si>
  <si>
    <t>000014017</t>
  </si>
  <si>
    <t>000020653</t>
  </si>
  <si>
    <t>11</t>
  </si>
  <si>
    <t>0000110480</t>
  </si>
  <si>
    <t>D VICENTE DA SILVA - ME</t>
  </si>
  <si>
    <t>22348713000183</t>
  </si>
  <si>
    <t>PEDRA BRANCA DO AMAPARI</t>
  </si>
  <si>
    <t>000020656</t>
  </si>
  <si>
    <t>000020666</t>
  </si>
  <si>
    <t>000000000000602292</t>
  </si>
  <si>
    <t>0000111758</t>
  </si>
  <si>
    <t>M. DO S. DA COSTA SOUZA LTDA</t>
  </si>
  <si>
    <t>03754030000181</t>
  </si>
  <si>
    <t>000020734</t>
  </si>
  <si>
    <t>0000122451</t>
  </si>
  <si>
    <t>PACHECO &amp; TEIXEIRA LTDA</t>
  </si>
  <si>
    <t>47553991000101</t>
  </si>
  <si>
    <t>MACAPA</t>
  </si>
  <si>
    <t>000038782</t>
  </si>
  <si>
    <t>17</t>
  </si>
  <si>
    <t>000000000000600013</t>
  </si>
  <si>
    <t>CGB02</t>
  </si>
  <si>
    <t>000039203</t>
  </si>
  <si>
    <t>0000122649</t>
  </si>
  <si>
    <t>SUCATAO PARANA LTDA - ME</t>
  </si>
  <si>
    <t>14489742000137</t>
  </si>
  <si>
    <t>000039271</t>
  </si>
  <si>
    <t>0000122608</t>
  </si>
  <si>
    <t>FORT COMBUSTIVEIS LTDA</t>
  </si>
  <si>
    <t>32195248000141</t>
  </si>
  <si>
    <t>000039272</t>
  </si>
  <si>
    <t>0000122541</t>
  </si>
  <si>
    <t>HELLEN CRISTIANE GOMES VILARINHO -</t>
  </si>
  <si>
    <t>44426362000114</t>
  </si>
  <si>
    <t>TANGARA DA SERRA</t>
  </si>
  <si>
    <t>000039451</t>
  </si>
  <si>
    <t>0000121335</t>
  </si>
  <si>
    <t>VANIA IZABEL DE SOUZA DIST DE AGUA</t>
  </si>
  <si>
    <t>40447465000100</t>
  </si>
  <si>
    <t>000039453</t>
  </si>
  <si>
    <t>0000122665</t>
  </si>
  <si>
    <t>DURA GAS LTDA - EPP</t>
  </si>
  <si>
    <t>47960970000100</t>
  </si>
  <si>
    <t>000039730</t>
  </si>
  <si>
    <t>000000000000403234</t>
  </si>
  <si>
    <t>0000113170</t>
  </si>
  <si>
    <t>LORENZ &amp; MARTINI LTDA - EPP</t>
  </si>
  <si>
    <t>04419333000100</t>
  </si>
  <si>
    <t>000043055</t>
  </si>
  <si>
    <t>18</t>
  </si>
  <si>
    <t>SJK</t>
  </si>
  <si>
    <t>0000116574</t>
  </si>
  <si>
    <t>TRANSPORTADORA IRMAOS NAVAS LTDA</t>
  </si>
  <si>
    <t>10250482000191</t>
  </si>
  <si>
    <t>TAUBATE</t>
  </si>
  <si>
    <t>000043378</t>
  </si>
  <si>
    <t>X</t>
  </si>
  <si>
    <t>0000115242</t>
  </si>
  <si>
    <t>MANUEL RODRIGUES COM DE GAS - ME</t>
  </si>
  <si>
    <t>12911131000100</t>
  </si>
  <si>
    <t>000043384</t>
  </si>
  <si>
    <t>0000115583</t>
  </si>
  <si>
    <t>RAPIDO GAS DIST. E COMERCIO DE GAS</t>
  </si>
  <si>
    <t>07630107000162</t>
  </si>
  <si>
    <t>6102AA</t>
  </si>
  <si>
    <t>LAVRAS</t>
  </si>
  <si>
    <t>000043447</t>
  </si>
  <si>
    <t>000000000000602851</t>
  </si>
  <si>
    <t>0000119287</t>
  </si>
  <si>
    <t>TRES IRMAOS AGUA E GAS LTDA - ME</t>
  </si>
  <si>
    <t>24531718000172</t>
  </si>
  <si>
    <t>GONCALVES</t>
  </si>
  <si>
    <t>000043710</t>
  </si>
  <si>
    <t>0000114022</t>
  </si>
  <si>
    <t>FRANCISCO CLEONILDO</t>
  </si>
  <si>
    <t>SAO JOSE DOS CAMPOS</t>
  </si>
  <si>
    <t>000043711</t>
  </si>
  <si>
    <t>0000121226</t>
  </si>
  <si>
    <t>DUTRAFER RECICLAGENS INDUSTRIAIS LT</t>
  </si>
  <si>
    <t>96250436000108</t>
  </si>
  <si>
    <t>000043752</t>
  </si>
  <si>
    <t>0000115333</t>
  </si>
  <si>
    <t>JAIRO LUIZ MOREIRA</t>
  </si>
  <si>
    <t>25543265000248</t>
  </si>
  <si>
    <t>000134546</t>
  </si>
  <si>
    <t>5</t>
  </si>
  <si>
    <t>PA</t>
  </si>
  <si>
    <t>STM</t>
  </si>
  <si>
    <t>0000110391</t>
  </si>
  <si>
    <t>E. T. DA ROSA - ME</t>
  </si>
  <si>
    <t>83878215000137</t>
  </si>
  <si>
    <t>ITAITUBA</t>
  </si>
  <si>
    <t>000134764</t>
  </si>
  <si>
    <t>V45</t>
  </si>
  <si>
    <t>0000108505</t>
  </si>
  <si>
    <t>RAMOS &amp; SILVA EIRELI</t>
  </si>
  <si>
    <t>28204123000163</t>
  </si>
  <si>
    <t>NOVO PROGRESSO</t>
  </si>
  <si>
    <t>000134795</t>
  </si>
  <si>
    <t>0000105350</t>
  </si>
  <si>
    <t>M P COSTA COMERCIO DE GAS - ME</t>
  </si>
  <si>
    <t>24864379000146</t>
  </si>
  <si>
    <t>SANTARÉM</t>
  </si>
  <si>
    <t>000134845</t>
  </si>
  <si>
    <t>0000110765</t>
  </si>
  <si>
    <t>MARCOS DO N. MIRANDA - ME</t>
  </si>
  <si>
    <t>26541537000152</t>
  </si>
  <si>
    <t>000134976</t>
  </si>
  <si>
    <t>000000000000602821</t>
  </si>
  <si>
    <t>0000121856</t>
  </si>
  <si>
    <t>G. C. MOREIRA JUNIOR LIMITADA - ME</t>
  </si>
  <si>
    <t>45246571000149</t>
  </si>
  <si>
    <t>000134977</t>
  </si>
  <si>
    <t>0000121802</t>
  </si>
  <si>
    <t>M MAYARA M DA SILVA EIRELI - ME</t>
  </si>
  <si>
    <t>43050618000179</t>
  </si>
  <si>
    <t>000134978</t>
  </si>
  <si>
    <t>0000096214</t>
  </si>
  <si>
    <t>M N VIEIRA DO AMARAL LTDA</t>
  </si>
  <si>
    <t>19122013000161</t>
  </si>
  <si>
    <t>000134979</t>
  </si>
  <si>
    <t>0000096215</t>
  </si>
  <si>
    <t>V A HIDAKA FILHO ME</t>
  </si>
  <si>
    <t>19125685000120</t>
  </si>
  <si>
    <t>000134983</t>
  </si>
  <si>
    <t>0000122444</t>
  </si>
  <si>
    <t>A. CELSO NASCIMENTO COMERCIO LTDA</t>
  </si>
  <si>
    <t>44173390000177</t>
  </si>
  <si>
    <t>SANTAREM</t>
  </si>
  <si>
    <t>000135004</t>
  </si>
  <si>
    <t>OBIDOS</t>
  </si>
  <si>
    <t>000135005</t>
  </si>
  <si>
    <t>FARO</t>
  </si>
  <si>
    <t>000135006</t>
  </si>
  <si>
    <t>JURUTI</t>
  </si>
  <si>
    <t>000135007</t>
  </si>
  <si>
    <t>000135049</t>
  </si>
  <si>
    <t>0000110569</t>
  </si>
  <si>
    <t>D P TEIXEIRA SILVA</t>
  </si>
  <si>
    <t>35382047000141</t>
  </si>
  <si>
    <t>000135056</t>
  </si>
  <si>
    <t>0000086689</t>
  </si>
  <si>
    <t>DIEGO SARAIVA E MELO - ME</t>
  </si>
  <si>
    <t>12267006000109</t>
  </si>
  <si>
    <t>000135057</t>
  </si>
  <si>
    <t>0000096268</t>
  </si>
  <si>
    <t>L. SILVA &amp; R. ANDRADE LTDA-ME</t>
  </si>
  <si>
    <t>34680256000109</t>
  </si>
  <si>
    <t>000135058</t>
  </si>
  <si>
    <t>0000097570</t>
  </si>
  <si>
    <t>RODRIGO L DA SILVA COMERCIO - ME</t>
  </si>
  <si>
    <t>19458859000177</t>
  </si>
  <si>
    <t>000135059</t>
  </si>
  <si>
    <t>0000100313</t>
  </si>
  <si>
    <t>ELIZANDRA MARTINS COUTINHO</t>
  </si>
  <si>
    <t>21551680000101</t>
  </si>
  <si>
    <t>000135060</t>
  </si>
  <si>
    <t>0000100314</t>
  </si>
  <si>
    <t>RABELO &amp; PEREIRA C. DE GAS G. A. LT</t>
  </si>
  <si>
    <t>21253593000178</t>
  </si>
  <si>
    <t>000135061</t>
  </si>
  <si>
    <t>0000102396</t>
  </si>
  <si>
    <t>A. E. AGUIAR SILVA COMERCIO-ME</t>
  </si>
  <si>
    <t>22883246000191</t>
  </si>
  <si>
    <t>000135062</t>
  </si>
  <si>
    <t>0000108632</t>
  </si>
  <si>
    <t>F. M. COTA - ME</t>
  </si>
  <si>
    <t>27390487000112</t>
  </si>
  <si>
    <t>000135063</t>
  </si>
  <si>
    <t>0000109466</t>
  </si>
  <si>
    <t>REINALDO SOUSA DOS SANTOS 919616962</t>
  </si>
  <si>
    <t>28596546000176</t>
  </si>
  <si>
    <t>000135064</t>
  </si>
  <si>
    <t>0000109982</t>
  </si>
  <si>
    <t>VERA LUCIA CUNHA SILVA 44222009253</t>
  </si>
  <si>
    <t>30583863000108</t>
  </si>
  <si>
    <t>000135065</t>
  </si>
  <si>
    <t>0000109992</t>
  </si>
  <si>
    <t>A R DA SILVA C. DE GAS G. A. E C. E</t>
  </si>
  <si>
    <t>30421121000178</t>
  </si>
  <si>
    <t>000135066</t>
  </si>
  <si>
    <t>000135067</t>
  </si>
  <si>
    <t>000135068</t>
  </si>
  <si>
    <t>0000110819</t>
  </si>
  <si>
    <t>CUNHA DE LIMA &amp; COSTA LTDA - ME</t>
  </si>
  <si>
    <t>37063509000193</t>
  </si>
  <si>
    <t>000135069</t>
  </si>
  <si>
    <t>0000111187</t>
  </si>
  <si>
    <t>GRACIANA ELSIE GONCALVES DA SILVA -</t>
  </si>
  <si>
    <t>07258309000125</t>
  </si>
  <si>
    <t>000135070</t>
  </si>
  <si>
    <t>0000118052</t>
  </si>
  <si>
    <t>G B MACEDO DE OLIVEIRA CONSTRUCAO -</t>
  </si>
  <si>
    <t>21000925000293</t>
  </si>
  <si>
    <t>000135071</t>
  </si>
  <si>
    <t>0000115080</t>
  </si>
  <si>
    <t>J. I. V. DE FRANCA COMERCIO DE GAS</t>
  </si>
  <si>
    <t>40129949000100</t>
  </si>
  <si>
    <t>000135092</t>
  </si>
  <si>
    <t>000135153</t>
  </si>
  <si>
    <t>000135213</t>
  </si>
  <si>
    <t>0000096694</t>
  </si>
  <si>
    <t>R. S. B. DA FONSECA- EPP</t>
  </si>
  <si>
    <t>02503374000236</t>
  </si>
  <si>
    <t>ALMEIRIM</t>
  </si>
  <si>
    <t>000135214</t>
  </si>
  <si>
    <t>0000102181</t>
  </si>
  <si>
    <t>N V MACIEL EIRELI - ME</t>
  </si>
  <si>
    <t>21390421000146</t>
  </si>
  <si>
    <t>PORTO DE MOZ</t>
  </si>
  <si>
    <t>000135215</t>
  </si>
  <si>
    <t>0000112119</t>
  </si>
  <si>
    <t>J. V. P. CALADO EIRELI - ME</t>
  </si>
  <si>
    <t>37625790000100</t>
  </si>
  <si>
    <t>000172385</t>
  </si>
  <si>
    <t>4</t>
  </si>
  <si>
    <t>RR</t>
  </si>
  <si>
    <t>BVT</t>
  </si>
  <si>
    <t>0000118956</t>
  </si>
  <si>
    <t>KLONNE INTERMEDIACAO DE NEGOCIOS LT</t>
  </si>
  <si>
    <t>41224293000178</t>
  </si>
  <si>
    <t>BOA VISTA</t>
  </si>
  <si>
    <t>000172638</t>
  </si>
  <si>
    <t>0000110306</t>
  </si>
  <si>
    <t>FRANCISCO M. RIBEIRO NASCIMENTO - M</t>
  </si>
  <si>
    <t>23571963000140</t>
  </si>
  <si>
    <t>000172899</t>
  </si>
  <si>
    <t>000000000000603048</t>
  </si>
  <si>
    <t>0000102369</t>
  </si>
  <si>
    <t>N. M. MAIA - ME</t>
  </si>
  <si>
    <t>19678070000121</t>
  </si>
  <si>
    <t>CARACARAÍ</t>
  </si>
  <si>
    <t>000000000000603005</t>
  </si>
  <si>
    <t>000173306</t>
  </si>
  <si>
    <t>0000094334</t>
  </si>
  <si>
    <t>MARIA JOSE DA SILVA NUNES - ME</t>
  </si>
  <si>
    <t>16796622000108</t>
  </si>
  <si>
    <t>000173841</t>
  </si>
  <si>
    <t>0000040228</t>
  </si>
  <si>
    <t>ARNOGÁS &amp; CIA LTDA</t>
  </si>
  <si>
    <t>05939533000319</t>
  </si>
  <si>
    <t>000173903</t>
  </si>
  <si>
    <t>0000073455</t>
  </si>
  <si>
    <t>LOPES E PEREIRA LTDA - ME</t>
  </si>
  <si>
    <t>07336716000103</t>
  </si>
  <si>
    <t>RORAINOPOLIS</t>
  </si>
  <si>
    <t>000174117</t>
  </si>
  <si>
    <t>000000000000601156</t>
  </si>
  <si>
    <t>0000119711</t>
  </si>
  <si>
    <t>MARTINEZ E RODRIGUES LTDA - EPP</t>
  </si>
  <si>
    <t>04057386000129</t>
  </si>
  <si>
    <t>000000000000601075</t>
  </si>
  <si>
    <t>000000000000601014</t>
  </si>
  <si>
    <t>000000000000601115</t>
  </si>
  <si>
    <t>000000000000601059</t>
  </si>
  <si>
    <t>000000000000601964</t>
  </si>
  <si>
    <t>000000000000602061</t>
  </si>
  <si>
    <t>000000000000600764</t>
  </si>
  <si>
    <t>000000000000601515</t>
  </si>
  <si>
    <t>000000000000601361</t>
  </si>
  <si>
    <t>000000000000601203</t>
  </si>
  <si>
    <t>000000000000601056</t>
  </si>
  <si>
    <t>000000000000601074</t>
  </si>
  <si>
    <t>000000000000601694</t>
  </si>
  <si>
    <t>000000000000600789</t>
  </si>
  <si>
    <t>000000000000600778</t>
  </si>
  <si>
    <t>000000000000600131</t>
  </si>
  <si>
    <t>000000000000601453</t>
  </si>
  <si>
    <t>000000000000600774</t>
  </si>
  <si>
    <t>000000000000601159</t>
  </si>
  <si>
    <t>000174654</t>
  </si>
  <si>
    <t>0000112892</t>
  </si>
  <si>
    <t>RORAIMA GAS E AGUA LTDA - ME</t>
  </si>
  <si>
    <t>40625495000169</t>
  </si>
  <si>
    <t>000174981</t>
  </si>
  <si>
    <t>0000076553</t>
  </si>
  <si>
    <t>M. DA CUNHA REIS ME</t>
  </si>
  <si>
    <t>07827139000152</t>
  </si>
  <si>
    <t>000174982</t>
  </si>
  <si>
    <t>0000110129</t>
  </si>
  <si>
    <t>P. H. GONCALO MEDEIROS - ME</t>
  </si>
  <si>
    <t>32295878000198</t>
  </si>
  <si>
    <t>000174986</t>
  </si>
  <si>
    <t>0000091885</t>
  </si>
  <si>
    <t>BEATRIZ BRITO DA SILVA ME</t>
  </si>
  <si>
    <t>13358881000169</t>
  </si>
  <si>
    <t>000174988</t>
  </si>
  <si>
    <t>0000118718</t>
  </si>
  <si>
    <t>E. A DOS SANTOS - ME</t>
  </si>
  <si>
    <t>43396056000110</t>
  </si>
  <si>
    <t>000175181</t>
  </si>
  <si>
    <t>0000103007</t>
  </si>
  <si>
    <t>MENDES E SILVA LTDA - ME</t>
  </si>
  <si>
    <t>18053396000109</t>
  </si>
  <si>
    <t>000253411</t>
  </si>
  <si>
    <t>3</t>
  </si>
  <si>
    <t>AC</t>
  </si>
  <si>
    <t>RBO</t>
  </si>
  <si>
    <t>0000034353</t>
  </si>
  <si>
    <t>M E DA COSTA BEZERRA - ME</t>
  </si>
  <si>
    <t>05892240000161</t>
  </si>
  <si>
    <t>RIO BRANCO</t>
  </si>
  <si>
    <t>000253662</t>
  </si>
  <si>
    <t>000000000000300335</t>
  </si>
  <si>
    <t>0000076252</t>
  </si>
  <si>
    <t>OBRAS SOCIAIS DA DIOCESE DE RIO BRA</t>
  </si>
  <si>
    <t>00529443000336</t>
  </si>
  <si>
    <t>000253663</t>
  </si>
  <si>
    <t>000000000000601157</t>
  </si>
  <si>
    <t>000253750</t>
  </si>
  <si>
    <t>0000122478</t>
  </si>
  <si>
    <t>POSTO AC 40 COMERCIO DE PETROLEO LT</t>
  </si>
  <si>
    <t>36606892000116</t>
  </si>
  <si>
    <t>000253986</t>
  </si>
  <si>
    <t>000000000000603060</t>
  </si>
  <si>
    <t>0000122414</t>
  </si>
  <si>
    <t>AMAZONIA COMERCIO DE DERIVADOS DE P</t>
  </si>
  <si>
    <t>01492748000383</t>
  </si>
  <si>
    <t>CRUZEIRO DO SUL</t>
  </si>
  <si>
    <t>000253987</t>
  </si>
  <si>
    <t>0000122417</t>
  </si>
  <si>
    <t>LUBRAS DISTRIBUIDORA LTDA - ME</t>
  </si>
  <si>
    <t>10406630000203</t>
  </si>
  <si>
    <t>000253988</t>
  </si>
  <si>
    <t>0000122418</t>
  </si>
  <si>
    <t>01492748000464</t>
  </si>
  <si>
    <t>MANCIO LIMA</t>
  </si>
  <si>
    <t>000253994</t>
  </si>
  <si>
    <t>0000121176</t>
  </si>
  <si>
    <t>DISTRIBUIDORA DANTAS LTDA-ME</t>
  </si>
  <si>
    <t>44852238000110</t>
  </si>
  <si>
    <t>000254122</t>
  </si>
  <si>
    <t>0000095080</t>
  </si>
  <si>
    <t>JOAFRA - AUTO POSTO EIRELI</t>
  </si>
  <si>
    <t>07466381000148</t>
  </si>
  <si>
    <t>000254128</t>
  </si>
  <si>
    <t>000254589</t>
  </si>
  <si>
    <t>000254593</t>
  </si>
  <si>
    <t>0000091258</t>
  </si>
  <si>
    <t>V. L. LOPES - ME</t>
  </si>
  <si>
    <t>13874520000175</t>
  </si>
  <si>
    <t>000452399</t>
  </si>
  <si>
    <t>000000000000600177</t>
  </si>
  <si>
    <t>RO</t>
  </si>
  <si>
    <t>PVH</t>
  </si>
  <si>
    <t>0000093020</t>
  </si>
  <si>
    <t>CONDOMINIO VITA BELLA RESIDENCIAL C</t>
  </si>
  <si>
    <t>17138600000113</t>
  </si>
  <si>
    <t>PORTO VELHO</t>
  </si>
  <si>
    <t>000000000000600313</t>
  </si>
  <si>
    <t>000000000000600312</t>
  </si>
  <si>
    <t>000452515</t>
  </si>
  <si>
    <t>000000000000602311</t>
  </si>
  <si>
    <t>0700386855</t>
  </si>
  <si>
    <t>JOSÉ MARIA EIRADO FILHO</t>
  </si>
  <si>
    <t>000000000000601692</t>
  </si>
  <si>
    <t>000000000000602561</t>
  </si>
  <si>
    <t>000000000000600766</t>
  </si>
  <si>
    <t>000000000000601058</t>
  </si>
  <si>
    <t>000452536</t>
  </si>
  <si>
    <t>0700386892</t>
  </si>
  <si>
    <t>NICOLE VAZ</t>
  </si>
  <si>
    <t>000452640</t>
  </si>
  <si>
    <t>000000000000402590</t>
  </si>
  <si>
    <t>0000108750</t>
  </si>
  <si>
    <t>PORTO GAS COM. E SERVICOS EIRELI -</t>
  </si>
  <si>
    <t>28506009000198</t>
  </si>
  <si>
    <t>000452644</t>
  </si>
  <si>
    <t>000000000000601498</t>
  </si>
  <si>
    <t>0000118296</t>
  </si>
  <si>
    <t>AMERICA GAS LTDA</t>
  </si>
  <si>
    <t>41466919000152</t>
  </si>
  <si>
    <t>000452647</t>
  </si>
  <si>
    <t>000000000000602971</t>
  </si>
  <si>
    <t>0000122424</t>
  </si>
  <si>
    <t>AGUA 13 COMERCIO DE AGUA E GAS LTDA</t>
  </si>
  <si>
    <t>30782030000168</t>
  </si>
  <si>
    <t>000452651</t>
  </si>
  <si>
    <t>000452794</t>
  </si>
  <si>
    <t>000000000000601701</t>
  </si>
  <si>
    <t>0700386924</t>
  </si>
  <si>
    <t>LUIZ PAULO SAVERIANO FERNANDES NETO</t>
  </si>
  <si>
    <t>000000000000603091</t>
  </si>
  <si>
    <t>000000000000600242</t>
  </si>
  <si>
    <t>000000000000601525</t>
  </si>
  <si>
    <t>000452795</t>
  </si>
  <si>
    <t>0700386856</t>
  </si>
  <si>
    <t>JOSIAS MOREIRA DOMINGUES JUNIOR</t>
  </si>
  <si>
    <t>000452796</t>
  </si>
  <si>
    <t>000000000000600777</t>
  </si>
  <si>
    <t>000452890</t>
  </si>
  <si>
    <t>000000000000602645</t>
  </si>
  <si>
    <t>0000118763</t>
  </si>
  <si>
    <t>R L ALMEIDA - ME</t>
  </si>
  <si>
    <t>41954482000104</t>
  </si>
  <si>
    <t>RODRIGUES ALVES</t>
  </si>
  <si>
    <t>000452897</t>
  </si>
  <si>
    <t>0000111242</t>
  </si>
  <si>
    <t>A L DE SOUZA DISTRIBUIDORA DE BEBID</t>
  </si>
  <si>
    <t>38422151000100</t>
  </si>
  <si>
    <t>000452898</t>
  </si>
  <si>
    <t>0000121685</t>
  </si>
  <si>
    <t>ERI JHONSON DE ARAGAO VENANCIO</t>
  </si>
  <si>
    <t>38124688000194</t>
  </si>
  <si>
    <t>000452900</t>
  </si>
  <si>
    <t>000452901</t>
  </si>
  <si>
    <t>0000110095</t>
  </si>
  <si>
    <t>JOSE LUIZ GONCALES MOLINA - ME</t>
  </si>
  <si>
    <t>31506250000121</t>
  </si>
  <si>
    <t>000452902</t>
  </si>
  <si>
    <t>0000100503</t>
  </si>
  <si>
    <t>MARTINS &amp; NEVES LTDA-ME</t>
  </si>
  <si>
    <t>21406997000154</t>
  </si>
  <si>
    <t>000452903</t>
  </si>
  <si>
    <t>0000119568</t>
  </si>
  <si>
    <t>MAURICIO LEMES DE MORAES JUNIOR EIR</t>
  </si>
  <si>
    <t>36201072000144</t>
  </si>
  <si>
    <t>000452904</t>
  </si>
  <si>
    <t>0000110277</t>
  </si>
  <si>
    <t>A. L. VIANA COM. &amp; CONF. EIRELI - M</t>
  </si>
  <si>
    <t>13129946000102</t>
  </si>
  <si>
    <t>000452910</t>
  </si>
  <si>
    <t>0000109866</t>
  </si>
  <si>
    <t>V. S. SILVA EIRELI</t>
  </si>
  <si>
    <t>30585382000123</t>
  </si>
  <si>
    <t>BRASILEIA</t>
  </si>
  <si>
    <t>000452911</t>
  </si>
  <si>
    <t>0000095372</t>
  </si>
  <si>
    <t>T. PEDRO MARIA - ME</t>
  </si>
  <si>
    <t>04151693000255</t>
  </si>
  <si>
    <t>000452918</t>
  </si>
  <si>
    <t>0000109621</t>
  </si>
  <si>
    <t>J CAROLINO VIEIRA EIRELI</t>
  </si>
  <si>
    <t>19706725000128</t>
  </si>
  <si>
    <t>OURO PRETO DO OESTE</t>
  </si>
  <si>
    <t>000452920</t>
  </si>
  <si>
    <t>0000096310</t>
  </si>
  <si>
    <t>A S DE MOURA LIMA -ME</t>
  </si>
  <si>
    <t>08721448000106</t>
  </si>
  <si>
    <t>000452921</t>
  </si>
  <si>
    <t>0000119455</t>
  </si>
  <si>
    <t>R C SALES COMERCIO - ME</t>
  </si>
  <si>
    <t>42713402000183</t>
  </si>
  <si>
    <t>000452924</t>
  </si>
  <si>
    <t>000452925</t>
  </si>
  <si>
    <t>0000110441</t>
  </si>
  <si>
    <t>R. M. RODRIGUES - ME</t>
  </si>
  <si>
    <t>21983780000107</t>
  </si>
  <si>
    <t>ITAPUÃ DO OESTE</t>
  </si>
  <si>
    <t>000452926</t>
  </si>
  <si>
    <t>0000110451</t>
  </si>
  <si>
    <t>ALCIDIA FRANCISCA DE JESUS ALMEIDA</t>
  </si>
  <si>
    <t>31773155000194</t>
  </si>
  <si>
    <t>CUIABÁ</t>
  </si>
  <si>
    <t>000452928</t>
  </si>
  <si>
    <t>0000110342</t>
  </si>
  <si>
    <t>SANDRELI DOS SANTOS LIMA - ME</t>
  </si>
  <si>
    <t>33642084000116</t>
  </si>
  <si>
    <t>000452933</t>
  </si>
  <si>
    <t>0000112776</t>
  </si>
  <si>
    <t>L P ANDRADE - ME</t>
  </si>
  <si>
    <t>40919561000103</t>
  </si>
  <si>
    <t>000452934</t>
  </si>
  <si>
    <t>0000122332</t>
  </si>
  <si>
    <t>A. PARO MOTTA LTDA - ME</t>
  </si>
  <si>
    <t>47407273000119</t>
  </si>
  <si>
    <t>000000000000602822</t>
  </si>
  <si>
    <t>000452935</t>
  </si>
  <si>
    <t>000452938</t>
  </si>
  <si>
    <t>0000094847</t>
  </si>
  <si>
    <t>ANTONIO F. PEREIRA - ME</t>
  </si>
  <si>
    <t>17343698000140</t>
  </si>
  <si>
    <t>000452955</t>
  </si>
  <si>
    <t>0000111906</t>
  </si>
  <si>
    <t>FLAVIO JUCA MACEDO - ME</t>
  </si>
  <si>
    <t>31231016000139</t>
  </si>
  <si>
    <t>000452956</t>
  </si>
  <si>
    <t>0000098951</t>
  </si>
  <si>
    <t>E C DA SILVA &amp; M M DOS REIS LTDA ME</t>
  </si>
  <si>
    <t>09084730000192</t>
  </si>
  <si>
    <t>VILHENA</t>
  </si>
  <si>
    <t>000452958</t>
  </si>
  <si>
    <t>0000110680</t>
  </si>
  <si>
    <t>PROVISAO GAS LTDA - ME</t>
  </si>
  <si>
    <t>35485488000179</t>
  </si>
  <si>
    <t>000452959</t>
  </si>
  <si>
    <t>0000115532</t>
  </si>
  <si>
    <t>DIST. &amp; COM. DE GAS &amp; AGUA PINHEIRO</t>
  </si>
  <si>
    <t>14959572000107</t>
  </si>
  <si>
    <t>JI-PARANÁ</t>
  </si>
  <si>
    <t>000452962</t>
  </si>
  <si>
    <t>0000076839</t>
  </si>
  <si>
    <t>MARCONATO &amp; RAFASKI LTDA - ME</t>
  </si>
  <si>
    <t>01072055000170</t>
  </si>
  <si>
    <t>NOVO HORIZONTE DO OESTE</t>
  </si>
  <si>
    <t>000452963</t>
  </si>
  <si>
    <t>0000120721</t>
  </si>
  <si>
    <t>ALEXSANDRO DA SILVA SANTOS  DISTRIB</t>
  </si>
  <si>
    <t>37947349000145</t>
  </si>
  <si>
    <t>000000000000602853</t>
  </si>
  <si>
    <t>000452967</t>
  </si>
  <si>
    <t>000452980</t>
  </si>
  <si>
    <t>0000110270</t>
  </si>
  <si>
    <t>MARCOS ANTONIO DE FREITAS - ME</t>
  </si>
  <si>
    <t>31542371000129</t>
  </si>
  <si>
    <t>000452984</t>
  </si>
  <si>
    <t>0000089734</t>
  </si>
  <si>
    <t>ARLINDO &amp; PASINATO LTDA - ME</t>
  </si>
  <si>
    <t>06213848000185</t>
  </si>
  <si>
    <t>CACOAL</t>
  </si>
  <si>
    <t>000452985</t>
  </si>
  <si>
    <t>000000000000401758</t>
  </si>
  <si>
    <t>0000082719</t>
  </si>
  <si>
    <t>M. E. S. DA SILVA  ARRUDA - ME</t>
  </si>
  <si>
    <t>10423544000110</t>
  </si>
  <si>
    <t>000000000000401759</t>
  </si>
  <si>
    <t>000453230</t>
  </si>
  <si>
    <t>0000110718</t>
  </si>
  <si>
    <t>COMERCIAL ESTRELA LTDA - ME</t>
  </si>
  <si>
    <t>08686516000224</t>
  </si>
  <si>
    <t>BURITIS</t>
  </si>
  <si>
    <t>000000000000602943</t>
  </si>
  <si>
    <t>000453233</t>
  </si>
  <si>
    <t>000000000000600229</t>
  </si>
  <si>
    <t>000453259</t>
  </si>
  <si>
    <t>0000082041</t>
  </si>
  <si>
    <t>MOISES RIBEIRO DE MORAIS - ME</t>
  </si>
  <si>
    <t>01378809000114</t>
  </si>
  <si>
    <t>ARIQUEMES</t>
  </si>
  <si>
    <t>000453260</t>
  </si>
  <si>
    <t>000453308</t>
  </si>
  <si>
    <t>0000020390</t>
  </si>
  <si>
    <t>PRIMAVERA COMERCIO DE GAS LTDA</t>
  </si>
  <si>
    <t>84637321000191</t>
  </si>
  <si>
    <t>PRIMAVERA DE RONDONIA</t>
  </si>
  <si>
    <t>000453423</t>
  </si>
  <si>
    <t>000453448</t>
  </si>
  <si>
    <t>0000110239</t>
  </si>
  <si>
    <t>RONDON GAS AGUA LTDA - ME</t>
  </si>
  <si>
    <t>23608500000106</t>
  </si>
  <si>
    <t>000453478</t>
  </si>
  <si>
    <t>0000107923</t>
  </si>
  <si>
    <t>KOBAYASHE MONTEZANI COM E SEV EIREL</t>
  </si>
  <si>
    <t>27584111000149</t>
  </si>
  <si>
    <t>000453489</t>
  </si>
  <si>
    <t>000453672</t>
  </si>
  <si>
    <t>0000109831</t>
  </si>
  <si>
    <t>J. B. COMERCIO DE GAS LTDA - ME</t>
  </si>
  <si>
    <t>09546709000161</t>
  </si>
  <si>
    <t>000000000000602948</t>
  </si>
  <si>
    <t>000000000000603061</t>
  </si>
  <si>
    <t>000453688</t>
  </si>
  <si>
    <t>0000082492</t>
  </si>
  <si>
    <t>SOGAS COMERCIO LTDA</t>
  </si>
  <si>
    <t>11006333000144</t>
  </si>
  <si>
    <t>000453711</t>
  </si>
  <si>
    <t>0700386925</t>
  </si>
  <si>
    <t>ANA PAULA MACIEL NOTÁRIO</t>
  </si>
  <si>
    <t>000453717</t>
  </si>
  <si>
    <t>0000109103</t>
  </si>
  <si>
    <t>VIEIRA E FONSECA LTDA -ME</t>
  </si>
  <si>
    <t>24866495000102</t>
  </si>
  <si>
    <t>000453718</t>
  </si>
  <si>
    <t>000453759</t>
  </si>
  <si>
    <t>000453853</t>
  </si>
  <si>
    <t>000000000000304377</t>
  </si>
  <si>
    <t>000454012</t>
  </si>
  <si>
    <t>000000000000602974</t>
  </si>
  <si>
    <t>000454046</t>
  </si>
  <si>
    <t>000000000000403006</t>
  </si>
  <si>
    <t>0000113323</t>
  </si>
  <si>
    <t>JOELSON RODRIGUES DO AMARAL - ME</t>
  </si>
  <si>
    <t>12738934000104</t>
  </si>
  <si>
    <t>000454047</t>
  </si>
  <si>
    <t>000000000000602892</t>
  </si>
  <si>
    <t>0000122405</t>
  </si>
  <si>
    <t>DISTRIBUIDORA ARARA AZUL LTDA - ME</t>
  </si>
  <si>
    <t>42373229000111</t>
  </si>
  <si>
    <t>000454049</t>
  </si>
  <si>
    <t>000000000000602860</t>
  </si>
  <si>
    <t>0000111217</t>
  </si>
  <si>
    <t>GIRLANE SANTANA DA SILVA - ME</t>
  </si>
  <si>
    <t>27709884000104</t>
  </si>
  <si>
    <t>000454050</t>
  </si>
  <si>
    <t>0000113395</t>
  </si>
  <si>
    <t>R GAMA COMERCIA DE GAS E AGUA EIREL</t>
  </si>
  <si>
    <t>14199110000139</t>
  </si>
  <si>
    <t>000454051</t>
  </si>
  <si>
    <t>000000000000403007</t>
  </si>
  <si>
    <t>000454056</t>
  </si>
  <si>
    <t>000000000000402649</t>
  </si>
  <si>
    <t>0000091098</t>
  </si>
  <si>
    <t>RANN - COMERCIO DE GAS LTDA ME</t>
  </si>
  <si>
    <t>15430998000131</t>
  </si>
  <si>
    <t>000454057</t>
  </si>
  <si>
    <t>0000111643</t>
  </si>
  <si>
    <t>SONIA MARIA FILGUEIRAS DA SILVA EIR</t>
  </si>
  <si>
    <t>14361762000128</t>
  </si>
  <si>
    <t>000454249</t>
  </si>
  <si>
    <t>0000108210</t>
  </si>
  <si>
    <t>A V DE MORAES - ME</t>
  </si>
  <si>
    <t>17799721000106</t>
  </si>
  <si>
    <t>000454250</t>
  </si>
  <si>
    <t>000454251</t>
  </si>
  <si>
    <t>000454462</t>
  </si>
  <si>
    <t>000000000000400047</t>
  </si>
  <si>
    <t>000454464</t>
  </si>
  <si>
    <t>0000100610</t>
  </si>
  <si>
    <t>SANTANA COMERCIO DE GAS EIRELI - EP</t>
  </si>
  <si>
    <t>21550780000113</t>
  </si>
  <si>
    <t>ROLIM DE MOURA</t>
  </si>
  <si>
    <t>000454465</t>
  </si>
  <si>
    <t>000000000000401012</t>
  </si>
  <si>
    <t>000454466</t>
  </si>
  <si>
    <t>000000000000602886</t>
  </si>
  <si>
    <t>000454467</t>
  </si>
  <si>
    <t>000000000000304480</t>
  </si>
  <si>
    <t>000454471</t>
  </si>
  <si>
    <t>000000000000602973</t>
  </si>
  <si>
    <t>0000109615</t>
  </si>
  <si>
    <t>NELILDO DAMAZIO DE OLIVEIRA - ME</t>
  </si>
  <si>
    <t>29324405000167</t>
  </si>
  <si>
    <t>000000000000602987</t>
  </si>
  <si>
    <t>000454472</t>
  </si>
  <si>
    <t>0000110018</t>
  </si>
  <si>
    <t>D. F. SILVA - ME</t>
  </si>
  <si>
    <t>30844397000169</t>
  </si>
  <si>
    <t>000454474</t>
  </si>
  <si>
    <t>0000112783</t>
  </si>
  <si>
    <t>MARQUES E SANCHES LTDA - ME</t>
  </si>
  <si>
    <t>17385549000144</t>
  </si>
  <si>
    <t>000454479</t>
  </si>
  <si>
    <t>0000110195</t>
  </si>
  <si>
    <t>TEM SIM DIST. DE BEBIDAS EIRELI - M</t>
  </si>
  <si>
    <t>31957774000139</t>
  </si>
  <si>
    <t>000000000000400048</t>
  </si>
  <si>
    <t>000454480</t>
  </si>
  <si>
    <t>000454569</t>
  </si>
  <si>
    <t>0000122567</t>
  </si>
  <si>
    <t>MARIANO COMERCIO DE GAS LTDA - ME</t>
  </si>
  <si>
    <t>41337229000101</t>
  </si>
  <si>
    <t>000454570</t>
  </si>
  <si>
    <t>000454572</t>
  </si>
  <si>
    <t>000454574</t>
  </si>
  <si>
    <t>0000113397</t>
  </si>
  <si>
    <t>A S SOUZA COMERCIO DE GAS - ME</t>
  </si>
  <si>
    <t>14199808000154</t>
  </si>
  <si>
    <t>000454575</t>
  </si>
  <si>
    <t>000454577</t>
  </si>
  <si>
    <t>0000021240</t>
  </si>
  <si>
    <t>A. B. RODRIGUES MERCEARIA - ME</t>
  </si>
  <si>
    <t>03554850000120</t>
  </si>
  <si>
    <t>000454579</t>
  </si>
  <si>
    <t>000454583</t>
  </si>
  <si>
    <t>0000109537</t>
  </si>
  <si>
    <t>G. C. DE PAULA DISTRIBUIDORA DE GLP</t>
  </si>
  <si>
    <t>20166974000157</t>
  </si>
  <si>
    <t>000454585</t>
  </si>
  <si>
    <t>0000078656</t>
  </si>
  <si>
    <t>MARCAO COMERCIO DE GAS EIRELI - ME</t>
  </si>
  <si>
    <t>09376227000100</t>
  </si>
  <si>
    <t>CEREJEIRAS</t>
  </si>
  <si>
    <t>000454586</t>
  </si>
  <si>
    <t>000454587</t>
  </si>
  <si>
    <t>0000077381</t>
  </si>
  <si>
    <t>E. R. SOARES - ME</t>
  </si>
  <si>
    <t>08923937000140</t>
  </si>
  <si>
    <t>000454594</t>
  </si>
  <si>
    <t>0000122565</t>
  </si>
  <si>
    <t>LIZANDRA MENTA HOPPE</t>
  </si>
  <si>
    <t>000454793</t>
  </si>
  <si>
    <t>0000080761</t>
  </si>
  <si>
    <t>METAL NORTE DE RONDONIA LTDA ME</t>
  </si>
  <si>
    <t>05560024000119</t>
  </si>
  <si>
    <t>000454810</t>
  </si>
  <si>
    <t>0000095872</t>
  </si>
  <si>
    <t>EXPRESSO GAS E AGUA LTDA</t>
  </si>
  <si>
    <t>18199933000115</t>
  </si>
  <si>
    <t>000454815</t>
  </si>
  <si>
    <t>000454822</t>
  </si>
  <si>
    <t>000454824</t>
  </si>
  <si>
    <t>000454831</t>
  </si>
  <si>
    <t>000454832</t>
  </si>
  <si>
    <t>000455007</t>
  </si>
  <si>
    <t>0000110885</t>
  </si>
  <si>
    <t>A. C. DOS SANTOS EIRELI - ME</t>
  </si>
  <si>
    <t>32952249000193</t>
  </si>
  <si>
    <t>CANDEIAS DO JAMARI</t>
  </si>
  <si>
    <t>000455008</t>
  </si>
  <si>
    <t>000000000000300204</t>
  </si>
  <si>
    <t>000000000000400046</t>
  </si>
  <si>
    <t>000455011</t>
  </si>
  <si>
    <t>0000021124</t>
  </si>
  <si>
    <t>DISTRIBUIDORA DE GAS RONDONIA LTDA</t>
  </si>
  <si>
    <t>03458466000123</t>
  </si>
  <si>
    <t>ESPIGAO D'OESTE</t>
  </si>
  <si>
    <t>000455012</t>
  </si>
  <si>
    <t>0000113289</t>
  </si>
  <si>
    <t>NOETZOLD &amp; CIA LTDA - ME</t>
  </si>
  <si>
    <t>10389712000106</t>
  </si>
  <si>
    <t>ROSARIO OESTE</t>
  </si>
  <si>
    <t>000455017</t>
  </si>
  <si>
    <t>0000110657</t>
  </si>
  <si>
    <t>RAPOSO VILAS BOAS COM. DE GAS E AGU</t>
  </si>
  <si>
    <t>35217289000180</t>
  </si>
  <si>
    <t>000455020</t>
  </si>
  <si>
    <t>000455048</t>
  </si>
  <si>
    <t>000000000000400106</t>
  </si>
  <si>
    <t>0000109957</t>
  </si>
  <si>
    <t>POSTO ROSA COM. VAREJISTA DE COMB.</t>
  </si>
  <si>
    <t>30215303000192</t>
  </si>
  <si>
    <t>000455052</t>
  </si>
  <si>
    <t>000455063</t>
  </si>
  <si>
    <t>000455111</t>
  </si>
  <si>
    <t>0000079020</t>
  </si>
  <si>
    <t>RR COMERCIO DE GAS LTDA</t>
  </si>
  <si>
    <t>09248833000140</t>
  </si>
  <si>
    <t>000455112</t>
  </si>
  <si>
    <t>000455113</t>
  </si>
  <si>
    <t>000000000000300459</t>
  </si>
  <si>
    <t>0000077547</t>
  </si>
  <si>
    <t>ALTOGAS COMERCIO DE GAS LTDA</t>
  </si>
  <si>
    <t>08236708000158</t>
  </si>
  <si>
    <t>ALTO ALEGRE DOS PARECIS</t>
  </si>
  <si>
    <t>000455118</t>
  </si>
  <si>
    <t>000455119</t>
  </si>
  <si>
    <t>000455121</t>
  </si>
  <si>
    <t>0000109434</t>
  </si>
  <si>
    <t>NEVES VANDERLEI DISTRIBUIDORA LTDA</t>
  </si>
  <si>
    <t>29015092000165</t>
  </si>
  <si>
    <t>000455217</t>
  </si>
  <si>
    <t>000000000000304620</t>
  </si>
  <si>
    <t>000455377</t>
  </si>
  <si>
    <t>0000090137</t>
  </si>
  <si>
    <t>ALISON S LEBRE</t>
  </si>
  <si>
    <t>13874480000161</t>
  </si>
  <si>
    <t>000455542</t>
  </si>
  <si>
    <t>000000000000602063</t>
  </si>
  <si>
    <t>0000122015</t>
  </si>
  <si>
    <t>MAZZUTTI EMPREENDIMENTOS LTDA</t>
  </si>
  <si>
    <t>11413316000121</t>
  </si>
  <si>
    <t>000000000000602002</t>
  </si>
  <si>
    <t>000000000000602031</t>
  </si>
  <si>
    <t>000455605</t>
  </si>
  <si>
    <t>000455609</t>
  </si>
  <si>
    <t>0000110557</t>
  </si>
  <si>
    <t>J F B GONZAGA -ME</t>
  </si>
  <si>
    <t>84738418000190</t>
  </si>
  <si>
    <t>000455615</t>
  </si>
  <si>
    <t>0000095891</t>
  </si>
  <si>
    <t>WANDERSON FERREIRA SOARES - ME</t>
  </si>
  <si>
    <t>13124940000134</t>
  </si>
  <si>
    <t>000455620</t>
  </si>
  <si>
    <t>0000111060</t>
  </si>
  <si>
    <t>S. L. DOS SANTOS TEIXEIRA &amp; CIA LTD</t>
  </si>
  <si>
    <t>36631280000183</t>
  </si>
  <si>
    <t>CUJUBIM</t>
  </si>
  <si>
    <t>000455632</t>
  </si>
  <si>
    <t>0000099074</t>
  </si>
  <si>
    <t>ORLANDO SANTIAGO DE HOLANDA - ME</t>
  </si>
  <si>
    <t>17996586000199</t>
  </si>
  <si>
    <t>000455641</t>
  </si>
  <si>
    <t>0000103345</t>
  </si>
  <si>
    <t>ESQUINA DO GAS LTDA - ME</t>
  </si>
  <si>
    <t>22606308000118</t>
  </si>
  <si>
    <t>ALTO PARAÍSO</t>
  </si>
  <si>
    <t>000455654</t>
  </si>
  <si>
    <t>0000110282</t>
  </si>
  <si>
    <t>JOAO PORTELA AGUIAR - ME</t>
  </si>
  <si>
    <t>33014517000199</t>
  </si>
  <si>
    <t>000455655</t>
  </si>
  <si>
    <t>000455658</t>
  </si>
  <si>
    <t>0000021409</t>
  </si>
  <si>
    <t>VAVA COMERCIO DE GAS LTDA -ME</t>
  </si>
  <si>
    <t>04518325000111</t>
  </si>
  <si>
    <t>ALTA FLORESTA D'OESTE</t>
  </si>
  <si>
    <t>000455668</t>
  </si>
  <si>
    <t>000000000000400033</t>
  </si>
  <si>
    <t>000000000000402813</t>
  </si>
  <si>
    <t>000455890</t>
  </si>
  <si>
    <t>000000000000600375</t>
  </si>
  <si>
    <t>0000096727</t>
  </si>
  <si>
    <t>BARROS &amp; FREITAS LTDA - ME</t>
  </si>
  <si>
    <t>07496906000198</t>
  </si>
  <si>
    <t>000927527</t>
  </si>
  <si>
    <t>000000000000603168</t>
  </si>
  <si>
    <t>MAO</t>
  </si>
  <si>
    <t>0000110029</t>
  </si>
  <si>
    <t>P C SILVA NUNES</t>
  </si>
  <si>
    <t>29470221000105</t>
  </si>
  <si>
    <t>VITÓRIA DO JARI</t>
  </si>
  <si>
    <t>000000000000603169</t>
  </si>
  <si>
    <t>000927534</t>
  </si>
  <si>
    <t>000000000000602894</t>
  </si>
  <si>
    <t>0000122336</t>
  </si>
  <si>
    <t>I. B. BATISTA - ME</t>
  </si>
  <si>
    <t>30806936000175</t>
  </si>
  <si>
    <t>IRACEMA</t>
  </si>
  <si>
    <t>000927552</t>
  </si>
  <si>
    <t>ENOLEO</t>
  </si>
  <si>
    <t>0000075915</t>
  </si>
  <si>
    <t>ETERNAL IND COM SERV TRAT RESIDUOS</t>
  </si>
  <si>
    <t>84527274000123</t>
  </si>
  <si>
    <t>000927777</t>
  </si>
  <si>
    <t>000000000000602867</t>
  </si>
  <si>
    <t>0000118760</t>
  </si>
  <si>
    <t>DAYNE M. MILEO DE SOUZA EIRELI - ME</t>
  </si>
  <si>
    <t>18072837000101</t>
  </si>
  <si>
    <t>000927821</t>
  </si>
  <si>
    <t>0000109154</t>
  </si>
  <si>
    <t>DIEGLISON KANNDELLY GAMA REGO - ME</t>
  </si>
  <si>
    <t>23893481000107</t>
  </si>
  <si>
    <t>ITACOATIARA</t>
  </si>
  <si>
    <t>000927822</t>
  </si>
  <si>
    <t>000000000000602909</t>
  </si>
  <si>
    <t>0000106769</t>
  </si>
  <si>
    <t>LUCAS R DA SILVA - ME</t>
  </si>
  <si>
    <t>26020444000182</t>
  </si>
  <si>
    <t>000927823</t>
  </si>
  <si>
    <t>0000113247</t>
  </si>
  <si>
    <t>A D RIBEIRO COMERCIO VAREJ DE GAS E</t>
  </si>
  <si>
    <t>41401370000118</t>
  </si>
  <si>
    <t>000927833</t>
  </si>
  <si>
    <t>000000000000600289</t>
  </si>
  <si>
    <t>0000108471</t>
  </si>
  <si>
    <t>IGREJA BATISTA CONSTANTINOPOLIS</t>
  </si>
  <si>
    <t>04331096000121</t>
  </si>
  <si>
    <t>000927995</t>
  </si>
  <si>
    <t>0000076974</t>
  </si>
  <si>
    <t>M. G. DA SILVA MELO</t>
  </si>
  <si>
    <t>07217684000127</t>
  </si>
  <si>
    <t>000928003</t>
  </si>
  <si>
    <t>0000115325</t>
  </si>
  <si>
    <t>JOSE ROBERTO &amp; JOSE ADILSON CIA LTD</t>
  </si>
  <si>
    <t>27445242000145</t>
  </si>
  <si>
    <t>BRASOPOLIS</t>
  </si>
  <si>
    <t>000928038</t>
  </si>
  <si>
    <t>0000110100</t>
  </si>
  <si>
    <t>ASSOCIAÇAO DE COMPOSSUIDORES DO EXE</t>
  </si>
  <si>
    <t>31261457000183</t>
  </si>
  <si>
    <t>000928154</t>
  </si>
  <si>
    <t>ENSUCFE</t>
  </si>
  <si>
    <t>0000014060</t>
  </si>
  <si>
    <t>COMETAIS IND E COM DE METAIS LTDA</t>
  </si>
  <si>
    <t>02896727000124</t>
  </si>
  <si>
    <t>000928524</t>
  </si>
  <si>
    <t>0000118833</t>
  </si>
  <si>
    <t>ELEN MAIANE DO NASCIMENTO - EPP</t>
  </si>
  <si>
    <t>42603868000126</t>
  </si>
  <si>
    <t>000928699</t>
  </si>
  <si>
    <t>000000000000403225</t>
  </si>
  <si>
    <t>0000115207</t>
  </si>
  <si>
    <t>P J BARRETO DE LUCENA COMERCIO E DI</t>
  </si>
  <si>
    <t>65198962000495</t>
  </si>
  <si>
    <t>VARGEM</t>
  </si>
  <si>
    <t>000928842</t>
  </si>
  <si>
    <t>000000000000601031</t>
  </si>
  <si>
    <t>0000011756</t>
  </si>
  <si>
    <t>BIC DA AMAZONIA S/A</t>
  </si>
  <si>
    <t>04402277000100</t>
  </si>
  <si>
    <t>000929038</t>
  </si>
  <si>
    <t>0000075016</t>
  </si>
  <si>
    <t>J. F. RABELO COMERCIAL</t>
  </si>
  <si>
    <t>07921944000140</t>
  </si>
  <si>
    <t>000929039</t>
  </si>
  <si>
    <t>0000109906</t>
  </si>
  <si>
    <t>THAMYRES V LASMAR</t>
  </si>
  <si>
    <t>30554530000142</t>
  </si>
  <si>
    <t>000929078</t>
  </si>
  <si>
    <t>000000000000602752</t>
  </si>
  <si>
    <t>0000011563</t>
  </si>
  <si>
    <t>ELGIN INDUSTRIAL DA AMAZONIA LTDA</t>
  </si>
  <si>
    <t>14200166000166</t>
  </si>
  <si>
    <t>000929179</t>
  </si>
  <si>
    <t>0000122576</t>
  </si>
  <si>
    <t>NATASHA MENEZES DE LIMA - ME</t>
  </si>
  <si>
    <t>43398740000130</t>
  </si>
  <si>
    <t>000929180</t>
  </si>
  <si>
    <t>0000122406</t>
  </si>
  <si>
    <t>O. DE S. SALES DA SILVA - ME</t>
  </si>
  <si>
    <t>47693826000147</t>
  </si>
  <si>
    <t>000929237</t>
  </si>
  <si>
    <t>0000110255</t>
  </si>
  <si>
    <t>R A PONTES EIRELI</t>
  </si>
  <si>
    <t>23606880000140</t>
  </si>
  <si>
    <t>000929541</t>
  </si>
  <si>
    <t>0000121193</t>
  </si>
  <si>
    <t>C K REIS DA SILVA - ME</t>
  </si>
  <si>
    <t>45350126000124</t>
  </si>
  <si>
    <t>000929546</t>
  </si>
  <si>
    <t>000929547</t>
  </si>
  <si>
    <t>0000110696</t>
  </si>
  <si>
    <t>B C MELO C MAGALHAES- EPP</t>
  </si>
  <si>
    <t>34170535000122</t>
  </si>
  <si>
    <t>000929739</t>
  </si>
  <si>
    <t>0000121608</t>
  </si>
  <si>
    <t>M A P BARBOSA - EPP</t>
  </si>
  <si>
    <t>44491455000122</t>
  </si>
  <si>
    <t>000929740</t>
  </si>
  <si>
    <t>000929751</t>
  </si>
  <si>
    <t>0000115173</t>
  </si>
  <si>
    <t>PENIEL COMERCIO DE GAS LTDA</t>
  </si>
  <si>
    <t>28670900000165</t>
  </si>
  <si>
    <t>ARUJA</t>
  </si>
  <si>
    <t>000929752</t>
  </si>
  <si>
    <t>000929787</t>
  </si>
  <si>
    <t>0000107254</t>
  </si>
  <si>
    <t>NOVO AIRAO COMERCIO DE GAS LTDA - M</t>
  </si>
  <si>
    <t>26436779000186</t>
  </si>
  <si>
    <t>NOVO AIRÃO</t>
  </si>
  <si>
    <t>000000000000401011</t>
  </si>
  <si>
    <t>000930065</t>
  </si>
  <si>
    <t>000000000000401757</t>
  </si>
  <si>
    <t>000930070</t>
  </si>
  <si>
    <t>0000106647</t>
  </si>
  <si>
    <t>MARIO DA SILVA BARBOSA - ME</t>
  </si>
  <si>
    <t>22731564000137</t>
  </si>
  <si>
    <t>000930076</t>
  </si>
  <si>
    <t>000930083</t>
  </si>
  <si>
    <t>0000119912</t>
  </si>
  <si>
    <t>MARINHO GAS DISTRIBUIDORA E COMERCI</t>
  </si>
  <si>
    <t>43084641000184</t>
  </si>
  <si>
    <t>EXTREMA</t>
  </si>
  <si>
    <t>000930087</t>
  </si>
  <si>
    <t>000930090</t>
  </si>
  <si>
    <t>0000102285</t>
  </si>
  <si>
    <t>ANTONIO JOSE DOS SANTOS - ME</t>
  </si>
  <si>
    <t>18628747000154</t>
  </si>
  <si>
    <t>GUAJARÁ-MIRIM</t>
  </si>
  <si>
    <t>000930098</t>
  </si>
  <si>
    <t>000930191</t>
  </si>
  <si>
    <t>ENPN295LI</t>
  </si>
  <si>
    <t>0000110727</t>
  </si>
  <si>
    <t>R F B FILHO RECICLAGEM E SERVICOS -</t>
  </si>
  <si>
    <t>12795016000117</t>
  </si>
  <si>
    <t>ENPN275LI</t>
  </si>
  <si>
    <t>ENSUPEN</t>
  </si>
  <si>
    <t>000930228</t>
  </si>
  <si>
    <t>0000122714</t>
  </si>
  <si>
    <t>GILBERTO BATISTA DO NASCIMENTO</t>
  </si>
  <si>
    <t>000930229</t>
  </si>
  <si>
    <t>000930233</t>
  </si>
  <si>
    <t>000930536</t>
  </si>
  <si>
    <t>0000097171</t>
  </si>
  <si>
    <t>KM COMERCIO DE BEBIDAS LTDA -ME</t>
  </si>
  <si>
    <t>14174234000160</t>
  </si>
  <si>
    <t>000930541</t>
  </si>
  <si>
    <t>0000110962</t>
  </si>
  <si>
    <t>R. L. CARDOSO COMERCIO - ME</t>
  </si>
  <si>
    <t>19897944000131</t>
  </si>
  <si>
    <t>MUJUÍ DOS CAMPOS</t>
  </si>
  <si>
    <t>000930750</t>
  </si>
  <si>
    <t>0000114728</t>
  </si>
  <si>
    <t>EBENEZER COMERCIO DE GAS LTDA - ME</t>
  </si>
  <si>
    <t>04789784000130</t>
  </si>
  <si>
    <t>000930757</t>
  </si>
  <si>
    <t>000000000000602883</t>
  </si>
  <si>
    <t>0000118687</t>
  </si>
  <si>
    <t>DIONE KENES BARBARA 04802613695 - M</t>
  </si>
  <si>
    <t>23423623000172</t>
  </si>
  <si>
    <t>VARGINHA</t>
  </si>
  <si>
    <t>000930810</t>
  </si>
  <si>
    <t>000930815</t>
  </si>
  <si>
    <t>0000110103</t>
  </si>
  <si>
    <t>ELIELSON MARQUES DE OLIVEIRA-ME</t>
  </si>
  <si>
    <t>32353515000161</t>
  </si>
  <si>
    <t>000930824</t>
  </si>
  <si>
    <t>0000122103</t>
  </si>
  <si>
    <t>N CABRAL NOGUEIRA - ME</t>
  </si>
  <si>
    <t>08701744000145</t>
  </si>
  <si>
    <t>NOVO AIRAO</t>
  </si>
  <si>
    <t>000930825</t>
  </si>
  <si>
    <t>000930826</t>
  </si>
  <si>
    <t>000930827</t>
  </si>
  <si>
    <t>000930828</t>
  </si>
  <si>
    <t>000930834</t>
  </si>
  <si>
    <t>0000106846</t>
  </si>
  <si>
    <t>EDGAR FERNANDES DOS SANTOS</t>
  </si>
  <si>
    <t>19065516000142</t>
  </si>
  <si>
    <t>000930930</t>
  </si>
  <si>
    <t>000000000000603170</t>
  </si>
  <si>
    <t>0000109802</t>
  </si>
  <si>
    <t>OIAPOQUE GAS LTDA</t>
  </si>
  <si>
    <t>29036916000183</t>
  </si>
  <si>
    <t>OIAPOQUE</t>
  </si>
  <si>
    <t>000930931</t>
  </si>
  <si>
    <t>000930932</t>
  </si>
  <si>
    <t>000930950</t>
  </si>
  <si>
    <t>000000000000400073</t>
  </si>
  <si>
    <t>0000087100</t>
  </si>
  <si>
    <t>G.R. COMERCIAL LTDA</t>
  </si>
  <si>
    <t>04824181000121</t>
  </si>
  <si>
    <t>BOCA DO ACRE</t>
  </si>
  <si>
    <t>000930981</t>
  </si>
  <si>
    <t>000931051</t>
  </si>
  <si>
    <t>0000110383</t>
  </si>
  <si>
    <t>LIMA E CASTRO COMERCIO DE GAS LTDA</t>
  </si>
  <si>
    <t>18715141000156</t>
  </si>
  <si>
    <t>000931057</t>
  </si>
  <si>
    <t>000931059</t>
  </si>
  <si>
    <t>0000110265</t>
  </si>
  <si>
    <t>DAMIAO MOURA SOUSA - ME</t>
  </si>
  <si>
    <t>24412885000102</t>
  </si>
  <si>
    <t>000931066</t>
  </si>
  <si>
    <t>000000000000602868</t>
  </si>
  <si>
    <t>000000000000602869</t>
  </si>
  <si>
    <t>000931071</t>
  </si>
  <si>
    <t>000931080</t>
  </si>
  <si>
    <t>0000115502</t>
  </si>
  <si>
    <t>EDNA CARDOSO RODRIGUES SIMOES GAS -</t>
  </si>
  <si>
    <t>08583640000183</t>
  </si>
  <si>
    <t>000931091</t>
  </si>
  <si>
    <t>0000118292</t>
  </si>
  <si>
    <t>AZEVEDO &amp; SOUSA COMERCIO DE GAS LTD</t>
  </si>
  <si>
    <t>09233027000107</t>
  </si>
  <si>
    <t>PARAISOPOLIS</t>
  </si>
  <si>
    <t>000931110</t>
  </si>
  <si>
    <t>0000111722</t>
  </si>
  <si>
    <t>A B ROQUE GUIMARAES - ME</t>
  </si>
  <si>
    <t>37780634000114</t>
  </si>
  <si>
    <t>000931184</t>
  </si>
  <si>
    <t>000000000000602983</t>
  </si>
  <si>
    <t>0000119068</t>
  </si>
  <si>
    <t>MERCADINHO SALVA FESTAS LTDA</t>
  </si>
  <si>
    <t>20143106000151</t>
  </si>
  <si>
    <t>000931186</t>
  </si>
  <si>
    <t>0000122582</t>
  </si>
  <si>
    <t>ANTONIO AZARIO PONTES</t>
  </si>
  <si>
    <t>35824508000199</t>
  </si>
  <si>
    <t>000931219</t>
  </si>
  <si>
    <t>000931232</t>
  </si>
  <si>
    <t>000000000000603167</t>
  </si>
  <si>
    <t>0000079365</t>
  </si>
  <si>
    <t>ROBSON CARVALHO DE FREITAS</t>
  </si>
  <si>
    <t>09250508000112</t>
  </si>
  <si>
    <t>JUTAI</t>
  </si>
  <si>
    <t>000931240</t>
  </si>
  <si>
    <t>000000000000602882</t>
  </si>
  <si>
    <t>0000114988</t>
  </si>
  <si>
    <t>UAIGAS DISTRIBUIDORA E COM - ME</t>
  </si>
  <si>
    <t>32749317000111</t>
  </si>
  <si>
    <t>SANTA ISABEL</t>
  </si>
  <si>
    <t>000000000000602888</t>
  </si>
  <si>
    <t>000000000000602890</t>
  </si>
  <si>
    <t>000931241</t>
  </si>
  <si>
    <t>000931245</t>
  </si>
  <si>
    <t>0000110319</t>
  </si>
  <si>
    <t>AMS COMERCIO VAREJISTA DE GAS EIREL</t>
  </si>
  <si>
    <t>33346871000110</t>
  </si>
  <si>
    <t>000931264</t>
  </si>
  <si>
    <t>000000000000400482</t>
  </si>
  <si>
    <t>0000117885</t>
  </si>
  <si>
    <t>ADEMAR FERREIRA DE PAULA - ME</t>
  </si>
  <si>
    <t>01500645000156</t>
  </si>
  <si>
    <t>000931268</t>
  </si>
  <si>
    <t>0000115460</t>
  </si>
  <si>
    <t>GAS AGUA BEIRA RIO LTDA - ME</t>
  </si>
  <si>
    <t>24412925000108</t>
  </si>
  <si>
    <t>PIRANGUINHO</t>
  </si>
  <si>
    <t>000931307</t>
  </si>
  <si>
    <t>0000114767</t>
  </si>
  <si>
    <t>OLIVEIRA MOURA COMERCIO DE GAS - ME</t>
  </si>
  <si>
    <t>11838873000194</t>
  </si>
  <si>
    <t>MOGI DAS CRUZES</t>
  </si>
  <si>
    <t>000931778</t>
  </si>
  <si>
    <t>0700386991</t>
  </si>
  <si>
    <t>LUIZ AUGUSTO COELHO</t>
  </si>
  <si>
    <t>000931807</t>
  </si>
  <si>
    <t>000000000000402640</t>
  </si>
  <si>
    <t>000931843</t>
  </si>
  <si>
    <t>0000115595</t>
  </si>
  <si>
    <t>COMERCIAL MONTE SINAI LTDA - ME</t>
  </si>
  <si>
    <t>25376195000108</t>
  </si>
  <si>
    <t>000931845</t>
  </si>
  <si>
    <t>0000117507</t>
  </si>
  <si>
    <t>FRANCIMEIRE S. DE MENESES -ME</t>
  </si>
  <si>
    <t>05073102000231</t>
  </si>
  <si>
    <t>000931846</t>
  </si>
  <si>
    <t>0000082830</t>
  </si>
  <si>
    <t>PEREIRA COMERCIO DE GAS EIRELI</t>
  </si>
  <si>
    <t>11229765000114</t>
  </si>
  <si>
    <t>000931847</t>
  </si>
  <si>
    <t>000000000000402724</t>
  </si>
  <si>
    <t>000931850</t>
  </si>
  <si>
    <t>0000115608</t>
  </si>
  <si>
    <t>GAS DO IVAN LTDA - ME</t>
  </si>
  <si>
    <t>28782574000188</t>
  </si>
  <si>
    <t>000931874</t>
  </si>
  <si>
    <t>000932138</t>
  </si>
  <si>
    <t>000932159</t>
  </si>
  <si>
    <t>0000121593</t>
  </si>
  <si>
    <t>F. DE SOUZA CRUZ LTDA</t>
  </si>
  <si>
    <t>46126952000157</t>
  </si>
  <si>
    <t>ok</t>
  </si>
  <si>
    <t>Não houve o icms no automatico, mas foi debitado e contabilizado por fora, então considerar</t>
  </si>
  <si>
    <t>Total Alíquota</t>
  </si>
  <si>
    <t>%ICMS</t>
  </si>
  <si>
    <t>Vlr ICMS</t>
  </si>
  <si>
    <t>Base de Cálculo Pis e Cofins</t>
  </si>
  <si>
    <t>Pis Devido</t>
  </si>
  <si>
    <t>Vlr a estornar de Pis</t>
  </si>
  <si>
    <t>Cofins Devido</t>
  </si>
  <si>
    <t>Vlr a estornar de Cofins</t>
  </si>
  <si>
    <t>Pis contabilizado</t>
  </si>
  <si>
    <t>Cofins contabilizado</t>
  </si>
  <si>
    <t>06.05.23</t>
  </si>
  <si>
    <t>20.05.23</t>
  </si>
  <si>
    <t>25.05.23</t>
  </si>
  <si>
    <t>04.05.23</t>
  </si>
  <si>
    <t>18.05.23</t>
  </si>
  <si>
    <t>19.05.23</t>
  </si>
  <si>
    <t>23.05.23</t>
  </si>
  <si>
    <t>02.05.23</t>
  </si>
  <si>
    <t>07.05.23</t>
  </si>
  <si>
    <t>09.05.23</t>
  </si>
  <si>
    <t>12.05.23</t>
  </si>
  <si>
    <t>22.05.23</t>
  </si>
  <si>
    <t>26.05.23</t>
  </si>
  <si>
    <t>28.05.23</t>
  </si>
  <si>
    <t>Est. Parc. Lçto 95780131 de 06.05.23</t>
  </si>
  <si>
    <t>Est. Parc. Lçto 95793014 de 20.05.23</t>
  </si>
  <si>
    <t>Est. Parc. Lçto 95798173 de 25.05.23</t>
  </si>
  <si>
    <t>Est. Parc. Lçto 95777323 de 04.05.23</t>
  </si>
  <si>
    <t>Est. Parc. Lçto 95791430 de 18.05.23</t>
  </si>
  <si>
    <t>Est. Parc. Lçto 95792323 de 19.05.23</t>
  </si>
  <si>
    <t>Est. Parc. Lçto 95795083 de 23.05.23</t>
  </si>
  <si>
    <t>Est. Parc. Lçto 95774981 de 02.05.23</t>
  </si>
  <si>
    <t>Est. Parc. Lçto 95777459 de 04.05.23</t>
  </si>
  <si>
    <t>Est. Parc. Lçto 95780324 de 07.05.23</t>
  </si>
  <si>
    <t>Est. Parc. Lçto 95782746 de 09.05.23</t>
  </si>
  <si>
    <t>Est. Parc. Lçto 95785945 de 12.05.23</t>
  </si>
  <si>
    <t>Est. Parc. Lçto 95791539 de 18.05.23</t>
  </si>
  <si>
    <t>Est. Parc. Lçto 95794159 de 22.05.23</t>
  </si>
  <si>
    <t>Est. Parc. Lçto 95795129 de 23.05.23</t>
  </si>
  <si>
    <t>Est. Parc. Lçto 95799448 de 26.05.23</t>
  </si>
  <si>
    <t>Est. Parc. Lçto 95801047 de 28.05.23</t>
  </si>
  <si>
    <t>vlr conc tributária</t>
  </si>
  <si>
    <t>diferença</t>
  </si>
  <si>
    <t>000253007</t>
  </si>
  <si>
    <t>0000121378</t>
  </si>
  <si>
    <t>DISTRIBUIDORA KLAUMANN EIRELI ME</t>
  </si>
  <si>
    <t>33018463000130</t>
  </si>
  <si>
    <t>5405AA</t>
  </si>
  <si>
    <t>ASSIS BRASIL</t>
  </si>
  <si>
    <t>000253212</t>
  </si>
  <si>
    <t>0000122136</t>
  </si>
  <si>
    <t>I SILVA PISCO ME</t>
  </si>
  <si>
    <t>46463558000104</t>
  </si>
  <si>
    <t>BUJARI</t>
  </si>
  <si>
    <t>000253431</t>
  </si>
  <si>
    <t>000000000000600335</t>
  </si>
  <si>
    <t>0000034090</t>
  </si>
  <si>
    <t>SERVICO NAC DE APREND INDUSTRIAL -</t>
  </si>
  <si>
    <t>03792339000166</t>
  </si>
  <si>
    <t>000253661</t>
  </si>
  <si>
    <t>000000000000600436</t>
  </si>
  <si>
    <t>000000000000600056</t>
  </si>
  <si>
    <t>000000000000601514</t>
  </si>
  <si>
    <t>000000000000600298</t>
  </si>
  <si>
    <t>000000000000601691</t>
  </si>
  <si>
    <t>000000000000601015</t>
  </si>
  <si>
    <t>000000000000601183</t>
  </si>
  <si>
    <t>000000000000601060</t>
  </si>
  <si>
    <t>000000000000601085</t>
  </si>
  <si>
    <t>000000000000601117</t>
  </si>
  <si>
    <t>000000000000600130</t>
  </si>
  <si>
    <t>000000000000602122</t>
  </si>
  <si>
    <t>000254182</t>
  </si>
  <si>
    <t>000931093</t>
  </si>
  <si>
    <t>0000096926</t>
  </si>
  <si>
    <t>JOSELES DE ALENCAR LEÃO ME</t>
  </si>
  <si>
    <t>14783307000110</t>
  </si>
  <si>
    <t>MANACAPURU</t>
  </si>
  <si>
    <t>diferença - referente a NF's no CFOP 5.405/AA que não incidem ICMS, portanto o valor do pis e do cofins estão corretos. Ver planilha ao lado</t>
  </si>
  <si>
    <t>Loc.negócios</t>
  </si>
  <si>
    <t>Nº documento</t>
  </si>
  <si>
    <t>Texto</t>
  </si>
  <si>
    <t>Data de lançamento</t>
  </si>
  <si>
    <t>Montante em moeda interna</t>
  </si>
  <si>
    <t>Referência</t>
  </si>
  <si>
    <t>Centro custo</t>
  </si>
  <si>
    <t>Conta</t>
  </si>
  <si>
    <t>Centro de lucro</t>
  </si>
  <si>
    <t>02/05/2023 0095774251 (-) PIS s/ Vendas</t>
  </si>
  <si>
    <t>02/05/2023 0095774254 (-) PIS s/ Vendas</t>
  </si>
  <si>
    <t>02/05/2023 0095774261 (-) PIS s/ Vendas</t>
  </si>
  <si>
    <t>02/05/2023 002883-109 (-) PIS s/ Vendas</t>
  </si>
  <si>
    <t>02/05/2023 0095775038 (-) PIS s/ Vendas</t>
  </si>
  <si>
    <t>02/05/2023 0095775202 (-) PIS s/ Vendas</t>
  </si>
  <si>
    <t>02/05/2023 012307-801 (-) PIS s/ Vendas</t>
  </si>
  <si>
    <t>02/05/2023 012320-801 (-) PIS s/ Vendas</t>
  </si>
  <si>
    <t>02/05/2023 012328-801 (-) PIS s/ Vendas</t>
  </si>
  <si>
    <t>Ref. NF 2638, cliente 108976</t>
  </si>
  <si>
    <t>03/05/2023 0095775574 (-) PIS s/ Vendas</t>
  </si>
  <si>
    <t>03/05/2023 0095775648 (-) PIS s/ Vendas</t>
  </si>
  <si>
    <t>03/05/2023 0095775653 (-) PIS s/ Vendas</t>
  </si>
  <si>
    <t>03/05/2023 0095775734 (-) PIS s/ Vendas</t>
  </si>
  <si>
    <t>03/05/2023 0095775911 (-) PIS s/ Vendas</t>
  </si>
  <si>
    <t>03/05/2023 0095776277 (-) PIS s/ Vendas</t>
  </si>
  <si>
    <t>03/05/2023 0095776304 (-) PIS s/ Vendas</t>
  </si>
  <si>
    <t>03/05/2023 0095776323 (-) PIS s/ Vendas</t>
  </si>
  <si>
    <t>03/05/2023 0095776326 (-) PIS s/ Vendas</t>
  </si>
  <si>
    <t>03/05/2023 0095776330 (-) PIS s/ Vendas</t>
  </si>
  <si>
    <t>03/05/2023 000979-700 (-) PIS s/ Vendas</t>
  </si>
  <si>
    <t>03/05/2023 012373-801 (-) PIS s/ Vendas</t>
  </si>
  <si>
    <t>03/05/2023 0095776539 (-) PIS s/ Vendas</t>
  </si>
  <si>
    <t>03/05/2023 0000000000000000 (-) PIS s/ Vendas</t>
  </si>
  <si>
    <t>04/05/2023 005869-108 (-) PIS s/ Vendas</t>
  </si>
  <si>
    <t>04/05/2023 0095777365 (-) PIS s/ Vendas</t>
  </si>
  <si>
    <t>04/05/2023 0095777373 (-) PIS s/ Vendas</t>
  </si>
  <si>
    <t>04/05/2023 0095777440 (-) PIS s/ Vendas</t>
  </si>
  <si>
    <t>04/05/2023 002890-109 (-) PIS s/ Vendas</t>
  </si>
  <si>
    <t>04/05/2023 0095777480 (-) PIS s/ Vendas</t>
  </si>
  <si>
    <t>04/05/2023 0095777525 (-) PIS s/ Vendas</t>
  </si>
  <si>
    <t>04/05/2023 0095777526 (-) PIS s/ Vendas</t>
  </si>
  <si>
    <t>04/05/2023 0095777602 (-) PIS s/ Vendas</t>
  </si>
  <si>
    <t>04/05/2023 0095777617 (-) PIS s/ Vendas</t>
  </si>
  <si>
    <t>04/05/2023 012491-801 (-) PIS s/ Vendas</t>
  </si>
  <si>
    <t>04/05/2023 012503-801 (-) PIS s/ Vendas</t>
  </si>
  <si>
    <t>05/05/2023 0095778210 (-) PIS s/ Vendas</t>
  </si>
  <si>
    <t>05/05/2023 0095778217 (-) PIS s/ Vendas</t>
  </si>
  <si>
    <t>05/05/2023 0095778218 (-) PIS s/ Vendas</t>
  </si>
  <si>
    <t>05/05/2023 0095778220 (-) PIS s/ Vendas</t>
  </si>
  <si>
    <t>05/05/2023 0095778221 (-) PIS s/ Vendas</t>
  </si>
  <si>
    <t>05/05/2023 0095778222 (-) PIS s/ Vendas</t>
  </si>
  <si>
    <t>05/05/2023 0095778223 (-) PIS s/ Vendas</t>
  </si>
  <si>
    <t>05/05/2023 0095778224 (-) PIS s/ Vendas</t>
  </si>
  <si>
    <t>05/05/2023 0095778265 (-) PIS s/ Vendas</t>
  </si>
  <si>
    <t>05/05/2023 0095778266 (-) PIS s/ Vendas</t>
  </si>
  <si>
    <t>05/05/2023 0095778273 (-) PIS s/ Vendas</t>
  </si>
  <si>
    <t>05/05/2023 0095778275 (-) PIS s/ Vendas</t>
  </si>
  <si>
    <t>05/05/2023 0095778276 (-) PIS s/ Vendas</t>
  </si>
  <si>
    <t>05/05/2023 0095778279 (-) PIS s/ Vendas</t>
  </si>
  <si>
    <t>05/05/2023 0095778280 (-) PIS s/ Vendas</t>
  </si>
  <si>
    <t>05/05/2023 0095778281 (-) PIS s/ Vendas</t>
  </si>
  <si>
    <t>05/05/2023 0095778291 (-) PIS s/ Vendas</t>
  </si>
  <si>
    <t>05/05/2023 0095778296 (-) PIS s/ Vendas</t>
  </si>
  <si>
    <t>05/05/2023 0095778297 (-) PIS s/ Vendas</t>
  </si>
  <si>
    <t>05/05/2023 0095778298 (-) PIS s/ Vendas</t>
  </si>
  <si>
    <t>05/05/2023 0095778301 (-) PIS s/ Vendas</t>
  </si>
  <si>
    <t>05/05/2023 0095778340 (-) PIS s/ Vendas</t>
  </si>
  <si>
    <t>05/05/2023 0095778341 (-) PIS s/ Vendas</t>
  </si>
  <si>
    <t>05/05/2023 0095778343 (-) PIS s/ Vendas</t>
  </si>
  <si>
    <t>05/05/2023 0095778344 (-) PIS s/ Vendas</t>
  </si>
  <si>
    <t>05/05/2023 0095778347 (-) PIS s/ Vendas</t>
  </si>
  <si>
    <t>05/05/2023 0095778349 (-) PIS s/ Vendas</t>
  </si>
  <si>
    <t>05/05/2023 0095778364 (-) PIS s/ Vendas</t>
  </si>
  <si>
    <t>05/05/2023 0095778377 (-) PIS s/ Vendas</t>
  </si>
  <si>
    <t>05/05/2023 0095778398 (-) PIS s/ Vendas</t>
  </si>
  <si>
    <t>05/05/2023 0095778399 (-) PIS s/ Vendas</t>
  </si>
  <si>
    <t>05/05/2023 0095778471 (-) PIS s/ Vendas</t>
  </si>
  <si>
    <t>05/05/2023 012522-801 (-) PIS s/ Vendas</t>
  </si>
  <si>
    <t>05/05/2023 0095778948 (-) PIS s/ Vendas</t>
  </si>
  <si>
    <t>05/05/2023 012545-801 (-) PIS s/ Vendas</t>
  </si>
  <si>
    <t>05/05/2023 012557-801 (-) PIS s/ Vendas</t>
  </si>
  <si>
    <t>05/05/2023 012566-801 (-) PIS s/ Vendas</t>
  </si>
  <si>
    <t>06/05/2023 012649-801 (-) PIS s/ Vendas</t>
  </si>
  <si>
    <t>06/05/2023 007528-107 (-) PIS s/ Vendas</t>
  </si>
  <si>
    <t>07/05/2023 002914-109 (-) PIS s/ Vendas</t>
  </si>
  <si>
    <t>08/05/2023 0095780728 (-) PIS s/ Vendas</t>
  </si>
  <si>
    <t>08/05/2023 0095780753 (-) PIS s/ Vendas</t>
  </si>
  <si>
    <t>08/05/2023 0095781084 (-) PIS s/ Vendas</t>
  </si>
  <si>
    <t>08/05/2023 0095781085 (-) PIS s/ Vendas</t>
  </si>
  <si>
    <t>08/05/2023 012688-801 (-) PIS s/ Vendas</t>
  </si>
  <si>
    <t>08/05/2023 012702-801 (-) PIS s/ Vendas</t>
  </si>
  <si>
    <t>08/05/2023 0095781478 (-) PIS s/ Vendas</t>
  </si>
  <si>
    <t>08/05/2023 0095781516 (-) PIS s/ Vendas</t>
  </si>
  <si>
    <t>09/05/2023 0095781626 (-) PIS s/ Vendas</t>
  </si>
  <si>
    <t>09/05/2023 0095781632 (-) PIS s/ Vendas</t>
  </si>
  <si>
    <t>09/05/2023 0095781790 (-) PIS s/ Vendas</t>
  </si>
  <si>
    <t>09/05/2023 0095782064 (-) PIS s/ Vendas</t>
  </si>
  <si>
    <t>09/05/2023 0095782199 (-) PIS s/ Vendas</t>
  </si>
  <si>
    <t>09/05/2023 012737-801 (-) PIS s/ Vendas</t>
  </si>
  <si>
    <t>09/05/2023 012790-801 (-) PIS s/ Vendas</t>
  </si>
  <si>
    <t>09/05/2023 002929-109 (-) PIS s/ Vendas</t>
  </si>
  <si>
    <t>10/05/2023 0095782805 (-) PIS s/ Vendas</t>
  </si>
  <si>
    <t>10/05/2023 0095782933 (-) PIS s/ Vendas</t>
  </si>
  <si>
    <t>10/05/2023 0095783118 (-) PIS s/ Vendas</t>
  </si>
  <si>
    <t>10/05/2023 0095783238 (-) PIS s/ Vendas</t>
  </si>
  <si>
    <t>10/05/2023 012807-801 (-) PIS s/ Vendas</t>
  </si>
  <si>
    <t>10/05/2023 012845-801 (-) PIS s/ Vendas</t>
  </si>
  <si>
    <t>10/05/2023 0000000000000000 (-) PIS s/ Vendas</t>
  </si>
  <si>
    <t>NF-e 928842-1, cliente 11756</t>
  </si>
  <si>
    <t>11/05/2023 000505-1 (-) PIS s/ Vendas</t>
  </si>
  <si>
    <t>11/05/2023 0095784468 (-) PIS s/ Vendas</t>
  </si>
  <si>
    <t>11/05/2023 0095784503 (-) PIS s/ Vendas</t>
  </si>
  <si>
    <t>11/05/2023 0095784777 (-) PIS s/ Vendas</t>
  </si>
  <si>
    <t>11/05/2023 0095784899 (-) PIS s/ Vendas</t>
  </si>
  <si>
    <t>11/05/2023 0095784902 (-) PIS s/ Vendas</t>
  </si>
  <si>
    <t>11/05/2023 0095784903 (-) PIS s/ Vendas</t>
  </si>
  <si>
    <t>12/05/2023 0095784958 (-) PIS s/ Vendas</t>
  </si>
  <si>
    <t>12/05/2023 0095784967 (-) PIS s/ Vendas</t>
  </si>
  <si>
    <t>12/05/2023 0095784968 (-) PIS s/ Vendas</t>
  </si>
  <si>
    <t>12/05/2023 0095784986 (-) PIS s/ Vendas</t>
  </si>
  <si>
    <t>12/05/2023 0095785014 (-) PIS s/ Vendas</t>
  </si>
  <si>
    <t>12/05/2023 0095785173 (-) PIS s/ Vendas</t>
  </si>
  <si>
    <t>12/05/2023 0095785528 (-) PIS s/ Vendas</t>
  </si>
  <si>
    <t>12/05/2023 0095785620 (-) PIS s/ Vendas</t>
  </si>
  <si>
    <t>12/05/2023 012923-801 (-) PIS s/ Vendas</t>
  </si>
  <si>
    <t>12/05/2023 012931-801 (-) PIS s/ Vendas</t>
  </si>
  <si>
    <t>12/05/2023 0095785767 (-) PIS s/ Vendas</t>
  </si>
  <si>
    <t>12/05/2023 002946-109 (-) PIS s/ Vendas</t>
  </si>
  <si>
    <t>12/05/2023 0095785964 (-) PIS s/ Vendas</t>
  </si>
  <si>
    <t>12/05/2023 000999-700 (-) PIS s/ Vendas</t>
  </si>
  <si>
    <t>12/05/2023 012964-801 (-) PIS s/ Vendas</t>
  </si>
  <si>
    <t>13/05/2023 012985-801 (-) PIS s/ Vendas</t>
  </si>
  <si>
    <t>13/05/2023 013016-801 (-) PIS s/ Vendas</t>
  </si>
  <si>
    <t>13/05/2023 013046-801 (-) PIS s/ Vendas</t>
  </si>
  <si>
    <t>13/05/2023 013058-801 (-) PIS s/ Vendas</t>
  </si>
  <si>
    <t>15/05/2023 0095787460 (-) PIS s/ Vendas</t>
  </si>
  <si>
    <t>15/05/2023 0095787547 (-) PIS s/ Vendas</t>
  </si>
  <si>
    <t>15/05/2023 0095787548 (-) PIS s/ Vendas</t>
  </si>
  <si>
    <t>15/05/2023 0095787550 (-) PIS s/ Vendas</t>
  </si>
  <si>
    <t>15/05/2023 0095787551 (-) PIS s/ Vendas</t>
  </si>
  <si>
    <t>15/05/2023 0095787552 (-) PIS s/ Vendas</t>
  </si>
  <si>
    <t>15/05/2023 0095787559 (-) PIS s/ Vendas</t>
  </si>
  <si>
    <t>15/05/2023 0095787561 (-) PIS s/ Vendas</t>
  </si>
  <si>
    <t>15/05/2023 013082-801 (-) PIS s/ Vendas</t>
  </si>
  <si>
    <t>15/05/2023 0095788223 (-) PIS s/ Vendas</t>
  </si>
  <si>
    <t>16/05/2023 0095788421 (-) PIS s/ Vendas</t>
  </si>
  <si>
    <t>16/05/2023 000559-1 (-) PIS s/ Vendas</t>
  </si>
  <si>
    <t>16/05/2023 0095789042 (-) PIS s/ Vendas</t>
  </si>
  <si>
    <t>16/05/2023 013108-801 (-) PIS s/ Vendas</t>
  </si>
  <si>
    <t>16/05/2023 013115-801 (-) PIS s/ Vendas</t>
  </si>
  <si>
    <t>16/05/2023 013145-801 (-) PIS s/ Vendas</t>
  </si>
  <si>
    <t>16/05/2023 0095789313 (-) PIS s/ Vendas</t>
  </si>
  <si>
    <t>16/05/2023 0095789531 (-) PIS s/ Vendas</t>
  </si>
  <si>
    <t>16/05/2023 0095789533 (-) PIS s/ Vendas</t>
  </si>
  <si>
    <t>16/05/2023 0095789534 (-) PIS s/ Vendas</t>
  </si>
  <si>
    <t>17/05/2023 0095789580 (-) PIS s/ Vendas</t>
  </si>
  <si>
    <t>17/05/2023 0095789581 (-) PIS s/ Vendas</t>
  </si>
  <si>
    <t>17/05/2023 0095789582 (-) PIS s/ Vendas</t>
  </si>
  <si>
    <t>17/05/2023 0095789685 (-) PIS s/ Vendas</t>
  </si>
  <si>
    <t>17/05/2023 0095789686 (-) PIS s/ Vendas</t>
  </si>
  <si>
    <t>17/05/2023 0095789689 (-) PIS s/ Vendas</t>
  </si>
  <si>
    <t>17/05/2023 0095789712 (-) PIS s/ Vendas</t>
  </si>
  <si>
    <t>17/05/2023 0095789813 (-) PIS s/ Vendas</t>
  </si>
  <si>
    <t>17/05/2023 0095790138 (-) PIS s/ Vendas</t>
  </si>
  <si>
    <t>17/05/2023 013198-801 (-) PIS s/ Vendas</t>
  </si>
  <si>
    <t>17/05/2023 013203-801 (-) PIS s/ Vendas</t>
  </si>
  <si>
    <t>17/05/2023 0000000000000000 (-) PIS s/ Vendas</t>
  </si>
  <si>
    <t>17/05/2023 013214-801 (-) PIS s/ Vendas</t>
  </si>
  <si>
    <t>18/05/2023 0095791059 (-) PIS s/ Vendas</t>
  </si>
  <si>
    <t>18/05/2023 0095791070 (-) PIS s/ Vendas</t>
  </si>
  <si>
    <t>18/05/2023 0095791077 (-) PIS s/ Vendas</t>
  </si>
  <si>
    <t>18/05/2023 0095791081 (-) PIS s/ Vendas</t>
  </si>
  <si>
    <t>18/05/2023 0095791084 (-) PIS s/ Vendas</t>
  </si>
  <si>
    <t>18/05/2023 0095791092 (-) PIS s/ Vendas</t>
  </si>
  <si>
    <t>18/05/2023 001006-700 (-) PIS s/ Vendas</t>
  </si>
  <si>
    <t>18/05/2023 0095791234 (-) PIS s/ Vendas</t>
  </si>
  <si>
    <t>18/05/2023 0095791262 (-) PIS s/ Vendas</t>
  </si>
  <si>
    <t>18/05/2023 013259-801 (-) PIS s/ Vendas</t>
  </si>
  <si>
    <t>18/05/2023 013262-801 (-) PIS s/ Vendas</t>
  </si>
  <si>
    <t>18/05/2023 006049-108 (-) PIS s/ Vendas</t>
  </si>
  <si>
    <t>18/05/2023 013277-801 (-) PIS s/ Vendas</t>
  </si>
  <si>
    <t>18/05/2023 0095791454 (-) PIS s/ Vendas</t>
  </si>
  <si>
    <t>18/05/2023 0095791456 (-) PIS s/ Vendas</t>
  </si>
  <si>
    <t>18/05/2023 0095791457 (-) PIS s/ Vendas</t>
  </si>
  <si>
    <t>18/05/2023 0095791458 (-) PIS s/ Vendas</t>
  </si>
  <si>
    <t>18/05/2023 0095791459 (-) PIS s/ Vendas</t>
  </si>
  <si>
    <t>18/05/2023 0095791464 (-) PIS s/ Vendas</t>
  </si>
  <si>
    <t>18/05/2023 0095791465 (-) PIS s/ Vendas</t>
  </si>
  <si>
    <t>18/05/2023 0095791467 (-) PIS s/ Vendas</t>
  </si>
  <si>
    <t>18/05/2023 0095791471 (-) PIS s/ Vendas</t>
  </si>
  <si>
    <t>18/05/2023 0095791472 (-) PIS s/ Vendas</t>
  </si>
  <si>
    <t>18/05/2023 0095791475 (-) PIS s/ Vendas</t>
  </si>
  <si>
    <t>18/05/2023 0095791479 (-) PIS s/ Vendas</t>
  </si>
  <si>
    <t>18/05/2023 013275-801 (-) PIS s/ Vendas</t>
  </si>
  <si>
    <t>18/05/2023 002980-109 (-) PIS s/ Vendas</t>
  </si>
  <si>
    <t>18/05/2023 0095791541 (-) PIS s/ Vendas</t>
  </si>
  <si>
    <t>NF 2639, cliente 700386856</t>
  </si>
  <si>
    <t>NF 2640, cliente 700386855</t>
  </si>
  <si>
    <t>19/05/2023 0095791750 (-) PIS s/ Vendas</t>
  </si>
  <si>
    <t>19/05/2023 0095791886 (-) PIS s/ Vendas</t>
  </si>
  <si>
    <t>19/05/2023 0095791928 (-) PIS s/ Vendas</t>
  </si>
  <si>
    <t>19/05/2023 0095792091 (-) PIS s/ Vendas</t>
  </si>
  <si>
    <t>19/05/2023 0095792193 (-) PIS s/ Vendas</t>
  </si>
  <si>
    <t>19/05/2023 0095792196 (-) PIS s/ Vendas</t>
  </si>
  <si>
    <t>19/05/2023 0095792197 (-) PIS s/ Vendas</t>
  </si>
  <si>
    <t>19/05/2023 0095792199 (-) PIS s/ Vendas</t>
  </si>
  <si>
    <t>19/05/2023 0095792201 (-) PIS s/ Vendas</t>
  </si>
  <si>
    <t>19/05/2023 0095792202 (-) PIS s/ Vendas</t>
  </si>
  <si>
    <t>19/05/2023 0095792204 (-) PIS s/ Vendas</t>
  </si>
  <si>
    <t>19/05/2023 0095792206 (-) PIS s/ Vendas</t>
  </si>
  <si>
    <t>19/05/2023 0095792210 (-) PIS s/ Vendas</t>
  </si>
  <si>
    <t>19/05/2023 0095792212 (-) PIS s/ Vendas</t>
  </si>
  <si>
    <t>19/05/2023 0095792213 (-) PIS s/ Vendas</t>
  </si>
  <si>
    <t>19/05/2023 0095792214 (-) PIS s/ Vendas</t>
  </si>
  <si>
    <t>19/05/2023 0095792252 (-) PIS s/ Vendas</t>
  </si>
  <si>
    <t>19/05/2023 013294-801 (-) PIS s/ Vendas</t>
  </si>
  <si>
    <t>19/05/2023 006067-108 (-) PIS s/ Vendas</t>
  </si>
  <si>
    <t>19/05/2023 013313-801 (-) PIS s/ Vendas</t>
  </si>
  <si>
    <t>20/05/2023 007699-107 (-) PIS s/ Vendas</t>
  </si>
  <si>
    <t>20/05/2023 0000000000000000 (-) PIS s/ Vendas</t>
  </si>
  <si>
    <t>22/05/2023 0095793807 (-) PIS s/ Vendas</t>
  </si>
  <si>
    <t>22/05/2023 0095794049 (-) PIS s/ Vendas</t>
  </si>
  <si>
    <t>22/05/2023 0095794080 (-) PIS s/ Vendas</t>
  </si>
  <si>
    <t>22/05/2023 0095794101 (-) PIS s/ Vendas</t>
  </si>
  <si>
    <t>22/05/2023 003002-109 (-) PIS s/ Vendas</t>
  </si>
  <si>
    <t>22/05/2023 0095794428 (-) PIS s/ Vendas</t>
  </si>
  <si>
    <t>22/05/2023 0095794433 (-) PIS s/ Vendas</t>
  </si>
  <si>
    <t>22/05/2023 0095794440 (-) PIS s/ Vendas</t>
  </si>
  <si>
    <t>22/05/2023 0095794446 (-) PIS s/ Vendas</t>
  </si>
  <si>
    <t>22/05/2023 0095794496 (-) PIS s/ Vendas</t>
  </si>
  <si>
    <t>22/05/2023 0095794514 (-) PIS s/ Vendas</t>
  </si>
  <si>
    <t>22/05/2023 013442-801 (-) PIS s/ Vendas</t>
  </si>
  <si>
    <t>NF 2641, cliente 700386915</t>
  </si>
  <si>
    <t>NF 2642, cliente 107992</t>
  </si>
  <si>
    <t>22/05/2023 NF205 MARTINEZ E RODRIGUES LTDA - EPP</t>
  </si>
  <si>
    <t>23/05/2023 006101-108 (-) PIS s/ Vendas</t>
  </si>
  <si>
    <t>23/05/2023 003014-109 (-) PIS s/ Vendas</t>
  </si>
  <si>
    <t>23/05/2023 000071-2 (-) PIS s/ Vendas</t>
  </si>
  <si>
    <t>23/05/2023 0095795867 (-) PIS s/ Vendas</t>
  </si>
  <si>
    <t>23/05/2023 0095795874 (-) PIS s/ Vendas</t>
  </si>
  <si>
    <t>23/05/2023 0095795890 (-) PIS s/ Vendas</t>
  </si>
  <si>
    <t>23/05/2023 0095795891 (-) PIS s/ Vendas</t>
  </si>
  <si>
    <t>23/05/2023 0095795894 (-) PIS s/ Vendas</t>
  </si>
  <si>
    <t>23/05/2023 0095795895 (-) PIS s/ Vendas</t>
  </si>
  <si>
    <t>23/05/2023 0095795900 (-) PIS s/ Vendas</t>
  </si>
  <si>
    <t>23/05/2023 0095795905 (-) PIS s/ Vendas</t>
  </si>
  <si>
    <t>23/05/2023 0095796040 (-) PIS s/ Vendas</t>
  </si>
  <si>
    <t>23/05/2023 0095796047 (-) PIS s/ Vendas</t>
  </si>
  <si>
    <t>23/05/2023 0095796050 (-) PIS s/ Vendas</t>
  </si>
  <si>
    <t>23/05/2023 0095796051 (-) PIS s/ Vendas</t>
  </si>
  <si>
    <t>23/05/2023 0095796052 (-) PIS s/ Vendas</t>
  </si>
  <si>
    <t>23/05/2023 0095796058 (-) PIS s/ Vendas</t>
  </si>
  <si>
    <t>23/05/2023 0095796110 (-) PIS s/ Vendas</t>
  </si>
  <si>
    <t>23/05/2023 0095796178 (-) PIS s/ Vendas</t>
  </si>
  <si>
    <t>23/05/2023 0095796179 (-) PIS s/ Vendas</t>
  </si>
  <si>
    <t>23/05/2023 0095796180 (-) PIS s/ Vendas</t>
  </si>
  <si>
    <t>23/05/2023 0095796181 (-) PIS s/ Vendas</t>
  </si>
  <si>
    <t>23/05/2023 0095796182 (-) PIS s/ Vendas</t>
  </si>
  <si>
    <t>23/05/2023 0095796184 (-) PIS s/ Vendas</t>
  </si>
  <si>
    <t>23/05/2023 013462-801 (-) PIS s/ Vendas</t>
  </si>
  <si>
    <t>23/05/2023 013494-801 (-) PIS s/ Vendas</t>
  </si>
  <si>
    <t>23/05/2023 013503-801 (-) PIS s/ Vendas</t>
  </si>
  <si>
    <t>23/05/2023 013506-801 (-) PIS s/ Vendas</t>
  </si>
  <si>
    <t>24/05/2023 0095796640 (-) PIS s/ Vendas</t>
  </si>
  <si>
    <t>24/05/2023 0095796641 (-) PIS s/ Vendas</t>
  </si>
  <si>
    <t>24/05/2023 0095796642 (-) PIS s/ Vendas</t>
  </si>
  <si>
    <t>24/05/2023 0095796686 (-) PIS s/ Vendas</t>
  </si>
  <si>
    <t>24/05/2023 0095796967 (-) PIS s/ Vendas</t>
  </si>
  <si>
    <t>24/05/2023 0095796969 (-) PIS s/ Vendas</t>
  </si>
  <si>
    <t>24/05/2023 0095796972 (-) PIS s/ Vendas</t>
  </si>
  <si>
    <t>24/05/2023 0095796974 (-) PIS s/ Vendas</t>
  </si>
  <si>
    <t>24/05/2023 0095797040 (-) PIS s/ Vendas</t>
  </si>
  <si>
    <t>24/05/2023 013542-801 (-) PIS s/ Vendas</t>
  </si>
  <si>
    <t>24/05/2023 013546-801 (-) PIS s/ Vendas</t>
  </si>
  <si>
    <t>24/05/2023 013570-801 (-) PIS s/ Vendas</t>
  </si>
  <si>
    <t>24/05/2023 013576-801 (-) PIS s/ Vendas</t>
  </si>
  <si>
    <t>24/05/2023 0095797338 (-) PIS s/ Vendas</t>
  </si>
  <si>
    <t>24/05/2023 0095797365 (-) PIS s/ Vendas</t>
  </si>
  <si>
    <t>24/05/2023 0095797380 (-) PIS s/ Vendas</t>
  </si>
  <si>
    <t>24/05/2023 0095797383 (-) PIS s/ Vendas</t>
  </si>
  <si>
    <t>24/05/2023 0095797411 (-) PIS s/ Vendas</t>
  </si>
  <si>
    <t>25/05/2023 0095797553 (-) PIS s/ Vendas</t>
  </si>
  <si>
    <t>25/05/2023 0095797554 (-) PIS s/ Vendas</t>
  </si>
  <si>
    <t>25/05/2023 0095797555 (-) PIS s/ Vendas</t>
  </si>
  <si>
    <t>25/05/2023 0095797560 (-) PIS s/ Vendas</t>
  </si>
  <si>
    <t>25/05/2023 0095797561 (-) PIS s/ Vendas</t>
  </si>
  <si>
    <t>25/05/2023 0095797563 (-) PIS s/ Vendas</t>
  </si>
  <si>
    <t>25/05/2023 0095797863 (-) PIS s/ Vendas</t>
  </si>
  <si>
    <t>25/05/2023 0095797912 (-) PIS s/ Vendas</t>
  </si>
  <si>
    <t>25/05/2023 0095797945 (-) PIS s/ Vendas</t>
  </si>
  <si>
    <t>25/05/2023 0095797972 (-) PIS s/ Vendas</t>
  </si>
  <si>
    <t>25/05/2023 0095797973 (-) PIS s/ Vendas</t>
  </si>
  <si>
    <t>25/05/2023 0095798028 (-) PIS s/ Vendas</t>
  </si>
  <si>
    <t>25/05/2023 0095798064 (-) PIS s/ Vendas</t>
  </si>
  <si>
    <t>25/05/2023 007783-107 (-) PIS s/ Vendas</t>
  </si>
  <si>
    <t>25/05/2023 0095798190 (-) PIS s/ Vendas</t>
  </si>
  <si>
    <t>25/05/2023 0000000000000000 (-) PIS s/ Vendas</t>
  </si>
  <si>
    <t>25/05/2023 0095798239 (-) PIS s/ Vendas</t>
  </si>
  <si>
    <t>25/05/2023 0095798342 (-) PIS s/ Vendas</t>
  </si>
  <si>
    <t>25/05/2023 0095798419 (-) PIS s/ Vendas</t>
  </si>
  <si>
    <t>25/05/2023 0095798474 (-) PIS s/ Vendas</t>
  </si>
  <si>
    <t>25/05/2023 0095798490 (-) PIS s/ Vendas</t>
  </si>
  <si>
    <t>25/05/2023 0095798492 (-) PIS s/ Vendas</t>
  </si>
  <si>
    <t>25/05/2023 0095798497 (-) PIS s/ Vendas</t>
  </si>
  <si>
    <t>25/05/2023 0095798499 (-) PIS s/ Vendas</t>
  </si>
  <si>
    <t>25/05/2023 0095798502 (-) PIS s/ Vendas</t>
  </si>
  <si>
    <t>25/05/2023 0095798505 (-) PIS s/ Vendas</t>
  </si>
  <si>
    <t>25/05/2023 0095798507 (-) PIS s/ Vendas</t>
  </si>
  <si>
    <t>25/05/2023 0095798509 (-) PIS s/ Vendas</t>
  </si>
  <si>
    <t>25/05/2023 0095798511 (-) PIS s/ Vendas</t>
  </si>
  <si>
    <t>25/05/2023 0095798513 (-) PIS s/ Vendas</t>
  </si>
  <si>
    <t>25/05/2023 0095798515 (-) PIS s/ Vendas</t>
  </si>
  <si>
    <t>25/05/2023 0095798519 (-) PIS s/ Vendas</t>
  </si>
  <si>
    <t>25/05/2023 0095798521 (-) PIS s/ Vendas</t>
  </si>
  <si>
    <t>25/05/2023 0095798525 (-) PIS s/ Vendas</t>
  </si>
  <si>
    <t>25/05/2023 0095798527 (-) PIS s/ Vendas</t>
  </si>
  <si>
    <t>25/05/2023 013636-801 (-) PIS s/ Vendas</t>
  </si>
  <si>
    <t>25/05/2023 025602 (-) PIS s/ Vendas</t>
  </si>
  <si>
    <t>26/05/2023 0095799227 (-) PIS s/ Vendas</t>
  </si>
  <si>
    <t>26/05/2023 0095799389 (-) PIS s/ Vendas</t>
  </si>
  <si>
    <t>26/05/2023 003042-109 (-) PIS s/ Vendas</t>
  </si>
  <si>
    <t>26/05/2023 0095799495 (-) PIS s/ Vendas</t>
  </si>
  <si>
    <t>26/05/2023 0095799729 (-) PIS s/ Vendas</t>
  </si>
  <si>
    <t>26/05/2023 013691-801 (-) PIS s/ Vendas</t>
  </si>
  <si>
    <t>27/05/2023 000081-2 (-) PIS s/ Vendas</t>
  </si>
  <si>
    <t>27/05/2023 000669-1 (-) PIS s/ Vendas</t>
  </si>
  <si>
    <t>27/05/2023 013753-801 (-) PIS s/ Vendas</t>
  </si>
  <si>
    <t>27/05/2023 013764-801 (-) PIS s/ Vendas</t>
  </si>
  <si>
    <t>27/05/2023 013776-801 (-) PIS s/ Vendas</t>
  </si>
  <si>
    <t>27/05/2023 013804-801 (-) PIS s/ Vendas</t>
  </si>
  <si>
    <t>27/05/2023 013814-801 (-) PIS s/ Vendas</t>
  </si>
  <si>
    <t>28/05/2023 003056-109 (-) PIS s/ Vendas</t>
  </si>
  <si>
    <t>29/05/2023 0095801140 (-) PIS s/ Vendas</t>
  </si>
  <si>
    <t>29/05/2023 0095801415 (-) PIS s/ Vendas</t>
  </si>
  <si>
    <t>29/05/2023 0095801419 (-) PIS s/ Vendas</t>
  </si>
  <si>
    <t>29/05/2023 0095801425 (-) PIS s/ Vendas</t>
  </si>
  <si>
    <t>29/05/2023 0095801435 (-) PIS s/ Vendas</t>
  </si>
  <si>
    <t>29/05/2023 0095801474 (-) PIS s/ Vendas</t>
  </si>
  <si>
    <t>29/05/2023 0095801483 (-) PIS s/ Vendas</t>
  </si>
  <si>
    <t>29/05/2023 0095801504 (-) PIS s/ Vendas</t>
  </si>
  <si>
    <t>29/05/2023 0095801505 (-) PIS s/ Vendas</t>
  </si>
  <si>
    <t>29/05/2023 0095801509 (-) PIS s/ Vendas</t>
  </si>
  <si>
    <t>29/05/2023 0095801520 (-) PIS s/ Vendas</t>
  </si>
  <si>
    <t>29/05/2023 013869-801 (-) PIS s/ Vendas</t>
  </si>
  <si>
    <t>29/05/2023 0095802257 (-) PIS s/ Vendas</t>
  </si>
  <si>
    <t>29/05/2023 0095802262 (-) PIS s/ Vendas</t>
  </si>
  <si>
    <t>29/05/2023 0095802265 (-) PIS s/ Vendas</t>
  </si>
  <si>
    <t>29/05/2023 0000000000000000 (-) PIS s/ Vendas</t>
  </si>
  <si>
    <t>29/05/2023 0095802410 (-) PIS s/ Vendas</t>
  </si>
  <si>
    <t>Ref. NF 2643, Cliente 700386781</t>
  </si>
  <si>
    <t>30/05/2023 0095802941 (-) PIS s/ Vendas</t>
  </si>
  <si>
    <t>30/05/2023 0095802942 (-) PIS s/ Vendas</t>
  </si>
  <si>
    <t>30/05/2023 0095802999 (-) PIS s/ Vendas</t>
  </si>
  <si>
    <t>30/05/2023 0095803002 (-) PIS s/ Vendas</t>
  </si>
  <si>
    <t>30/05/2023 0095803018 (-) PIS s/ Vendas</t>
  </si>
  <si>
    <t>30/05/2023 0000000000000000 (-) PIS s/ Vendas</t>
  </si>
  <si>
    <t>31/05/2023 0095803914 (-) PIS s/ Vendas</t>
  </si>
  <si>
    <t>31/05/2023 0095804469 (-) PIS s/ Vendas</t>
  </si>
  <si>
    <t>31/05/2023 0095804472 (-) PIS s/ Vendas</t>
  </si>
  <si>
    <t>31/05/2023 0095804473 (-) PIS s/ Vendas</t>
  </si>
  <si>
    <t>31/05/2023 0095804674 (-) PIS s/ Vendas</t>
  </si>
  <si>
    <t>31/05/2023 014017-801 (-) PIS s/ Vendas</t>
  </si>
  <si>
    <t>NF-e 932138-1, cliente 11756</t>
  </si>
  <si>
    <t>Centro de 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</si>
</sst>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0" borderId="0" xfId="0" applyNumberFormat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0" xfId="0" applyFill="1" applyAlignment="1">
      <alignment vertical="top"/>
    </xf>
    <xf numFmtId="43" fontId="0" fillId="0" borderId="0" xfId="1" applyFont="1"/>
    <xf numFmtId="0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right" vertical="top"/>
    </xf>
    <xf numFmtId="164" fontId="0" fillId="0" borderId="0" xfId="0" applyNumberFormat="1" applyFill="1" applyAlignment="1">
      <alignment horizontal="right" vertical="top"/>
    </xf>
    <xf numFmtId="4" fontId="0" fillId="0" borderId="0" xfId="0" applyNumberFormat="1" applyFill="1" applyAlignment="1">
      <alignment horizontal="right" vertical="top"/>
    </xf>
    <xf numFmtId="43" fontId="0" fillId="0" borderId="0" xfId="1" applyFont="1" applyFill="1"/>
    <xf numFmtId="0" fontId="0" fillId="0" borderId="0" xfId="0" applyFill="1"/>
    <xf numFmtId="0" fontId="0" fillId="0" borderId="0" xfId="1" applyNumberFormat="1" applyFont="1"/>
    <xf numFmtId="43" fontId="0" fillId="0" borderId="0" xfId="0" applyNumberFormat="1"/>
    <xf numFmtId="0" fontId="0" fillId="0" borderId="0" xfId="1" applyNumberFormat="1" applyFont="1" applyFill="1" applyBorder="1"/>
    <xf numFmtId="0" fontId="0" fillId="0" borderId="0" xfId="0" applyNumberFormat="1"/>
    <xf numFmtId="0" fontId="2" fillId="0" borderId="0" xfId="1" applyNumberFormat="1" applyFont="1" applyFill="1" applyBorder="1"/>
    <xf numFmtId="43" fontId="2" fillId="0" borderId="0" xfId="0" applyNumberFormat="1" applyFont="1"/>
    <xf numFmtId="0" fontId="2" fillId="0" borderId="0" xfId="0" applyFont="1"/>
    <xf numFmtId="4" fontId="0" fillId="0" borderId="0" xfId="0" applyNumberFormat="1" applyAlignment="1">
      <alignment horizontal="left" vertical="top"/>
    </xf>
    <xf numFmtId="4" fontId="0" fillId="4" borderId="0" xfId="0" applyNumberFormat="1" applyFill="1" applyAlignment="1">
      <alignment horizontal="right" vertical="top"/>
    </xf>
    <xf numFmtId="43" fontId="0" fillId="0" borderId="0" xfId="1" applyFont="1" applyAlignment="1">
      <alignment vertical="top"/>
    </xf>
    <xf numFmtId="4" fontId="3" fillId="4" borderId="0" xfId="0" applyNumberFormat="1" applyFont="1" applyFill="1" applyAlignment="1">
      <alignment horizontal="right" vertical="top"/>
    </xf>
    <xf numFmtId="0" fontId="0" fillId="0" borderId="0" xfId="0" applyAlignment="1"/>
    <xf numFmtId="0" fontId="0" fillId="2" borderId="0" xfId="0" applyFill="1" applyBorder="1" applyAlignment="1">
      <alignment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4"/>
  <sheetViews>
    <sheetView workbookViewId="0">
      <selection activeCell="D25" sqref="D25"/>
    </sheetView>
  </sheetViews>
  <sheetFormatPr defaultRowHeight="15" x14ac:dyDescent="0.25"/>
  <cols>
    <col min="1" max="1" width="11" style="2" bestFit="1" customWidth="1"/>
    <col min="2" max="2" width="7" style="2" bestFit="1" customWidth="1"/>
    <col min="3" max="3" width="20" style="2" bestFit="1" customWidth="1"/>
    <col min="4" max="4" width="16" style="2" bestFit="1" customWidth="1"/>
    <col min="5" max="5" width="11" style="2" bestFit="1" customWidth="1"/>
    <col min="6" max="6" width="16" style="2" bestFit="1" customWidth="1"/>
    <col min="7" max="7" width="13" style="2" bestFit="1" customWidth="1"/>
    <col min="8" max="8" width="12" style="2" bestFit="1" customWidth="1"/>
    <col min="9" max="9" width="8" style="2" bestFit="1" customWidth="1"/>
    <col min="10" max="10" width="18" style="2" bestFit="1" customWidth="1"/>
    <col min="11" max="11" width="12" style="2" bestFit="1" customWidth="1"/>
    <col min="12" max="12" width="37" style="2" bestFit="1" customWidth="1"/>
    <col min="13" max="13" width="16" style="2" bestFit="1" customWidth="1"/>
    <col min="14" max="14" width="13" style="2" bestFit="1" customWidth="1"/>
    <col min="15" max="15" width="11" style="2" bestFit="1" customWidth="1"/>
    <col min="16" max="16" width="13" style="2" bestFit="1" customWidth="1"/>
    <col min="17" max="17" width="8" style="2" bestFit="1" customWidth="1"/>
    <col min="18" max="18" width="10" style="2" bestFit="1" customWidth="1"/>
    <col min="19" max="19" width="25" style="2" bestFit="1" customWidth="1"/>
    <col min="20" max="20" width="12" style="2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 t="s">
        <v>20</v>
      </c>
      <c r="B2" s="2" t="s">
        <v>21</v>
      </c>
      <c r="C2" s="2" t="s">
        <v>22</v>
      </c>
      <c r="D2" s="3">
        <v>45069</v>
      </c>
      <c r="E2" s="4">
        <v>1</v>
      </c>
      <c r="F2" s="5">
        <v>165</v>
      </c>
      <c r="G2" s="4">
        <v>14.29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5">
        <v>165</v>
      </c>
      <c r="O2" s="5">
        <v>0</v>
      </c>
      <c r="P2" s="5">
        <v>44.96</v>
      </c>
      <c r="Q2" s="2" t="s">
        <v>29</v>
      </c>
      <c r="R2" s="5">
        <v>0</v>
      </c>
      <c r="S2" s="2" t="s">
        <v>30</v>
      </c>
      <c r="T2" s="2" t="s">
        <v>31</v>
      </c>
    </row>
    <row r="3" spans="1:20" x14ac:dyDescent="0.25">
      <c r="A3" s="2" t="s">
        <v>32</v>
      </c>
      <c r="B3" s="2" t="s">
        <v>21</v>
      </c>
      <c r="C3" s="2" t="s">
        <v>33</v>
      </c>
      <c r="D3" s="3">
        <v>45073</v>
      </c>
      <c r="E3" s="4">
        <v>1</v>
      </c>
      <c r="F3" s="5">
        <v>165</v>
      </c>
      <c r="G3" s="4">
        <v>10.56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5">
        <v>165</v>
      </c>
      <c r="O3" s="5">
        <v>0</v>
      </c>
      <c r="P3" s="5">
        <v>44.96</v>
      </c>
      <c r="Q3" s="2" t="s">
        <v>29</v>
      </c>
      <c r="R3" s="5">
        <v>0</v>
      </c>
      <c r="S3" s="2" t="s">
        <v>30</v>
      </c>
      <c r="T3" s="2" t="s">
        <v>31</v>
      </c>
    </row>
    <row r="4" spans="1:20" x14ac:dyDescent="0.25">
      <c r="A4" s="2" t="s">
        <v>34</v>
      </c>
      <c r="B4" s="2" t="s">
        <v>35</v>
      </c>
      <c r="C4" s="2" t="s">
        <v>22</v>
      </c>
      <c r="D4" s="3">
        <v>45057</v>
      </c>
      <c r="E4" s="4">
        <v>2</v>
      </c>
      <c r="F4" s="5">
        <v>330</v>
      </c>
      <c r="G4" s="4">
        <v>28.58</v>
      </c>
      <c r="H4" s="2" t="s">
        <v>23</v>
      </c>
      <c r="I4" s="2" t="s">
        <v>36</v>
      </c>
      <c r="J4" s="2" t="s">
        <v>37</v>
      </c>
      <c r="K4" s="2" t="s">
        <v>38</v>
      </c>
      <c r="L4" s="2" t="s">
        <v>27</v>
      </c>
      <c r="M4" s="2" t="s">
        <v>39</v>
      </c>
      <c r="N4" s="5">
        <v>330</v>
      </c>
      <c r="O4" s="5">
        <v>0</v>
      </c>
      <c r="P4" s="5">
        <v>89.93</v>
      </c>
      <c r="Q4" s="2" t="s">
        <v>29</v>
      </c>
      <c r="R4" s="5">
        <v>0</v>
      </c>
      <c r="S4" s="2" t="s">
        <v>40</v>
      </c>
      <c r="T4" s="2" t="s">
        <v>31</v>
      </c>
    </row>
    <row r="5" spans="1:20" x14ac:dyDescent="0.25">
      <c r="A5" s="2" t="s">
        <v>41</v>
      </c>
      <c r="B5" s="2" t="s">
        <v>35</v>
      </c>
      <c r="C5" s="2" t="s">
        <v>22</v>
      </c>
      <c r="D5" s="3">
        <v>45062</v>
      </c>
      <c r="E5" s="4">
        <v>1</v>
      </c>
      <c r="F5" s="5">
        <v>165</v>
      </c>
      <c r="G5" s="4">
        <v>14.29</v>
      </c>
      <c r="H5" s="2" t="s">
        <v>23</v>
      </c>
      <c r="I5" s="2" t="s">
        <v>36</v>
      </c>
      <c r="J5" s="2" t="s">
        <v>37</v>
      </c>
      <c r="K5" s="2" t="s">
        <v>38</v>
      </c>
      <c r="L5" s="2" t="s">
        <v>27</v>
      </c>
      <c r="M5" s="2" t="s">
        <v>39</v>
      </c>
      <c r="N5" s="5">
        <v>165</v>
      </c>
      <c r="O5" s="5">
        <v>0</v>
      </c>
      <c r="P5" s="5">
        <v>44.96</v>
      </c>
      <c r="Q5" s="2" t="s">
        <v>29</v>
      </c>
      <c r="R5" s="5">
        <v>0</v>
      </c>
      <c r="S5" s="2" t="s">
        <v>40</v>
      </c>
      <c r="T5" s="2" t="s">
        <v>31</v>
      </c>
    </row>
    <row r="6" spans="1:20" x14ac:dyDescent="0.25">
      <c r="A6" s="2" t="s">
        <v>42</v>
      </c>
      <c r="B6" s="2" t="s">
        <v>35</v>
      </c>
      <c r="C6" s="2" t="s">
        <v>22</v>
      </c>
      <c r="D6" s="3">
        <v>45073</v>
      </c>
      <c r="E6" s="4">
        <v>1</v>
      </c>
      <c r="F6" s="5">
        <v>165</v>
      </c>
      <c r="G6" s="4">
        <v>14.29</v>
      </c>
      <c r="H6" s="2" t="s">
        <v>23</v>
      </c>
      <c r="I6" s="2" t="s">
        <v>36</v>
      </c>
      <c r="J6" s="2" t="s">
        <v>37</v>
      </c>
      <c r="K6" s="2" t="s">
        <v>38</v>
      </c>
      <c r="L6" s="2" t="s">
        <v>27</v>
      </c>
      <c r="M6" s="2" t="s">
        <v>39</v>
      </c>
      <c r="N6" s="5">
        <v>165</v>
      </c>
      <c r="O6" s="5">
        <v>0</v>
      </c>
      <c r="P6" s="5">
        <v>44.96</v>
      </c>
      <c r="Q6" s="2" t="s">
        <v>29</v>
      </c>
      <c r="R6" s="5">
        <v>0</v>
      </c>
      <c r="S6" s="2" t="s">
        <v>40</v>
      </c>
      <c r="T6" s="2" t="s">
        <v>31</v>
      </c>
    </row>
    <row r="7" spans="1:20" x14ac:dyDescent="0.25">
      <c r="A7" s="2" t="s">
        <v>43</v>
      </c>
      <c r="B7" s="2" t="s">
        <v>44</v>
      </c>
      <c r="C7" s="2" t="s">
        <v>45</v>
      </c>
      <c r="D7" s="3">
        <v>45049</v>
      </c>
      <c r="E7" s="4">
        <v>1</v>
      </c>
      <c r="F7" s="5">
        <v>165</v>
      </c>
      <c r="G7" s="4">
        <v>7.4</v>
      </c>
      <c r="H7" s="2" t="s">
        <v>23</v>
      </c>
      <c r="I7" s="2" t="s">
        <v>46</v>
      </c>
      <c r="J7" s="2" t="s">
        <v>47</v>
      </c>
      <c r="K7" s="2" t="s">
        <v>48</v>
      </c>
      <c r="L7" s="2" t="s">
        <v>27</v>
      </c>
      <c r="M7" s="2" t="s">
        <v>49</v>
      </c>
      <c r="N7" s="5">
        <v>165</v>
      </c>
      <c r="O7" s="5">
        <v>0</v>
      </c>
      <c r="P7" s="5">
        <v>44.96</v>
      </c>
      <c r="Q7" s="2" t="s">
        <v>29</v>
      </c>
      <c r="R7" s="5">
        <v>0</v>
      </c>
      <c r="S7" s="2" t="s">
        <v>50</v>
      </c>
      <c r="T7" s="2" t="s">
        <v>31</v>
      </c>
    </row>
    <row r="8" spans="1:20" x14ac:dyDescent="0.25">
      <c r="A8" s="2" t="s">
        <v>51</v>
      </c>
      <c r="B8" s="2" t="s">
        <v>44</v>
      </c>
      <c r="C8" s="2" t="s">
        <v>45</v>
      </c>
      <c r="D8" s="3">
        <v>45058</v>
      </c>
      <c r="E8" s="4">
        <v>1</v>
      </c>
      <c r="F8" s="5">
        <v>165</v>
      </c>
      <c r="G8" s="4">
        <v>7.4</v>
      </c>
      <c r="H8" s="2" t="s">
        <v>23</v>
      </c>
      <c r="I8" s="2" t="s">
        <v>46</v>
      </c>
      <c r="J8" s="2" t="s">
        <v>47</v>
      </c>
      <c r="K8" s="2" t="s">
        <v>48</v>
      </c>
      <c r="L8" s="2" t="s">
        <v>27</v>
      </c>
      <c r="M8" s="2" t="s">
        <v>49</v>
      </c>
      <c r="N8" s="5">
        <v>165</v>
      </c>
      <c r="O8" s="5">
        <v>0</v>
      </c>
      <c r="P8" s="5">
        <v>44.96</v>
      </c>
      <c r="Q8" s="2" t="s">
        <v>29</v>
      </c>
      <c r="R8" s="5">
        <v>0</v>
      </c>
      <c r="S8" s="2" t="s">
        <v>50</v>
      </c>
      <c r="T8" s="2" t="s">
        <v>31</v>
      </c>
    </row>
    <row r="9" spans="1:20" x14ac:dyDescent="0.25">
      <c r="A9" s="2" t="s">
        <v>52</v>
      </c>
      <c r="B9" s="2" t="s">
        <v>44</v>
      </c>
      <c r="C9" s="2" t="s">
        <v>22</v>
      </c>
      <c r="D9" s="3">
        <v>45064</v>
      </c>
      <c r="E9" s="4">
        <v>1</v>
      </c>
      <c r="F9" s="5">
        <v>165</v>
      </c>
      <c r="G9" s="4">
        <v>14.29</v>
      </c>
      <c r="H9" s="2" t="s">
        <v>23</v>
      </c>
      <c r="I9" s="2" t="s">
        <v>46</v>
      </c>
      <c r="J9" s="2" t="s">
        <v>47</v>
      </c>
      <c r="K9" s="2" t="s">
        <v>48</v>
      </c>
      <c r="L9" s="2" t="s">
        <v>27</v>
      </c>
      <c r="M9" s="2" t="s">
        <v>49</v>
      </c>
      <c r="N9" s="5">
        <v>165</v>
      </c>
      <c r="O9" s="5">
        <v>0</v>
      </c>
      <c r="P9" s="5">
        <v>44.96</v>
      </c>
      <c r="Q9" s="2" t="s">
        <v>29</v>
      </c>
      <c r="R9" s="5">
        <v>0</v>
      </c>
      <c r="S9" s="2" t="s">
        <v>50</v>
      </c>
      <c r="T9" s="2" t="s">
        <v>31</v>
      </c>
    </row>
    <row r="10" spans="1:20" x14ac:dyDescent="0.25">
      <c r="A10" s="2" t="s">
        <v>53</v>
      </c>
      <c r="B10" s="2" t="s">
        <v>54</v>
      </c>
      <c r="C10" s="2" t="s">
        <v>22</v>
      </c>
      <c r="D10" s="3">
        <v>45048</v>
      </c>
      <c r="E10" s="4">
        <v>1</v>
      </c>
      <c r="F10" s="5">
        <v>165</v>
      </c>
      <c r="G10" s="4">
        <v>14.29</v>
      </c>
      <c r="H10" s="2" t="s">
        <v>23</v>
      </c>
      <c r="I10" s="2" t="s">
        <v>55</v>
      </c>
      <c r="J10" s="2" t="s">
        <v>56</v>
      </c>
      <c r="K10" s="2" t="s">
        <v>57</v>
      </c>
      <c r="L10" s="2" t="s">
        <v>58</v>
      </c>
      <c r="M10" s="2" t="s">
        <v>59</v>
      </c>
      <c r="N10" s="5">
        <v>165</v>
      </c>
      <c r="O10" s="5">
        <v>0</v>
      </c>
      <c r="P10" s="5">
        <v>48.26</v>
      </c>
      <c r="Q10" s="2" t="s">
        <v>29</v>
      </c>
      <c r="R10" s="5">
        <v>0</v>
      </c>
      <c r="S10" s="2" t="s">
        <v>60</v>
      </c>
      <c r="T10" s="2" t="s">
        <v>61</v>
      </c>
    </row>
    <row r="11" spans="1:20" x14ac:dyDescent="0.25">
      <c r="A11" s="2" t="s">
        <v>62</v>
      </c>
      <c r="B11" s="2" t="s">
        <v>54</v>
      </c>
      <c r="C11" s="2" t="s">
        <v>22</v>
      </c>
      <c r="D11" s="3">
        <v>45050</v>
      </c>
      <c r="E11" s="4">
        <v>1</v>
      </c>
      <c r="F11" s="5">
        <v>165</v>
      </c>
      <c r="G11" s="4">
        <v>14.29</v>
      </c>
      <c r="H11" s="2" t="s">
        <v>23</v>
      </c>
      <c r="I11" s="2" t="s">
        <v>55</v>
      </c>
      <c r="J11" s="2" t="s">
        <v>56</v>
      </c>
      <c r="K11" s="2" t="s">
        <v>57</v>
      </c>
      <c r="L11" s="2" t="s">
        <v>58</v>
      </c>
      <c r="M11" s="2" t="s">
        <v>59</v>
      </c>
      <c r="N11" s="5">
        <v>165</v>
      </c>
      <c r="O11" s="5">
        <v>0</v>
      </c>
      <c r="P11" s="5">
        <v>48.26</v>
      </c>
      <c r="Q11" s="2" t="s">
        <v>29</v>
      </c>
      <c r="R11" s="5">
        <v>0</v>
      </c>
      <c r="S11" s="2" t="s">
        <v>60</v>
      </c>
      <c r="T11" s="2" t="s">
        <v>61</v>
      </c>
    </row>
    <row r="12" spans="1:20" x14ac:dyDescent="0.25">
      <c r="A12" s="2" t="s">
        <v>63</v>
      </c>
      <c r="B12" s="2" t="s">
        <v>54</v>
      </c>
      <c r="C12" s="2" t="s">
        <v>33</v>
      </c>
      <c r="D12" s="3">
        <v>45053</v>
      </c>
      <c r="E12" s="4">
        <v>1</v>
      </c>
      <c r="F12" s="5">
        <v>165</v>
      </c>
      <c r="G12" s="4">
        <v>10.56</v>
      </c>
      <c r="H12" s="2" t="s">
        <v>23</v>
      </c>
      <c r="I12" s="2" t="s">
        <v>55</v>
      </c>
      <c r="J12" s="2" t="s">
        <v>56</v>
      </c>
      <c r="K12" s="2" t="s">
        <v>57</v>
      </c>
      <c r="L12" s="2" t="s">
        <v>58</v>
      </c>
      <c r="M12" s="2" t="s">
        <v>59</v>
      </c>
      <c r="N12" s="5">
        <v>165</v>
      </c>
      <c r="O12" s="5">
        <v>0</v>
      </c>
      <c r="P12" s="5">
        <v>48.26</v>
      </c>
      <c r="Q12" s="2" t="s">
        <v>29</v>
      </c>
      <c r="R12" s="5">
        <v>0</v>
      </c>
      <c r="S12" s="2" t="s">
        <v>60</v>
      </c>
      <c r="T12" s="2" t="s">
        <v>61</v>
      </c>
    </row>
    <row r="13" spans="1:20" x14ac:dyDescent="0.25">
      <c r="A13" s="2" t="s">
        <v>64</v>
      </c>
      <c r="B13" s="2" t="s">
        <v>54</v>
      </c>
      <c r="C13" s="2" t="s">
        <v>22</v>
      </c>
      <c r="D13" s="3">
        <v>45055</v>
      </c>
      <c r="E13" s="4">
        <v>1</v>
      </c>
      <c r="F13" s="5">
        <v>165</v>
      </c>
      <c r="G13" s="4">
        <v>14.29</v>
      </c>
      <c r="H13" s="2" t="s">
        <v>23</v>
      </c>
      <c r="I13" s="2" t="s">
        <v>55</v>
      </c>
      <c r="J13" s="2" t="s">
        <v>56</v>
      </c>
      <c r="K13" s="2" t="s">
        <v>57</v>
      </c>
      <c r="L13" s="2" t="s">
        <v>58</v>
      </c>
      <c r="M13" s="2" t="s">
        <v>59</v>
      </c>
      <c r="N13" s="5">
        <v>165</v>
      </c>
      <c r="O13" s="5">
        <v>0</v>
      </c>
      <c r="P13" s="5">
        <v>48.26</v>
      </c>
      <c r="Q13" s="2" t="s">
        <v>29</v>
      </c>
      <c r="R13" s="5">
        <v>0</v>
      </c>
      <c r="S13" s="2" t="s">
        <v>60</v>
      </c>
      <c r="T13" s="2" t="s">
        <v>61</v>
      </c>
    </row>
    <row r="14" spans="1:20" x14ac:dyDescent="0.25">
      <c r="A14" s="2" t="s">
        <v>65</v>
      </c>
      <c r="B14" s="2" t="s">
        <v>54</v>
      </c>
      <c r="C14" s="2" t="s">
        <v>22</v>
      </c>
      <c r="D14" s="3">
        <v>45058</v>
      </c>
      <c r="E14" s="4">
        <v>1</v>
      </c>
      <c r="F14" s="5">
        <v>165</v>
      </c>
      <c r="G14" s="4">
        <v>14.29</v>
      </c>
      <c r="H14" s="2" t="s">
        <v>23</v>
      </c>
      <c r="I14" s="2" t="s">
        <v>55</v>
      </c>
      <c r="J14" s="2" t="s">
        <v>56</v>
      </c>
      <c r="K14" s="2" t="s">
        <v>57</v>
      </c>
      <c r="L14" s="2" t="s">
        <v>58</v>
      </c>
      <c r="M14" s="2" t="s">
        <v>59</v>
      </c>
      <c r="N14" s="5">
        <v>165</v>
      </c>
      <c r="O14" s="5">
        <v>0</v>
      </c>
      <c r="P14" s="5">
        <v>48.26</v>
      </c>
      <c r="Q14" s="2" t="s">
        <v>29</v>
      </c>
      <c r="R14" s="5">
        <v>0</v>
      </c>
      <c r="S14" s="2" t="s">
        <v>60</v>
      </c>
      <c r="T14" s="2" t="s">
        <v>61</v>
      </c>
    </row>
    <row r="15" spans="1:20" x14ac:dyDescent="0.25">
      <c r="A15" s="2" t="s">
        <v>66</v>
      </c>
      <c r="B15" s="2" t="s">
        <v>54</v>
      </c>
      <c r="C15" s="2" t="s">
        <v>22</v>
      </c>
      <c r="D15" s="3">
        <v>45064</v>
      </c>
      <c r="E15" s="4">
        <v>1</v>
      </c>
      <c r="F15" s="5">
        <v>165</v>
      </c>
      <c r="G15" s="4">
        <v>14.29</v>
      </c>
      <c r="H15" s="2" t="s">
        <v>23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5">
        <v>165</v>
      </c>
      <c r="O15" s="5">
        <v>0</v>
      </c>
      <c r="P15" s="5">
        <v>48.26</v>
      </c>
      <c r="Q15" s="2" t="s">
        <v>29</v>
      </c>
      <c r="R15" s="5">
        <v>0</v>
      </c>
      <c r="S15" s="2" t="s">
        <v>60</v>
      </c>
      <c r="T15" s="2" t="s">
        <v>61</v>
      </c>
    </row>
    <row r="16" spans="1:20" x14ac:dyDescent="0.25">
      <c r="A16" s="2" t="s">
        <v>67</v>
      </c>
      <c r="B16" s="2" t="s">
        <v>54</v>
      </c>
      <c r="C16" s="2" t="s">
        <v>33</v>
      </c>
      <c r="D16" s="3">
        <v>45068</v>
      </c>
      <c r="E16" s="4">
        <v>1</v>
      </c>
      <c r="F16" s="5">
        <v>165</v>
      </c>
      <c r="G16" s="4">
        <v>10.56</v>
      </c>
      <c r="H16" s="2" t="s">
        <v>23</v>
      </c>
      <c r="I16" s="2" t="s">
        <v>55</v>
      </c>
      <c r="J16" s="2" t="s">
        <v>56</v>
      </c>
      <c r="K16" s="2" t="s">
        <v>57</v>
      </c>
      <c r="L16" s="2" t="s">
        <v>58</v>
      </c>
      <c r="M16" s="2" t="s">
        <v>59</v>
      </c>
      <c r="N16" s="5">
        <v>165</v>
      </c>
      <c r="O16" s="5">
        <v>0</v>
      </c>
      <c r="P16" s="5">
        <v>48.26</v>
      </c>
      <c r="Q16" s="2" t="s">
        <v>29</v>
      </c>
      <c r="R16" s="5">
        <v>0</v>
      </c>
      <c r="S16" s="2" t="s">
        <v>60</v>
      </c>
      <c r="T16" s="2" t="s">
        <v>61</v>
      </c>
    </row>
    <row r="17" spans="1:20" x14ac:dyDescent="0.25">
      <c r="A17" s="2" t="s">
        <v>68</v>
      </c>
      <c r="B17" s="2" t="s">
        <v>54</v>
      </c>
      <c r="C17" s="2" t="s">
        <v>22</v>
      </c>
      <c r="D17" s="3">
        <v>45069</v>
      </c>
      <c r="E17" s="4">
        <v>1</v>
      </c>
      <c r="F17" s="5">
        <v>165</v>
      </c>
      <c r="G17" s="4">
        <v>14.29</v>
      </c>
      <c r="H17" s="2" t="s">
        <v>23</v>
      </c>
      <c r="I17" s="2" t="s">
        <v>55</v>
      </c>
      <c r="J17" s="2" t="s">
        <v>56</v>
      </c>
      <c r="K17" s="2" t="s">
        <v>57</v>
      </c>
      <c r="L17" s="2" t="s">
        <v>58</v>
      </c>
      <c r="M17" s="2" t="s">
        <v>59</v>
      </c>
      <c r="N17" s="5">
        <v>165</v>
      </c>
      <c r="O17" s="5">
        <v>0</v>
      </c>
      <c r="P17" s="5">
        <v>48.26</v>
      </c>
      <c r="Q17" s="2" t="s">
        <v>29</v>
      </c>
      <c r="R17" s="5">
        <v>0</v>
      </c>
      <c r="S17" s="2" t="s">
        <v>60</v>
      </c>
      <c r="T17" s="2" t="s">
        <v>61</v>
      </c>
    </row>
    <row r="18" spans="1:20" x14ac:dyDescent="0.25">
      <c r="A18" s="2" t="s">
        <v>69</v>
      </c>
      <c r="B18" s="2" t="s">
        <v>54</v>
      </c>
      <c r="C18" s="2" t="s">
        <v>22</v>
      </c>
      <c r="D18" s="3">
        <v>45072</v>
      </c>
      <c r="E18" s="4">
        <v>1</v>
      </c>
      <c r="F18" s="5">
        <v>165</v>
      </c>
      <c r="G18" s="4">
        <v>14.29</v>
      </c>
      <c r="H18" s="2" t="s">
        <v>23</v>
      </c>
      <c r="I18" s="2" t="s">
        <v>55</v>
      </c>
      <c r="J18" s="2" t="s">
        <v>56</v>
      </c>
      <c r="K18" s="2" t="s">
        <v>57</v>
      </c>
      <c r="L18" s="2" t="s">
        <v>58</v>
      </c>
      <c r="M18" s="2" t="s">
        <v>59</v>
      </c>
      <c r="N18" s="5">
        <v>165</v>
      </c>
      <c r="O18" s="5">
        <v>0</v>
      </c>
      <c r="P18" s="5">
        <v>48.26</v>
      </c>
      <c r="Q18" s="2" t="s">
        <v>29</v>
      </c>
      <c r="R18" s="5">
        <v>0</v>
      </c>
      <c r="S18" s="2" t="s">
        <v>60</v>
      </c>
      <c r="T18" s="2" t="s">
        <v>61</v>
      </c>
    </row>
    <row r="19" spans="1:20" x14ac:dyDescent="0.25">
      <c r="A19" s="2" t="s">
        <v>70</v>
      </c>
      <c r="B19" s="2" t="s">
        <v>54</v>
      </c>
      <c r="C19" s="2" t="s">
        <v>33</v>
      </c>
      <c r="D19" s="3">
        <v>45074</v>
      </c>
      <c r="E19" s="4">
        <v>1</v>
      </c>
      <c r="F19" s="5">
        <v>165</v>
      </c>
      <c r="G19" s="4">
        <v>10.56</v>
      </c>
      <c r="H19" s="2" t="s">
        <v>23</v>
      </c>
      <c r="I19" s="2" t="s">
        <v>55</v>
      </c>
      <c r="J19" s="2" t="s">
        <v>56</v>
      </c>
      <c r="K19" s="2" t="s">
        <v>57</v>
      </c>
      <c r="L19" s="2" t="s">
        <v>58</v>
      </c>
      <c r="M19" s="2" t="s">
        <v>59</v>
      </c>
      <c r="N19" s="5">
        <v>165</v>
      </c>
      <c r="O19" s="5">
        <v>0</v>
      </c>
      <c r="P19" s="5">
        <v>48.26</v>
      </c>
      <c r="Q19" s="2" t="s">
        <v>29</v>
      </c>
      <c r="R19" s="5">
        <v>0</v>
      </c>
      <c r="S19" s="2" t="s">
        <v>60</v>
      </c>
      <c r="T19" s="2" t="s">
        <v>61</v>
      </c>
    </row>
    <row r="20" spans="1:20" x14ac:dyDescent="0.25">
      <c r="A20" s="2" t="s">
        <v>71</v>
      </c>
      <c r="B20" s="2" t="s">
        <v>72</v>
      </c>
      <c r="C20" s="2" t="s">
        <v>73</v>
      </c>
      <c r="D20" s="3">
        <v>45050</v>
      </c>
      <c r="E20" s="4">
        <v>1</v>
      </c>
      <c r="F20" s="5">
        <v>165</v>
      </c>
      <c r="G20" s="4">
        <v>11.9</v>
      </c>
      <c r="H20" s="2" t="s">
        <v>23</v>
      </c>
      <c r="I20" s="2" t="s">
        <v>55</v>
      </c>
      <c r="J20" s="2" t="s">
        <v>74</v>
      </c>
      <c r="K20" s="2" t="s">
        <v>75</v>
      </c>
      <c r="L20" s="2" t="s">
        <v>76</v>
      </c>
      <c r="M20" s="2" t="s">
        <v>77</v>
      </c>
      <c r="N20" s="5">
        <v>165</v>
      </c>
      <c r="O20" s="5">
        <v>0</v>
      </c>
      <c r="P20" s="5">
        <v>48.26</v>
      </c>
      <c r="Q20" s="2" t="s">
        <v>29</v>
      </c>
      <c r="R20" s="5">
        <v>0</v>
      </c>
      <c r="S20" s="2" t="s">
        <v>78</v>
      </c>
      <c r="T20" s="2" t="s">
        <v>61</v>
      </c>
    </row>
    <row r="21" spans="1:20" x14ac:dyDescent="0.25">
      <c r="A21" s="2" t="s">
        <v>79</v>
      </c>
      <c r="B21" s="2" t="s">
        <v>72</v>
      </c>
      <c r="C21" s="2" t="s">
        <v>45</v>
      </c>
      <c r="D21" s="3">
        <v>45064</v>
      </c>
      <c r="E21" s="4">
        <v>1</v>
      </c>
      <c r="F21" s="5">
        <v>165</v>
      </c>
      <c r="G21" s="4">
        <v>7.4</v>
      </c>
      <c r="H21" s="2" t="s">
        <v>23</v>
      </c>
      <c r="I21" s="2" t="s">
        <v>55</v>
      </c>
      <c r="J21" s="2" t="s">
        <v>74</v>
      </c>
      <c r="K21" s="2" t="s">
        <v>75</v>
      </c>
      <c r="L21" s="2" t="s">
        <v>76</v>
      </c>
      <c r="M21" s="2" t="s">
        <v>77</v>
      </c>
      <c r="N21" s="5">
        <v>165</v>
      </c>
      <c r="O21" s="5">
        <v>0</v>
      </c>
      <c r="P21" s="5">
        <v>48.26</v>
      </c>
      <c r="Q21" s="2" t="s">
        <v>29</v>
      </c>
      <c r="R21" s="5">
        <v>0</v>
      </c>
      <c r="S21" s="2" t="s">
        <v>78</v>
      </c>
      <c r="T21" s="2" t="s">
        <v>61</v>
      </c>
    </row>
    <row r="22" spans="1:20" x14ac:dyDescent="0.25">
      <c r="A22" s="2" t="s">
        <v>80</v>
      </c>
      <c r="B22" s="2" t="s">
        <v>72</v>
      </c>
      <c r="C22" s="2" t="s">
        <v>33</v>
      </c>
      <c r="D22" s="3">
        <v>45065</v>
      </c>
      <c r="E22" s="4">
        <v>1</v>
      </c>
      <c r="F22" s="5">
        <v>165</v>
      </c>
      <c r="G22" s="4">
        <v>10.56</v>
      </c>
      <c r="H22" s="2" t="s">
        <v>23</v>
      </c>
      <c r="I22" s="2" t="s">
        <v>55</v>
      </c>
      <c r="J22" s="2" t="s">
        <v>74</v>
      </c>
      <c r="K22" s="2" t="s">
        <v>75</v>
      </c>
      <c r="L22" s="2" t="s">
        <v>76</v>
      </c>
      <c r="M22" s="2" t="s">
        <v>77</v>
      </c>
      <c r="N22" s="5">
        <v>165</v>
      </c>
      <c r="O22" s="5">
        <v>0</v>
      </c>
      <c r="P22" s="5">
        <v>48.26</v>
      </c>
      <c r="Q22" s="2" t="s">
        <v>29</v>
      </c>
      <c r="R22" s="5">
        <v>0</v>
      </c>
      <c r="S22" s="2" t="s">
        <v>78</v>
      </c>
      <c r="T22" s="2" t="s">
        <v>61</v>
      </c>
    </row>
    <row r="23" spans="1:20" x14ac:dyDescent="0.25">
      <c r="A23" s="2" t="s">
        <v>81</v>
      </c>
      <c r="B23" s="2" t="s">
        <v>72</v>
      </c>
      <c r="C23" s="2" t="s">
        <v>73</v>
      </c>
      <c r="D23" s="3">
        <v>45069</v>
      </c>
      <c r="E23" s="4">
        <v>1</v>
      </c>
      <c r="F23" s="5">
        <v>165</v>
      </c>
      <c r="G23" s="4">
        <v>11.9</v>
      </c>
      <c r="H23" s="2" t="s">
        <v>23</v>
      </c>
      <c r="I23" s="2" t="s">
        <v>55</v>
      </c>
      <c r="J23" s="2" t="s">
        <v>74</v>
      </c>
      <c r="K23" s="2" t="s">
        <v>75</v>
      </c>
      <c r="L23" s="2" t="s">
        <v>76</v>
      </c>
      <c r="M23" s="2" t="s">
        <v>77</v>
      </c>
      <c r="N23" s="5">
        <v>165</v>
      </c>
      <c r="O23" s="5">
        <v>0</v>
      </c>
      <c r="P23" s="5">
        <v>48.26</v>
      </c>
      <c r="Q23" s="2" t="s">
        <v>29</v>
      </c>
      <c r="R23" s="5">
        <v>0</v>
      </c>
      <c r="S23" s="2" t="s">
        <v>78</v>
      </c>
      <c r="T23" s="2" t="s">
        <v>61</v>
      </c>
    </row>
    <row r="24" spans="1:20" x14ac:dyDescent="0.25">
      <c r="A24" s="2" t="s">
        <v>82</v>
      </c>
      <c r="B24" s="2" t="s">
        <v>83</v>
      </c>
      <c r="C24" s="2" t="s">
        <v>22</v>
      </c>
      <c r="D24" s="3">
        <v>45052</v>
      </c>
      <c r="E24" s="4">
        <v>1</v>
      </c>
      <c r="F24" s="5">
        <v>165</v>
      </c>
      <c r="G24" s="4">
        <v>14.29</v>
      </c>
      <c r="H24" s="2" t="s">
        <v>23</v>
      </c>
      <c r="I24" s="2" t="s">
        <v>55</v>
      </c>
      <c r="J24" s="2" t="s">
        <v>84</v>
      </c>
      <c r="K24" s="2" t="s">
        <v>85</v>
      </c>
      <c r="L24" s="2" t="s">
        <v>86</v>
      </c>
      <c r="M24" s="2" t="s">
        <v>87</v>
      </c>
      <c r="N24" s="5">
        <v>165</v>
      </c>
      <c r="O24" s="5">
        <v>0</v>
      </c>
      <c r="P24" s="5">
        <v>48.26</v>
      </c>
      <c r="Q24" s="2" t="s">
        <v>29</v>
      </c>
      <c r="R24" s="5">
        <v>0</v>
      </c>
      <c r="S24" s="2" t="s">
        <v>78</v>
      </c>
      <c r="T24" s="2" t="s">
        <v>61</v>
      </c>
    </row>
    <row r="25" spans="1:20" x14ac:dyDescent="0.25">
      <c r="A25" s="2" t="s">
        <v>88</v>
      </c>
      <c r="B25" s="2" t="s">
        <v>83</v>
      </c>
      <c r="C25" s="2" t="s">
        <v>45</v>
      </c>
      <c r="D25" s="3">
        <v>45066</v>
      </c>
      <c r="E25" s="4">
        <v>2</v>
      </c>
      <c r="F25" s="5">
        <v>330</v>
      </c>
      <c r="G25" s="4">
        <v>14.8</v>
      </c>
      <c r="H25" s="2" t="s">
        <v>23</v>
      </c>
      <c r="I25" s="2" t="s">
        <v>55</v>
      </c>
      <c r="J25" s="2" t="s">
        <v>84</v>
      </c>
      <c r="K25" s="2" t="s">
        <v>85</v>
      </c>
      <c r="L25" s="2" t="s">
        <v>86</v>
      </c>
      <c r="M25" s="2" t="s">
        <v>87</v>
      </c>
      <c r="N25" s="5">
        <v>330</v>
      </c>
      <c r="O25" s="5">
        <v>0</v>
      </c>
      <c r="P25" s="5">
        <v>96.53</v>
      </c>
      <c r="Q25" s="2" t="s">
        <v>29</v>
      </c>
      <c r="R25" s="5">
        <v>0</v>
      </c>
      <c r="S25" s="2" t="s">
        <v>78</v>
      </c>
      <c r="T25" s="2" t="s">
        <v>61</v>
      </c>
    </row>
    <row r="26" spans="1:20" x14ac:dyDescent="0.25">
      <c r="A26" s="2" t="s">
        <v>89</v>
      </c>
      <c r="B26" s="2" t="s">
        <v>83</v>
      </c>
      <c r="C26" s="2" t="s">
        <v>22</v>
      </c>
      <c r="D26" s="3">
        <v>45071</v>
      </c>
      <c r="E26" s="4">
        <v>2</v>
      </c>
      <c r="F26" s="5">
        <v>330</v>
      </c>
      <c r="G26" s="4">
        <v>28.58</v>
      </c>
      <c r="H26" s="2" t="s">
        <v>23</v>
      </c>
      <c r="I26" s="2" t="s">
        <v>55</v>
      </c>
      <c r="J26" s="2" t="s">
        <v>84</v>
      </c>
      <c r="K26" s="2" t="s">
        <v>85</v>
      </c>
      <c r="L26" s="2" t="s">
        <v>86</v>
      </c>
      <c r="M26" s="2" t="s">
        <v>87</v>
      </c>
      <c r="N26" s="5">
        <v>330</v>
      </c>
      <c r="O26" s="5">
        <v>0</v>
      </c>
      <c r="P26" s="5">
        <v>96.53</v>
      </c>
      <c r="Q26" s="2" t="s">
        <v>29</v>
      </c>
      <c r="R26" s="5">
        <v>0</v>
      </c>
      <c r="S26" s="2" t="s">
        <v>78</v>
      </c>
      <c r="T26" s="2" t="s">
        <v>61</v>
      </c>
    </row>
    <row r="27" spans="1:20" x14ac:dyDescent="0.25">
      <c r="A27" s="2" t="s">
        <v>90</v>
      </c>
      <c r="B27" s="2" t="s">
        <v>91</v>
      </c>
      <c r="C27" s="2" t="s">
        <v>92</v>
      </c>
      <c r="D27" s="3">
        <v>45048</v>
      </c>
      <c r="E27" s="4">
        <v>1</v>
      </c>
      <c r="F27" s="5">
        <v>360</v>
      </c>
      <c r="G27" s="4">
        <v>4</v>
      </c>
      <c r="H27" s="2" t="s">
        <v>23</v>
      </c>
      <c r="I27" s="2" t="s">
        <v>93</v>
      </c>
      <c r="J27" s="2" t="s">
        <v>94</v>
      </c>
      <c r="K27" s="2" t="s">
        <v>95</v>
      </c>
      <c r="L27" s="2" t="s">
        <v>96</v>
      </c>
      <c r="M27" s="2" t="s">
        <v>97</v>
      </c>
      <c r="N27" s="5">
        <v>360</v>
      </c>
      <c r="O27" s="5">
        <v>0</v>
      </c>
      <c r="P27" s="5">
        <v>94.5</v>
      </c>
      <c r="Q27" s="2" t="s">
        <v>29</v>
      </c>
      <c r="R27" s="5">
        <v>0</v>
      </c>
      <c r="S27" s="2" t="s">
        <v>98</v>
      </c>
      <c r="T27" s="2" t="s">
        <v>31</v>
      </c>
    </row>
    <row r="28" spans="1:20" x14ac:dyDescent="0.25">
      <c r="A28" s="2" t="s">
        <v>99</v>
      </c>
      <c r="B28" s="2" t="s">
        <v>91</v>
      </c>
      <c r="C28" s="2" t="s">
        <v>100</v>
      </c>
      <c r="D28" s="3">
        <v>45049</v>
      </c>
      <c r="E28" s="4">
        <v>5000</v>
      </c>
      <c r="F28" s="5">
        <v>700</v>
      </c>
      <c r="G28" s="4">
        <v>10</v>
      </c>
      <c r="H28" s="2" t="s">
        <v>23</v>
      </c>
      <c r="I28" s="2" t="s">
        <v>93</v>
      </c>
      <c r="J28" s="2" t="s">
        <v>94</v>
      </c>
      <c r="K28" s="2" t="s">
        <v>101</v>
      </c>
      <c r="L28" s="2" t="s">
        <v>102</v>
      </c>
      <c r="M28" s="2" t="s">
        <v>103</v>
      </c>
      <c r="N28" s="5">
        <v>700</v>
      </c>
      <c r="O28" s="5">
        <v>0</v>
      </c>
      <c r="P28" s="5">
        <v>183.75</v>
      </c>
      <c r="Q28" s="2" t="s">
        <v>29</v>
      </c>
      <c r="R28" s="5">
        <v>0</v>
      </c>
      <c r="S28" s="2" t="s">
        <v>104</v>
      </c>
      <c r="T28" s="2" t="s">
        <v>31</v>
      </c>
    </row>
    <row r="29" spans="1:20" x14ac:dyDescent="0.25">
      <c r="A29" s="2" t="s">
        <v>105</v>
      </c>
      <c r="B29" s="2" t="s">
        <v>91</v>
      </c>
      <c r="C29" s="2" t="s">
        <v>106</v>
      </c>
      <c r="D29" s="3">
        <v>45050</v>
      </c>
      <c r="E29" s="4">
        <v>1</v>
      </c>
      <c r="F29" s="5">
        <v>126.5</v>
      </c>
      <c r="G29" s="4">
        <v>0.8</v>
      </c>
      <c r="H29" s="2" t="s">
        <v>23</v>
      </c>
      <c r="I29" s="2" t="s">
        <v>93</v>
      </c>
      <c r="J29" s="2" t="s">
        <v>94</v>
      </c>
      <c r="K29" s="2" t="s">
        <v>107</v>
      </c>
      <c r="L29" s="2" t="s">
        <v>108</v>
      </c>
      <c r="M29" s="2" t="s">
        <v>109</v>
      </c>
      <c r="N29" s="5">
        <v>126.5</v>
      </c>
      <c r="O29" s="5">
        <v>0</v>
      </c>
      <c r="P29" s="5">
        <v>33.21</v>
      </c>
      <c r="Q29" s="2" t="s">
        <v>29</v>
      </c>
      <c r="R29" s="5">
        <v>0</v>
      </c>
      <c r="S29" s="2" t="s">
        <v>98</v>
      </c>
      <c r="T29" s="2" t="s">
        <v>31</v>
      </c>
    </row>
    <row r="30" spans="1:20" x14ac:dyDescent="0.25">
      <c r="A30" s="2" t="s">
        <v>110</v>
      </c>
      <c r="B30" s="2" t="s">
        <v>91</v>
      </c>
      <c r="C30" s="2" t="s">
        <v>111</v>
      </c>
      <c r="D30" s="3">
        <v>45050</v>
      </c>
      <c r="E30" s="4">
        <v>1</v>
      </c>
      <c r="F30" s="5">
        <v>30</v>
      </c>
      <c r="G30" s="4">
        <v>1</v>
      </c>
      <c r="H30" s="2" t="s">
        <v>23</v>
      </c>
      <c r="I30" s="2" t="s">
        <v>93</v>
      </c>
      <c r="J30" s="2" t="s">
        <v>94</v>
      </c>
      <c r="K30" s="2" t="s">
        <v>112</v>
      </c>
      <c r="L30" s="2" t="s">
        <v>113</v>
      </c>
      <c r="M30" s="2" t="s">
        <v>114</v>
      </c>
      <c r="N30" s="5">
        <v>30</v>
      </c>
      <c r="O30" s="5">
        <v>0</v>
      </c>
      <c r="P30" s="5">
        <v>7.88</v>
      </c>
      <c r="Q30" s="2" t="s">
        <v>29</v>
      </c>
      <c r="R30" s="5">
        <v>0</v>
      </c>
      <c r="S30" s="2" t="s">
        <v>115</v>
      </c>
      <c r="T30" s="2" t="s">
        <v>31</v>
      </c>
    </row>
    <row r="31" spans="1:20" x14ac:dyDescent="0.25">
      <c r="A31" s="2" t="s">
        <v>116</v>
      </c>
      <c r="B31" s="2" t="s">
        <v>91</v>
      </c>
      <c r="C31" s="2" t="s">
        <v>117</v>
      </c>
      <c r="D31" s="3">
        <v>45057</v>
      </c>
      <c r="E31" s="4">
        <v>2</v>
      </c>
      <c r="F31" s="5">
        <v>160</v>
      </c>
      <c r="G31" s="4">
        <v>3.2</v>
      </c>
      <c r="H31" s="2" t="s">
        <v>23</v>
      </c>
      <c r="I31" s="2" t="s">
        <v>93</v>
      </c>
      <c r="J31" s="2" t="s">
        <v>94</v>
      </c>
      <c r="K31" s="2" t="s">
        <v>118</v>
      </c>
      <c r="L31" s="2" t="s">
        <v>119</v>
      </c>
      <c r="M31" s="2" t="s">
        <v>120</v>
      </c>
      <c r="N31" s="5">
        <v>160</v>
      </c>
      <c r="O31" s="5">
        <v>0</v>
      </c>
      <c r="P31" s="5">
        <v>42</v>
      </c>
      <c r="Q31" s="2" t="s">
        <v>29</v>
      </c>
      <c r="R31" s="5">
        <v>0</v>
      </c>
      <c r="S31" s="2" t="s">
        <v>98</v>
      </c>
      <c r="T31" s="2" t="s">
        <v>31</v>
      </c>
    </row>
    <row r="32" spans="1:20" x14ac:dyDescent="0.25">
      <c r="A32" s="2" t="s">
        <v>121</v>
      </c>
      <c r="B32" s="2" t="s">
        <v>91</v>
      </c>
      <c r="C32" s="2" t="s">
        <v>106</v>
      </c>
      <c r="D32" s="3">
        <v>45058</v>
      </c>
      <c r="E32" s="4">
        <v>1</v>
      </c>
      <c r="F32" s="5">
        <v>126.5</v>
      </c>
      <c r="G32" s="4">
        <v>0.8</v>
      </c>
      <c r="H32" s="2" t="s">
        <v>23</v>
      </c>
      <c r="I32" s="2" t="s">
        <v>93</v>
      </c>
      <c r="J32" s="2" t="s">
        <v>94</v>
      </c>
      <c r="K32" s="2" t="s">
        <v>122</v>
      </c>
      <c r="L32" s="2" t="s">
        <v>123</v>
      </c>
      <c r="M32" s="2" t="s">
        <v>124</v>
      </c>
      <c r="N32" s="5">
        <v>126.5</v>
      </c>
      <c r="O32" s="5">
        <v>0</v>
      </c>
      <c r="P32" s="5">
        <v>33.21</v>
      </c>
      <c r="Q32" s="2" t="s">
        <v>29</v>
      </c>
      <c r="R32" s="5">
        <v>0</v>
      </c>
      <c r="S32" s="2" t="s">
        <v>125</v>
      </c>
      <c r="T32" s="2" t="s">
        <v>31</v>
      </c>
    </row>
    <row r="33" spans="1:20" x14ac:dyDescent="0.25">
      <c r="A33" s="2" t="s">
        <v>126</v>
      </c>
      <c r="B33" s="2" t="s">
        <v>91</v>
      </c>
      <c r="C33" s="2" t="s">
        <v>100</v>
      </c>
      <c r="D33" s="3">
        <v>45063</v>
      </c>
      <c r="E33" s="4">
        <v>5000</v>
      </c>
      <c r="F33" s="5">
        <v>700</v>
      </c>
      <c r="G33" s="4">
        <v>10</v>
      </c>
      <c r="H33" s="2" t="s">
        <v>23</v>
      </c>
      <c r="I33" s="2" t="s">
        <v>93</v>
      </c>
      <c r="J33" s="2" t="s">
        <v>94</v>
      </c>
      <c r="K33" s="2" t="s">
        <v>127</v>
      </c>
      <c r="L33" s="2" t="s">
        <v>128</v>
      </c>
      <c r="M33" s="2" t="s">
        <v>129</v>
      </c>
      <c r="N33" s="5">
        <v>700</v>
      </c>
      <c r="O33" s="5">
        <v>0</v>
      </c>
      <c r="P33" s="5">
        <v>183.75</v>
      </c>
      <c r="Q33" s="2" t="s">
        <v>29</v>
      </c>
      <c r="R33" s="5">
        <v>0</v>
      </c>
      <c r="S33" s="2" t="s">
        <v>98</v>
      </c>
      <c r="T33" s="2" t="s">
        <v>31</v>
      </c>
    </row>
    <row r="34" spans="1:20" x14ac:dyDescent="0.25">
      <c r="A34" s="2" t="s">
        <v>130</v>
      </c>
      <c r="B34" s="2" t="s">
        <v>91</v>
      </c>
      <c r="C34" s="2" t="s">
        <v>100</v>
      </c>
      <c r="D34" s="3">
        <v>45063</v>
      </c>
      <c r="E34" s="4">
        <v>5000</v>
      </c>
      <c r="F34" s="5">
        <v>700</v>
      </c>
      <c r="G34" s="4">
        <v>10</v>
      </c>
      <c r="H34" s="2" t="s">
        <v>23</v>
      </c>
      <c r="I34" s="2" t="s">
        <v>93</v>
      </c>
      <c r="J34" s="2" t="s">
        <v>94</v>
      </c>
      <c r="K34" s="2" t="s">
        <v>127</v>
      </c>
      <c r="L34" s="2" t="s">
        <v>128</v>
      </c>
      <c r="M34" s="2" t="s">
        <v>129</v>
      </c>
      <c r="N34" s="5">
        <v>700</v>
      </c>
      <c r="O34" s="5">
        <v>0</v>
      </c>
      <c r="P34" s="5">
        <v>183.75</v>
      </c>
      <c r="Q34" s="2" t="s">
        <v>29</v>
      </c>
      <c r="R34" s="5">
        <v>0</v>
      </c>
      <c r="S34" s="2" t="s">
        <v>98</v>
      </c>
      <c r="T34" s="2" t="s">
        <v>31</v>
      </c>
    </row>
    <row r="35" spans="1:20" x14ac:dyDescent="0.25">
      <c r="A35" s="2" t="s">
        <v>131</v>
      </c>
      <c r="B35" s="2" t="s">
        <v>91</v>
      </c>
      <c r="C35" s="2" t="s">
        <v>100</v>
      </c>
      <c r="D35" s="3">
        <v>45065</v>
      </c>
      <c r="E35" s="4">
        <v>5000</v>
      </c>
      <c r="F35" s="5">
        <v>700</v>
      </c>
      <c r="G35" s="4">
        <v>10</v>
      </c>
      <c r="H35" s="2" t="s">
        <v>23</v>
      </c>
      <c r="I35" s="2" t="s">
        <v>93</v>
      </c>
      <c r="J35" s="2" t="s">
        <v>94</v>
      </c>
      <c r="K35" s="2" t="s">
        <v>101</v>
      </c>
      <c r="L35" s="2" t="s">
        <v>102</v>
      </c>
      <c r="M35" s="2" t="s">
        <v>103</v>
      </c>
      <c r="N35" s="5">
        <v>700</v>
      </c>
      <c r="O35" s="5">
        <v>0</v>
      </c>
      <c r="P35" s="5">
        <v>183.75</v>
      </c>
      <c r="Q35" s="2" t="s">
        <v>29</v>
      </c>
      <c r="R35" s="5">
        <v>0</v>
      </c>
      <c r="S35" s="2" t="s">
        <v>104</v>
      </c>
      <c r="T35" s="2" t="s">
        <v>31</v>
      </c>
    </row>
    <row r="36" spans="1:20" x14ac:dyDescent="0.25">
      <c r="A36" s="2" t="s">
        <v>132</v>
      </c>
      <c r="B36" s="2" t="s">
        <v>91</v>
      </c>
      <c r="C36" s="2" t="s">
        <v>106</v>
      </c>
      <c r="D36" s="3">
        <v>45070</v>
      </c>
      <c r="E36" s="4">
        <v>1</v>
      </c>
      <c r="F36" s="5">
        <v>126.5</v>
      </c>
      <c r="G36" s="4">
        <v>0.8</v>
      </c>
      <c r="H36" s="2" t="s">
        <v>23</v>
      </c>
      <c r="I36" s="2" t="s">
        <v>93</v>
      </c>
      <c r="J36" s="2" t="s">
        <v>94</v>
      </c>
      <c r="K36" s="2" t="s">
        <v>133</v>
      </c>
      <c r="L36" s="2" t="s">
        <v>134</v>
      </c>
      <c r="M36" s="2" t="s">
        <v>135</v>
      </c>
      <c r="N36" s="5">
        <v>126.5</v>
      </c>
      <c r="O36" s="5">
        <v>0</v>
      </c>
      <c r="P36" s="5">
        <v>33.21</v>
      </c>
      <c r="Q36" s="2" t="s">
        <v>29</v>
      </c>
      <c r="R36" s="5">
        <v>0</v>
      </c>
      <c r="S36" s="2" t="s">
        <v>136</v>
      </c>
      <c r="T36" s="2" t="s">
        <v>31</v>
      </c>
    </row>
    <row r="37" spans="1:20" x14ac:dyDescent="0.25">
      <c r="A37" s="2" t="s">
        <v>137</v>
      </c>
      <c r="B37" s="2" t="s">
        <v>138</v>
      </c>
      <c r="C37" s="2" t="s">
        <v>22</v>
      </c>
      <c r="D37" s="3">
        <v>45048</v>
      </c>
      <c r="E37" s="4">
        <v>1</v>
      </c>
      <c r="F37" s="5">
        <v>165</v>
      </c>
      <c r="G37" s="4">
        <v>14.29</v>
      </c>
      <c r="H37" s="2" t="s">
        <v>23</v>
      </c>
      <c r="I37" s="2" t="s">
        <v>93</v>
      </c>
      <c r="J37" s="2" t="s">
        <v>139</v>
      </c>
      <c r="K37" s="2" t="s">
        <v>140</v>
      </c>
      <c r="L37" s="2" t="s">
        <v>58</v>
      </c>
      <c r="M37" s="2" t="s">
        <v>141</v>
      </c>
      <c r="N37" s="5">
        <v>165</v>
      </c>
      <c r="O37" s="5">
        <v>0</v>
      </c>
      <c r="P37" s="5">
        <v>43.31</v>
      </c>
      <c r="Q37" s="2" t="s">
        <v>29</v>
      </c>
      <c r="R37" s="5">
        <v>0</v>
      </c>
      <c r="S37" s="2" t="s">
        <v>125</v>
      </c>
      <c r="T37" s="2" t="s">
        <v>31</v>
      </c>
    </row>
    <row r="38" spans="1:20" x14ac:dyDescent="0.25">
      <c r="A38" s="2" t="s">
        <v>142</v>
      </c>
      <c r="B38" s="2" t="s">
        <v>138</v>
      </c>
      <c r="C38" s="2" t="s">
        <v>143</v>
      </c>
      <c r="D38" s="3">
        <v>45048</v>
      </c>
      <c r="E38" s="4">
        <v>1</v>
      </c>
      <c r="F38" s="5">
        <v>650</v>
      </c>
      <c r="G38" s="4">
        <v>25.88</v>
      </c>
      <c r="H38" s="2" t="s">
        <v>23</v>
      </c>
      <c r="I38" s="2" t="s">
        <v>93</v>
      </c>
      <c r="J38" s="2" t="s">
        <v>139</v>
      </c>
      <c r="K38" s="2" t="s">
        <v>140</v>
      </c>
      <c r="L38" s="2" t="s">
        <v>58</v>
      </c>
      <c r="M38" s="2" t="s">
        <v>141</v>
      </c>
      <c r="N38" s="5">
        <v>650</v>
      </c>
      <c r="O38" s="5">
        <v>0</v>
      </c>
      <c r="P38" s="5">
        <v>170.63</v>
      </c>
      <c r="Q38" s="2" t="s">
        <v>29</v>
      </c>
      <c r="R38" s="5">
        <v>0</v>
      </c>
      <c r="S38" s="2" t="s">
        <v>125</v>
      </c>
      <c r="T38" s="2" t="s">
        <v>31</v>
      </c>
    </row>
    <row r="39" spans="1:20" x14ac:dyDescent="0.25">
      <c r="A39" s="2" t="s">
        <v>144</v>
      </c>
      <c r="B39" s="2" t="s">
        <v>138</v>
      </c>
      <c r="C39" s="2" t="s">
        <v>22</v>
      </c>
      <c r="D39" s="3">
        <v>45048</v>
      </c>
      <c r="E39" s="4">
        <v>1</v>
      </c>
      <c r="F39" s="5">
        <v>165</v>
      </c>
      <c r="G39" s="4">
        <v>14.29</v>
      </c>
      <c r="H39" s="2" t="s">
        <v>23</v>
      </c>
      <c r="I39" s="2" t="s">
        <v>93</v>
      </c>
      <c r="J39" s="2" t="s">
        <v>139</v>
      </c>
      <c r="K39" s="2" t="s">
        <v>140</v>
      </c>
      <c r="L39" s="2" t="s">
        <v>58</v>
      </c>
      <c r="M39" s="2" t="s">
        <v>141</v>
      </c>
      <c r="N39" s="5">
        <v>165</v>
      </c>
      <c r="O39" s="5">
        <v>0</v>
      </c>
      <c r="P39" s="5">
        <v>43.31</v>
      </c>
      <c r="Q39" s="2" t="s">
        <v>29</v>
      </c>
      <c r="R39" s="5">
        <v>0</v>
      </c>
      <c r="S39" s="2" t="s">
        <v>125</v>
      </c>
      <c r="T39" s="2" t="s">
        <v>31</v>
      </c>
    </row>
    <row r="40" spans="1:20" x14ac:dyDescent="0.25">
      <c r="A40" s="2" t="s">
        <v>145</v>
      </c>
      <c r="B40" s="2" t="s">
        <v>138</v>
      </c>
      <c r="C40" s="2" t="s">
        <v>33</v>
      </c>
      <c r="D40" s="3">
        <v>45049</v>
      </c>
      <c r="E40" s="4">
        <v>1</v>
      </c>
      <c r="F40" s="5">
        <v>165</v>
      </c>
      <c r="G40" s="4">
        <v>10.56</v>
      </c>
      <c r="H40" s="2" t="s">
        <v>23</v>
      </c>
      <c r="I40" s="2" t="s">
        <v>93</v>
      </c>
      <c r="J40" s="2" t="s">
        <v>139</v>
      </c>
      <c r="K40" s="2" t="s">
        <v>140</v>
      </c>
      <c r="L40" s="2" t="s">
        <v>58</v>
      </c>
      <c r="M40" s="2" t="s">
        <v>141</v>
      </c>
      <c r="N40" s="5">
        <v>165</v>
      </c>
      <c r="O40" s="5">
        <v>0</v>
      </c>
      <c r="P40" s="5">
        <v>43.31</v>
      </c>
      <c r="Q40" s="2" t="s">
        <v>29</v>
      </c>
      <c r="R40" s="5">
        <v>0</v>
      </c>
      <c r="S40" s="2" t="s">
        <v>125</v>
      </c>
      <c r="T40" s="2" t="s">
        <v>31</v>
      </c>
    </row>
    <row r="41" spans="1:20" x14ac:dyDescent="0.25">
      <c r="A41" s="2" t="s">
        <v>146</v>
      </c>
      <c r="B41" s="2" t="s">
        <v>138</v>
      </c>
      <c r="C41" s="2" t="s">
        <v>22</v>
      </c>
      <c r="D41" s="3">
        <v>45050</v>
      </c>
      <c r="E41" s="4">
        <v>1</v>
      </c>
      <c r="F41" s="5">
        <v>165</v>
      </c>
      <c r="G41" s="4">
        <v>14.29</v>
      </c>
      <c r="H41" s="2" t="s">
        <v>23</v>
      </c>
      <c r="I41" s="2" t="s">
        <v>93</v>
      </c>
      <c r="J41" s="2" t="s">
        <v>139</v>
      </c>
      <c r="K41" s="2" t="s">
        <v>140</v>
      </c>
      <c r="L41" s="2" t="s">
        <v>58</v>
      </c>
      <c r="M41" s="2" t="s">
        <v>141</v>
      </c>
      <c r="N41" s="5">
        <v>165</v>
      </c>
      <c r="O41" s="5">
        <v>0</v>
      </c>
      <c r="P41" s="5">
        <v>43.31</v>
      </c>
      <c r="Q41" s="2" t="s">
        <v>29</v>
      </c>
      <c r="R41" s="5">
        <v>0</v>
      </c>
      <c r="S41" s="2" t="s">
        <v>125</v>
      </c>
      <c r="T41" s="2" t="s">
        <v>31</v>
      </c>
    </row>
    <row r="42" spans="1:20" x14ac:dyDescent="0.25">
      <c r="A42" s="2" t="s">
        <v>147</v>
      </c>
      <c r="B42" s="2" t="s">
        <v>138</v>
      </c>
      <c r="C42" s="2" t="s">
        <v>22</v>
      </c>
      <c r="D42" s="3">
        <v>45050</v>
      </c>
      <c r="E42" s="4">
        <v>1</v>
      </c>
      <c r="F42" s="5">
        <v>165</v>
      </c>
      <c r="G42" s="4">
        <v>14.29</v>
      </c>
      <c r="H42" s="2" t="s">
        <v>23</v>
      </c>
      <c r="I42" s="2" t="s">
        <v>93</v>
      </c>
      <c r="J42" s="2" t="s">
        <v>139</v>
      </c>
      <c r="K42" s="2" t="s">
        <v>140</v>
      </c>
      <c r="L42" s="2" t="s">
        <v>58</v>
      </c>
      <c r="M42" s="2" t="s">
        <v>141</v>
      </c>
      <c r="N42" s="5">
        <v>165</v>
      </c>
      <c r="O42" s="5">
        <v>0</v>
      </c>
      <c r="P42" s="5">
        <v>43.31</v>
      </c>
      <c r="Q42" s="2" t="s">
        <v>29</v>
      </c>
      <c r="R42" s="5">
        <v>0</v>
      </c>
      <c r="S42" s="2" t="s">
        <v>125</v>
      </c>
      <c r="T42" s="2" t="s">
        <v>31</v>
      </c>
    </row>
    <row r="43" spans="1:20" x14ac:dyDescent="0.25">
      <c r="A43" s="2" t="s">
        <v>148</v>
      </c>
      <c r="B43" s="2" t="s">
        <v>138</v>
      </c>
      <c r="C43" s="2" t="s">
        <v>22</v>
      </c>
      <c r="D43" s="3">
        <v>45051</v>
      </c>
      <c r="E43" s="4">
        <v>1</v>
      </c>
      <c r="F43" s="5">
        <v>165</v>
      </c>
      <c r="G43" s="4">
        <v>14.29</v>
      </c>
      <c r="H43" s="2" t="s">
        <v>23</v>
      </c>
      <c r="I43" s="2" t="s">
        <v>93</v>
      </c>
      <c r="J43" s="2" t="s">
        <v>139</v>
      </c>
      <c r="K43" s="2" t="s">
        <v>140</v>
      </c>
      <c r="L43" s="2" t="s">
        <v>58</v>
      </c>
      <c r="M43" s="2" t="s">
        <v>141</v>
      </c>
      <c r="N43" s="5">
        <v>165</v>
      </c>
      <c r="O43" s="5">
        <v>0</v>
      </c>
      <c r="P43" s="5">
        <v>43.31</v>
      </c>
      <c r="Q43" s="2" t="s">
        <v>29</v>
      </c>
      <c r="R43" s="5">
        <v>0</v>
      </c>
      <c r="S43" s="2" t="s">
        <v>125</v>
      </c>
      <c r="T43" s="2" t="s">
        <v>31</v>
      </c>
    </row>
    <row r="44" spans="1:20" x14ac:dyDescent="0.25">
      <c r="A44" s="2" t="s">
        <v>149</v>
      </c>
      <c r="B44" s="2" t="s">
        <v>138</v>
      </c>
      <c r="C44" s="2" t="s">
        <v>45</v>
      </c>
      <c r="D44" s="3">
        <v>45051</v>
      </c>
      <c r="E44" s="4">
        <v>1</v>
      </c>
      <c r="F44" s="5">
        <v>165</v>
      </c>
      <c r="G44" s="4">
        <v>7.4</v>
      </c>
      <c r="H44" s="2" t="s">
        <v>23</v>
      </c>
      <c r="I44" s="2" t="s">
        <v>93</v>
      </c>
      <c r="J44" s="2" t="s">
        <v>139</v>
      </c>
      <c r="K44" s="2" t="s">
        <v>140</v>
      </c>
      <c r="L44" s="2" t="s">
        <v>58</v>
      </c>
      <c r="M44" s="2" t="s">
        <v>141</v>
      </c>
      <c r="N44" s="5">
        <v>165</v>
      </c>
      <c r="O44" s="5">
        <v>0</v>
      </c>
      <c r="P44" s="5">
        <v>43.31</v>
      </c>
      <c r="Q44" s="2" t="s">
        <v>29</v>
      </c>
      <c r="R44" s="5">
        <v>0</v>
      </c>
      <c r="S44" s="2" t="s">
        <v>125</v>
      </c>
      <c r="T44" s="2" t="s">
        <v>31</v>
      </c>
    </row>
    <row r="45" spans="1:20" x14ac:dyDescent="0.25">
      <c r="A45" s="2" t="s">
        <v>150</v>
      </c>
      <c r="B45" s="2" t="s">
        <v>138</v>
      </c>
      <c r="C45" s="2" t="s">
        <v>22</v>
      </c>
      <c r="D45" s="3">
        <v>45051</v>
      </c>
      <c r="E45" s="4">
        <v>1</v>
      </c>
      <c r="F45" s="5">
        <v>165</v>
      </c>
      <c r="G45" s="4">
        <v>14.29</v>
      </c>
      <c r="H45" s="2" t="s">
        <v>23</v>
      </c>
      <c r="I45" s="2" t="s">
        <v>93</v>
      </c>
      <c r="J45" s="2" t="s">
        <v>139</v>
      </c>
      <c r="K45" s="2" t="s">
        <v>140</v>
      </c>
      <c r="L45" s="2" t="s">
        <v>58</v>
      </c>
      <c r="M45" s="2" t="s">
        <v>141</v>
      </c>
      <c r="N45" s="5">
        <v>165</v>
      </c>
      <c r="O45" s="5">
        <v>0</v>
      </c>
      <c r="P45" s="5">
        <v>43.31</v>
      </c>
      <c r="Q45" s="2" t="s">
        <v>29</v>
      </c>
      <c r="R45" s="5">
        <v>0</v>
      </c>
      <c r="S45" s="2" t="s">
        <v>125</v>
      </c>
      <c r="T45" s="2" t="s">
        <v>31</v>
      </c>
    </row>
    <row r="46" spans="1:20" x14ac:dyDescent="0.25">
      <c r="A46" s="2" t="s">
        <v>151</v>
      </c>
      <c r="B46" s="2" t="s">
        <v>138</v>
      </c>
      <c r="C46" s="2" t="s">
        <v>22</v>
      </c>
      <c r="D46" s="3">
        <v>45051</v>
      </c>
      <c r="E46" s="4">
        <v>2</v>
      </c>
      <c r="F46" s="5">
        <v>330</v>
      </c>
      <c r="G46" s="4">
        <v>28.58</v>
      </c>
      <c r="H46" s="2" t="s">
        <v>23</v>
      </c>
      <c r="I46" s="2" t="s">
        <v>93</v>
      </c>
      <c r="J46" s="2" t="s">
        <v>139</v>
      </c>
      <c r="K46" s="2" t="s">
        <v>140</v>
      </c>
      <c r="L46" s="2" t="s">
        <v>58</v>
      </c>
      <c r="M46" s="2" t="s">
        <v>141</v>
      </c>
      <c r="N46" s="5">
        <v>330</v>
      </c>
      <c r="O46" s="5">
        <v>0</v>
      </c>
      <c r="P46" s="5">
        <v>86.63</v>
      </c>
      <c r="Q46" s="2" t="s">
        <v>29</v>
      </c>
      <c r="R46" s="5">
        <v>0</v>
      </c>
      <c r="S46" s="2" t="s">
        <v>125</v>
      </c>
      <c r="T46" s="2" t="s">
        <v>31</v>
      </c>
    </row>
    <row r="47" spans="1:20" x14ac:dyDescent="0.25">
      <c r="A47" s="2" t="s">
        <v>152</v>
      </c>
      <c r="B47" s="2" t="s">
        <v>138</v>
      </c>
      <c r="C47" s="2" t="s">
        <v>33</v>
      </c>
      <c r="D47" s="3">
        <v>45052</v>
      </c>
      <c r="E47" s="4">
        <v>1</v>
      </c>
      <c r="F47" s="5">
        <v>165</v>
      </c>
      <c r="G47" s="4">
        <v>10.56</v>
      </c>
      <c r="H47" s="2" t="s">
        <v>23</v>
      </c>
      <c r="I47" s="2" t="s">
        <v>93</v>
      </c>
      <c r="J47" s="2" t="s">
        <v>139</v>
      </c>
      <c r="K47" s="2" t="s">
        <v>140</v>
      </c>
      <c r="L47" s="2" t="s">
        <v>58</v>
      </c>
      <c r="M47" s="2" t="s">
        <v>141</v>
      </c>
      <c r="N47" s="5">
        <v>165</v>
      </c>
      <c r="O47" s="5">
        <v>0</v>
      </c>
      <c r="P47" s="5">
        <v>43.31</v>
      </c>
      <c r="Q47" s="2" t="s">
        <v>29</v>
      </c>
      <c r="R47" s="5">
        <v>0</v>
      </c>
      <c r="S47" s="2" t="s">
        <v>125</v>
      </c>
      <c r="T47" s="2" t="s">
        <v>31</v>
      </c>
    </row>
    <row r="48" spans="1:20" x14ac:dyDescent="0.25">
      <c r="A48" s="2" t="s">
        <v>153</v>
      </c>
      <c r="B48" s="2" t="s">
        <v>138</v>
      </c>
      <c r="C48" s="2" t="s">
        <v>22</v>
      </c>
      <c r="D48" s="3">
        <v>45054</v>
      </c>
      <c r="E48" s="4">
        <v>1</v>
      </c>
      <c r="F48" s="5">
        <v>165</v>
      </c>
      <c r="G48" s="4">
        <v>14.29</v>
      </c>
      <c r="H48" s="2" t="s">
        <v>23</v>
      </c>
      <c r="I48" s="2" t="s">
        <v>93</v>
      </c>
      <c r="J48" s="2" t="s">
        <v>139</v>
      </c>
      <c r="K48" s="2" t="s">
        <v>140</v>
      </c>
      <c r="L48" s="2" t="s">
        <v>58</v>
      </c>
      <c r="M48" s="2" t="s">
        <v>141</v>
      </c>
      <c r="N48" s="5">
        <v>165</v>
      </c>
      <c r="O48" s="5">
        <v>0</v>
      </c>
      <c r="P48" s="5">
        <v>43.31</v>
      </c>
      <c r="Q48" s="2" t="s">
        <v>29</v>
      </c>
      <c r="R48" s="5">
        <v>0</v>
      </c>
      <c r="S48" s="2" t="s">
        <v>125</v>
      </c>
      <c r="T48" s="2" t="s">
        <v>31</v>
      </c>
    </row>
    <row r="49" spans="1:20" x14ac:dyDescent="0.25">
      <c r="A49" s="2" t="s">
        <v>154</v>
      </c>
      <c r="B49" s="2" t="s">
        <v>138</v>
      </c>
      <c r="C49" s="2" t="s">
        <v>22</v>
      </c>
      <c r="D49" s="3">
        <v>45054</v>
      </c>
      <c r="E49" s="4">
        <v>1</v>
      </c>
      <c r="F49" s="5">
        <v>165</v>
      </c>
      <c r="G49" s="4">
        <v>14.29</v>
      </c>
      <c r="H49" s="2" t="s">
        <v>23</v>
      </c>
      <c r="I49" s="2" t="s">
        <v>93</v>
      </c>
      <c r="J49" s="2" t="s">
        <v>139</v>
      </c>
      <c r="K49" s="2" t="s">
        <v>140</v>
      </c>
      <c r="L49" s="2" t="s">
        <v>58</v>
      </c>
      <c r="M49" s="2" t="s">
        <v>141</v>
      </c>
      <c r="N49" s="5">
        <v>165</v>
      </c>
      <c r="O49" s="5">
        <v>0</v>
      </c>
      <c r="P49" s="5">
        <v>43.31</v>
      </c>
      <c r="Q49" s="2" t="s">
        <v>29</v>
      </c>
      <c r="R49" s="5">
        <v>0</v>
      </c>
      <c r="S49" s="2" t="s">
        <v>125</v>
      </c>
      <c r="T49" s="2" t="s">
        <v>31</v>
      </c>
    </row>
    <row r="50" spans="1:20" x14ac:dyDescent="0.25">
      <c r="A50" s="2" t="s">
        <v>155</v>
      </c>
      <c r="B50" s="2" t="s">
        <v>138</v>
      </c>
      <c r="C50" s="2" t="s">
        <v>22</v>
      </c>
      <c r="D50" s="3">
        <v>45055</v>
      </c>
      <c r="E50" s="4">
        <v>1</v>
      </c>
      <c r="F50" s="5">
        <v>165</v>
      </c>
      <c r="G50" s="4">
        <v>14.29</v>
      </c>
      <c r="H50" s="2" t="s">
        <v>23</v>
      </c>
      <c r="I50" s="2" t="s">
        <v>93</v>
      </c>
      <c r="J50" s="2" t="s">
        <v>139</v>
      </c>
      <c r="K50" s="2" t="s">
        <v>140</v>
      </c>
      <c r="L50" s="2" t="s">
        <v>58</v>
      </c>
      <c r="M50" s="2" t="s">
        <v>141</v>
      </c>
      <c r="N50" s="5">
        <v>165</v>
      </c>
      <c r="O50" s="5">
        <v>0</v>
      </c>
      <c r="P50" s="5">
        <v>43.31</v>
      </c>
      <c r="Q50" s="2" t="s">
        <v>29</v>
      </c>
      <c r="R50" s="5">
        <v>0</v>
      </c>
      <c r="S50" s="2" t="s">
        <v>125</v>
      </c>
      <c r="T50" s="2" t="s">
        <v>31</v>
      </c>
    </row>
    <row r="51" spans="1:20" x14ac:dyDescent="0.25">
      <c r="A51" s="2" t="s">
        <v>156</v>
      </c>
      <c r="B51" s="2" t="s">
        <v>138</v>
      </c>
      <c r="C51" s="2" t="s">
        <v>33</v>
      </c>
      <c r="D51" s="3">
        <v>45055</v>
      </c>
      <c r="E51" s="4">
        <v>1</v>
      </c>
      <c r="F51" s="5">
        <v>165</v>
      </c>
      <c r="G51" s="4">
        <v>10.56</v>
      </c>
      <c r="H51" s="2" t="s">
        <v>23</v>
      </c>
      <c r="I51" s="2" t="s">
        <v>93</v>
      </c>
      <c r="J51" s="2" t="s">
        <v>139</v>
      </c>
      <c r="K51" s="2" t="s">
        <v>140</v>
      </c>
      <c r="L51" s="2" t="s">
        <v>58</v>
      </c>
      <c r="M51" s="2" t="s">
        <v>141</v>
      </c>
      <c r="N51" s="5">
        <v>165</v>
      </c>
      <c r="O51" s="5">
        <v>0</v>
      </c>
      <c r="P51" s="5">
        <v>43.31</v>
      </c>
      <c r="Q51" s="2" t="s">
        <v>29</v>
      </c>
      <c r="R51" s="5">
        <v>0</v>
      </c>
      <c r="S51" s="2" t="s">
        <v>125</v>
      </c>
      <c r="T51" s="2" t="s">
        <v>31</v>
      </c>
    </row>
    <row r="52" spans="1:20" x14ac:dyDescent="0.25">
      <c r="A52" s="2" t="s">
        <v>157</v>
      </c>
      <c r="B52" s="2" t="s">
        <v>138</v>
      </c>
      <c r="C52" s="2" t="s">
        <v>22</v>
      </c>
      <c r="D52" s="3">
        <v>45056</v>
      </c>
      <c r="E52" s="4">
        <v>1</v>
      </c>
      <c r="F52" s="5">
        <v>165</v>
      </c>
      <c r="G52" s="4">
        <v>14.29</v>
      </c>
      <c r="H52" s="2" t="s">
        <v>23</v>
      </c>
      <c r="I52" s="2" t="s">
        <v>93</v>
      </c>
      <c r="J52" s="2" t="s">
        <v>139</v>
      </c>
      <c r="K52" s="2" t="s">
        <v>140</v>
      </c>
      <c r="L52" s="2" t="s">
        <v>58</v>
      </c>
      <c r="M52" s="2" t="s">
        <v>141</v>
      </c>
      <c r="N52" s="5">
        <v>165</v>
      </c>
      <c r="O52" s="5">
        <v>0</v>
      </c>
      <c r="P52" s="5">
        <v>43.31</v>
      </c>
      <c r="Q52" s="2" t="s">
        <v>29</v>
      </c>
      <c r="R52" s="5">
        <v>0</v>
      </c>
      <c r="S52" s="2" t="s">
        <v>125</v>
      </c>
      <c r="T52" s="2" t="s">
        <v>31</v>
      </c>
    </row>
    <row r="53" spans="1:20" x14ac:dyDescent="0.25">
      <c r="A53" s="2" t="s">
        <v>158</v>
      </c>
      <c r="B53" s="2" t="s">
        <v>138</v>
      </c>
      <c r="C53" s="2" t="s">
        <v>22</v>
      </c>
      <c r="D53" s="3">
        <v>45056</v>
      </c>
      <c r="E53" s="4">
        <v>1</v>
      </c>
      <c r="F53" s="5">
        <v>165</v>
      </c>
      <c r="G53" s="4">
        <v>14.29</v>
      </c>
      <c r="H53" s="2" t="s">
        <v>23</v>
      </c>
      <c r="I53" s="2" t="s">
        <v>93</v>
      </c>
      <c r="J53" s="2" t="s">
        <v>139</v>
      </c>
      <c r="K53" s="2" t="s">
        <v>140</v>
      </c>
      <c r="L53" s="2" t="s">
        <v>58</v>
      </c>
      <c r="M53" s="2" t="s">
        <v>141</v>
      </c>
      <c r="N53" s="5">
        <v>165</v>
      </c>
      <c r="O53" s="5">
        <v>0</v>
      </c>
      <c r="P53" s="5">
        <v>43.31</v>
      </c>
      <c r="Q53" s="2" t="s">
        <v>29</v>
      </c>
      <c r="R53" s="5">
        <v>0</v>
      </c>
      <c r="S53" s="2" t="s">
        <v>125</v>
      </c>
      <c r="T53" s="2" t="s">
        <v>31</v>
      </c>
    </row>
    <row r="54" spans="1:20" x14ac:dyDescent="0.25">
      <c r="A54" s="2" t="s">
        <v>159</v>
      </c>
      <c r="B54" s="2" t="s">
        <v>138</v>
      </c>
      <c r="C54" s="2" t="s">
        <v>22</v>
      </c>
      <c r="D54" s="3">
        <v>45058</v>
      </c>
      <c r="E54" s="4">
        <v>1</v>
      </c>
      <c r="F54" s="5">
        <v>165</v>
      </c>
      <c r="G54" s="4">
        <v>14.29</v>
      </c>
      <c r="H54" s="2" t="s">
        <v>23</v>
      </c>
      <c r="I54" s="2" t="s">
        <v>93</v>
      </c>
      <c r="J54" s="2" t="s">
        <v>139</v>
      </c>
      <c r="K54" s="2" t="s">
        <v>140</v>
      </c>
      <c r="L54" s="2" t="s">
        <v>58</v>
      </c>
      <c r="M54" s="2" t="s">
        <v>141</v>
      </c>
      <c r="N54" s="5">
        <v>165</v>
      </c>
      <c r="O54" s="5">
        <v>0</v>
      </c>
      <c r="P54" s="5">
        <v>43.31</v>
      </c>
      <c r="Q54" s="2" t="s">
        <v>29</v>
      </c>
      <c r="R54" s="5">
        <v>0</v>
      </c>
      <c r="S54" s="2" t="s">
        <v>125</v>
      </c>
      <c r="T54" s="2" t="s">
        <v>31</v>
      </c>
    </row>
    <row r="55" spans="1:20" x14ac:dyDescent="0.25">
      <c r="A55" s="2" t="s">
        <v>160</v>
      </c>
      <c r="B55" s="2" t="s">
        <v>138</v>
      </c>
      <c r="C55" s="2" t="s">
        <v>22</v>
      </c>
      <c r="D55" s="3">
        <v>45058</v>
      </c>
      <c r="E55" s="4">
        <v>2</v>
      </c>
      <c r="F55" s="5">
        <v>330</v>
      </c>
      <c r="G55" s="4">
        <v>28.58</v>
      </c>
      <c r="H55" s="2" t="s">
        <v>23</v>
      </c>
      <c r="I55" s="2" t="s">
        <v>93</v>
      </c>
      <c r="J55" s="2" t="s">
        <v>139</v>
      </c>
      <c r="K55" s="2" t="s">
        <v>140</v>
      </c>
      <c r="L55" s="2" t="s">
        <v>58</v>
      </c>
      <c r="M55" s="2" t="s">
        <v>141</v>
      </c>
      <c r="N55" s="5">
        <v>330</v>
      </c>
      <c r="O55" s="5">
        <v>0</v>
      </c>
      <c r="P55" s="5">
        <v>86.63</v>
      </c>
      <c r="Q55" s="2" t="s">
        <v>29</v>
      </c>
      <c r="R55" s="5">
        <v>0</v>
      </c>
      <c r="S55" s="2" t="s">
        <v>125</v>
      </c>
      <c r="T55" s="2" t="s">
        <v>31</v>
      </c>
    </row>
    <row r="56" spans="1:20" x14ac:dyDescent="0.25">
      <c r="A56" s="2" t="s">
        <v>161</v>
      </c>
      <c r="B56" s="2" t="s">
        <v>138</v>
      </c>
      <c r="C56" s="2" t="s">
        <v>22</v>
      </c>
      <c r="D56" s="3">
        <v>45058</v>
      </c>
      <c r="E56" s="4">
        <v>1</v>
      </c>
      <c r="F56" s="5">
        <v>165</v>
      </c>
      <c r="G56" s="4">
        <v>14.29</v>
      </c>
      <c r="H56" s="2" t="s">
        <v>23</v>
      </c>
      <c r="I56" s="2" t="s">
        <v>93</v>
      </c>
      <c r="J56" s="2" t="s">
        <v>139</v>
      </c>
      <c r="K56" s="2" t="s">
        <v>140</v>
      </c>
      <c r="L56" s="2" t="s">
        <v>58</v>
      </c>
      <c r="M56" s="2" t="s">
        <v>141</v>
      </c>
      <c r="N56" s="5">
        <v>165</v>
      </c>
      <c r="O56" s="5">
        <v>0</v>
      </c>
      <c r="P56" s="5">
        <v>43.31</v>
      </c>
      <c r="Q56" s="2" t="s">
        <v>29</v>
      </c>
      <c r="R56" s="5">
        <v>0</v>
      </c>
      <c r="S56" s="2" t="s">
        <v>125</v>
      </c>
      <c r="T56" s="2" t="s">
        <v>31</v>
      </c>
    </row>
    <row r="57" spans="1:20" x14ac:dyDescent="0.25">
      <c r="A57" s="2" t="s">
        <v>162</v>
      </c>
      <c r="B57" s="2" t="s">
        <v>138</v>
      </c>
      <c r="C57" s="2" t="s">
        <v>45</v>
      </c>
      <c r="D57" s="3">
        <v>45059</v>
      </c>
      <c r="E57" s="4">
        <v>1</v>
      </c>
      <c r="F57" s="5">
        <v>165</v>
      </c>
      <c r="G57" s="4">
        <v>7.4</v>
      </c>
      <c r="H57" s="2" t="s">
        <v>23</v>
      </c>
      <c r="I57" s="2" t="s">
        <v>93</v>
      </c>
      <c r="J57" s="2" t="s">
        <v>139</v>
      </c>
      <c r="K57" s="2" t="s">
        <v>140</v>
      </c>
      <c r="L57" s="2" t="s">
        <v>58</v>
      </c>
      <c r="M57" s="2" t="s">
        <v>141</v>
      </c>
      <c r="N57" s="5">
        <v>165</v>
      </c>
      <c r="O57" s="5">
        <v>0</v>
      </c>
      <c r="P57" s="5">
        <v>43.31</v>
      </c>
      <c r="Q57" s="2" t="s">
        <v>29</v>
      </c>
      <c r="R57" s="5">
        <v>0</v>
      </c>
      <c r="S57" s="2" t="s">
        <v>125</v>
      </c>
      <c r="T57" s="2" t="s">
        <v>31</v>
      </c>
    </row>
    <row r="58" spans="1:20" x14ac:dyDescent="0.25">
      <c r="A58" s="2" t="s">
        <v>163</v>
      </c>
      <c r="B58" s="2" t="s">
        <v>138</v>
      </c>
      <c r="C58" s="2" t="s">
        <v>22</v>
      </c>
      <c r="D58" s="3">
        <v>45059</v>
      </c>
      <c r="E58" s="4">
        <v>1</v>
      </c>
      <c r="F58" s="5">
        <v>165</v>
      </c>
      <c r="G58" s="4">
        <v>14.29</v>
      </c>
      <c r="H58" s="2" t="s">
        <v>23</v>
      </c>
      <c r="I58" s="2" t="s">
        <v>93</v>
      </c>
      <c r="J58" s="2" t="s">
        <v>139</v>
      </c>
      <c r="K58" s="2" t="s">
        <v>140</v>
      </c>
      <c r="L58" s="2" t="s">
        <v>58</v>
      </c>
      <c r="M58" s="2" t="s">
        <v>141</v>
      </c>
      <c r="N58" s="5">
        <v>165</v>
      </c>
      <c r="O58" s="5">
        <v>0</v>
      </c>
      <c r="P58" s="5">
        <v>43.31</v>
      </c>
      <c r="Q58" s="2" t="s">
        <v>29</v>
      </c>
      <c r="R58" s="5">
        <v>0</v>
      </c>
      <c r="S58" s="2" t="s">
        <v>125</v>
      </c>
      <c r="T58" s="2" t="s">
        <v>31</v>
      </c>
    </row>
    <row r="59" spans="1:20" x14ac:dyDescent="0.25">
      <c r="A59" s="2" t="s">
        <v>164</v>
      </c>
      <c r="B59" s="2" t="s">
        <v>138</v>
      </c>
      <c r="C59" s="2" t="s">
        <v>22</v>
      </c>
      <c r="D59" s="3">
        <v>45059</v>
      </c>
      <c r="E59" s="4">
        <v>1</v>
      </c>
      <c r="F59" s="5">
        <v>165</v>
      </c>
      <c r="G59" s="4">
        <v>14.29</v>
      </c>
      <c r="H59" s="2" t="s">
        <v>23</v>
      </c>
      <c r="I59" s="2" t="s">
        <v>93</v>
      </c>
      <c r="J59" s="2" t="s">
        <v>139</v>
      </c>
      <c r="K59" s="2" t="s">
        <v>140</v>
      </c>
      <c r="L59" s="2" t="s">
        <v>58</v>
      </c>
      <c r="M59" s="2" t="s">
        <v>141</v>
      </c>
      <c r="N59" s="5">
        <v>165</v>
      </c>
      <c r="O59" s="5">
        <v>0</v>
      </c>
      <c r="P59" s="5">
        <v>43.31</v>
      </c>
      <c r="Q59" s="2" t="s">
        <v>29</v>
      </c>
      <c r="R59" s="5">
        <v>0</v>
      </c>
      <c r="S59" s="2" t="s">
        <v>125</v>
      </c>
      <c r="T59" s="2" t="s">
        <v>31</v>
      </c>
    </row>
    <row r="60" spans="1:20" x14ac:dyDescent="0.25">
      <c r="A60" s="2" t="s">
        <v>165</v>
      </c>
      <c r="B60" s="2" t="s">
        <v>138</v>
      </c>
      <c r="C60" s="2" t="s">
        <v>45</v>
      </c>
      <c r="D60" s="3">
        <v>45059</v>
      </c>
      <c r="E60" s="4">
        <v>1</v>
      </c>
      <c r="F60" s="5">
        <v>165</v>
      </c>
      <c r="G60" s="4">
        <v>7.4</v>
      </c>
      <c r="H60" s="2" t="s">
        <v>23</v>
      </c>
      <c r="I60" s="2" t="s">
        <v>93</v>
      </c>
      <c r="J60" s="2" t="s">
        <v>139</v>
      </c>
      <c r="K60" s="2" t="s">
        <v>140</v>
      </c>
      <c r="L60" s="2" t="s">
        <v>58</v>
      </c>
      <c r="M60" s="2" t="s">
        <v>141</v>
      </c>
      <c r="N60" s="5">
        <v>165</v>
      </c>
      <c r="O60" s="5">
        <v>0</v>
      </c>
      <c r="P60" s="5">
        <v>43.31</v>
      </c>
      <c r="Q60" s="2" t="s">
        <v>29</v>
      </c>
      <c r="R60" s="5">
        <v>0</v>
      </c>
      <c r="S60" s="2" t="s">
        <v>125</v>
      </c>
      <c r="T60" s="2" t="s">
        <v>31</v>
      </c>
    </row>
    <row r="61" spans="1:20" x14ac:dyDescent="0.25">
      <c r="A61" s="2" t="s">
        <v>166</v>
      </c>
      <c r="B61" s="2" t="s">
        <v>138</v>
      </c>
      <c r="C61" s="2" t="s">
        <v>45</v>
      </c>
      <c r="D61" s="3">
        <v>45061</v>
      </c>
      <c r="E61" s="4">
        <v>1</v>
      </c>
      <c r="F61" s="5">
        <v>165</v>
      </c>
      <c r="G61" s="4">
        <v>7.4</v>
      </c>
      <c r="H61" s="2" t="s">
        <v>23</v>
      </c>
      <c r="I61" s="2" t="s">
        <v>93</v>
      </c>
      <c r="J61" s="2" t="s">
        <v>139</v>
      </c>
      <c r="K61" s="2" t="s">
        <v>140</v>
      </c>
      <c r="L61" s="2" t="s">
        <v>58</v>
      </c>
      <c r="M61" s="2" t="s">
        <v>141</v>
      </c>
      <c r="N61" s="5">
        <v>165</v>
      </c>
      <c r="O61" s="5">
        <v>0</v>
      </c>
      <c r="P61" s="5">
        <v>43.31</v>
      </c>
      <c r="Q61" s="2" t="s">
        <v>29</v>
      </c>
      <c r="R61" s="5">
        <v>0</v>
      </c>
      <c r="S61" s="2" t="s">
        <v>125</v>
      </c>
      <c r="T61" s="2" t="s">
        <v>31</v>
      </c>
    </row>
    <row r="62" spans="1:20" x14ac:dyDescent="0.25">
      <c r="A62" s="2" t="s">
        <v>167</v>
      </c>
      <c r="B62" s="2" t="s">
        <v>138</v>
      </c>
      <c r="C62" s="2" t="s">
        <v>45</v>
      </c>
      <c r="D62" s="3">
        <v>45062</v>
      </c>
      <c r="E62" s="4">
        <v>1</v>
      </c>
      <c r="F62" s="5">
        <v>165</v>
      </c>
      <c r="G62" s="4">
        <v>7.4</v>
      </c>
      <c r="H62" s="2" t="s">
        <v>23</v>
      </c>
      <c r="I62" s="2" t="s">
        <v>93</v>
      </c>
      <c r="J62" s="2" t="s">
        <v>139</v>
      </c>
      <c r="K62" s="2" t="s">
        <v>140</v>
      </c>
      <c r="L62" s="2" t="s">
        <v>58</v>
      </c>
      <c r="M62" s="2" t="s">
        <v>141</v>
      </c>
      <c r="N62" s="5">
        <v>165</v>
      </c>
      <c r="O62" s="5">
        <v>0</v>
      </c>
      <c r="P62" s="5">
        <v>43.31</v>
      </c>
      <c r="Q62" s="2" t="s">
        <v>29</v>
      </c>
      <c r="R62" s="5">
        <v>0</v>
      </c>
      <c r="S62" s="2" t="s">
        <v>125</v>
      </c>
      <c r="T62" s="2" t="s">
        <v>31</v>
      </c>
    </row>
    <row r="63" spans="1:20" x14ac:dyDescent="0.25">
      <c r="A63" s="2" t="s">
        <v>168</v>
      </c>
      <c r="B63" s="2" t="s">
        <v>138</v>
      </c>
      <c r="C63" s="2" t="s">
        <v>22</v>
      </c>
      <c r="D63" s="3">
        <v>45062</v>
      </c>
      <c r="E63" s="4">
        <v>1</v>
      </c>
      <c r="F63" s="5">
        <v>165</v>
      </c>
      <c r="G63" s="4">
        <v>14.29</v>
      </c>
      <c r="H63" s="2" t="s">
        <v>23</v>
      </c>
      <c r="I63" s="2" t="s">
        <v>93</v>
      </c>
      <c r="J63" s="2" t="s">
        <v>139</v>
      </c>
      <c r="K63" s="2" t="s">
        <v>140</v>
      </c>
      <c r="L63" s="2" t="s">
        <v>58</v>
      </c>
      <c r="M63" s="2" t="s">
        <v>141</v>
      </c>
      <c r="N63" s="5">
        <v>165</v>
      </c>
      <c r="O63" s="5">
        <v>0</v>
      </c>
      <c r="P63" s="5">
        <v>43.31</v>
      </c>
      <c r="Q63" s="2" t="s">
        <v>29</v>
      </c>
      <c r="R63" s="5">
        <v>0</v>
      </c>
      <c r="S63" s="2" t="s">
        <v>125</v>
      </c>
      <c r="T63" s="2" t="s">
        <v>31</v>
      </c>
    </row>
    <row r="64" spans="1:20" x14ac:dyDescent="0.25">
      <c r="A64" s="2" t="s">
        <v>169</v>
      </c>
      <c r="B64" s="2" t="s">
        <v>138</v>
      </c>
      <c r="C64" s="2" t="s">
        <v>33</v>
      </c>
      <c r="D64" s="3">
        <v>45062</v>
      </c>
      <c r="E64" s="4">
        <v>1</v>
      </c>
      <c r="F64" s="5">
        <v>165</v>
      </c>
      <c r="G64" s="4">
        <v>10.56</v>
      </c>
      <c r="H64" s="2" t="s">
        <v>23</v>
      </c>
      <c r="I64" s="2" t="s">
        <v>93</v>
      </c>
      <c r="J64" s="2" t="s">
        <v>139</v>
      </c>
      <c r="K64" s="2" t="s">
        <v>140</v>
      </c>
      <c r="L64" s="2" t="s">
        <v>58</v>
      </c>
      <c r="M64" s="2" t="s">
        <v>141</v>
      </c>
      <c r="N64" s="5">
        <v>165</v>
      </c>
      <c r="O64" s="5">
        <v>0</v>
      </c>
      <c r="P64" s="5">
        <v>43.31</v>
      </c>
      <c r="Q64" s="2" t="s">
        <v>29</v>
      </c>
      <c r="R64" s="5">
        <v>0</v>
      </c>
      <c r="S64" s="2" t="s">
        <v>125</v>
      </c>
      <c r="T64" s="2" t="s">
        <v>31</v>
      </c>
    </row>
    <row r="65" spans="1:20" x14ac:dyDescent="0.25">
      <c r="A65" s="2" t="s">
        <v>170</v>
      </c>
      <c r="B65" s="2" t="s">
        <v>138</v>
      </c>
      <c r="C65" s="2" t="s">
        <v>45</v>
      </c>
      <c r="D65" s="3">
        <v>45063</v>
      </c>
      <c r="E65" s="4">
        <v>1</v>
      </c>
      <c r="F65" s="5">
        <v>165</v>
      </c>
      <c r="G65" s="4">
        <v>7.4</v>
      </c>
      <c r="H65" s="2" t="s">
        <v>23</v>
      </c>
      <c r="I65" s="2" t="s">
        <v>93</v>
      </c>
      <c r="J65" s="2" t="s">
        <v>139</v>
      </c>
      <c r="K65" s="2" t="s">
        <v>140</v>
      </c>
      <c r="L65" s="2" t="s">
        <v>58</v>
      </c>
      <c r="M65" s="2" t="s">
        <v>141</v>
      </c>
      <c r="N65" s="5">
        <v>165</v>
      </c>
      <c r="O65" s="5">
        <v>0</v>
      </c>
      <c r="P65" s="5">
        <v>43.31</v>
      </c>
      <c r="Q65" s="2" t="s">
        <v>29</v>
      </c>
      <c r="R65" s="5">
        <v>0</v>
      </c>
      <c r="S65" s="2" t="s">
        <v>125</v>
      </c>
      <c r="T65" s="2" t="s">
        <v>31</v>
      </c>
    </row>
    <row r="66" spans="1:20" x14ac:dyDescent="0.25">
      <c r="A66" s="2" t="s">
        <v>171</v>
      </c>
      <c r="B66" s="2" t="s">
        <v>138</v>
      </c>
      <c r="C66" s="2" t="s">
        <v>22</v>
      </c>
      <c r="D66" s="3">
        <v>45063</v>
      </c>
      <c r="E66" s="4">
        <v>1</v>
      </c>
      <c r="F66" s="5">
        <v>165</v>
      </c>
      <c r="G66" s="4">
        <v>14.29</v>
      </c>
      <c r="H66" s="2" t="s">
        <v>23</v>
      </c>
      <c r="I66" s="2" t="s">
        <v>93</v>
      </c>
      <c r="J66" s="2" t="s">
        <v>139</v>
      </c>
      <c r="K66" s="2" t="s">
        <v>140</v>
      </c>
      <c r="L66" s="2" t="s">
        <v>58</v>
      </c>
      <c r="M66" s="2" t="s">
        <v>141</v>
      </c>
      <c r="N66" s="5">
        <v>165</v>
      </c>
      <c r="O66" s="5">
        <v>0</v>
      </c>
      <c r="P66" s="5">
        <v>43.31</v>
      </c>
      <c r="Q66" s="2" t="s">
        <v>29</v>
      </c>
      <c r="R66" s="5">
        <v>0</v>
      </c>
      <c r="S66" s="2" t="s">
        <v>125</v>
      </c>
      <c r="T66" s="2" t="s">
        <v>31</v>
      </c>
    </row>
    <row r="67" spans="1:20" x14ac:dyDescent="0.25">
      <c r="A67" s="2" t="s">
        <v>172</v>
      </c>
      <c r="B67" s="2" t="s">
        <v>138</v>
      </c>
      <c r="C67" s="2" t="s">
        <v>22</v>
      </c>
      <c r="D67" s="3">
        <v>45063</v>
      </c>
      <c r="E67" s="4">
        <v>1</v>
      </c>
      <c r="F67" s="5">
        <v>165</v>
      </c>
      <c r="G67" s="4">
        <v>14.29</v>
      </c>
      <c r="H67" s="2" t="s">
        <v>23</v>
      </c>
      <c r="I67" s="2" t="s">
        <v>93</v>
      </c>
      <c r="J67" s="2" t="s">
        <v>139</v>
      </c>
      <c r="K67" s="2" t="s">
        <v>140</v>
      </c>
      <c r="L67" s="2" t="s">
        <v>58</v>
      </c>
      <c r="M67" s="2" t="s">
        <v>141</v>
      </c>
      <c r="N67" s="5">
        <v>165</v>
      </c>
      <c r="O67" s="5">
        <v>0</v>
      </c>
      <c r="P67" s="5">
        <v>43.31</v>
      </c>
      <c r="Q67" s="2" t="s">
        <v>29</v>
      </c>
      <c r="R67" s="5">
        <v>0</v>
      </c>
      <c r="S67" s="2" t="s">
        <v>125</v>
      </c>
      <c r="T67" s="2" t="s">
        <v>31</v>
      </c>
    </row>
    <row r="68" spans="1:20" x14ac:dyDescent="0.25">
      <c r="A68" s="2" t="s">
        <v>173</v>
      </c>
      <c r="B68" s="2" t="s">
        <v>138</v>
      </c>
      <c r="C68" s="2" t="s">
        <v>22</v>
      </c>
      <c r="D68" s="3">
        <v>45064</v>
      </c>
      <c r="E68" s="4">
        <v>1</v>
      </c>
      <c r="F68" s="5">
        <v>165</v>
      </c>
      <c r="G68" s="4">
        <v>14.29</v>
      </c>
      <c r="H68" s="2" t="s">
        <v>23</v>
      </c>
      <c r="I68" s="2" t="s">
        <v>93</v>
      </c>
      <c r="J68" s="2" t="s">
        <v>139</v>
      </c>
      <c r="K68" s="2" t="s">
        <v>140</v>
      </c>
      <c r="L68" s="2" t="s">
        <v>58</v>
      </c>
      <c r="M68" s="2" t="s">
        <v>141</v>
      </c>
      <c r="N68" s="5">
        <v>165</v>
      </c>
      <c r="O68" s="5">
        <v>0</v>
      </c>
      <c r="P68" s="5">
        <v>43.31</v>
      </c>
      <c r="Q68" s="2" t="s">
        <v>29</v>
      </c>
      <c r="R68" s="5">
        <v>0</v>
      </c>
      <c r="S68" s="2" t="s">
        <v>125</v>
      </c>
      <c r="T68" s="2" t="s">
        <v>31</v>
      </c>
    </row>
    <row r="69" spans="1:20" x14ac:dyDescent="0.25">
      <c r="A69" s="2" t="s">
        <v>174</v>
      </c>
      <c r="B69" s="2" t="s">
        <v>138</v>
      </c>
      <c r="C69" s="2" t="s">
        <v>33</v>
      </c>
      <c r="D69" s="3">
        <v>45064</v>
      </c>
      <c r="E69" s="4">
        <v>1</v>
      </c>
      <c r="F69" s="5">
        <v>165</v>
      </c>
      <c r="G69" s="4">
        <v>10.56</v>
      </c>
      <c r="H69" s="2" t="s">
        <v>23</v>
      </c>
      <c r="I69" s="2" t="s">
        <v>93</v>
      </c>
      <c r="J69" s="2" t="s">
        <v>139</v>
      </c>
      <c r="K69" s="2" t="s">
        <v>140</v>
      </c>
      <c r="L69" s="2" t="s">
        <v>58</v>
      </c>
      <c r="M69" s="2" t="s">
        <v>141</v>
      </c>
      <c r="N69" s="5">
        <v>165</v>
      </c>
      <c r="O69" s="5">
        <v>0</v>
      </c>
      <c r="P69" s="5">
        <v>43.31</v>
      </c>
      <c r="Q69" s="2" t="s">
        <v>29</v>
      </c>
      <c r="R69" s="5">
        <v>0</v>
      </c>
      <c r="S69" s="2" t="s">
        <v>125</v>
      </c>
      <c r="T69" s="2" t="s">
        <v>31</v>
      </c>
    </row>
    <row r="70" spans="1:20" x14ac:dyDescent="0.25">
      <c r="A70" s="2" t="s">
        <v>175</v>
      </c>
      <c r="B70" s="2" t="s">
        <v>138</v>
      </c>
      <c r="C70" s="2" t="s">
        <v>22</v>
      </c>
      <c r="D70" s="3">
        <v>45064</v>
      </c>
      <c r="E70" s="4">
        <v>5</v>
      </c>
      <c r="F70" s="5">
        <v>825</v>
      </c>
      <c r="G70" s="4">
        <v>71.45</v>
      </c>
      <c r="H70" s="2" t="s">
        <v>23</v>
      </c>
      <c r="I70" s="2" t="s">
        <v>93</v>
      </c>
      <c r="J70" s="2" t="s">
        <v>139</v>
      </c>
      <c r="K70" s="2" t="s">
        <v>140</v>
      </c>
      <c r="L70" s="2" t="s">
        <v>58</v>
      </c>
      <c r="M70" s="2" t="s">
        <v>141</v>
      </c>
      <c r="N70" s="5">
        <v>825</v>
      </c>
      <c r="O70" s="5">
        <v>0</v>
      </c>
      <c r="P70" s="5">
        <v>216.56</v>
      </c>
      <c r="Q70" s="2" t="s">
        <v>29</v>
      </c>
      <c r="R70" s="5">
        <v>0</v>
      </c>
      <c r="S70" s="2" t="s">
        <v>125</v>
      </c>
      <c r="T70" s="2" t="s">
        <v>31</v>
      </c>
    </row>
    <row r="71" spans="1:20" x14ac:dyDescent="0.25">
      <c r="A71" s="2" t="s">
        <v>176</v>
      </c>
      <c r="B71" s="2" t="s">
        <v>138</v>
      </c>
      <c r="C71" s="2" t="s">
        <v>22</v>
      </c>
      <c r="D71" s="3">
        <v>45064</v>
      </c>
      <c r="E71" s="4">
        <v>1</v>
      </c>
      <c r="F71" s="5">
        <v>165</v>
      </c>
      <c r="G71" s="4">
        <v>14.29</v>
      </c>
      <c r="H71" s="2" t="s">
        <v>23</v>
      </c>
      <c r="I71" s="2" t="s">
        <v>93</v>
      </c>
      <c r="J71" s="2" t="s">
        <v>139</v>
      </c>
      <c r="K71" s="2" t="s">
        <v>140</v>
      </c>
      <c r="L71" s="2" t="s">
        <v>58</v>
      </c>
      <c r="M71" s="2" t="s">
        <v>141</v>
      </c>
      <c r="N71" s="5">
        <v>165</v>
      </c>
      <c r="O71" s="5">
        <v>0</v>
      </c>
      <c r="P71" s="5">
        <v>43.31</v>
      </c>
      <c r="Q71" s="2" t="s">
        <v>29</v>
      </c>
      <c r="R71" s="5">
        <v>0</v>
      </c>
      <c r="S71" s="2" t="s">
        <v>125</v>
      </c>
      <c r="T71" s="2" t="s">
        <v>31</v>
      </c>
    </row>
    <row r="72" spans="1:20" x14ac:dyDescent="0.25">
      <c r="A72" s="2" t="s">
        <v>177</v>
      </c>
      <c r="B72" s="2" t="s">
        <v>138</v>
      </c>
      <c r="C72" s="2" t="s">
        <v>22</v>
      </c>
      <c r="D72" s="3">
        <v>45065</v>
      </c>
      <c r="E72" s="4">
        <v>1</v>
      </c>
      <c r="F72" s="5">
        <v>165</v>
      </c>
      <c r="G72" s="4">
        <v>14.29</v>
      </c>
      <c r="H72" s="2" t="s">
        <v>23</v>
      </c>
      <c r="I72" s="2" t="s">
        <v>93</v>
      </c>
      <c r="J72" s="2" t="s">
        <v>139</v>
      </c>
      <c r="K72" s="2" t="s">
        <v>140</v>
      </c>
      <c r="L72" s="2" t="s">
        <v>58</v>
      </c>
      <c r="M72" s="2" t="s">
        <v>141</v>
      </c>
      <c r="N72" s="5">
        <v>165</v>
      </c>
      <c r="O72" s="5">
        <v>0</v>
      </c>
      <c r="P72" s="5">
        <v>43.31</v>
      </c>
      <c r="Q72" s="2" t="s">
        <v>29</v>
      </c>
      <c r="R72" s="5">
        <v>0</v>
      </c>
      <c r="S72" s="2" t="s">
        <v>125</v>
      </c>
      <c r="T72" s="2" t="s">
        <v>31</v>
      </c>
    </row>
    <row r="73" spans="1:20" x14ac:dyDescent="0.25">
      <c r="A73" s="2" t="s">
        <v>178</v>
      </c>
      <c r="B73" s="2" t="s">
        <v>138</v>
      </c>
      <c r="C73" s="2" t="s">
        <v>45</v>
      </c>
      <c r="D73" s="3">
        <v>45065</v>
      </c>
      <c r="E73" s="4">
        <v>1</v>
      </c>
      <c r="F73" s="5">
        <v>165</v>
      </c>
      <c r="G73" s="4">
        <v>7.4</v>
      </c>
      <c r="H73" s="2" t="s">
        <v>23</v>
      </c>
      <c r="I73" s="2" t="s">
        <v>93</v>
      </c>
      <c r="J73" s="2" t="s">
        <v>139</v>
      </c>
      <c r="K73" s="2" t="s">
        <v>140</v>
      </c>
      <c r="L73" s="2" t="s">
        <v>58</v>
      </c>
      <c r="M73" s="2" t="s">
        <v>141</v>
      </c>
      <c r="N73" s="5">
        <v>165</v>
      </c>
      <c r="O73" s="5">
        <v>0</v>
      </c>
      <c r="P73" s="5">
        <v>43.31</v>
      </c>
      <c r="Q73" s="2" t="s">
        <v>29</v>
      </c>
      <c r="R73" s="5">
        <v>0</v>
      </c>
      <c r="S73" s="2" t="s">
        <v>125</v>
      </c>
      <c r="T73" s="2" t="s">
        <v>31</v>
      </c>
    </row>
    <row r="74" spans="1:20" x14ac:dyDescent="0.25">
      <c r="A74" s="2" t="s">
        <v>179</v>
      </c>
      <c r="B74" s="2" t="s">
        <v>138</v>
      </c>
      <c r="C74" s="2" t="s">
        <v>22</v>
      </c>
      <c r="D74" s="3">
        <v>45068</v>
      </c>
      <c r="E74" s="4">
        <v>2</v>
      </c>
      <c r="F74" s="5">
        <v>330</v>
      </c>
      <c r="G74" s="4">
        <v>28.58</v>
      </c>
      <c r="H74" s="2" t="s">
        <v>23</v>
      </c>
      <c r="I74" s="2" t="s">
        <v>93</v>
      </c>
      <c r="J74" s="2" t="s">
        <v>139</v>
      </c>
      <c r="K74" s="2" t="s">
        <v>140</v>
      </c>
      <c r="L74" s="2" t="s">
        <v>58</v>
      </c>
      <c r="M74" s="2" t="s">
        <v>141</v>
      </c>
      <c r="N74" s="5">
        <v>330</v>
      </c>
      <c r="O74" s="5">
        <v>0</v>
      </c>
      <c r="P74" s="5">
        <v>86.63</v>
      </c>
      <c r="Q74" s="2" t="s">
        <v>29</v>
      </c>
      <c r="R74" s="5">
        <v>0</v>
      </c>
      <c r="S74" s="2" t="s">
        <v>125</v>
      </c>
      <c r="T74" s="2" t="s">
        <v>31</v>
      </c>
    </row>
    <row r="75" spans="1:20" x14ac:dyDescent="0.25">
      <c r="A75" s="2" t="s">
        <v>180</v>
      </c>
      <c r="B75" s="2" t="s">
        <v>138</v>
      </c>
      <c r="C75" s="2" t="s">
        <v>22</v>
      </c>
      <c r="D75" s="3">
        <v>45069</v>
      </c>
      <c r="E75" s="4">
        <v>1</v>
      </c>
      <c r="F75" s="5">
        <v>165</v>
      </c>
      <c r="G75" s="4">
        <v>14.29</v>
      </c>
      <c r="H75" s="2" t="s">
        <v>23</v>
      </c>
      <c r="I75" s="2" t="s">
        <v>93</v>
      </c>
      <c r="J75" s="2" t="s">
        <v>139</v>
      </c>
      <c r="K75" s="2" t="s">
        <v>140</v>
      </c>
      <c r="L75" s="2" t="s">
        <v>58</v>
      </c>
      <c r="M75" s="2" t="s">
        <v>141</v>
      </c>
      <c r="N75" s="5">
        <v>165</v>
      </c>
      <c r="O75" s="5">
        <v>0</v>
      </c>
      <c r="P75" s="5">
        <v>43.31</v>
      </c>
      <c r="Q75" s="2" t="s">
        <v>29</v>
      </c>
      <c r="R75" s="5">
        <v>0</v>
      </c>
      <c r="S75" s="2" t="s">
        <v>125</v>
      </c>
      <c r="T75" s="2" t="s">
        <v>31</v>
      </c>
    </row>
    <row r="76" spans="1:20" x14ac:dyDescent="0.25">
      <c r="A76" s="2" t="s">
        <v>181</v>
      </c>
      <c r="B76" s="2" t="s">
        <v>138</v>
      </c>
      <c r="C76" s="2" t="s">
        <v>22</v>
      </c>
      <c r="D76" s="3">
        <v>45069</v>
      </c>
      <c r="E76" s="4">
        <v>2</v>
      </c>
      <c r="F76" s="5">
        <v>330</v>
      </c>
      <c r="G76" s="4">
        <v>28.58</v>
      </c>
      <c r="H76" s="2" t="s">
        <v>23</v>
      </c>
      <c r="I76" s="2" t="s">
        <v>93</v>
      </c>
      <c r="J76" s="2" t="s">
        <v>139</v>
      </c>
      <c r="K76" s="2" t="s">
        <v>140</v>
      </c>
      <c r="L76" s="2" t="s">
        <v>58</v>
      </c>
      <c r="M76" s="2" t="s">
        <v>141</v>
      </c>
      <c r="N76" s="5">
        <v>330</v>
      </c>
      <c r="O76" s="5">
        <v>0</v>
      </c>
      <c r="P76" s="5">
        <v>86.63</v>
      </c>
      <c r="Q76" s="2" t="s">
        <v>29</v>
      </c>
      <c r="R76" s="5">
        <v>0</v>
      </c>
      <c r="S76" s="2" t="s">
        <v>125</v>
      </c>
      <c r="T76" s="2" t="s">
        <v>31</v>
      </c>
    </row>
    <row r="77" spans="1:20" x14ac:dyDescent="0.25">
      <c r="A77" s="2" t="s">
        <v>182</v>
      </c>
      <c r="B77" s="2" t="s">
        <v>138</v>
      </c>
      <c r="C77" s="2" t="s">
        <v>22</v>
      </c>
      <c r="D77" s="3">
        <v>45069</v>
      </c>
      <c r="E77" s="4">
        <v>1</v>
      </c>
      <c r="F77" s="5">
        <v>165</v>
      </c>
      <c r="G77" s="4">
        <v>14.29</v>
      </c>
      <c r="H77" s="2" t="s">
        <v>23</v>
      </c>
      <c r="I77" s="2" t="s">
        <v>93</v>
      </c>
      <c r="J77" s="2" t="s">
        <v>139</v>
      </c>
      <c r="K77" s="2" t="s">
        <v>140</v>
      </c>
      <c r="L77" s="2" t="s">
        <v>58</v>
      </c>
      <c r="M77" s="2" t="s">
        <v>141</v>
      </c>
      <c r="N77" s="5">
        <v>165</v>
      </c>
      <c r="O77" s="5">
        <v>0</v>
      </c>
      <c r="P77" s="5">
        <v>43.31</v>
      </c>
      <c r="Q77" s="2" t="s">
        <v>29</v>
      </c>
      <c r="R77" s="5">
        <v>0</v>
      </c>
      <c r="S77" s="2" t="s">
        <v>125</v>
      </c>
      <c r="T77" s="2" t="s">
        <v>31</v>
      </c>
    </row>
    <row r="78" spans="1:20" x14ac:dyDescent="0.25">
      <c r="A78" s="2" t="s">
        <v>183</v>
      </c>
      <c r="B78" s="2" t="s">
        <v>138</v>
      </c>
      <c r="C78" s="2" t="s">
        <v>22</v>
      </c>
      <c r="D78" s="3">
        <v>45069</v>
      </c>
      <c r="E78" s="4">
        <v>2</v>
      </c>
      <c r="F78" s="5">
        <v>330</v>
      </c>
      <c r="G78" s="4">
        <v>28.58</v>
      </c>
      <c r="H78" s="2" t="s">
        <v>23</v>
      </c>
      <c r="I78" s="2" t="s">
        <v>93</v>
      </c>
      <c r="J78" s="2" t="s">
        <v>139</v>
      </c>
      <c r="K78" s="2" t="s">
        <v>140</v>
      </c>
      <c r="L78" s="2" t="s">
        <v>58</v>
      </c>
      <c r="M78" s="2" t="s">
        <v>141</v>
      </c>
      <c r="N78" s="5">
        <v>330</v>
      </c>
      <c r="O78" s="5">
        <v>0</v>
      </c>
      <c r="P78" s="5">
        <v>86.63</v>
      </c>
      <c r="Q78" s="2" t="s">
        <v>29</v>
      </c>
      <c r="R78" s="5">
        <v>0</v>
      </c>
      <c r="S78" s="2" t="s">
        <v>125</v>
      </c>
      <c r="T78" s="2" t="s">
        <v>31</v>
      </c>
    </row>
    <row r="79" spans="1:20" x14ac:dyDescent="0.25">
      <c r="A79" s="2" t="s">
        <v>184</v>
      </c>
      <c r="B79" s="2" t="s">
        <v>138</v>
      </c>
      <c r="C79" s="2" t="s">
        <v>22</v>
      </c>
      <c r="D79" s="3">
        <v>45070</v>
      </c>
      <c r="E79" s="4">
        <v>2</v>
      </c>
      <c r="F79" s="5">
        <v>330</v>
      </c>
      <c r="G79" s="4">
        <v>28.58</v>
      </c>
      <c r="H79" s="2" t="s">
        <v>23</v>
      </c>
      <c r="I79" s="2" t="s">
        <v>93</v>
      </c>
      <c r="J79" s="2" t="s">
        <v>139</v>
      </c>
      <c r="K79" s="2" t="s">
        <v>140</v>
      </c>
      <c r="L79" s="2" t="s">
        <v>58</v>
      </c>
      <c r="M79" s="2" t="s">
        <v>141</v>
      </c>
      <c r="N79" s="5">
        <v>330</v>
      </c>
      <c r="O79" s="5">
        <v>0</v>
      </c>
      <c r="P79" s="5">
        <v>86.63</v>
      </c>
      <c r="Q79" s="2" t="s">
        <v>29</v>
      </c>
      <c r="R79" s="5">
        <v>0</v>
      </c>
      <c r="S79" s="2" t="s">
        <v>125</v>
      </c>
      <c r="T79" s="2" t="s">
        <v>31</v>
      </c>
    </row>
    <row r="80" spans="1:20" x14ac:dyDescent="0.25">
      <c r="A80" s="2" t="s">
        <v>185</v>
      </c>
      <c r="B80" s="2" t="s">
        <v>138</v>
      </c>
      <c r="C80" s="2" t="s">
        <v>45</v>
      </c>
      <c r="D80" s="3">
        <v>45070</v>
      </c>
      <c r="E80" s="4">
        <v>1</v>
      </c>
      <c r="F80" s="5">
        <v>165</v>
      </c>
      <c r="G80" s="4">
        <v>7.4</v>
      </c>
      <c r="H80" s="2" t="s">
        <v>23</v>
      </c>
      <c r="I80" s="2" t="s">
        <v>93</v>
      </c>
      <c r="J80" s="2" t="s">
        <v>139</v>
      </c>
      <c r="K80" s="2" t="s">
        <v>140</v>
      </c>
      <c r="L80" s="2" t="s">
        <v>58</v>
      </c>
      <c r="M80" s="2" t="s">
        <v>141</v>
      </c>
      <c r="N80" s="5">
        <v>165</v>
      </c>
      <c r="O80" s="5">
        <v>0</v>
      </c>
      <c r="P80" s="5">
        <v>43.31</v>
      </c>
      <c r="Q80" s="2" t="s">
        <v>29</v>
      </c>
      <c r="R80" s="5">
        <v>0</v>
      </c>
      <c r="S80" s="2" t="s">
        <v>125</v>
      </c>
      <c r="T80" s="2" t="s">
        <v>31</v>
      </c>
    </row>
    <row r="81" spans="1:20" x14ac:dyDescent="0.25">
      <c r="A81" s="2" t="s">
        <v>186</v>
      </c>
      <c r="B81" s="2" t="s">
        <v>138</v>
      </c>
      <c r="C81" s="2" t="s">
        <v>22</v>
      </c>
      <c r="D81" s="3">
        <v>45070</v>
      </c>
      <c r="E81" s="4">
        <v>1</v>
      </c>
      <c r="F81" s="5">
        <v>165</v>
      </c>
      <c r="G81" s="4">
        <v>14.29</v>
      </c>
      <c r="H81" s="2" t="s">
        <v>23</v>
      </c>
      <c r="I81" s="2" t="s">
        <v>93</v>
      </c>
      <c r="J81" s="2" t="s">
        <v>139</v>
      </c>
      <c r="K81" s="2" t="s">
        <v>140</v>
      </c>
      <c r="L81" s="2" t="s">
        <v>58</v>
      </c>
      <c r="M81" s="2" t="s">
        <v>141</v>
      </c>
      <c r="N81" s="5">
        <v>165</v>
      </c>
      <c r="O81" s="5">
        <v>0</v>
      </c>
      <c r="P81" s="5">
        <v>43.31</v>
      </c>
      <c r="Q81" s="2" t="s">
        <v>29</v>
      </c>
      <c r="R81" s="5">
        <v>0</v>
      </c>
      <c r="S81" s="2" t="s">
        <v>125</v>
      </c>
      <c r="T81" s="2" t="s">
        <v>31</v>
      </c>
    </row>
    <row r="82" spans="1:20" x14ac:dyDescent="0.25">
      <c r="A82" s="2" t="s">
        <v>187</v>
      </c>
      <c r="B82" s="2" t="s">
        <v>138</v>
      </c>
      <c r="C82" s="2" t="s">
        <v>22</v>
      </c>
      <c r="D82" s="3">
        <v>45070</v>
      </c>
      <c r="E82" s="4">
        <v>2</v>
      </c>
      <c r="F82" s="5">
        <v>330</v>
      </c>
      <c r="G82" s="4">
        <v>28.58</v>
      </c>
      <c r="H82" s="2" t="s">
        <v>23</v>
      </c>
      <c r="I82" s="2" t="s">
        <v>93</v>
      </c>
      <c r="J82" s="2" t="s">
        <v>139</v>
      </c>
      <c r="K82" s="2" t="s">
        <v>140</v>
      </c>
      <c r="L82" s="2" t="s">
        <v>58</v>
      </c>
      <c r="M82" s="2" t="s">
        <v>141</v>
      </c>
      <c r="N82" s="5">
        <v>330</v>
      </c>
      <c r="O82" s="5">
        <v>0</v>
      </c>
      <c r="P82" s="5">
        <v>86.63</v>
      </c>
      <c r="Q82" s="2" t="s">
        <v>29</v>
      </c>
      <c r="R82" s="5">
        <v>0</v>
      </c>
      <c r="S82" s="2" t="s">
        <v>125</v>
      </c>
      <c r="T82" s="2" t="s">
        <v>31</v>
      </c>
    </row>
    <row r="83" spans="1:20" x14ac:dyDescent="0.25">
      <c r="A83" s="2" t="s">
        <v>188</v>
      </c>
      <c r="B83" s="2" t="s">
        <v>138</v>
      </c>
      <c r="C83" s="2" t="s">
        <v>22</v>
      </c>
      <c r="D83" s="3">
        <v>45071</v>
      </c>
      <c r="E83" s="4">
        <v>1</v>
      </c>
      <c r="F83" s="5">
        <v>165</v>
      </c>
      <c r="G83" s="4">
        <v>14.29</v>
      </c>
      <c r="H83" s="2" t="s">
        <v>23</v>
      </c>
      <c r="I83" s="2" t="s">
        <v>93</v>
      </c>
      <c r="J83" s="2" t="s">
        <v>139</v>
      </c>
      <c r="K83" s="2" t="s">
        <v>140</v>
      </c>
      <c r="L83" s="2" t="s">
        <v>58</v>
      </c>
      <c r="M83" s="2" t="s">
        <v>141</v>
      </c>
      <c r="N83" s="5">
        <v>165</v>
      </c>
      <c r="O83" s="5">
        <v>0</v>
      </c>
      <c r="P83" s="5">
        <v>43.31</v>
      </c>
      <c r="Q83" s="2" t="s">
        <v>29</v>
      </c>
      <c r="R83" s="5">
        <v>0</v>
      </c>
      <c r="S83" s="2" t="s">
        <v>125</v>
      </c>
      <c r="T83" s="2" t="s">
        <v>31</v>
      </c>
    </row>
    <row r="84" spans="1:20" x14ac:dyDescent="0.25">
      <c r="A84" s="2" t="s">
        <v>189</v>
      </c>
      <c r="B84" s="2" t="s">
        <v>138</v>
      </c>
      <c r="C84" s="2" t="s">
        <v>22</v>
      </c>
      <c r="D84" s="3">
        <v>45072</v>
      </c>
      <c r="E84" s="4">
        <v>1</v>
      </c>
      <c r="F84" s="5">
        <v>165</v>
      </c>
      <c r="G84" s="4">
        <v>14.29</v>
      </c>
      <c r="H84" s="2" t="s">
        <v>23</v>
      </c>
      <c r="I84" s="2" t="s">
        <v>93</v>
      </c>
      <c r="J84" s="2" t="s">
        <v>139</v>
      </c>
      <c r="K84" s="2" t="s">
        <v>140</v>
      </c>
      <c r="L84" s="2" t="s">
        <v>58</v>
      </c>
      <c r="M84" s="2" t="s">
        <v>141</v>
      </c>
      <c r="N84" s="5">
        <v>165</v>
      </c>
      <c r="O84" s="5">
        <v>0</v>
      </c>
      <c r="P84" s="5">
        <v>43.31</v>
      </c>
      <c r="Q84" s="2" t="s">
        <v>29</v>
      </c>
      <c r="R84" s="5">
        <v>0</v>
      </c>
      <c r="S84" s="2" t="s">
        <v>125</v>
      </c>
      <c r="T84" s="2" t="s">
        <v>31</v>
      </c>
    </row>
    <row r="85" spans="1:20" x14ac:dyDescent="0.25">
      <c r="A85" s="2" t="s">
        <v>190</v>
      </c>
      <c r="B85" s="2" t="s">
        <v>138</v>
      </c>
      <c r="C85" s="2" t="s">
        <v>45</v>
      </c>
      <c r="D85" s="3">
        <v>45073</v>
      </c>
      <c r="E85" s="4">
        <v>1</v>
      </c>
      <c r="F85" s="5">
        <v>165</v>
      </c>
      <c r="G85" s="4">
        <v>7.4</v>
      </c>
      <c r="H85" s="2" t="s">
        <v>23</v>
      </c>
      <c r="I85" s="2" t="s">
        <v>93</v>
      </c>
      <c r="J85" s="2" t="s">
        <v>139</v>
      </c>
      <c r="K85" s="2" t="s">
        <v>140</v>
      </c>
      <c r="L85" s="2" t="s">
        <v>58</v>
      </c>
      <c r="M85" s="2" t="s">
        <v>141</v>
      </c>
      <c r="N85" s="5">
        <v>165</v>
      </c>
      <c r="O85" s="5">
        <v>0</v>
      </c>
      <c r="P85" s="5">
        <v>43.31</v>
      </c>
      <c r="Q85" s="2" t="s">
        <v>29</v>
      </c>
      <c r="R85" s="5">
        <v>0</v>
      </c>
      <c r="S85" s="2" t="s">
        <v>125</v>
      </c>
      <c r="T85" s="2" t="s">
        <v>31</v>
      </c>
    </row>
    <row r="86" spans="1:20" x14ac:dyDescent="0.25">
      <c r="A86" s="2" t="s">
        <v>191</v>
      </c>
      <c r="B86" s="2" t="s">
        <v>138</v>
      </c>
      <c r="C86" s="2" t="s">
        <v>22</v>
      </c>
      <c r="D86" s="3">
        <v>45073</v>
      </c>
      <c r="E86" s="4">
        <v>1</v>
      </c>
      <c r="F86" s="5">
        <v>165</v>
      </c>
      <c r="G86" s="4">
        <v>14.29</v>
      </c>
      <c r="H86" s="2" t="s">
        <v>23</v>
      </c>
      <c r="I86" s="2" t="s">
        <v>93</v>
      </c>
      <c r="J86" s="2" t="s">
        <v>139</v>
      </c>
      <c r="K86" s="2" t="s">
        <v>140</v>
      </c>
      <c r="L86" s="2" t="s">
        <v>58</v>
      </c>
      <c r="M86" s="2" t="s">
        <v>141</v>
      </c>
      <c r="N86" s="5">
        <v>165</v>
      </c>
      <c r="O86" s="5">
        <v>0</v>
      </c>
      <c r="P86" s="5">
        <v>43.31</v>
      </c>
      <c r="Q86" s="2" t="s">
        <v>29</v>
      </c>
      <c r="R86" s="5">
        <v>0</v>
      </c>
      <c r="S86" s="2" t="s">
        <v>125</v>
      </c>
      <c r="T86" s="2" t="s">
        <v>31</v>
      </c>
    </row>
    <row r="87" spans="1:20" x14ac:dyDescent="0.25">
      <c r="A87" s="2" t="s">
        <v>192</v>
      </c>
      <c r="B87" s="2" t="s">
        <v>138</v>
      </c>
      <c r="C87" s="2" t="s">
        <v>22</v>
      </c>
      <c r="D87" s="3">
        <v>45073</v>
      </c>
      <c r="E87" s="4">
        <v>1</v>
      </c>
      <c r="F87" s="5">
        <v>165</v>
      </c>
      <c r="G87" s="4">
        <v>14.29</v>
      </c>
      <c r="H87" s="2" t="s">
        <v>23</v>
      </c>
      <c r="I87" s="2" t="s">
        <v>93</v>
      </c>
      <c r="J87" s="2" t="s">
        <v>139</v>
      </c>
      <c r="K87" s="2" t="s">
        <v>140</v>
      </c>
      <c r="L87" s="2" t="s">
        <v>58</v>
      </c>
      <c r="M87" s="2" t="s">
        <v>141</v>
      </c>
      <c r="N87" s="5">
        <v>165</v>
      </c>
      <c r="O87" s="5">
        <v>0</v>
      </c>
      <c r="P87" s="5">
        <v>43.31</v>
      </c>
      <c r="Q87" s="2" t="s">
        <v>29</v>
      </c>
      <c r="R87" s="5">
        <v>0</v>
      </c>
      <c r="S87" s="2" t="s">
        <v>125</v>
      </c>
      <c r="T87" s="2" t="s">
        <v>31</v>
      </c>
    </row>
    <row r="88" spans="1:20" x14ac:dyDescent="0.25">
      <c r="A88" s="2" t="s">
        <v>193</v>
      </c>
      <c r="B88" s="2" t="s">
        <v>138</v>
      </c>
      <c r="C88" s="2" t="s">
        <v>33</v>
      </c>
      <c r="D88" s="3">
        <v>45073</v>
      </c>
      <c r="E88" s="4">
        <v>1</v>
      </c>
      <c r="F88" s="5">
        <v>165</v>
      </c>
      <c r="G88" s="4">
        <v>10.56</v>
      </c>
      <c r="H88" s="2" t="s">
        <v>23</v>
      </c>
      <c r="I88" s="2" t="s">
        <v>93</v>
      </c>
      <c r="J88" s="2" t="s">
        <v>139</v>
      </c>
      <c r="K88" s="2" t="s">
        <v>140</v>
      </c>
      <c r="L88" s="2" t="s">
        <v>58</v>
      </c>
      <c r="M88" s="2" t="s">
        <v>141</v>
      </c>
      <c r="N88" s="5">
        <v>165</v>
      </c>
      <c r="O88" s="5">
        <v>0</v>
      </c>
      <c r="P88" s="5">
        <v>43.31</v>
      </c>
      <c r="Q88" s="2" t="s">
        <v>29</v>
      </c>
      <c r="R88" s="5">
        <v>0</v>
      </c>
      <c r="S88" s="2" t="s">
        <v>125</v>
      </c>
      <c r="T88" s="2" t="s">
        <v>31</v>
      </c>
    </row>
    <row r="89" spans="1:20" x14ac:dyDescent="0.25">
      <c r="A89" s="2" t="s">
        <v>194</v>
      </c>
      <c r="B89" s="2" t="s">
        <v>138</v>
      </c>
      <c r="C89" s="2" t="s">
        <v>22</v>
      </c>
      <c r="D89" s="3">
        <v>45073</v>
      </c>
      <c r="E89" s="4">
        <v>1</v>
      </c>
      <c r="F89" s="5">
        <v>165</v>
      </c>
      <c r="G89" s="4">
        <v>14.29</v>
      </c>
      <c r="H89" s="2" t="s">
        <v>23</v>
      </c>
      <c r="I89" s="2" t="s">
        <v>93</v>
      </c>
      <c r="J89" s="2" t="s">
        <v>139</v>
      </c>
      <c r="K89" s="2" t="s">
        <v>140</v>
      </c>
      <c r="L89" s="2" t="s">
        <v>58</v>
      </c>
      <c r="M89" s="2" t="s">
        <v>141</v>
      </c>
      <c r="N89" s="5">
        <v>165</v>
      </c>
      <c r="O89" s="5">
        <v>0</v>
      </c>
      <c r="P89" s="5">
        <v>43.31</v>
      </c>
      <c r="Q89" s="2" t="s">
        <v>29</v>
      </c>
      <c r="R89" s="5">
        <v>0</v>
      </c>
      <c r="S89" s="2" t="s">
        <v>125</v>
      </c>
      <c r="T89" s="2" t="s">
        <v>31</v>
      </c>
    </row>
    <row r="90" spans="1:20" x14ac:dyDescent="0.25">
      <c r="A90" s="2" t="s">
        <v>195</v>
      </c>
      <c r="B90" s="2" t="s">
        <v>138</v>
      </c>
      <c r="C90" s="2" t="s">
        <v>45</v>
      </c>
      <c r="D90" s="3">
        <v>45075</v>
      </c>
      <c r="E90" s="4">
        <v>1</v>
      </c>
      <c r="F90" s="5">
        <v>165</v>
      </c>
      <c r="G90" s="4">
        <v>7.4</v>
      </c>
      <c r="H90" s="2" t="s">
        <v>23</v>
      </c>
      <c r="I90" s="2" t="s">
        <v>93</v>
      </c>
      <c r="J90" s="2" t="s">
        <v>139</v>
      </c>
      <c r="K90" s="2" t="s">
        <v>140</v>
      </c>
      <c r="L90" s="2" t="s">
        <v>58</v>
      </c>
      <c r="M90" s="2" t="s">
        <v>141</v>
      </c>
      <c r="N90" s="5">
        <v>165</v>
      </c>
      <c r="O90" s="5">
        <v>0</v>
      </c>
      <c r="P90" s="5">
        <v>43.31</v>
      </c>
      <c r="Q90" s="2" t="s">
        <v>29</v>
      </c>
      <c r="R90" s="5">
        <v>0</v>
      </c>
      <c r="S90" s="2" t="s">
        <v>125</v>
      </c>
      <c r="T90" s="2" t="s">
        <v>31</v>
      </c>
    </row>
    <row r="91" spans="1:20" x14ac:dyDescent="0.25">
      <c r="A91" s="2" t="s">
        <v>196</v>
      </c>
      <c r="B91" s="2" t="s">
        <v>138</v>
      </c>
      <c r="C91" s="2" t="s">
        <v>22</v>
      </c>
      <c r="D91" s="3">
        <v>45077</v>
      </c>
      <c r="E91" s="4">
        <v>1</v>
      </c>
      <c r="F91" s="5">
        <v>165</v>
      </c>
      <c r="G91" s="4">
        <v>14.29</v>
      </c>
      <c r="H91" s="2" t="s">
        <v>23</v>
      </c>
      <c r="I91" s="2" t="s">
        <v>93</v>
      </c>
      <c r="J91" s="2" t="s">
        <v>139</v>
      </c>
      <c r="K91" s="2" t="s">
        <v>140</v>
      </c>
      <c r="L91" s="2" t="s">
        <v>58</v>
      </c>
      <c r="M91" s="2" t="s">
        <v>141</v>
      </c>
      <c r="N91" s="5">
        <v>165</v>
      </c>
      <c r="O91" s="5">
        <v>0</v>
      </c>
      <c r="P91" s="5">
        <v>43.31</v>
      </c>
      <c r="Q91" s="2" t="s">
        <v>29</v>
      </c>
      <c r="R91" s="5">
        <v>0</v>
      </c>
      <c r="S91" s="2" t="s">
        <v>125</v>
      </c>
      <c r="T91" s="2" t="s">
        <v>31</v>
      </c>
    </row>
    <row r="92" spans="1:20" x14ac:dyDescent="0.25">
      <c r="A92" s="2" t="s">
        <v>197</v>
      </c>
      <c r="B92" s="2" t="s">
        <v>198</v>
      </c>
      <c r="C92" s="2" t="s">
        <v>100</v>
      </c>
      <c r="D92" s="3">
        <v>45049</v>
      </c>
      <c r="E92" s="4">
        <v>5000</v>
      </c>
      <c r="F92" s="5">
        <v>700</v>
      </c>
      <c r="G92" s="4">
        <v>10</v>
      </c>
      <c r="H92" s="2" t="s">
        <v>23</v>
      </c>
      <c r="I92" s="2" t="s">
        <v>46</v>
      </c>
      <c r="J92" s="2" t="s">
        <v>47</v>
      </c>
      <c r="K92" s="2" t="s">
        <v>199</v>
      </c>
      <c r="L92" s="2" t="s">
        <v>200</v>
      </c>
      <c r="M92" s="2" t="s">
        <v>201</v>
      </c>
      <c r="N92" s="5">
        <v>700</v>
      </c>
      <c r="O92" s="5">
        <v>0</v>
      </c>
      <c r="P92" s="5">
        <v>190.75</v>
      </c>
      <c r="Q92" s="2" t="s">
        <v>29</v>
      </c>
      <c r="R92" s="5">
        <v>0</v>
      </c>
      <c r="S92" s="2" t="s">
        <v>202</v>
      </c>
      <c r="T92" s="2" t="s">
        <v>31</v>
      </c>
    </row>
    <row r="93" spans="1:20" x14ac:dyDescent="0.25">
      <c r="A93" s="2" t="s">
        <v>203</v>
      </c>
      <c r="B93" s="2" t="s">
        <v>198</v>
      </c>
      <c r="C93" s="2" t="s">
        <v>100</v>
      </c>
      <c r="D93" s="3">
        <v>45049</v>
      </c>
      <c r="E93" s="4">
        <v>5000</v>
      </c>
      <c r="F93" s="5">
        <v>700</v>
      </c>
      <c r="G93" s="4">
        <v>10</v>
      </c>
      <c r="H93" s="2" t="s">
        <v>23</v>
      </c>
      <c r="I93" s="2" t="s">
        <v>46</v>
      </c>
      <c r="J93" s="2" t="s">
        <v>47</v>
      </c>
      <c r="K93" s="2" t="s">
        <v>199</v>
      </c>
      <c r="L93" s="2" t="s">
        <v>200</v>
      </c>
      <c r="M93" s="2" t="s">
        <v>201</v>
      </c>
      <c r="N93" s="5">
        <v>700</v>
      </c>
      <c r="O93" s="5">
        <v>0</v>
      </c>
      <c r="P93" s="5">
        <v>190.75</v>
      </c>
      <c r="Q93" s="2" t="s">
        <v>29</v>
      </c>
      <c r="R93" s="5">
        <v>0</v>
      </c>
      <c r="S93" s="2" t="s">
        <v>202</v>
      </c>
      <c r="T93" s="2" t="s">
        <v>31</v>
      </c>
    </row>
    <row r="94" spans="1:20" x14ac:dyDescent="0.25">
      <c r="A94" s="2" t="s">
        <v>204</v>
      </c>
      <c r="B94" s="2" t="s">
        <v>198</v>
      </c>
      <c r="C94" s="2" t="s">
        <v>205</v>
      </c>
      <c r="D94" s="3">
        <v>45050</v>
      </c>
      <c r="E94" s="4">
        <v>350</v>
      </c>
      <c r="F94" s="5">
        <v>350</v>
      </c>
      <c r="G94" s="4">
        <v>17.5</v>
      </c>
      <c r="H94" s="2" t="s">
        <v>23</v>
      </c>
      <c r="I94" s="2" t="s">
        <v>46</v>
      </c>
      <c r="J94" s="2" t="s">
        <v>47</v>
      </c>
      <c r="K94" s="2" t="s">
        <v>206</v>
      </c>
      <c r="L94" s="2" t="s">
        <v>207</v>
      </c>
      <c r="M94" s="2" t="s">
        <v>208</v>
      </c>
      <c r="N94" s="5">
        <v>350</v>
      </c>
      <c r="O94" s="5">
        <v>0</v>
      </c>
      <c r="P94" s="5">
        <v>95.38</v>
      </c>
      <c r="Q94" s="2" t="s">
        <v>29</v>
      </c>
      <c r="R94" s="5">
        <v>0</v>
      </c>
      <c r="S94" s="2" t="s">
        <v>50</v>
      </c>
      <c r="T94" s="2" t="s">
        <v>31</v>
      </c>
    </row>
    <row r="95" spans="1:20" x14ac:dyDescent="0.25">
      <c r="A95" s="2" t="s">
        <v>209</v>
      </c>
      <c r="B95" s="2" t="s">
        <v>198</v>
      </c>
      <c r="C95" s="2" t="s">
        <v>22</v>
      </c>
      <c r="D95" s="3">
        <v>45058</v>
      </c>
      <c r="E95" s="4">
        <v>2</v>
      </c>
      <c r="F95" s="5">
        <v>216</v>
      </c>
      <c r="G95" s="4">
        <v>28.58</v>
      </c>
      <c r="H95" s="2" t="s">
        <v>23</v>
      </c>
      <c r="I95" s="2" t="s">
        <v>46</v>
      </c>
      <c r="J95" s="2" t="s">
        <v>47</v>
      </c>
      <c r="K95" s="2" t="s">
        <v>210</v>
      </c>
      <c r="L95" s="2" t="s">
        <v>211</v>
      </c>
      <c r="M95" s="2" t="s">
        <v>212</v>
      </c>
      <c r="N95" s="5">
        <v>216</v>
      </c>
      <c r="O95" s="5">
        <v>0</v>
      </c>
      <c r="P95" s="5">
        <v>58.86</v>
      </c>
      <c r="Q95" s="2" t="s">
        <v>29</v>
      </c>
      <c r="R95" s="5">
        <v>0</v>
      </c>
      <c r="S95" s="2" t="s">
        <v>213</v>
      </c>
      <c r="T95" s="2" t="s">
        <v>31</v>
      </c>
    </row>
    <row r="96" spans="1:20" x14ac:dyDescent="0.25">
      <c r="A96" s="2" t="s">
        <v>214</v>
      </c>
      <c r="B96" s="2" t="s">
        <v>215</v>
      </c>
      <c r="C96" s="2" t="s">
        <v>216</v>
      </c>
      <c r="D96" s="3">
        <v>45055</v>
      </c>
      <c r="E96" s="4">
        <v>1</v>
      </c>
      <c r="F96" s="5">
        <v>780</v>
      </c>
      <c r="G96" s="4">
        <v>8</v>
      </c>
      <c r="H96" s="2" t="s">
        <v>23</v>
      </c>
      <c r="I96" s="2" t="s">
        <v>93</v>
      </c>
      <c r="J96" s="2" t="s">
        <v>217</v>
      </c>
      <c r="K96" s="2" t="s">
        <v>133</v>
      </c>
      <c r="L96" s="2" t="s">
        <v>134</v>
      </c>
      <c r="M96" s="2" t="s">
        <v>135</v>
      </c>
      <c r="N96" s="5">
        <v>780</v>
      </c>
      <c r="O96" s="5">
        <v>0</v>
      </c>
      <c r="P96" s="5">
        <v>204.75</v>
      </c>
      <c r="Q96" s="2" t="s">
        <v>29</v>
      </c>
      <c r="R96" s="5">
        <v>0</v>
      </c>
      <c r="S96" s="2" t="s">
        <v>136</v>
      </c>
      <c r="T96" s="2" t="s">
        <v>31</v>
      </c>
    </row>
    <row r="97" spans="1:20" x14ac:dyDescent="0.25">
      <c r="A97" s="2" t="s">
        <v>218</v>
      </c>
      <c r="B97" s="2" t="s">
        <v>215</v>
      </c>
      <c r="C97" s="2" t="s">
        <v>23</v>
      </c>
      <c r="D97" s="3">
        <v>45063</v>
      </c>
      <c r="E97" s="4">
        <v>1450</v>
      </c>
      <c r="F97" s="5">
        <v>1160</v>
      </c>
      <c r="G97" s="4">
        <v>2.9</v>
      </c>
      <c r="H97" s="2" t="s">
        <v>23</v>
      </c>
      <c r="I97" s="2" t="s">
        <v>23</v>
      </c>
      <c r="J97" s="2" t="s">
        <v>23</v>
      </c>
      <c r="K97" s="2" t="s">
        <v>219</v>
      </c>
      <c r="L97" s="2" t="s">
        <v>220</v>
      </c>
      <c r="M97" s="2" t="s">
        <v>221</v>
      </c>
      <c r="N97" s="5">
        <v>1160</v>
      </c>
      <c r="O97" s="5">
        <v>0</v>
      </c>
      <c r="P97" s="5">
        <v>107.3</v>
      </c>
      <c r="Q97" s="2" t="s">
        <v>29</v>
      </c>
      <c r="R97" s="5">
        <v>0</v>
      </c>
      <c r="S97" s="2" t="s">
        <v>23</v>
      </c>
      <c r="T97" s="2" t="s">
        <v>31</v>
      </c>
    </row>
    <row r="98" spans="1:20" x14ac:dyDescent="0.25">
      <c r="A98" s="2" t="s">
        <v>222</v>
      </c>
      <c r="B98" s="2" t="s">
        <v>215</v>
      </c>
      <c r="C98" s="2" t="s">
        <v>216</v>
      </c>
      <c r="D98" s="3">
        <v>45064</v>
      </c>
      <c r="E98" s="4">
        <v>1</v>
      </c>
      <c r="F98" s="5">
        <v>780</v>
      </c>
      <c r="G98" s="4">
        <v>8</v>
      </c>
      <c r="H98" s="2" t="s">
        <v>23</v>
      </c>
      <c r="I98" s="2" t="s">
        <v>93</v>
      </c>
      <c r="J98" s="2" t="s">
        <v>217</v>
      </c>
      <c r="K98" s="2" t="s">
        <v>223</v>
      </c>
      <c r="L98" s="2" t="s">
        <v>224</v>
      </c>
      <c r="M98" s="2" t="s">
        <v>225</v>
      </c>
      <c r="N98" s="5">
        <v>780</v>
      </c>
      <c r="O98" s="5">
        <v>0</v>
      </c>
      <c r="P98" s="5">
        <v>204.75</v>
      </c>
      <c r="Q98" s="2" t="s">
        <v>29</v>
      </c>
      <c r="R98" s="5">
        <v>0</v>
      </c>
      <c r="S98" s="2" t="s">
        <v>98</v>
      </c>
      <c r="T98" s="2" t="s">
        <v>31</v>
      </c>
    </row>
    <row r="99" spans="1:20" x14ac:dyDescent="0.25">
      <c r="A99" s="2" t="s">
        <v>226</v>
      </c>
      <c r="B99" s="2" t="s">
        <v>215</v>
      </c>
      <c r="C99" s="2" t="s">
        <v>216</v>
      </c>
      <c r="D99" s="3">
        <v>45064</v>
      </c>
      <c r="E99" s="4">
        <v>1</v>
      </c>
      <c r="F99" s="5">
        <v>780</v>
      </c>
      <c r="G99" s="4">
        <v>8</v>
      </c>
      <c r="H99" s="2" t="s">
        <v>23</v>
      </c>
      <c r="I99" s="2" t="s">
        <v>93</v>
      </c>
      <c r="J99" s="2" t="s">
        <v>217</v>
      </c>
      <c r="K99" s="2" t="s">
        <v>227</v>
      </c>
      <c r="L99" s="2" t="s">
        <v>228</v>
      </c>
      <c r="M99" s="2" t="s">
        <v>229</v>
      </c>
      <c r="N99" s="5">
        <v>780</v>
      </c>
      <c r="O99" s="5">
        <v>0</v>
      </c>
      <c r="P99" s="5">
        <v>204.75</v>
      </c>
      <c r="Q99" s="2" t="s">
        <v>29</v>
      </c>
      <c r="R99" s="5">
        <v>0</v>
      </c>
      <c r="S99" s="2" t="s">
        <v>230</v>
      </c>
      <c r="T99" s="2" t="s">
        <v>31</v>
      </c>
    </row>
    <row r="100" spans="1:20" x14ac:dyDescent="0.25">
      <c r="A100" s="2" t="s">
        <v>231</v>
      </c>
      <c r="B100" s="2" t="s">
        <v>215</v>
      </c>
      <c r="C100" s="2" t="s">
        <v>216</v>
      </c>
      <c r="D100" s="3">
        <v>45068</v>
      </c>
      <c r="E100" s="4">
        <v>1</v>
      </c>
      <c r="F100" s="5">
        <v>780</v>
      </c>
      <c r="G100" s="4">
        <v>8</v>
      </c>
      <c r="H100" s="2" t="s">
        <v>23</v>
      </c>
      <c r="I100" s="2" t="s">
        <v>93</v>
      </c>
      <c r="J100" s="2" t="s">
        <v>217</v>
      </c>
      <c r="K100" s="2" t="s">
        <v>232</v>
      </c>
      <c r="L100" s="2" t="s">
        <v>233</v>
      </c>
      <c r="M100" s="2" t="s">
        <v>234</v>
      </c>
      <c r="N100" s="5">
        <v>780</v>
      </c>
      <c r="O100" s="5">
        <v>0</v>
      </c>
      <c r="P100" s="5">
        <v>204.75</v>
      </c>
      <c r="Q100" s="2" t="s">
        <v>29</v>
      </c>
      <c r="R100" s="5">
        <v>0</v>
      </c>
      <c r="S100" s="2" t="s">
        <v>98</v>
      </c>
      <c r="T100" s="2" t="s">
        <v>31</v>
      </c>
    </row>
    <row r="101" spans="1:20" x14ac:dyDescent="0.25">
      <c r="A101" s="2" t="s">
        <v>235</v>
      </c>
      <c r="B101" s="2" t="s">
        <v>215</v>
      </c>
      <c r="C101" s="2" t="s">
        <v>216</v>
      </c>
      <c r="D101" s="3">
        <v>45068</v>
      </c>
      <c r="E101" s="4">
        <v>1</v>
      </c>
      <c r="F101" s="5">
        <v>780</v>
      </c>
      <c r="G101" s="4">
        <v>8</v>
      </c>
      <c r="H101" s="2" t="s">
        <v>23</v>
      </c>
      <c r="I101" s="2" t="s">
        <v>93</v>
      </c>
      <c r="J101" s="2" t="s">
        <v>217</v>
      </c>
      <c r="K101" s="2" t="s">
        <v>236</v>
      </c>
      <c r="L101" s="2" t="s">
        <v>237</v>
      </c>
      <c r="M101" s="2" t="s">
        <v>238</v>
      </c>
      <c r="N101" s="5">
        <v>780</v>
      </c>
      <c r="O101" s="5">
        <v>0</v>
      </c>
      <c r="P101" s="5">
        <v>204.75</v>
      </c>
      <c r="Q101" s="2" t="s">
        <v>29</v>
      </c>
      <c r="R101" s="5">
        <v>0</v>
      </c>
      <c r="S101" s="2" t="s">
        <v>98</v>
      </c>
      <c r="T101" s="2" t="s">
        <v>31</v>
      </c>
    </row>
    <row r="102" spans="1:20" x14ac:dyDescent="0.25">
      <c r="A102" s="2" t="s">
        <v>239</v>
      </c>
      <c r="B102" s="2" t="s">
        <v>215</v>
      </c>
      <c r="C102" s="2" t="s">
        <v>240</v>
      </c>
      <c r="D102" s="3">
        <v>45072</v>
      </c>
      <c r="E102" s="4">
        <v>1</v>
      </c>
      <c r="F102" s="5">
        <v>580</v>
      </c>
      <c r="G102" s="4">
        <v>10</v>
      </c>
      <c r="H102" s="2" t="s">
        <v>23</v>
      </c>
      <c r="I102" s="2" t="s">
        <v>93</v>
      </c>
      <c r="J102" s="2" t="s">
        <v>217</v>
      </c>
      <c r="K102" s="2" t="s">
        <v>241</v>
      </c>
      <c r="L102" s="2" t="s">
        <v>242</v>
      </c>
      <c r="M102" s="2" t="s">
        <v>243</v>
      </c>
      <c r="N102" s="5">
        <v>580</v>
      </c>
      <c r="O102" s="5">
        <v>0</v>
      </c>
      <c r="P102" s="5">
        <v>152.25</v>
      </c>
      <c r="Q102" s="2" t="s">
        <v>29</v>
      </c>
      <c r="R102" s="5">
        <v>0</v>
      </c>
      <c r="S102" s="2" t="s">
        <v>136</v>
      </c>
      <c r="T102" s="2" t="s">
        <v>31</v>
      </c>
    </row>
    <row r="103" spans="1:20" x14ac:dyDescent="0.25">
      <c r="A103" s="2" t="s">
        <v>244</v>
      </c>
      <c r="B103" s="2" t="s">
        <v>245</v>
      </c>
      <c r="C103" s="2" t="s">
        <v>22</v>
      </c>
      <c r="D103" s="3">
        <v>45058</v>
      </c>
      <c r="E103" s="4">
        <v>1</v>
      </c>
      <c r="F103" s="5">
        <v>119</v>
      </c>
      <c r="G103" s="4">
        <v>14.29</v>
      </c>
      <c r="H103" s="2" t="s">
        <v>23</v>
      </c>
      <c r="I103" s="2" t="s">
        <v>36</v>
      </c>
      <c r="J103" s="2" t="s">
        <v>246</v>
      </c>
      <c r="K103" s="2" t="s">
        <v>247</v>
      </c>
      <c r="L103" s="2" t="s">
        <v>248</v>
      </c>
      <c r="M103" s="2" t="s">
        <v>249</v>
      </c>
      <c r="N103" s="5">
        <v>119</v>
      </c>
      <c r="O103" s="5">
        <v>0</v>
      </c>
      <c r="P103" s="5">
        <v>32.42</v>
      </c>
      <c r="Q103" s="2" t="s">
        <v>29</v>
      </c>
      <c r="R103" s="5">
        <v>0</v>
      </c>
      <c r="S103" s="2" t="s">
        <v>250</v>
      </c>
      <c r="T103" s="2" t="s">
        <v>31</v>
      </c>
    </row>
    <row r="104" spans="1:20" x14ac:dyDescent="0.25">
      <c r="A104" s="2" t="s">
        <v>251</v>
      </c>
      <c r="B104" s="2" t="s">
        <v>245</v>
      </c>
      <c r="C104" s="2" t="s">
        <v>100</v>
      </c>
      <c r="D104" s="3">
        <v>45063</v>
      </c>
      <c r="E104" s="4">
        <v>-5000</v>
      </c>
      <c r="F104" s="5">
        <v>-600</v>
      </c>
      <c r="G104" s="4">
        <v>-10</v>
      </c>
      <c r="H104" s="2" t="s">
        <v>252</v>
      </c>
      <c r="I104" s="2" t="s">
        <v>23</v>
      </c>
      <c r="J104" s="2" t="s">
        <v>23</v>
      </c>
      <c r="K104" s="2" t="s">
        <v>253</v>
      </c>
      <c r="L104" s="2" t="s">
        <v>254</v>
      </c>
      <c r="M104" s="2" t="s">
        <v>255</v>
      </c>
      <c r="N104" s="5">
        <v>-600</v>
      </c>
      <c r="O104" s="5">
        <v>0</v>
      </c>
      <c r="P104" s="5">
        <v>163.5</v>
      </c>
      <c r="Q104" s="2" t="s">
        <v>29</v>
      </c>
      <c r="R104" s="5">
        <v>0</v>
      </c>
      <c r="S104" s="2" t="s">
        <v>23</v>
      </c>
      <c r="T104" s="2" t="s">
        <v>31</v>
      </c>
    </row>
    <row r="105" spans="1:20" x14ac:dyDescent="0.25">
      <c r="A105" s="2" t="s">
        <v>251</v>
      </c>
      <c r="B105" s="2" t="s">
        <v>245</v>
      </c>
      <c r="C105" s="2" t="s">
        <v>100</v>
      </c>
      <c r="D105" s="3">
        <v>45063</v>
      </c>
      <c r="E105" s="4">
        <v>5000</v>
      </c>
      <c r="F105" s="5">
        <v>600</v>
      </c>
      <c r="G105" s="4">
        <v>10</v>
      </c>
      <c r="H105" s="2" t="s">
        <v>23</v>
      </c>
      <c r="I105" s="2" t="s">
        <v>23</v>
      </c>
      <c r="J105" s="2" t="s">
        <v>23</v>
      </c>
      <c r="K105" s="2" t="s">
        <v>253</v>
      </c>
      <c r="L105" s="2" t="s">
        <v>254</v>
      </c>
      <c r="M105" s="2" t="s">
        <v>255</v>
      </c>
      <c r="N105" s="5">
        <v>600</v>
      </c>
      <c r="O105" s="5">
        <v>0</v>
      </c>
      <c r="P105" s="5">
        <v>163.5</v>
      </c>
      <c r="Q105" s="2" t="s">
        <v>29</v>
      </c>
      <c r="R105" s="5">
        <v>0</v>
      </c>
      <c r="S105" s="2" t="s">
        <v>23</v>
      </c>
      <c r="T105" s="2" t="s">
        <v>31</v>
      </c>
    </row>
    <row r="106" spans="1:20" x14ac:dyDescent="0.25">
      <c r="A106" s="2" t="s">
        <v>256</v>
      </c>
      <c r="B106" s="2" t="s">
        <v>245</v>
      </c>
      <c r="C106" s="2" t="s">
        <v>100</v>
      </c>
      <c r="D106" s="3">
        <v>45063</v>
      </c>
      <c r="E106" s="4">
        <v>5000</v>
      </c>
      <c r="F106" s="5">
        <v>700</v>
      </c>
      <c r="G106" s="4">
        <v>10</v>
      </c>
      <c r="H106" s="2" t="s">
        <v>23</v>
      </c>
      <c r="I106" s="2" t="s">
        <v>24</v>
      </c>
      <c r="J106" s="2" t="s">
        <v>246</v>
      </c>
      <c r="K106" s="2" t="s">
        <v>257</v>
      </c>
      <c r="L106" s="2" t="s">
        <v>258</v>
      </c>
      <c r="M106" s="2" t="s">
        <v>259</v>
      </c>
      <c r="N106" s="5">
        <v>700</v>
      </c>
      <c r="O106" s="5">
        <v>0</v>
      </c>
      <c r="P106" s="5">
        <v>148.75</v>
      </c>
      <c r="Q106" s="2" t="s">
        <v>260</v>
      </c>
      <c r="R106" s="5">
        <v>0</v>
      </c>
      <c r="S106" s="2" t="s">
        <v>261</v>
      </c>
      <c r="T106" s="2" t="s">
        <v>31</v>
      </c>
    </row>
    <row r="107" spans="1:20" x14ac:dyDescent="0.25">
      <c r="A107" s="2" t="s">
        <v>262</v>
      </c>
      <c r="B107" s="2" t="s">
        <v>245</v>
      </c>
      <c r="C107" s="2" t="s">
        <v>263</v>
      </c>
      <c r="D107" s="3">
        <v>45064</v>
      </c>
      <c r="E107" s="4">
        <v>1</v>
      </c>
      <c r="F107" s="5">
        <v>26</v>
      </c>
      <c r="G107" s="4">
        <v>1.0999999999999999E-2</v>
      </c>
      <c r="H107" s="2" t="s">
        <v>23</v>
      </c>
      <c r="I107" s="2" t="s">
        <v>24</v>
      </c>
      <c r="J107" s="2" t="s">
        <v>246</v>
      </c>
      <c r="K107" s="2" t="s">
        <v>264</v>
      </c>
      <c r="L107" s="2" t="s">
        <v>265</v>
      </c>
      <c r="M107" s="2" t="s">
        <v>266</v>
      </c>
      <c r="N107" s="5">
        <v>26</v>
      </c>
      <c r="O107" s="5">
        <v>0</v>
      </c>
      <c r="P107" s="5">
        <v>5.53</v>
      </c>
      <c r="Q107" s="2" t="s">
        <v>260</v>
      </c>
      <c r="R107" s="5">
        <v>0</v>
      </c>
      <c r="S107" s="2" t="s">
        <v>267</v>
      </c>
      <c r="T107" s="2" t="s">
        <v>31</v>
      </c>
    </row>
    <row r="108" spans="1:20" x14ac:dyDescent="0.25">
      <c r="A108" s="2" t="s">
        <v>268</v>
      </c>
      <c r="B108" s="2" t="s">
        <v>245</v>
      </c>
      <c r="C108" s="2" t="s">
        <v>23</v>
      </c>
      <c r="D108" s="3">
        <v>45068</v>
      </c>
      <c r="E108" s="4">
        <v>-270</v>
      </c>
      <c r="F108" s="5">
        <v>-27</v>
      </c>
      <c r="G108" s="4">
        <v>-2705.4</v>
      </c>
      <c r="H108" s="2" t="s">
        <v>252</v>
      </c>
      <c r="I108" s="2" t="s">
        <v>36</v>
      </c>
      <c r="J108" s="2" t="s">
        <v>23</v>
      </c>
      <c r="K108" s="2" t="s">
        <v>269</v>
      </c>
      <c r="L108" s="2" t="s">
        <v>270</v>
      </c>
      <c r="M108" s="2" t="s">
        <v>23</v>
      </c>
      <c r="N108" s="5">
        <v>-27</v>
      </c>
      <c r="O108" s="5">
        <v>0</v>
      </c>
      <c r="P108" s="5">
        <v>2.5</v>
      </c>
      <c r="Q108" s="2" t="s">
        <v>29</v>
      </c>
      <c r="R108" s="5">
        <v>0</v>
      </c>
      <c r="S108" s="2" t="s">
        <v>271</v>
      </c>
      <c r="T108" s="2" t="s">
        <v>31</v>
      </c>
    </row>
    <row r="109" spans="1:20" x14ac:dyDescent="0.25">
      <c r="A109" s="2" t="s">
        <v>268</v>
      </c>
      <c r="B109" s="2" t="s">
        <v>245</v>
      </c>
      <c r="C109" s="2" t="s">
        <v>23</v>
      </c>
      <c r="D109" s="3">
        <v>45068</v>
      </c>
      <c r="E109" s="4">
        <v>-40</v>
      </c>
      <c r="F109" s="5">
        <v>-4</v>
      </c>
      <c r="G109" s="4">
        <v>-400.8</v>
      </c>
      <c r="H109" s="2" t="s">
        <v>252</v>
      </c>
      <c r="I109" s="2" t="s">
        <v>36</v>
      </c>
      <c r="J109" s="2" t="s">
        <v>23</v>
      </c>
      <c r="K109" s="2" t="s">
        <v>269</v>
      </c>
      <c r="L109" s="2" t="s">
        <v>270</v>
      </c>
      <c r="M109" s="2" t="s">
        <v>23</v>
      </c>
      <c r="N109" s="5">
        <v>-4</v>
      </c>
      <c r="O109" s="5">
        <v>0</v>
      </c>
      <c r="P109" s="5">
        <v>0.37</v>
      </c>
      <c r="Q109" s="2" t="s">
        <v>29</v>
      </c>
      <c r="R109" s="5">
        <v>0</v>
      </c>
      <c r="S109" s="2" t="s">
        <v>271</v>
      </c>
      <c r="T109" s="2" t="s">
        <v>31</v>
      </c>
    </row>
    <row r="110" spans="1:20" x14ac:dyDescent="0.25">
      <c r="A110" s="2" t="s">
        <v>268</v>
      </c>
      <c r="B110" s="2" t="s">
        <v>245</v>
      </c>
      <c r="C110" s="2" t="s">
        <v>23</v>
      </c>
      <c r="D110" s="3">
        <v>45068</v>
      </c>
      <c r="E110" s="4">
        <v>270</v>
      </c>
      <c r="F110" s="5">
        <v>27</v>
      </c>
      <c r="G110" s="4">
        <v>2705.4</v>
      </c>
      <c r="H110" s="2" t="s">
        <v>23</v>
      </c>
      <c r="I110" s="2" t="s">
        <v>36</v>
      </c>
      <c r="J110" s="2" t="s">
        <v>23</v>
      </c>
      <c r="K110" s="2" t="s">
        <v>269</v>
      </c>
      <c r="L110" s="2" t="s">
        <v>270</v>
      </c>
      <c r="M110" s="2" t="s">
        <v>23</v>
      </c>
      <c r="N110" s="5">
        <v>27</v>
      </c>
      <c r="O110" s="5">
        <v>0</v>
      </c>
      <c r="P110" s="5">
        <v>2.5</v>
      </c>
      <c r="Q110" s="2" t="s">
        <v>29</v>
      </c>
      <c r="R110" s="5">
        <v>0</v>
      </c>
      <c r="S110" s="2" t="s">
        <v>271</v>
      </c>
      <c r="T110" s="2" t="s">
        <v>31</v>
      </c>
    </row>
    <row r="111" spans="1:20" x14ac:dyDescent="0.25">
      <c r="A111" s="2" t="s">
        <v>268</v>
      </c>
      <c r="B111" s="2" t="s">
        <v>245</v>
      </c>
      <c r="C111" s="2" t="s">
        <v>23</v>
      </c>
      <c r="D111" s="3">
        <v>45068</v>
      </c>
      <c r="E111" s="4">
        <v>40</v>
      </c>
      <c r="F111" s="5">
        <v>4</v>
      </c>
      <c r="G111" s="4">
        <v>400.8</v>
      </c>
      <c r="H111" s="2" t="s">
        <v>23</v>
      </c>
      <c r="I111" s="2" t="s">
        <v>36</v>
      </c>
      <c r="J111" s="2" t="s">
        <v>23</v>
      </c>
      <c r="K111" s="2" t="s">
        <v>269</v>
      </c>
      <c r="L111" s="2" t="s">
        <v>270</v>
      </c>
      <c r="M111" s="2" t="s">
        <v>23</v>
      </c>
      <c r="N111" s="5">
        <v>4</v>
      </c>
      <c r="O111" s="5">
        <v>0</v>
      </c>
      <c r="P111" s="5">
        <v>0.37</v>
      </c>
      <c r="Q111" s="2" t="s">
        <v>29</v>
      </c>
      <c r="R111" s="5">
        <v>0</v>
      </c>
      <c r="S111" s="2" t="s">
        <v>271</v>
      </c>
      <c r="T111" s="2" t="s">
        <v>31</v>
      </c>
    </row>
    <row r="112" spans="1:20" x14ac:dyDescent="0.25">
      <c r="A112" s="2" t="s">
        <v>272</v>
      </c>
      <c r="B112" s="2" t="s">
        <v>245</v>
      </c>
      <c r="C112" s="2" t="s">
        <v>23</v>
      </c>
      <c r="D112" s="3">
        <v>45068</v>
      </c>
      <c r="E112" s="4">
        <v>270</v>
      </c>
      <c r="F112" s="5">
        <v>27</v>
      </c>
      <c r="G112" s="4">
        <v>2705.4</v>
      </c>
      <c r="H112" s="2" t="s">
        <v>23</v>
      </c>
      <c r="I112" s="2" t="s">
        <v>36</v>
      </c>
      <c r="J112" s="2" t="s">
        <v>23</v>
      </c>
      <c r="K112" s="2" t="s">
        <v>273</v>
      </c>
      <c r="L112" s="2" t="s">
        <v>274</v>
      </c>
      <c r="M112" s="2" t="s">
        <v>275</v>
      </c>
      <c r="N112" s="5">
        <v>27</v>
      </c>
      <c r="O112" s="5">
        <v>0</v>
      </c>
      <c r="P112" s="5">
        <v>2.5</v>
      </c>
      <c r="Q112" s="2" t="s">
        <v>29</v>
      </c>
      <c r="R112" s="5">
        <v>0</v>
      </c>
      <c r="S112" s="2" t="s">
        <v>271</v>
      </c>
      <c r="T112" s="2" t="s">
        <v>31</v>
      </c>
    </row>
    <row r="113" spans="1:20" x14ac:dyDescent="0.25">
      <c r="A113" s="2" t="s">
        <v>272</v>
      </c>
      <c r="B113" s="2" t="s">
        <v>245</v>
      </c>
      <c r="C113" s="2" t="s">
        <v>23</v>
      </c>
      <c r="D113" s="3">
        <v>45068</v>
      </c>
      <c r="E113" s="4">
        <v>40</v>
      </c>
      <c r="F113" s="5">
        <v>4</v>
      </c>
      <c r="G113" s="4">
        <v>400.8</v>
      </c>
      <c r="H113" s="2" t="s">
        <v>23</v>
      </c>
      <c r="I113" s="2" t="s">
        <v>36</v>
      </c>
      <c r="J113" s="2" t="s">
        <v>23</v>
      </c>
      <c r="K113" s="2" t="s">
        <v>273</v>
      </c>
      <c r="L113" s="2" t="s">
        <v>274</v>
      </c>
      <c r="M113" s="2" t="s">
        <v>275</v>
      </c>
      <c r="N113" s="5">
        <v>4</v>
      </c>
      <c r="O113" s="5">
        <v>0</v>
      </c>
      <c r="P113" s="5">
        <v>0.37</v>
      </c>
      <c r="Q113" s="2" t="s">
        <v>29</v>
      </c>
      <c r="R113" s="5">
        <v>0</v>
      </c>
      <c r="S113" s="2" t="s">
        <v>271</v>
      </c>
      <c r="T113" s="2" t="s">
        <v>31</v>
      </c>
    </row>
    <row r="114" spans="1:20" x14ac:dyDescent="0.25">
      <c r="A114" s="2" t="s">
        <v>276</v>
      </c>
      <c r="B114" s="2" t="s">
        <v>245</v>
      </c>
      <c r="C114" s="2" t="s">
        <v>100</v>
      </c>
      <c r="D114" s="3">
        <v>45068</v>
      </c>
      <c r="E114" s="4">
        <v>-5000</v>
      </c>
      <c r="F114" s="5">
        <v>-600</v>
      </c>
      <c r="G114" s="4">
        <v>-10</v>
      </c>
      <c r="H114" s="2" t="s">
        <v>252</v>
      </c>
      <c r="I114" s="2" t="s">
        <v>23</v>
      </c>
      <c r="J114" s="2" t="s">
        <v>23</v>
      </c>
      <c r="K114" s="2" t="s">
        <v>277</v>
      </c>
      <c r="L114" s="2" t="s">
        <v>278</v>
      </c>
      <c r="M114" s="2" t="s">
        <v>279</v>
      </c>
      <c r="N114" s="5">
        <v>-600</v>
      </c>
      <c r="O114" s="5">
        <v>0</v>
      </c>
      <c r="P114" s="5">
        <v>127.5</v>
      </c>
      <c r="Q114" s="2" t="s">
        <v>260</v>
      </c>
      <c r="R114" s="5">
        <v>0</v>
      </c>
      <c r="S114" s="2" t="s">
        <v>23</v>
      </c>
      <c r="T114" s="2" t="s">
        <v>31</v>
      </c>
    </row>
    <row r="115" spans="1:20" x14ac:dyDescent="0.25">
      <c r="A115" s="2" t="s">
        <v>276</v>
      </c>
      <c r="B115" s="2" t="s">
        <v>245</v>
      </c>
      <c r="C115" s="2" t="s">
        <v>100</v>
      </c>
      <c r="D115" s="3">
        <v>45068</v>
      </c>
      <c r="E115" s="4">
        <v>5000</v>
      </c>
      <c r="F115" s="5">
        <v>600</v>
      </c>
      <c r="G115" s="4">
        <v>10</v>
      </c>
      <c r="H115" s="2" t="s">
        <v>23</v>
      </c>
      <c r="I115" s="2" t="s">
        <v>23</v>
      </c>
      <c r="J115" s="2" t="s">
        <v>23</v>
      </c>
      <c r="K115" s="2" t="s">
        <v>277</v>
      </c>
      <c r="L115" s="2" t="s">
        <v>278</v>
      </c>
      <c r="M115" s="2" t="s">
        <v>279</v>
      </c>
      <c r="N115" s="5">
        <v>600</v>
      </c>
      <c r="O115" s="5">
        <v>0</v>
      </c>
      <c r="P115" s="5">
        <v>127.5</v>
      </c>
      <c r="Q115" s="2" t="s">
        <v>260</v>
      </c>
      <c r="R115" s="5">
        <v>0</v>
      </c>
      <c r="S115" s="2" t="s">
        <v>23</v>
      </c>
      <c r="T115" s="2" t="s">
        <v>31</v>
      </c>
    </row>
    <row r="116" spans="1:20" x14ac:dyDescent="0.25">
      <c r="A116" s="2" t="s">
        <v>280</v>
      </c>
      <c r="B116" s="2" t="s">
        <v>281</v>
      </c>
      <c r="C116" s="2" t="s">
        <v>22</v>
      </c>
      <c r="D116" s="3">
        <v>45055</v>
      </c>
      <c r="E116" s="4">
        <v>1</v>
      </c>
      <c r="F116" s="5">
        <v>119</v>
      </c>
      <c r="G116" s="4">
        <v>14.29</v>
      </c>
      <c r="H116" s="2" t="s">
        <v>23</v>
      </c>
      <c r="I116" s="2" t="s">
        <v>282</v>
      </c>
      <c r="J116" s="2" t="s">
        <v>283</v>
      </c>
      <c r="K116" s="2" t="s">
        <v>284</v>
      </c>
      <c r="L116" s="2" t="s">
        <v>285</v>
      </c>
      <c r="M116" s="2" t="s">
        <v>286</v>
      </c>
      <c r="N116" s="5">
        <v>119</v>
      </c>
      <c r="O116" s="5">
        <v>0</v>
      </c>
      <c r="P116" s="5">
        <v>33.61</v>
      </c>
      <c r="Q116" s="2" t="s">
        <v>29</v>
      </c>
      <c r="R116" s="5">
        <v>0</v>
      </c>
      <c r="S116" s="2" t="s">
        <v>287</v>
      </c>
      <c r="T116" s="2" t="s">
        <v>31</v>
      </c>
    </row>
    <row r="117" spans="1:20" x14ac:dyDescent="0.25">
      <c r="A117" s="2" t="s">
        <v>288</v>
      </c>
      <c r="B117" s="2" t="s">
        <v>281</v>
      </c>
      <c r="C117" s="2" t="s">
        <v>289</v>
      </c>
      <c r="D117" s="3">
        <v>45062</v>
      </c>
      <c r="E117" s="4">
        <v>5</v>
      </c>
      <c r="F117" s="5">
        <v>1910</v>
      </c>
      <c r="G117" s="4">
        <v>183.55</v>
      </c>
      <c r="H117" s="2" t="s">
        <v>23</v>
      </c>
      <c r="I117" s="2" t="s">
        <v>282</v>
      </c>
      <c r="J117" s="2" t="s">
        <v>283</v>
      </c>
      <c r="K117" s="2" t="s">
        <v>290</v>
      </c>
      <c r="L117" s="2" t="s">
        <v>291</v>
      </c>
      <c r="M117" s="2" t="s">
        <v>292</v>
      </c>
      <c r="N117" s="5">
        <v>1910</v>
      </c>
      <c r="O117" s="5">
        <v>0</v>
      </c>
      <c r="P117" s="5">
        <v>539.58000000000004</v>
      </c>
      <c r="Q117" s="2" t="s">
        <v>29</v>
      </c>
      <c r="R117" s="5">
        <v>0</v>
      </c>
      <c r="S117" s="2" t="s">
        <v>293</v>
      </c>
      <c r="T117" s="2" t="s">
        <v>31</v>
      </c>
    </row>
    <row r="118" spans="1:20" x14ac:dyDescent="0.25">
      <c r="A118" s="2" t="s">
        <v>294</v>
      </c>
      <c r="B118" s="2" t="s">
        <v>281</v>
      </c>
      <c r="C118" s="2" t="s">
        <v>100</v>
      </c>
      <c r="D118" s="3">
        <v>45063</v>
      </c>
      <c r="E118" s="4">
        <v>20000</v>
      </c>
      <c r="F118" s="5">
        <v>750</v>
      </c>
      <c r="G118" s="4">
        <v>40</v>
      </c>
      <c r="H118" s="2" t="s">
        <v>23</v>
      </c>
      <c r="I118" s="2" t="s">
        <v>282</v>
      </c>
      <c r="J118" s="2" t="s">
        <v>283</v>
      </c>
      <c r="K118" s="2" t="s">
        <v>295</v>
      </c>
      <c r="L118" s="2" t="s">
        <v>296</v>
      </c>
      <c r="M118" s="2" t="s">
        <v>297</v>
      </c>
      <c r="N118" s="5">
        <v>750</v>
      </c>
      <c r="O118" s="5">
        <v>0</v>
      </c>
      <c r="P118" s="5">
        <v>211.88</v>
      </c>
      <c r="Q118" s="2" t="s">
        <v>29</v>
      </c>
      <c r="R118" s="5">
        <v>0</v>
      </c>
      <c r="S118" s="2" t="s">
        <v>298</v>
      </c>
      <c r="T118" s="2" t="s">
        <v>31</v>
      </c>
    </row>
    <row r="119" spans="1:20" x14ac:dyDescent="0.25">
      <c r="A119" s="2" t="s">
        <v>299</v>
      </c>
      <c r="B119" s="2" t="s">
        <v>281</v>
      </c>
      <c r="C119" s="2" t="s">
        <v>289</v>
      </c>
      <c r="D119" s="3">
        <v>45065</v>
      </c>
      <c r="E119" s="4">
        <v>5</v>
      </c>
      <c r="F119" s="5">
        <v>2100</v>
      </c>
      <c r="G119" s="4">
        <v>183.55</v>
      </c>
      <c r="H119" s="2" t="s">
        <v>23</v>
      </c>
      <c r="I119" s="2" t="s">
        <v>282</v>
      </c>
      <c r="J119" s="2" t="s">
        <v>283</v>
      </c>
      <c r="K119" s="2" t="s">
        <v>300</v>
      </c>
      <c r="L119" s="2" t="s">
        <v>301</v>
      </c>
      <c r="M119" s="2" t="s">
        <v>302</v>
      </c>
      <c r="N119" s="5">
        <v>2100</v>
      </c>
      <c r="O119" s="5">
        <v>0</v>
      </c>
      <c r="P119" s="5">
        <v>593.25</v>
      </c>
      <c r="Q119" s="2" t="s">
        <v>29</v>
      </c>
      <c r="R119" s="5">
        <v>0</v>
      </c>
      <c r="S119" s="2" t="s">
        <v>298</v>
      </c>
      <c r="T119" s="2" t="s">
        <v>31</v>
      </c>
    </row>
    <row r="120" spans="1:20" x14ac:dyDescent="0.25">
      <c r="A120" s="2" t="s">
        <v>303</v>
      </c>
      <c r="B120" s="2" t="s">
        <v>281</v>
      </c>
      <c r="C120" s="2" t="s">
        <v>304</v>
      </c>
      <c r="D120" s="3">
        <v>45069</v>
      </c>
      <c r="E120" s="4">
        <v>-1080</v>
      </c>
      <c r="F120" s="5">
        <v>-1900.8</v>
      </c>
      <c r="G120" s="4">
        <v>-54</v>
      </c>
      <c r="H120" s="2" t="s">
        <v>252</v>
      </c>
      <c r="I120" s="2" t="s">
        <v>23</v>
      </c>
      <c r="J120" s="2" t="s">
        <v>23</v>
      </c>
      <c r="K120" s="2" t="s">
        <v>305</v>
      </c>
      <c r="L120" s="2" t="s">
        <v>306</v>
      </c>
      <c r="M120" s="2" t="s">
        <v>307</v>
      </c>
      <c r="N120" s="5">
        <v>-1900.8</v>
      </c>
      <c r="O120" s="5">
        <v>0</v>
      </c>
      <c r="P120" s="5">
        <v>536.97</v>
      </c>
      <c r="Q120" s="2" t="s">
        <v>29</v>
      </c>
      <c r="R120" s="5">
        <v>0</v>
      </c>
      <c r="S120" s="2" t="s">
        <v>23</v>
      </c>
      <c r="T120" s="2" t="s">
        <v>31</v>
      </c>
    </row>
    <row r="121" spans="1:20" x14ac:dyDescent="0.25">
      <c r="A121" s="2" t="s">
        <v>303</v>
      </c>
      <c r="B121" s="2" t="s">
        <v>281</v>
      </c>
      <c r="C121" s="2" t="s">
        <v>304</v>
      </c>
      <c r="D121" s="3">
        <v>45069</v>
      </c>
      <c r="E121" s="4">
        <v>1080</v>
      </c>
      <c r="F121" s="5">
        <v>1900.8</v>
      </c>
      <c r="G121" s="4">
        <v>54</v>
      </c>
      <c r="H121" s="2" t="s">
        <v>23</v>
      </c>
      <c r="I121" s="2" t="s">
        <v>23</v>
      </c>
      <c r="J121" s="2" t="s">
        <v>23</v>
      </c>
      <c r="K121" s="2" t="s">
        <v>305</v>
      </c>
      <c r="L121" s="2" t="s">
        <v>306</v>
      </c>
      <c r="M121" s="2" t="s">
        <v>307</v>
      </c>
      <c r="N121" s="5">
        <v>1900.8</v>
      </c>
      <c r="O121" s="5">
        <v>0</v>
      </c>
      <c r="P121" s="5">
        <v>536.97</v>
      </c>
      <c r="Q121" s="2" t="s">
        <v>29</v>
      </c>
      <c r="R121" s="5">
        <v>0</v>
      </c>
      <c r="S121" s="2" t="s">
        <v>23</v>
      </c>
      <c r="T121" s="2" t="s">
        <v>31</v>
      </c>
    </row>
    <row r="122" spans="1:20" x14ac:dyDescent="0.25">
      <c r="A122" s="2" t="s">
        <v>308</v>
      </c>
      <c r="B122" s="2" t="s">
        <v>281</v>
      </c>
      <c r="C122" s="2" t="s">
        <v>304</v>
      </c>
      <c r="D122" s="3">
        <v>45069</v>
      </c>
      <c r="E122" s="4">
        <v>-1080</v>
      </c>
      <c r="F122" s="5">
        <v>-1900.8</v>
      </c>
      <c r="G122" s="4">
        <v>-54</v>
      </c>
      <c r="H122" s="2" t="s">
        <v>252</v>
      </c>
      <c r="I122" s="2" t="s">
        <v>23</v>
      </c>
      <c r="J122" s="2" t="s">
        <v>23</v>
      </c>
      <c r="K122" s="2" t="s">
        <v>309</v>
      </c>
      <c r="L122" s="2" t="s">
        <v>310</v>
      </c>
      <c r="M122" s="2" t="s">
        <v>311</v>
      </c>
      <c r="N122" s="5">
        <v>-1900.8</v>
      </c>
      <c r="O122" s="5">
        <v>0</v>
      </c>
      <c r="P122" s="5">
        <v>536.97</v>
      </c>
      <c r="Q122" s="2" t="s">
        <v>29</v>
      </c>
      <c r="R122" s="5">
        <v>0</v>
      </c>
      <c r="S122" s="2" t="s">
        <v>23</v>
      </c>
      <c r="T122" s="2" t="s">
        <v>31</v>
      </c>
    </row>
    <row r="123" spans="1:20" x14ac:dyDescent="0.25">
      <c r="A123" s="2" t="s">
        <v>308</v>
      </c>
      <c r="B123" s="2" t="s">
        <v>281</v>
      </c>
      <c r="C123" s="2" t="s">
        <v>304</v>
      </c>
      <c r="D123" s="3">
        <v>45069</v>
      </c>
      <c r="E123" s="4">
        <v>1080</v>
      </c>
      <c r="F123" s="5">
        <v>1900.8</v>
      </c>
      <c r="G123" s="4">
        <v>54</v>
      </c>
      <c r="H123" s="2" t="s">
        <v>23</v>
      </c>
      <c r="I123" s="2" t="s">
        <v>23</v>
      </c>
      <c r="J123" s="2" t="s">
        <v>23</v>
      </c>
      <c r="K123" s="2" t="s">
        <v>309</v>
      </c>
      <c r="L123" s="2" t="s">
        <v>310</v>
      </c>
      <c r="M123" s="2" t="s">
        <v>311</v>
      </c>
      <c r="N123" s="5">
        <v>1900.8</v>
      </c>
      <c r="O123" s="5">
        <v>0</v>
      </c>
      <c r="P123" s="5">
        <v>536.97</v>
      </c>
      <c r="Q123" s="2" t="s">
        <v>29</v>
      </c>
      <c r="R123" s="5">
        <v>0</v>
      </c>
      <c r="S123" s="2" t="s">
        <v>23</v>
      </c>
      <c r="T123" s="2" t="s">
        <v>31</v>
      </c>
    </row>
    <row r="124" spans="1:20" x14ac:dyDescent="0.25">
      <c r="A124" s="2" t="s">
        <v>312</v>
      </c>
      <c r="B124" s="2" t="s">
        <v>281</v>
      </c>
      <c r="C124" s="2" t="s">
        <v>304</v>
      </c>
      <c r="D124" s="3">
        <v>45069</v>
      </c>
      <c r="E124" s="4">
        <v>-1080</v>
      </c>
      <c r="F124" s="5">
        <v>-1900.8</v>
      </c>
      <c r="G124" s="4">
        <v>-54</v>
      </c>
      <c r="H124" s="2" t="s">
        <v>252</v>
      </c>
      <c r="I124" s="2" t="s">
        <v>23</v>
      </c>
      <c r="J124" s="2" t="s">
        <v>23</v>
      </c>
      <c r="K124" s="2" t="s">
        <v>313</v>
      </c>
      <c r="L124" s="2" t="s">
        <v>314</v>
      </c>
      <c r="M124" s="2" t="s">
        <v>315</v>
      </c>
      <c r="N124" s="5">
        <v>-1900.8</v>
      </c>
      <c r="O124" s="5">
        <v>0</v>
      </c>
      <c r="P124" s="5">
        <v>536.97</v>
      </c>
      <c r="Q124" s="2" t="s">
        <v>29</v>
      </c>
      <c r="R124" s="5">
        <v>0</v>
      </c>
      <c r="S124" s="2" t="s">
        <v>23</v>
      </c>
      <c r="T124" s="2" t="s">
        <v>31</v>
      </c>
    </row>
    <row r="125" spans="1:20" x14ac:dyDescent="0.25">
      <c r="A125" s="2" t="s">
        <v>312</v>
      </c>
      <c r="B125" s="2" t="s">
        <v>281</v>
      </c>
      <c r="C125" s="2" t="s">
        <v>304</v>
      </c>
      <c r="D125" s="3">
        <v>45069</v>
      </c>
      <c r="E125" s="4">
        <v>1080</v>
      </c>
      <c r="F125" s="5">
        <v>1900.8</v>
      </c>
      <c r="G125" s="4">
        <v>54</v>
      </c>
      <c r="H125" s="2" t="s">
        <v>23</v>
      </c>
      <c r="I125" s="2" t="s">
        <v>23</v>
      </c>
      <c r="J125" s="2" t="s">
        <v>23</v>
      </c>
      <c r="K125" s="2" t="s">
        <v>313</v>
      </c>
      <c r="L125" s="2" t="s">
        <v>314</v>
      </c>
      <c r="M125" s="2" t="s">
        <v>315</v>
      </c>
      <c r="N125" s="5">
        <v>1900.8</v>
      </c>
      <c r="O125" s="5">
        <v>0</v>
      </c>
      <c r="P125" s="5">
        <v>536.97</v>
      </c>
      <c r="Q125" s="2" t="s">
        <v>29</v>
      </c>
      <c r="R125" s="5">
        <v>0</v>
      </c>
      <c r="S125" s="2" t="s">
        <v>23</v>
      </c>
      <c r="T125" s="2" t="s">
        <v>31</v>
      </c>
    </row>
    <row r="126" spans="1:20" x14ac:dyDescent="0.25">
      <c r="A126" s="2" t="s">
        <v>316</v>
      </c>
      <c r="B126" s="2" t="s">
        <v>281</v>
      </c>
      <c r="C126" s="2" t="s">
        <v>304</v>
      </c>
      <c r="D126" s="3">
        <v>45069</v>
      </c>
      <c r="E126" s="4">
        <v>-720</v>
      </c>
      <c r="F126" s="5">
        <v>-1267.2</v>
      </c>
      <c r="G126" s="4">
        <v>-36</v>
      </c>
      <c r="H126" s="2" t="s">
        <v>252</v>
      </c>
      <c r="I126" s="2" t="s">
        <v>23</v>
      </c>
      <c r="J126" s="2" t="s">
        <v>23</v>
      </c>
      <c r="K126" s="2" t="s">
        <v>317</v>
      </c>
      <c r="L126" s="2" t="s">
        <v>318</v>
      </c>
      <c r="M126" s="2" t="s">
        <v>319</v>
      </c>
      <c r="N126" s="5">
        <v>-1267.2</v>
      </c>
      <c r="O126" s="5">
        <v>0</v>
      </c>
      <c r="P126" s="5">
        <v>357.99</v>
      </c>
      <c r="Q126" s="2" t="s">
        <v>29</v>
      </c>
      <c r="R126" s="5">
        <v>0</v>
      </c>
      <c r="S126" s="2" t="s">
        <v>23</v>
      </c>
      <c r="T126" s="2" t="s">
        <v>31</v>
      </c>
    </row>
    <row r="127" spans="1:20" x14ac:dyDescent="0.25">
      <c r="A127" s="2" t="s">
        <v>316</v>
      </c>
      <c r="B127" s="2" t="s">
        <v>281</v>
      </c>
      <c r="C127" s="2" t="s">
        <v>304</v>
      </c>
      <c r="D127" s="3">
        <v>45069</v>
      </c>
      <c r="E127" s="4">
        <v>720</v>
      </c>
      <c r="F127" s="5">
        <v>1267.2</v>
      </c>
      <c r="G127" s="4">
        <v>36</v>
      </c>
      <c r="H127" s="2" t="s">
        <v>23</v>
      </c>
      <c r="I127" s="2" t="s">
        <v>23</v>
      </c>
      <c r="J127" s="2" t="s">
        <v>23</v>
      </c>
      <c r="K127" s="2" t="s">
        <v>317</v>
      </c>
      <c r="L127" s="2" t="s">
        <v>318</v>
      </c>
      <c r="M127" s="2" t="s">
        <v>319</v>
      </c>
      <c r="N127" s="5">
        <v>1267.2</v>
      </c>
      <c r="O127" s="5">
        <v>0</v>
      </c>
      <c r="P127" s="5">
        <v>357.99</v>
      </c>
      <c r="Q127" s="2" t="s">
        <v>29</v>
      </c>
      <c r="R127" s="5">
        <v>0</v>
      </c>
      <c r="S127" s="2" t="s">
        <v>23</v>
      </c>
      <c r="T127" s="2" t="s">
        <v>31</v>
      </c>
    </row>
    <row r="128" spans="1:20" x14ac:dyDescent="0.25">
      <c r="A128" s="2" t="s">
        <v>320</v>
      </c>
      <c r="B128" s="2" t="s">
        <v>281</v>
      </c>
      <c r="C128" s="2" t="s">
        <v>22</v>
      </c>
      <c r="D128" s="3">
        <v>45069</v>
      </c>
      <c r="E128" s="4">
        <v>3</v>
      </c>
      <c r="F128" s="5">
        <v>324</v>
      </c>
      <c r="G128" s="4">
        <v>42.87</v>
      </c>
      <c r="H128" s="2" t="s">
        <v>23</v>
      </c>
      <c r="I128" s="2" t="s">
        <v>282</v>
      </c>
      <c r="J128" s="2" t="s">
        <v>283</v>
      </c>
      <c r="K128" s="2" t="s">
        <v>321</v>
      </c>
      <c r="L128" s="2" t="s">
        <v>322</v>
      </c>
      <c r="M128" s="2" t="s">
        <v>323</v>
      </c>
      <c r="N128" s="5">
        <v>324</v>
      </c>
      <c r="O128" s="5">
        <v>0</v>
      </c>
      <c r="P128" s="5">
        <v>91.53</v>
      </c>
      <c r="Q128" s="2" t="s">
        <v>29</v>
      </c>
      <c r="R128" s="5">
        <v>0</v>
      </c>
      <c r="S128" s="2" t="s">
        <v>324</v>
      </c>
      <c r="T128" s="2" t="s">
        <v>31</v>
      </c>
    </row>
    <row r="129" spans="1:20" x14ac:dyDescent="0.25">
      <c r="A129" s="2" t="s">
        <v>325</v>
      </c>
      <c r="B129" s="2" t="s">
        <v>281</v>
      </c>
      <c r="C129" s="2" t="s">
        <v>304</v>
      </c>
      <c r="D129" s="3">
        <v>45070</v>
      </c>
      <c r="E129" s="4">
        <v>1080</v>
      </c>
      <c r="F129" s="5">
        <v>961.2</v>
      </c>
      <c r="G129" s="4">
        <v>54</v>
      </c>
      <c r="H129" s="2" t="s">
        <v>23</v>
      </c>
      <c r="I129" s="2" t="s">
        <v>282</v>
      </c>
      <c r="J129" s="2" t="s">
        <v>283</v>
      </c>
      <c r="K129" s="2" t="s">
        <v>305</v>
      </c>
      <c r="L129" s="2" t="s">
        <v>306</v>
      </c>
      <c r="M129" s="2" t="s">
        <v>307</v>
      </c>
      <c r="N129" s="5">
        <v>961.2</v>
      </c>
      <c r="O129" s="5">
        <v>0</v>
      </c>
      <c r="P129" s="5">
        <v>271.54000000000002</v>
      </c>
      <c r="Q129" s="2" t="s">
        <v>29</v>
      </c>
      <c r="R129" s="5">
        <v>0</v>
      </c>
      <c r="S129" s="2" t="s">
        <v>326</v>
      </c>
      <c r="T129" s="2" t="s">
        <v>31</v>
      </c>
    </row>
    <row r="130" spans="1:20" x14ac:dyDescent="0.25">
      <c r="A130" s="2" t="s">
        <v>327</v>
      </c>
      <c r="B130" s="2" t="s">
        <v>281</v>
      </c>
      <c r="C130" s="2" t="s">
        <v>304</v>
      </c>
      <c r="D130" s="3">
        <v>45070</v>
      </c>
      <c r="E130" s="4">
        <v>1080</v>
      </c>
      <c r="F130" s="5">
        <v>961.2</v>
      </c>
      <c r="G130" s="4">
        <v>54</v>
      </c>
      <c r="H130" s="2" t="s">
        <v>23</v>
      </c>
      <c r="I130" s="2" t="s">
        <v>282</v>
      </c>
      <c r="J130" s="2" t="s">
        <v>283</v>
      </c>
      <c r="K130" s="2" t="s">
        <v>309</v>
      </c>
      <c r="L130" s="2" t="s">
        <v>310</v>
      </c>
      <c r="M130" s="2" t="s">
        <v>311</v>
      </c>
      <c r="N130" s="5">
        <v>961.2</v>
      </c>
      <c r="O130" s="5">
        <v>0</v>
      </c>
      <c r="P130" s="5">
        <v>271.54000000000002</v>
      </c>
      <c r="Q130" s="2" t="s">
        <v>29</v>
      </c>
      <c r="R130" s="5">
        <v>0</v>
      </c>
      <c r="S130" s="2" t="s">
        <v>328</v>
      </c>
      <c r="T130" s="2" t="s">
        <v>31</v>
      </c>
    </row>
    <row r="131" spans="1:20" x14ac:dyDescent="0.25">
      <c r="A131" s="2" t="s">
        <v>329</v>
      </c>
      <c r="B131" s="2" t="s">
        <v>281</v>
      </c>
      <c r="C131" s="2" t="s">
        <v>304</v>
      </c>
      <c r="D131" s="3">
        <v>45070</v>
      </c>
      <c r="E131" s="4">
        <v>1080</v>
      </c>
      <c r="F131" s="5">
        <v>961.2</v>
      </c>
      <c r="G131" s="4">
        <v>54</v>
      </c>
      <c r="H131" s="2" t="s">
        <v>23</v>
      </c>
      <c r="I131" s="2" t="s">
        <v>282</v>
      </c>
      <c r="J131" s="2" t="s">
        <v>283</v>
      </c>
      <c r="K131" s="2" t="s">
        <v>313</v>
      </c>
      <c r="L131" s="2" t="s">
        <v>314</v>
      </c>
      <c r="M131" s="2" t="s">
        <v>315</v>
      </c>
      <c r="N131" s="5">
        <v>961.2</v>
      </c>
      <c r="O131" s="5">
        <v>0</v>
      </c>
      <c r="P131" s="5">
        <v>271.54000000000002</v>
      </c>
      <c r="Q131" s="2" t="s">
        <v>29</v>
      </c>
      <c r="R131" s="5">
        <v>0</v>
      </c>
      <c r="S131" s="2" t="s">
        <v>330</v>
      </c>
      <c r="T131" s="2" t="s">
        <v>31</v>
      </c>
    </row>
    <row r="132" spans="1:20" x14ac:dyDescent="0.25">
      <c r="A132" s="2" t="s">
        <v>331</v>
      </c>
      <c r="B132" s="2" t="s">
        <v>281</v>
      </c>
      <c r="C132" s="2" t="s">
        <v>304</v>
      </c>
      <c r="D132" s="3">
        <v>45070</v>
      </c>
      <c r="E132" s="4">
        <v>720</v>
      </c>
      <c r="F132" s="5">
        <v>640.79999999999995</v>
      </c>
      <c r="G132" s="4">
        <v>36</v>
      </c>
      <c r="H132" s="2" t="s">
        <v>23</v>
      </c>
      <c r="I132" s="2" t="s">
        <v>282</v>
      </c>
      <c r="J132" s="2" t="s">
        <v>283</v>
      </c>
      <c r="K132" s="2" t="s">
        <v>317</v>
      </c>
      <c r="L132" s="2" t="s">
        <v>318</v>
      </c>
      <c r="M132" s="2" t="s">
        <v>319</v>
      </c>
      <c r="N132" s="5">
        <v>640.79999999999995</v>
      </c>
      <c r="O132" s="5">
        <v>0</v>
      </c>
      <c r="P132" s="5">
        <v>181.02</v>
      </c>
      <c r="Q132" s="2" t="s">
        <v>29</v>
      </c>
      <c r="R132" s="5">
        <v>0</v>
      </c>
      <c r="S132" s="2" t="s">
        <v>330</v>
      </c>
      <c r="T132" s="2" t="s">
        <v>31</v>
      </c>
    </row>
    <row r="133" spans="1:20" x14ac:dyDescent="0.25">
      <c r="A133" s="2" t="s">
        <v>332</v>
      </c>
      <c r="B133" s="2" t="s">
        <v>281</v>
      </c>
      <c r="C133" s="2" t="s">
        <v>143</v>
      </c>
      <c r="D133" s="3">
        <v>45071</v>
      </c>
      <c r="E133" s="4">
        <v>2</v>
      </c>
      <c r="F133" s="5">
        <v>840</v>
      </c>
      <c r="G133" s="4">
        <v>51.76</v>
      </c>
      <c r="H133" s="2" t="s">
        <v>23</v>
      </c>
      <c r="I133" s="2" t="s">
        <v>282</v>
      </c>
      <c r="J133" s="2" t="s">
        <v>283</v>
      </c>
      <c r="K133" s="2" t="s">
        <v>333</v>
      </c>
      <c r="L133" s="2" t="s">
        <v>334</v>
      </c>
      <c r="M133" s="2" t="s">
        <v>335</v>
      </c>
      <c r="N133" s="5">
        <v>840</v>
      </c>
      <c r="O133" s="5">
        <v>0</v>
      </c>
      <c r="P133" s="5">
        <v>237.3</v>
      </c>
      <c r="Q133" s="2" t="s">
        <v>29</v>
      </c>
      <c r="R133" s="5">
        <v>0</v>
      </c>
      <c r="S133" s="2" t="s">
        <v>298</v>
      </c>
      <c r="T133" s="2" t="s">
        <v>31</v>
      </c>
    </row>
    <row r="134" spans="1:20" x14ac:dyDescent="0.25">
      <c r="A134" s="2" t="s">
        <v>332</v>
      </c>
      <c r="B134" s="2" t="s">
        <v>281</v>
      </c>
      <c r="C134" s="2" t="s">
        <v>289</v>
      </c>
      <c r="D134" s="3">
        <v>45071</v>
      </c>
      <c r="E134" s="4">
        <v>2</v>
      </c>
      <c r="F134" s="5">
        <v>840</v>
      </c>
      <c r="G134" s="4">
        <v>73.42</v>
      </c>
      <c r="H134" s="2" t="s">
        <v>23</v>
      </c>
      <c r="I134" s="2" t="s">
        <v>282</v>
      </c>
      <c r="J134" s="2" t="s">
        <v>283</v>
      </c>
      <c r="K134" s="2" t="s">
        <v>333</v>
      </c>
      <c r="L134" s="2" t="s">
        <v>334</v>
      </c>
      <c r="M134" s="2" t="s">
        <v>335</v>
      </c>
      <c r="N134" s="5">
        <v>840</v>
      </c>
      <c r="O134" s="5">
        <v>0</v>
      </c>
      <c r="P134" s="5">
        <v>237.3</v>
      </c>
      <c r="Q134" s="2" t="s">
        <v>29</v>
      </c>
      <c r="R134" s="5">
        <v>0</v>
      </c>
      <c r="S134" s="2" t="s">
        <v>298</v>
      </c>
      <c r="T134" s="2" t="s">
        <v>31</v>
      </c>
    </row>
    <row r="135" spans="1:20" x14ac:dyDescent="0.25">
      <c r="A135" s="2" t="s">
        <v>336</v>
      </c>
      <c r="B135" s="2" t="s">
        <v>281</v>
      </c>
      <c r="C135" s="2" t="s">
        <v>304</v>
      </c>
      <c r="D135" s="3">
        <v>45071</v>
      </c>
      <c r="E135" s="4">
        <v>720</v>
      </c>
      <c r="F135" s="5">
        <v>640.79999999999995</v>
      </c>
      <c r="G135" s="4">
        <v>36</v>
      </c>
      <c r="H135" s="2" t="s">
        <v>23</v>
      </c>
      <c r="I135" s="2" t="s">
        <v>282</v>
      </c>
      <c r="J135" s="2" t="s">
        <v>283</v>
      </c>
      <c r="K135" s="2" t="s">
        <v>337</v>
      </c>
      <c r="L135" s="2" t="s">
        <v>338</v>
      </c>
      <c r="M135" s="2" t="s">
        <v>339</v>
      </c>
      <c r="N135" s="5">
        <v>640.79999999999995</v>
      </c>
      <c r="O135" s="5">
        <v>0</v>
      </c>
      <c r="P135" s="5">
        <v>181.02</v>
      </c>
      <c r="Q135" s="2" t="s">
        <v>29</v>
      </c>
      <c r="R135" s="5">
        <v>0</v>
      </c>
      <c r="S135" s="2" t="s">
        <v>324</v>
      </c>
      <c r="T135" s="2" t="s">
        <v>31</v>
      </c>
    </row>
    <row r="136" spans="1:20" x14ac:dyDescent="0.25">
      <c r="A136" s="2" t="s">
        <v>340</v>
      </c>
      <c r="B136" s="2" t="s">
        <v>281</v>
      </c>
      <c r="C136" s="2" t="s">
        <v>304</v>
      </c>
      <c r="D136" s="3">
        <v>45071</v>
      </c>
      <c r="E136" s="4">
        <v>720</v>
      </c>
      <c r="F136" s="5">
        <v>640.79999999999995</v>
      </c>
      <c r="G136" s="4">
        <v>36</v>
      </c>
      <c r="H136" s="2" t="s">
        <v>23</v>
      </c>
      <c r="I136" s="2" t="s">
        <v>282</v>
      </c>
      <c r="J136" s="2" t="s">
        <v>283</v>
      </c>
      <c r="K136" s="2" t="s">
        <v>341</v>
      </c>
      <c r="L136" s="2" t="s">
        <v>342</v>
      </c>
      <c r="M136" s="2" t="s">
        <v>343</v>
      </c>
      <c r="N136" s="5">
        <v>640.79999999999995</v>
      </c>
      <c r="O136" s="5">
        <v>0</v>
      </c>
      <c r="P136" s="5">
        <v>181.02</v>
      </c>
      <c r="Q136" s="2" t="s">
        <v>29</v>
      </c>
      <c r="R136" s="5">
        <v>0</v>
      </c>
      <c r="S136" s="2" t="s">
        <v>298</v>
      </c>
      <c r="T136" s="2" t="s">
        <v>31</v>
      </c>
    </row>
    <row r="137" spans="1:20" x14ac:dyDescent="0.25">
      <c r="A137" s="2" t="s">
        <v>344</v>
      </c>
      <c r="B137" s="2" t="s">
        <v>281</v>
      </c>
      <c r="C137" s="2" t="s">
        <v>304</v>
      </c>
      <c r="D137" s="3">
        <v>45071</v>
      </c>
      <c r="E137" s="4">
        <v>720</v>
      </c>
      <c r="F137" s="5">
        <v>640.79999999999995</v>
      </c>
      <c r="G137" s="4">
        <v>36</v>
      </c>
      <c r="H137" s="2" t="s">
        <v>23</v>
      </c>
      <c r="I137" s="2" t="s">
        <v>282</v>
      </c>
      <c r="J137" s="2" t="s">
        <v>283</v>
      </c>
      <c r="K137" s="2" t="s">
        <v>345</v>
      </c>
      <c r="L137" s="2" t="s">
        <v>346</v>
      </c>
      <c r="M137" s="2" t="s">
        <v>347</v>
      </c>
      <c r="N137" s="5">
        <v>640.79999999999995</v>
      </c>
      <c r="O137" s="5">
        <v>0</v>
      </c>
      <c r="P137" s="5">
        <v>181.02</v>
      </c>
      <c r="Q137" s="2" t="s">
        <v>29</v>
      </c>
      <c r="R137" s="5">
        <v>0</v>
      </c>
      <c r="S137" s="2" t="s">
        <v>298</v>
      </c>
      <c r="T137" s="2" t="s">
        <v>31</v>
      </c>
    </row>
    <row r="138" spans="1:20" x14ac:dyDescent="0.25">
      <c r="A138" s="2" t="s">
        <v>348</v>
      </c>
      <c r="B138" s="2" t="s">
        <v>281</v>
      </c>
      <c r="C138" s="2" t="s">
        <v>304</v>
      </c>
      <c r="D138" s="3">
        <v>45071</v>
      </c>
      <c r="E138" s="4">
        <v>720</v>
      </c>
      <c r="F138" s="5">
        <v>640.79999999999995</v>
      </c>
      <c r="G138" s="4">
        <v>36</v>
      </c>
      <c r="H138" s="2" t="s">
        <v>23</v>
      </c>
      <c r="I138" s="2" t="s">
        <v>282</v>
      </c>
      <c r="J138" s="2" t="s">
        <v>283</v>
      </c>
      <c r="K138" s="2" t="s">
        <v>349</v>
      </c>
      <c r="L138" s="2" t="s">
        <v>350</v>
      </c>
      <c r="M138" s="2" t="s">
        <v>351</v>
      </c>
      <c r="N138" s="5">
        <v>640.79999999999995</v>
      </c>
      <c r="O138" s="5">
        <v>0</v>
      </c>
      <c r="P138" s="5">
        <v>181.02</v>
      </c>
      <c r="Q138" s="2" t="s">
        <v>29</v>
      </c>
      <c r="R138" s="5">
        <v>0</v>
      </c>
      <c r="S138" s="2" t="s">
        <v>298</v>
      </c>
      <c r="T138" s="2" t="s">
        <v>31</v>
      </c>
    </row>
    <row r="139" spans="1:20" x14ac:dyDescent="0.25">
      <c r="A139" s="2" t="s">
        <v>352</v>
      </c>
      <c r="B139" s="2" t="s">
        <v>281</v>
      </c>
      <c r="C139" s="2" t="s">
        <v>304</v>
      </c>
      <c r="D139" s="3">
        <v>45071</v>
      </c>
      <c r="E139" s="4">
        <v>1080</v>
      </c>
      <c r="F139" s="5">
        <v>961.2</v>
      </c>
      <c r="G139" s="4">
        <v>54</v>
      </c>
      <c r="H139" s="2" t="s">
        <v>23</v>
      </c>
      <c r="I139" s="2" t="s">
        <v>282</v>
      </c>
      <c r="J139" s="2" t="s">
        <v>283</v>
      </c>
      <c r="K139" s="2" t="s">
        <v>353</v>
      </c>
      <c r="L139" s="2" t="s">
        <v>354</v>
      </c>
      <c r="M139" s="2" t="s">
        <v>355</v>
      </c>
      <c r="N139" s="5">
        <v>961.2</v>
      </c>
      <c r="O139" s="5">
        <v>0</v>
      </c>
      <c r="P139" s="5">
        <v>271.54000000000002</v>
      </c>
      <c r="Q139" s="2" t="s">
        <v>29</v>
      </c>
      <c r="R139" s="5">
        <v>0</v>
      </c>
      <c r="S139" s="2" t="s">
        <v>324</v>
      </c>
      <c r="T139" s="2" t="s">
        <v>31</v>
      </c>
    </row>
    <row r="140" spans="1:20" x14ac:dyDescent="0.25">
      <c r="A140" s="2" t="s">
        <v>356</v>
      </c>
      <c r="B140" s="2" t="s">
        <v>281</v>
      </c>
      <c r="C140" s="2" t="s">
        <v>304</v>
      </c>
      <c r="D140" s="3">
        <v>45071</v>
      </c>
      <c r="E140" s="4">
        <v>1080</v>
      </c>
      <c r="F140" s="5">
        <v>961.2</v>
      </c>
      <c r="G140" s="4">
        <v>54</v>
      </c>
      <c r="H140" s="2" t="s">
        <v>23</v>
      </c>
      <c r="I140" s="2" t="s">
        <v>282</v>
      </c>
      <c r="J140" s="2" t="s">
        <v>283</v>
      </c>
      <c r="K140" s="2" t="s">
        <v>357</v>
      </c>
      <c r="L140" s="2" t="s">
        <v>358</v>
      </c>
      <c r="M140" s="2" t="s">
        <v>359</v>
      </c>
      <c r="N140" s="5">
        <v>961.2</v>
      </c>
      <c r="O140" s="5">
        <v>0</v>
      </c>
      <c r="P140" s="5">
        <v>271.54000000000002</v>
      </c>
      <c r="Q140" s="2" t="s">
        <v>29</v>
      </c>
      <c r="R140" s="5">
        <v>0</v>
      </c>
      <c r="S140" s="2" t="s">
        <v>298</v>
      </c>
      <c r="T140" s="2" t="s">
        <v>31</v>
      </c>
    </row>
    <row r="141" spans="1:20" x14ac:dyDescent="0.25">
      <c r="A141" s="2" t="s">
        <v>360</v>
      </c>
      <c r="B141" s="2" t="s">
        <v>281</v>
      </c>
      <c r="C141" s="2" t="s">
        <v>304</v>
      </c>
      <c r="D141" s="3">
        <v>45071</v>
      </c>
      <c r="E141" s="4">
        <v>360</v>
      </c>
      <c r="F141" s="5">
        <v>320.39999999999998</v>
      </c>
      <c r="G141" s="4">
        <v>18</v>
      </c>
      <c r="H141" s="2" t="s">
        <v>23</v>
      </c>
      <c r="I141" s="2" t="s">
        <v>282</v>
      </c>
      <c r="J141" s="2" t="s">
        <v>283</v>
      </c>
      <c r="K141" s="2" t="s">
        <v>361</v>
      </c>
      <c r="L141" s="2" t="s">
        <v>362</v>
      </c>
      <c r="M141" s="2" t="s">
        <v>363</v>
      </c>
      <c r="N141" s="5">
        <v>320.39999999999998</v>
      </c>
      <c r="O141" s="5">
        <v>0</v>
      </c>
      <c r="P141" s="5">
        <v>90.52</v>
      </c>
      <c r="Q141" s="2" t="s">
        <v>29</v>
      </c>
      <c r="R141" s="5">
        <v>0</v>
      </c>
      <c r="S141" s="2" t="s">
        <v>298</v>
      </c>
      <c r="T141" s="2" t="s">
        <v>31</v>
      </c>
    </row>
    <row r="142" spans="1:20" x14ac:dyDescent="0.25">
      <c r="A142" s="2" t="s">
        <v>364</v>
      </c>
      <c r="B142" s="2" t="s">
        <v>281</v>
      </c>
      <c r="C142" s="2" t="s">
        <v>304</v>
      </c>
      <c r="D142" s="3">
        <v>45071</v>
      </c>
      <c r="E142" s="4">
        <v>720</v>
      </c>
      <c r="F142" s="5">
        <v>640.79999999999995</v>
      </c>
      <c r="G142" s="4">
        <v>36</v>
      </c>
      <c r="H142" s="2" t="s">
        <v>23</v>
      </c>
      <c r="I142" s="2" t="s">
        <v>282</v>
      </c>
      <c r="J142" s="2" t="s">
        <v>283</v>
      </c>
      <c r="K142" s="2" t="s">
        <v>365</v>
      </c>
      <c r="L142" s="2" t="s">
        <v>366</v>
      </c>
      <c r="M142" s="2" t="s">
        <v>367</v>
      </c>
      <c r="N142" s="5">
        <v>640.79999999999995</v>
      </c>
      <c r="O142" s="5">
        <v>0</v>
      </c>
      <c r="P142" s="5">
        <v>181.02</v>
      </c>
      <c r="Q142" s="2" t="s">
        <v>29</v>
      </c>
      <c r="R142" s="5">
        <v>0</v>
      </c>
      <c r="S142" s="2" t="s">
        <v>298</v>
      </c>
      <c r="T142" s="2" t="s">
        <v>31</v>
      </c>
    </row>
    <row r="143" spans="1:20" x14ac:dyDescent="0.25">
      <c r="A143" s="2" t="s">
        <v>368</v>
      </c>
      <c r="B143" s="2" t="s">
        <v>281</v>
      </c>
      <c r="C143" s="2" t="s">
        <v>304</v>
      </c>
      <c r="D143" s="3">
        <v>45071</v>
      </c>
      <c r="E143" s="4">
        <v>720</v>
      </c>
      <c r="F143" s="5">
        <v>640.79999999999995</v>
      </c>
      <c r="G143" s="4">
        <v>36</v>
      </c>
      <c r="H143" s="2" t="s">
        <v>23</v>
      </c>
      <c r="I143" s="2" t="s">
        <v>282</v>
      </c>
      <c r="J143" s="2" t="s">
        <v>283</v>
      </c>
      <c r="K143" s="2" t="s">
        <v>369</v>
      </c>
      <c r="L143" s="2" t="s">
        <v>370</v>
      </c>
      <c r="M143" s="2" t="s">
        <v>371</v>
      </c>
      <c r="N143" s="5">
        <v>640.79999999999995</v>
      </c>
      <c r="O143" s="5">
        <v>0</v>
      </c>
      <c r="P143" s="5">
        <v>181.02</v>
      </c>
      <c r="Q143" s="2" t="s">
        <v>29</v>
      </c>
      <c r="R143" s="5">
        <v>0</v>
      </c>
      <c r="S143" s="2" t="s">
        <v>298</v>
      </c>
      <c r="T143" s="2" t="s">
        <v>31</v>
      </c>
    </row>
    <row r="144" spans="1:20" x14ac:dyDescent="0.25">
      <c r="A144" s="2" t="s">
        <v>372</v>
      </c>
      <c r="B144" s="2" t="s">
        <v>281</v>
      </c>
      <c r="C144" s="2" t="s">
        <v>304</v>
      </c>
      <c r="D144" s="3">
        <v>45071</v>
      </c>
      <c r="E144" s="4">
        <v>1080</v>
      </c>
      <c r="F144" s="5">
        <v>961.2</v>
      </c>
      <c r="G144" s="4">
        <v>54</v>
      </c>
      <c r="H144" s="2" t="s">
        <v>23</v>
      </c>
      <c r="I144" s="2" t="s">
        <v>282</v>
      </c>
      <c r="J144" s="2" t="s">
        <v>283</v>
      </c>
      <c r="K144" s="2" t="s">
        <v>373</v>
      </c>
      <c r="L144" s="2" t="s">
        <v>374</v>
      </c>
      <c r="M144" s="2" t="s">
        <v>375</v>
      </c>
      <c r="N144" s="5">
        <v>961.2</v>
      </c>
      <c r="O144" s="5">
        <v>0</v>
      </c>
      <c r="P144" s="5">
        <v>271.54000000000002</v>
      </c>
      <c r="Q144" s="2" t="s">
        <v>29</v>
      </c>
      <c r="R144" s="5">
        <v>0</v>
      </c>
      <c r="S144" s="2" t="s">
        <v>298</v>
      </c>
      <c r="T144" s="2" t="s">
        <v>31</v>
      </c>
    </row>
    <row r="145" spans="1:20" x14ac:dyDescent="0.25">
      <c r="A145" s="2" t="s">
        <v>376</v>
      </c>
      <c r="B145" s="2" t="s">
        <v>281</v>
      </c>
      <c r="C145" s="2" t="s">
        <v>304</v>
      </c>
      <c r="D145" s="3">
        <v>45071</v>
      </c>
      <c r="E145" s="4">
        <v>1440</v>
      </c>
      <c r="F145" s="5">
        <v>1281.5999999999999</v>
      </c>
      <c r="G145" s="4">
        <v>72</v>
      </c>
      <c r="H145" s="2" t="s">
        <v>23</v>
      </c>
      <c r="I145" s="2" t="s">
        <v>282</v>
      </c>
      <c r="J145" s="2" t="s">
        <v>283</v>
      </c>
      <c r="K145" s="2" t="s">
        <v>284</v>
      </c>
      <c r="L145" s="2" t="s">
        <v>285</v>
      </c>
      <c r="M145" s="2" t="s">
        <v>286</v>
      </c>
      <c r="N145" s="5">
        <v>1281.5999999999999</v>
      </c>
      <c r="O145" s="5">
        <v>0</v>
      </c>
      <c r="P145" s="5">
        <v>362.05</v>
      </c>
      <c r="Q145" s="2" t="s">
        <v>29</v>
      </c>
      <c r="R145" s="5">
        <v>0</v>
      </c>
      <c r="S145" s="2" t="s">
        <v>287</v>
      </c>
      <c r="T145" s="2" t="s">
        <v>31</v>
      </c>
    </row>
    <row r="146" spans="1:20" x14ac:dyDescent="0.25">
      <c r="A146" s="2" t="s">
        <v>377</v>
      </c>
      <c r="B146" s="2" t="s">
        <v>281</v>
      </c>
      <c r="C146" s="2" t="s">
        <v>304</v>
      </c>
      <c r="D146" s="3">
        <v>45071</v>
      </c>
      <c r="E146" s="4">
        <v>360</v>
      </c>
      <c r="F146" s="5">
        <v>320.39999999999998</v>
      </c>
      <c r="G146" s="4">
        <v>18</v>
      </c>
      <c r="H146" s="2" t="s">
        <v>23</v>
      </c>
      <c r="I146" s="2" t="s">
        <v>282</v>
      </c>
      <c r="J146" s="2" t="s">
        <v>283</v>
      </c>
      <c r="K146" s="2" t="s">
        <v>333</v>
      </c>
      <c r="L146" s="2" t="s">
        <v>334</v>
      </c>
      <c r="M146" s="2" t="s">
        <v>335</v>
      </c>
      <c r="N146" s="5">
        <v>320.39999999999998</v>
      </c>
      <c r="O146" s="5">
        <v>0</v>
      </c>
      <c r="P146" s="5">
        <v>90.52</v>
      </c>
      <c r="Q146" s="2" t="s">
        <v>29</v>
      </c>
      <c r="R146" s="5">
        <v>0</v>
      </c>
      <c r="S146" s="2" t="s">
        <v>298</v>
      </c>
      <c r="T146" s="2" t="s">
        <v>31</v>
      </c>
    </row>
    <row r="147" spans="1:20" x14ac:dyDescent="0.25">
      <c r="A147" s="2" t="s">
        <v>378</v>
      </c>
      <c r="B147" s="2" t="s">
        <v>281</v>
      </c>
      <c r="C147" s="2" t="s">
        <v>304</v>
      </c>
      <c r="D147" s="3">
        <v>45071</v>
      </c>
      <c r="E147" s="4">
        <v>720</v>
      </c>
      <c r="F147" s="5">
        <v>640.79999999999995</v>
      </c>
      <c r="G147" s="4">
        <v>36</v>
      </c>
      <c r="H147" s="2" t="s">
        <v>23</v>
      </c>
      <c r="I147" s="2" t="s">
        <v>282</v>
      </c>
      <c r="J147" s="2" t="s">
        <v>283</v>
      </c>
      <c r="K147" s="2" t="s">
        <v>379</v>
      </c>
      <c r="L147" s="2" t="s">
        <v>380</v>
      </c>
      <c r="M147" s="2" t="s">
        <v>381</v>
      </c>
      <c r="N147" s="5">
        <v>640.79999999999995</v>
      </c>
      <c r="O147" s="5">
        <v>0</v>
      </c>
      <c r="P147" s="5">
        <v>181.02</v>
      </c>
      <c r="Q147" s="2" t="s">
        <v>29</v>
      </c>
      <c r="R147" s="5">
        <v>0</v>
      </c>
      <c r="S147" s="2" t="s">
        <v>298</v>
      </c>
      <c r="T147" s="2" t="s">
        <v>31</v>
      </c>
    </row>
    <row r="148" spans="1:20" x14ac:dyDescent="0.25">
      <c r="A148" s="2" t="s">
        <v>382</v>
      </c>
      <c r="B148" s="2" t="s">
        <v>281</v>
      </c>
      <c r="C148" s="2" t="s">
        <v>304</v>
      </c>
      <c r="D148" s="3">
        <v>45071</v>
      </c>
      <c r="E148" s="4">
        <v>360</v>
      </c>
      <c r="F148" s="5">
        <v>320.39999999999998</v>
      </c>
      <c r="G148" s="4">
        <v>18</v>
      </c>
      <c r="H148" s="2" t="s">
        <v>23</v>
      </c>
      <c r="I148" s="2" t="s">
        <v>282</v>
      </c>
      <c r="J148" s="2" t="s">
        <v>283</v>
      </c>
      <c r="K148" s="2" t="s">
        <v>383</v>
      </c>
      <c r="L148" s="2" t="s">
        <v>384</v>
      </c>
      <c r="M148" s="2" t="s">
        <v>385</v>
      </c>
      <c r="N148" s="5">
        <v>320.39999999999998</v>
      </c>
      <c r="O148" s="5">
        <v>0</v>
      </c>
      <c r="P148" s="5">
        <v>90.52</v>
      </c>
      <c r="Q148" s="2" t="s">
        <v>29</v>
      </c>
      <c r="R148" s="5">
        <v>0</v>
      </c>
      <c r="S148" s="2" t="s">
        <v>298</v>
      </c>
      <c r="T148" s="2" t="s">
        <v>31</v>
      </c>
    </row>
    <row r="149" spans="1:20" x14ac:dyDescent="0.25">
      <c r="A149" s="2" t="s">
        <v>386</v>
      </c>
      <c r="B149" s="2" t="s">
        <v>281</v>
      </c>
      <c r="C149" s="2" t="s">
        <v>304</v>
      </c>
      <c r="D149" s="3">
        <v>45071</v>
      </c>
      <c r="E149" s="4">
        <v>1080</v>
      </c>
      <c r="F149" s="5">
        <v>961.2</v>
      </c>
      <c r="G149" s="4">
        <v>54</v>
      </c>
      <c r="H149" s="2" t="s">
        <v>23</v>
      </c>
      <c r="I149" s="2" t="s">
        <v>282</v>
      </c>
      <c r="J149" s="2" t="s">
        <v>283</v>
      </c>
      <c r="K149" s="2" t="s">
        <v>387</v>
      </c>
      <c r="L149" s="2" t="s">
        <v>388</v>
      </c>
      <c r="M149" s="2" t="s">
        <v>389</v>
      </c>
      <c r="N149" s="5">
        <v>961.2</v>
      </c>
      <c r="O149" s="5">
        <v>0</v>
      </c>
      <c r="P149" s="5">
        <v>271.54000000000002</v>
      </c>
      <c r="Q149" s="2" t="s">
        <v>29</v>
      </c>
      <c r="R149" s="5">
        <v>0</v>
      </c>
      <c r="S149" s="2" t="s">
        <v>324</v>
      </c>
      <c r="T149" s="2" t="s">
        <v>31</v>
      </c>
    </row>
    <row r="150" spans="1:20" x14ac:dyDescent="0.25">
      <c r="A150" s="2" t="s">
        <v>390</v>
      </c>
      <c r="B150" s="2" t="s">
        <v>281</v>
      </c>
      <c r="C150" s="2" t="s">
        <v>304</v>
      </c>
      <c r="D150" s="3">
        <v>45071</v>
      </c>
      <c r="E150" s="4">
        <v>720</v>
      </c>
      <c r="F150" s="5">
        <v>640.79999999999995</v>
      </c>
      <c r="G150" s="4">
        <v>36</v>
      </c>
      <c r="H150" s="2" t="s">
        <v>23</v>
      </c>
      <c r="I150" s="2" t="s">
        <v>282</v>
      </c>
      <c r="J150" s="2" t="s">
        <v>283</v>
      </c>
      <c r="K150" s="2" t="s">
        <v>391</v>
      </c>
      <c r="L150" s="2" t="s">
        <v>392</v>
      </c>
      <c r="M150" s="2" t="s">
        <v>393</v>
      </c>
      <c r="N150" s="5">
        <v>640.79999999999995</v>
      </c>
      <c r="O150" s="5">
        <v>0</v>
      </c>
      <c r="P150" s="5">
        <v>181.02</v>
      </c>
      <c r="Q150" s="2" t="s">
        <v>29</v>
      </c>
      <c r="R150" s="5">
        <v>0</v>
      </c>
      <c r="S150" s="2" t="s">
        <v>324</v>
      </c>
      <c r="T150" s="2" t="s">
        <v>31</v>
      </c>
    </row>
    <row r="151" spans="1:20" x14ac:dyDescent="0.25">
      <c r="A151" s="2" t="s">
        <v>394</v>
      </c>
      <c r="B151" s="2" t="s">
        <v>281</v>
      </c>
      <c r="C151" s="2" t="s">
        <v>143</v>
      </c>
      <c r="D151" s="3">
        <v>45072</v>
      </c>
      <c r="E151" s="4">
        <v>4</v>
      </c>
      <c r="F151" s="5">
        <v>1680</v>
      </c>
      <c r="G151" s="4">
        <v>103.52</v>
      </c>
      <c r="H151" s="2" t="s">
        <v>23</v>
      </c>
      <c r="I151" s="2" t="s">
        <v>282</v>
      </c>
      <c r="J151" s="2" t="s">
        <v>283</v>
      </c>
      <c r="K151" s="2" t="s">
        <v>379</v>
      </c>
      <c r="L151" s="2" t="s">
        <v>380</v>
      </c>
      <c r="M151" s="2" t="s">
        <v>381</v>
      </c>
      <c r="N151" s="5">
        <v>1680</v>
      </c>
      <c r="O151" s="5">
        <v>0</v>
      </c>
      <c r="P151" s="5">
        <v>474.6</v>
      </c>
      <c r="Q151" s="2" t="s">
        <v>29</v>
      </c>
      <c r="R151" s="5">
        <v>0</v>
      </c>
      <c r="S151" s="2" t="s">
        <v>298</v>
      </c>
      <c r="T151" s="2" t="s">
        <v>31</v>
      </c>
    </row>
    <row r="152" spans="1:20" x14ac:dyDescent="0.25">
      <c r="A152" s="2" t="s">
        <v>395</v>
      </c>
      <c r="B152" s="2" t="s">
        <v>281</v>
      </c>
      <c r="C152" s="2" t="s">
        <v>143</v>
      </c>
      <c r="D152" s="3">
        <v>45075</v>
      </c>
      <c r="E152" s="4">
        <v>1</v>
      </c>
      <c r="F152" s="5">
        <v>420</v>
      </c>
      <c r="G152" s="4">
        <v>25.88</v>
      </c>
      <c r="H152" s="2" t="s">
        <v>23</v>
      </c>
      <c r="I152" s="2" t="s">
        <v>282</v>
      </c>
      <c r="J152" s="2" t="s">
        <v>283</v>
      </c>
      <c r="K152" s="2" t="s">
        <v>284</v>
      </c>
      <c r="L152" s="2" t="s">
        <v>285</v>
      </c>
      <c r="M152" s="2" t="s">
        <v>286</v>
      </c>
      <c r="N152" s="5">
        <v>420</v>
      </c>
      <c r="O152" s="5">
        <v>0</v>
      </c>
      <c r="P152" s="5">
        <v>118.65</v>
      </c>
      <c r="Q152" s="2" t="s">
        <v>29</v>
      </c>
      <c r="R152" s="5">
        <v>0</v>
      </c>
      <c r="S152" s="2" t="s">
        <v>287</v>
      </c>
      <c r="T152" s="2" t="s">
        <v>31</v>
      </c>
    </row>
    <row r="153" spans="1:20" x14ac:dyDescent="0.25">
      <c r="A153" s="2" t="s">
        <v>396</v>
      </c>
      <c r="B153" s="2" t="s">
        <v>281</v>
      </c>
      <c r="C153" s="2" t="s">
        <v>304</v>
      </c>
      <c r="D153" s="3">
        <v>45077</v>
      </c>
      <c r="E153" s="4">
        <v>360</v>
      </c>
      <c r="F153" s="5">
        <v>320.39999999999998</v>
      </c>
      <c r="G153" s="4">
        <v>18</v>
      </c>
      <c r="H153" s="2" t="s">
        <v>23</v>
      </c>
      <c r="I153" s="2" t="s">
        <v>282</v>
      </c>
      <c r="J153" s="2" t="s">
        <v>283</v>
      </c>
      <c r="K153" s="2" t="s">
        <v>397</v>
      </c>
      <c r="L153" s="2" t="s">
        <v>398</v>
      </c>
      <c r="M153" s="2" t="s">
        <v>399</v>
      </c>
      <c r="N153" s="5">
        <v>320.39999999999998</v>
      </c>
      <c r="O153" s="5">
        <v>0</v>
      </c>
      <c r="P153" s="5">
        <v>90.52</v>
      </c>
      <c r="Q153" s="2" t="s">
        <v>29</v>
      </c>
      <c r="R153" s="5">
        <v>0</v>
      </c>
      <c r="S153" s="2" t="s">
        <v>400</v>
      </c>
      <c r="T153" s="2" t="s">
        <v>31</v>
      </c>
    </row>
    <row r="154" spans="1:20" x14ac:dyDescent="0.25">
      <c r="A154" s="2" t="s">
        <v>401</v>
      </c>
      <c r="B154" s="2" t="s">
        <v>281</v>
      </c>
      <c r="C154" s="2" t="s">
        <v>304</v>
      </c>
      <c r="D154" s="3">
        <v>45077</v>
      </c>
      <c r="E154" s="4">
        <v>360</v>
      </c>
      <c r="F154" s="5">
        <v>320.39999999999998</v>
      </c>
      <c r="G154" s="4">
        <v>18</v>
      </c>
      <c r="H154" s="2" t="s">
        <v>23</v>
      </c>
      <c r="I154" s="2" t="s">
        <v>282</v>
      </c>
      <c r="J154" s="2" t="s">
        <v>283</v>
      </c>
      <c r="K154" s="2" t="s">
        <v>402</v>
      </c>
      <c r="L154" s="2" t="s">
        <v>403</v>
      </c>
      <c r="M154" s="2" t="s">
        <v>404</v>
      </c>
      <c r="N154" s="5">
        <v>320.39999999999998</v>
      </c>
      <c r="O154" s="5">
        <v>0</v>
      </c>
      <c r="P154" s="5">
        <v>90.52</v>
      </c>
      <c r="Q154" s="2" t="s">
        <v>29</v>
      </c>
      <c r="R154" s="5">
        <v>0</v>
      </c>
      <c r="S154" s="2" t="s">
        <v>405</v>
      </c>
      <c r="T154" s="2" t="s">
        <v>31</v>
      </c>
    </row>
    <row r="155" spans="1:20" x14ac:dyDescent="0.25">
      <c r="A155" s="2" t="s">
        <v>406</v>
      </c>
      <c r="B155" s="2" t="s">
        <v>281</v>
      </c>
      <c r="C155" s="2" t="s">
        <v>304</v>
      </c>
      <c r="D155" s="3">
        <v>45077</v>
      </c>
      <c r="E155" s="4">
        <v>360</v>
      </c>
      <c r="F155" s="5">
        <v>320.39999999999998</v>
      </c>
      <c r="G155" s="4">
        <v>18</v>
      </c>
      <c r="H155" s="2" t="s">
        <v>23</v>
      </c>
      <c r="I155" s="2" t="s">
        <v>282</v>
      </c>
      <c r="J155" s="2" t="s">
        <v>283</v>
      </c>
      <c r="K155" s="2" t="s">
        <v>407</v>
      </c>
      <c r="L155" s="2" t="s">
        <v>408</v>
      </c>
      <c r="M155" s="2" t="s">
        <v>409</v>
      </c>
      <c r="N155" s="5">
        <v>320.39999999999998</v>
      </c>
      <c r="O155" s="5">
        <v>0</v>
      </c>
      <c r="P155" s="5">
        <v>90.52</v>
      </c>
      <c r="Q155" s="2" t="s">
        <v>29</v>
      </c>
      <c r="R155" s="5">
        <v>0</v>
      </c>
      <c r="S155" s="2" t="s">
        <v>405</v>
      </c>
      <c r="T155" s="2" t="s">
        <v>31</v>
      </c>
    </row>
    <row r="156" spans="1:20" x14ac:dyDescent="0.25">
      <c r="A156" s="2" t="s">
        <v>410</v>
      </c>
      <c r="B156" s="2" t="s">
        <v>411</v>
      </c>
      <c r="C156" s="2" t="s">
        <v>22</v>
      </c>
      <c r="D156" s="3">
        <v>45049</v>
      </c>
      <c r="E156" s="4">
        <v>6</v>
      </c>
      <c r="F156" s="5">
        <v>714</v>
      </c>
      <c r="G156" s="4">
        <v>85.74</v>
      </c>
      <c r="H156" s="2" t="s">
        <v>23</v>
      </c>
      <c r="I156" s="2" t="s">
        <v>412</v>
      </c>
      <c r="J156" s="2" t="s">
        <v>413</v>
      </c>
      <c r="K156" s="2" t="s">
        <v>414</v>
      </c>
      <c r="L156" s="2" t="s">
        <v>415</v>
      </c>
      <c r="M156" s="2" t="s">
        <v>416</v>
      </c>
      <c r="N156" s="5">
        <v>714</v>
      </c>
      <c r="O156" s="5">
        <v>0</v>
      </c>
      <c r="P156" s="5">
        <v>208.84</v>
      </c>
      <c r="Q156" s="2" t="s">
        <v>29</v>
      </c>
      <c r="R156" s="5">
        <v>0</v>
      </c>
      <c r="S156" s="2" t="s">
        <v>417</v>
      </c>
      <c r="T156" s="2" t="s">
        <v>31</v>
      </c>
    </row>
    <row r="157" spans="1:20" x14ac:dyDescent="0.25">
      <c r="A157" s="2" t="s">
        <v>418</v>
      </c>
      <c r="B157" s="2" t="s">
        <v>411</v>
      </c>
      <c r="C157" s="2" t="s">
        <v>22</v>
      </c>
      <c r="D157" s="3">
        <v>45051</v>
      </c>
      <c r="E157" s="4">
        <v>5</v>
      </c>
      <c r="F157" s="5">
        <v>540</v>
      </c>
      <c r="G157" s="4">
        <v>71.45</v>
      </c>
      <c r="H157" s="2" t="s">
        <v>23</v>
      </c>
      <c r="I157" s="2" t="s">
        <v>412</v>
      </c>
      <c r="J157" s="2" t="s">
        <v>413</v>
      </c>
      <c r="K157" s="2" t="s">
        <v>419</v>
      </c>
      <c r="L157" s="2" t="s">
        <v>420</v>
      </c>
      <c r="M157" s="2" t="s">
        <v>421</v>
      </c>
      <c r="N157" s="5">
        <v>540</v>
      </c>
      <c r="O157" s="5">
        <v>0</v>
      </c>
      <c r="P157" s="5">
        <v>157.94999999999999</v>
      </c>
      <c r="Q157" s="2" t="s">
        <v>29</v>
      </c>
      <c r="R157" s="5">
        <v>0</v>
      </c>
      <c r="S157" s="2" t="s">
        <v>417</v>
      </c>
      <c r="T157" s="2" t="s">
        <v>31</v>
      </c>
    </row>
    <row r="158" spans="1:20" x14ac:dyDescent="0.25">
      <c r="A158" s="2" t="s">
        <v>422</v>
      </c>
      <c r="B158" s="2" t="s">
        <v>411</v>
      </c>
      <c r="C158" s="2" t="s">
        <v>423</v>
      </c>
      <c r="D158" s="3">
        <v>45054</v>
      </c>
      <c r="E158" s="4">
        <v>2</v>
      </c>
      <c r="F158" s="5">
        <v>400</v>
      </c>
      <c r="G158" s="4">
        <v>3.2</v>
      </c>
      <c r="H158" s="2" t="s">
        <v>23</v>
      </c>
      <c r="I158" s="2" t="s">
        <v>412</v>
      </c>
      <c r="J158" s="2" t="s">
        <v>413</v>
      </c>
      <c r="K158" s="2" t="s">
        <v>424</v>
      </c>
      <c r="L158" s="2" t="s">
        <v>425</v>
      </c>
      <c r="M158" s="2" t="s">
        <v>426</v>
      </c>
      <c r="N158" s="5">
        <v>400</v>
      </c>
      <c r="O158" s="5">
        <v>0</v>
      </c>
      <c r="P158" s="5">
        <v>117</v>
      </c>
      <c r="Q158" s="2" t="s">
        <v>29</v>
      </c>
      <c r="R158" s="5">
        <v>0</v>
      </c>
      <c r="S158" s="2" t="s">
        <v>427</v>
      </c>
      <c r="T158" s="2" t="s">
        <v>31</v>
      </c>
    </row>
    <row r="159" spans="1:20" x14ac:dyDescent="0.25">
      <c r="A159" s="2" t="s">
        <v>422</v>
      </c>
      <c r="B159" s="2" t="s">
        <v>411</v>
      </c>
      <c r="C159" s="2" t="s">
        <v>428</v>
      </c>
      <c r="D159" s="3">
        <v>45054</v>
      </c>
      <c r="E159" s="4">
        <v>1</v>
      </c>
      <c r="F159" s="5">
        <v>197</v>
      </c>
      <c r="G159" s="4">
        <v>7</v>
      </c>
      <c r="H159" s="2" t="s">
        <v>23</v>
      </c>
      <c r="I159" s="2" t="s">
        <v>412</v>
      </c>
      <c r="J159" s="2" t="s">
        <v>413</v>
      </c>
      <c r="K159" s="2" t="s">
        <v>424</v>
      </c>
      <c r="L159" s="2" t="s">
        <v>425</v>
      </c>
      <c r="M159" s="2" t="s">
        <v>426</v>
      </c>
      <c r="N159" s="5">
        <v>197</v>
      </c>
      <c r="O159" s="5">
        <v>0</v>
      </c>
      <c r="P159" s="5">
        <v>57.62</v>
      </c>
      <c r="Q159" s="2" t="s">
        <v>29</v>
      </c>
      <c r="R159" s="5">
        <v>0</v>
      </c>
      <c r="S159" s="2" t="s">
        <v>427</v>
      </c>
      <c r="T159" s="2" t="s">
        <v>31</v>
      </c>
    </row>
    <row r="160" spans="1:20" x14ac:dyDescent="0.25">
      <c r="A160" s="2" t="s">
        <v>429</v>
      </c>
      <c r="B160" s="2" t="s">
        <v>411</v>
      </c>
      <c r="C160" s="2" t="s">
        <v>22</v>
      </c>
      <c r="D160" s="3">
        <v>45058</v>
      </c>
      <c r="E160" s="4">
        <v>3</v>
      </c>
      <c r="F160" s="5">
        <v>324</v>
      </c>
      <c r="G160" s="4">
        <v>42.87</v>
      </c>
      <c r="H160" s="2" t="s">
        <v>23</v>
      </c>
      <c r="I160" s="2" t="s">
        <v>412</v>
      </c>
      <c r="J160" s="2" t="s">
        <v>413</v>
      </c>
      <c r="K160" s="2" t="s">
        <v>430</v>
      </c>
      <c r="L160" s="2" t="s">
        <v>431</v>
      </c>
      <c r="M160" s="2" t="s">
        <v>432</v>
      </c>
      <c r="N160" s="5">
        <v>324</v>
      </c>
      <c r="O160" s="5">
        <v>0</v>
      </c>
      <c r="P160" s="5">
        <v>94.77</v>
      </c>
      <c r="Q160" s="2" t="s">
        <v>29</v>
      </c>
      <c r="R160" s="5">
        <v>0</v>
      </c>
      <c r="S160" s="2" t="s">
        <v>417</v>
      </c>
      <c r="T160" s="2" t="s">
        <v>31</v>
      </c>
    </row>
    <row r="161" spans="1:20" x14ac:dyDescent="0.25">
      <c r="A161" s="2" t="s">
        <v>433</v>
      </c>
      <c r="B161" s="2" t="s">
        <v>411</v>
      </c>
      <c r="C161" s="2" t="s">
        <v>22</v>
      </c>
      <c r="D161" s="3">
        <v>45064</v>
      </c>
      <c r="E161" s="4">
        <v>1</v>
      </c>
      <c r="F161" s="5">
        <v>119</v>
      </c>
      <c r="G161" s="4">
        <v>14.29</v>
      </c>
      <c r="H161" s="2" t="s">
        <v>23</v>
      </c>
      <c r="I161" s="2" t="s">
        <v>412</v>
      </c>
      <c r="J161" s="2" t="s">
        <v>413</v>
      </c>
      <c r="K161" s="2" t="s">
        <v>434</v>
      </c>
      <c r="L161" s="2" t="s">
        <v>435</v>
      </c>
      <c r="M161" s="2" t="s">
        <v>436</v>
      </c>
      <c r="N161" s="5">
        <v>119</v>
      </c>
      <c r="O161" s="5">
        <v>0</v>
      </c>
      <c r="P161" s="5">
        <v>34.799999999999997</v>
      </c>
      <c r="Q161" s="2" t="s">
        <v>29</v>
      </c>
      <c r="R161" s="5">
        <v>0</v>
      </c>
      <c r="S161" s="2" t="s">
        <v>417</v>
      </c>
      <c r="T161" s="2" t="s">
        <v>31</v>
      </c>
    </row>
    <row r="162" spans="1:20" x14ac:dyDescent="0.25">
      <c r="A162" s="2" t="s">
        <v>437</v>
      </c>
      <c r="B162" s="2" t="s">
        <v>411</v>
      </c>
      <c r="C162" s="2" t="s">
        <v>22</v>
      </c>
      <c r="D162" s="3">
        <v>45065</v>
      </c>
      <c r="E162" s="4">
        <v>6</v>
      </c>
      <c r="F162" s="5">
        <v>714</v>
      </c>
      <c r="G162" s="4">
        <v>85.74</v>
      </c>
      <c r="H162" s="2" t="s">
        <v>23</v>
      </c>
      <c r="I162" s="2" t="s">
        <v>412</v>
      </c>
      <c r="J162" s="2" t="s">
        <v>413</v>
      </c>
      <c r="K162" s="2" t="s">
        <v>438</v>
      </c>
      <c r="L162" s="2" t="s">
        <v>439</v>
      </c>
      <c r="M162" s="2" t="s">
        <v>440</v>
      </c>
      <c r="N162" s="5">
        <v>714</v>
      </c>
      <c r="O162" s="5">
        <v>0</v>
      </c>
      <c r="P162" s="5">
        <v>208.84</v>
      </c>
      <c r="Q162" s="2" t="s">
        <v>29</v>
      </c>
      <c r="R162" s="5">
        <v>0</v>
      </c>
      <c r="S162" s="2" t="s">
        <v>441</v>
      </c>
      <c r="T162" s="2" t="s">
        <v>31</v>
      </c>
    </row>
    <row r="163" spans="1:20" x14ac:dyDescent="0.25">
      <c r="A163" s="2" t="s">
        <v>442</v>
      </c>
      <c r="B163" s="2" t="s">
        <v>411</v>
      </c>
      <c r="C163" s="2" t="s">
        <v>443</v>
      </c>
      <c r="D163" s="3">
        <v>45068</v>
      </c>
      <c r="E163" s="4">
        <v>3</v>
      </c>
      <c r="F163" s="5">
        <v>435</v>
      </c>
      <c r="G163" s="4">
        <v>43.875</v>
      </c>
      <c r="H163" s="2" t="s">
        <v>23</v>
      </c>
      <c r="I163" s="2" t="s">
        <v>412</v>
      </c>
      <c r="J163" s="2" t="s">
        <v>413</v>
      </c>
      <c r="K163" s="2" t="s">
        <v>444</v>
      </c>
      <c r="L163" s="2" t="s">
        <v>445</v>
      </c>
      <c r="M163" s="2" t="s">
        <v>446</v>
      </c>
      <c r="N163" s="5">
        <v>435</v>
      </c>
      <c r="O163" s="5">
        <v>0</v>
      </c>
      <c r="P163" s="5">
        <v>127.24</v>
      </c>
      <c r="Q163" s="2" t="s">
        <v>29</v>
      </c>
      <c r="R163" s="5">
        <v>0</v>
      </c>
      <c r="S163" s="2" t="s">
        <v>417</v>
      </c>
      <c r="T163" s="2" t="s">
        <v>31</v>
      </c>
    </row>
    <row r="164" spans="1:20" x14ac:dyDescent="0.25">
      <c r="A164" s="2" t="s">
        <v>442</v>
      </c>
      <c r="B164" s="2" t="s">
        <v>411</v>
      </c>
      <c r="C164" s="2" t="s">
        <v>447</v>
      </c>
      <c r="D164" s="3">
        <v>45068</v>
      </c>
      <c r="E164" s="4">
        <v>2</v>
      </c>
      <c r="F164" s="5">
        <v>30</v>
      </c>
      <c r="G164" s="4">
        <v>0.2</v>
      </c>
      <c r="H164" s="2" t="s">
        <v>23</v>
      </c>
      <c r="I164" s="2" t="s">
        <v>412</v>
      </c>
      <c r="J164" s="2" t="s">
        <v>413</v>
      </c>
      <c r="K164" s="2" t="s">
        <v>444</v>
      </c>
      <c r="L164" s="2" t="s">
        <v>445</v>
      </c>
      <c r="M164" s="2" t="s">
        <v>446</v>
      </c>
      <c r="N164" s="5">
        <v>30</v>
      </c>
      <c r="O164" s="5">
        <v>0</v>
      </c>
      <c r="P164" s="5">
        <v>8.7799999999999994</v>
      </c>
      <c r="Q164" s="2" t="s">
        <v>29</v>
      </c>
      <c r="R164" s="5">
        <v>0</v>
      </c>
      <c r="S164" s="2" t="s">
        <v>417</v>
      </c>
      <c r="T164" s="2" t="s">
        <v>31</v>
      </c>
    </row>
    <row r="165" spans="1:20" x14ac:dyDescent="0.25">
      <c r="A165" s="2" t="s">
        <v>442</v>
      </c>
      <c r="B165" s="2" t="s">
        <v>411</v>
      </c>
      <c r="C165" s="2" t="s">
        <v>448</v>
      </c>
      <c r="D165" s="3">
        <v>45068</v>
      </c>
      <c r="E165" s="4">
        <v>12</v>
      </c>
      <c r="F165" s="5">
        <v>126</v>
      </c>
      <c r="G165" s="4">
        <v>0.12</v>
      </c>
      <c r="H165" s="2" t="s">
        <v>23</v>
      </c>
      <c r="I165" s="2" t="s">
        <v>412</v>
      </c>
      <c r="J165" s="2" t="s">
        <v>413</v>
      </c>
      <c r="K165" s="2" t="s">
        <v>444</v>
      </c>
      <c r="L165" s="2" t="s">
        <v>445</v>
      </c>
      <c r="M165" s="2" t="s">
        <v>446</v>
      </c>
      <c r="N165" s="5">
        <v>126</v>
      </c>
      <c r="O165" s="5">
        <v>0</v>
      </c>
      <c r="P165" s="5">
        <v>36.86</v>
      </c>
      <c r="Q165" s="2" t="s">
        <v>29</v>
      </c>
      <c r="R165" s="5">
        <v>0</v>
      </c>
      <c r="S165" s="2" t="s">
        <v>417</v>
      </c>
      <c r="T165" s="2" t="s">
        <v>31</v>
      </c>
    </row>
    <row r="166" spans="1:20" x14ac:dyDescent="0.25">
      <c r="A166" s="2" t="s">
        <v>442</v>
      </c>
      <c r="B166" s="2" t="s">
        <v>411</v>
      </c>
      <c r="C166" s="2" t="s">
        <v>449</v>
      </c>
      <c r="D166" s="3">
        <v>45068</v>
      </c>
      <c r="E166" s="4">
        <v>6</v>
      </c>
      <c r="F166" s="5">
        <v>420</v>
      </c>
      <c r="G166" s="4">
        <v>1.2</v>
      </c>
      <c r="H166" s="2" t="s">
        <v>23</v>
      </c>
      <c r="I166" s="2" t="s">
        <v>412</v>
      </c>
      <c r="J166" s="2" t="s">
        <v>413</v>
      </c>
      <c r="K166" s="2" t="s">
        <v>444</v>
      </c>
      <c r="L166" s="2" t="s">
        <v>445</v>
      </c>
      <c r="M166" s="2" t="s">
        <v>446</v>
      </c>
      <c r="N166" s="5">
        <v>420</v>
      </c>
      <c r="O166" s="5">
        <v>0</v>
      </c>
      <c r="P166" s="5">
        <v>122.85</v>
      </c>
      <c r="Q166" s="2" t="s">
        <v>29</v>
      </c>
      <c r="R166" s="5">
        <v>0</v>
      </c>
      <c r="S166" s="2" t="s">
        <v>417</v>
      </c>
      <c r="T166" s="2" t="s">
        <v>31</v>
      </c>
    </row>
    <row r="167" spans="1:20" x14ac:dyDescent="0.25">
      <c r="A167" s="2" t="s">
        <v>442</v>
      </c>
      <c r="B167" s="2" t="s">
        <v>411</v>
      </c>
      <c r="C167" s="2" t="s">
        <v>450</v>
      </c>
      <c r="D167" s="3">
        <v>45068</v>
      </c>
      <c r="E167" s="4">
        <v>2</v>
      </c>
      <c r="F167" s="5">
        <v>16</v>
      </c>
      <c r="G167" s="4">
        <v>0.4</v>
      </c>
      <c r="H167" s="2" t="s">
        <v>23</v>
      </c>
      <c r="I167" s="2" t="s">
        <v>412</v>
      </c>
      <c r="J167" s="2" t="s">
        <v>413</v>
      </c>
      <c r="K167" s="2" t="s">
        <v>444</v>
      </c>
      <c r="L167" s="2" t="s">
        <v>445</v>
      </c>
      <c r="M167" s="2" t="s">
        <v>446</v>
      </c>
      <c r="N167" s="5">
        <v>16</v>
      </c>
      <c r="O167" s="5">
        <v>0</v>
      </c>
      <c r="P167" s="5">
        <v>4.68</v>
      </c>
      <c r="Q167" s="2" t="s">
        <v>29</v>
      </c>
      <c r="R167" s="5">
        <v>0</v>
      </c>
      <c r="S167" s="2" t="s">
        <v>417</v>
      </c>
      <c r="T167" s="2" t="s">
        <v>31</v>
      </c>
    </row>
    <row r="168" spans="1:20" x14ac:dyDescent="0.25">
      <c r="A168" s="2" t="s">
        <v>442</v>
      </c>
      <c r="B168" s="2" t="s">
        <v>411</v>
      </c>
      <c r="C168" s="2" t="s">
        <v>451</v>
      </c>
      <c r="D168" s="3">
        <v>45068</v>
      </c>
      <c r="E168" s="4">
        <v>8</v>
      </c>
      <c r="F168" s="5">
        <v>64</v>
      </c>
      <c r="G168" s="4">
        <v>0.8</v>
      </c>
      <c r="H168" s="2" t="s">
        <v>23</v>
      </c>
      <c r="I168" s="2" t="s">
        <v>412</v>
      </c>
      <c r="J168" s="2" t="s">
        <v>413</v>
      </c>
      <c r="K168" s="2" t="s">
        <v>444</v>
      </c>
      <c r="L168" s="2" t="s">
        <v>445</v>
      </c>
      <c r="M168" s="2" t="s">
        <v>446</v>
      </c>
      <c r="N168" s="5">
        <v>64</v>
      </c>
      <c r="O168" s="5">
        <v>0</v>
      </c>
      <c r="P168" s="5">
        <v>18.72</v>
      </c>
      <c r="Q168" s="2" t="s">
        <v>29</v>
      </c>
      <c r="R168" s="5">
        <v>0</v>
      </c>
      <c r="S168" s="2" t="s">
        <v>417</v>
      </c>
      <c r="T168" s="2" t="s">
        <v>31</v>
      </c>
    </row>
    <row r="169" spans="1:20" x14ac:dyDescent="0.25">
      <c r="A169" s="2" t="s">
        <v>442</v>
      </c>
      <c r="B169" s="2" t="s">
        <v>411</v>
      </c>
      <c r="C169" s="2" t="s">
        <v>452</v>
      </c>
      <c r="D169" s="3">
        <v>45068</v>
      </c>
      <c r="E169" s="4">
        <v>16</v>
      </c>
      <c r="F169" s="5">
        <v>28.8</v>
      </c>
      <c r="G169" s="4">
        <v>4.8</v>
      </c>
      <c r="H169" s="2" t="s">
        <v>23</v>
      </c>
      <c r="I169" s="2" t="s">
        <v>412</v>
      </c>
      <c r="J169" s="2" t="s">
        <v>413</v>
      </c>
      <c r="K169" s="2" t="s">
        <v>444</v>
      </c>
      <c r="L169" s="2" t="s">
        <v>445</v>
      </c>
      <c r="M169" s="2" t="s">
        <v>446</v>
      </c>
      <c r="N169" s="5">
        <v>28.8</v>
      </c>
      <c r="O169" s="5">
        <v>0</v>
      </c>
      <c r="P169" s="5">
        <v>8.43</v>
      </c>
      <c r="Q169" s="2" t="s">
        <v>29</v>
      </c>
      <c r="R169" s="5">
        <v>0</v>
      </c>
      <c r="S169" s="2" t="s">
        <v>417</v>
      </c>
      <c r="T169" s="2" t="s">
        <v>31</v>
      </c>
    </row>
    <row r="170" spans="1:20" x14ac:dyDescent="0.25">
      <c r="A170" s="2" t="s">
        <v>442</v>
      </c>
      <c r="B170" s="2" t="s">
        <v>411</v>
      </c>
      <c r="C170" s="2" t="s">
        <v>453</v>
      </c>
      <c r="D170" s="3">
        <v>45068</v>
      </c>
      <c r="E170" s="4">
        <v>2</v>
      </c>
      <c r="F170" s="5">
        <v>26</v>
      </c>
      <c r="G170" s="4">
        <v>0.2</v>
      </c>
      <c r="H170" s="2" t="s">
        <v>23</v>
      </c>
      <c r="I170" s="2" t="s">
        <v>412</v>
      </c>
      <c r="J170" s="2" t="s">
        <v>413</v>
      </c>
      <c r="K170" s="2" t="s">
        <v>444</v>
      </c>
      <c r="L170" s="2" t="s">
        <v>445</v>
      </c>
      <c r="M170" s="2" t="s">
        <v>446</v>
      </c>
      <c r="N170" s="5">
        <v>26</v>
      </c>
      <c r="O170" s="5">
        <v>0</v>
      </c>
      <c r="P170" s="5">
        <v>7.61</v>
      </c>
      <c r="Q170" s="2" t="s">
        <v>29</v>
      </c>
      <c r="R170" s="5">
        <v>0</v>
      </c>
      <c r="S170" s="2" t="s">
        <v>417</v>
      </c>
      <c r="T170" s="2" t="s">
        <v>31</v>
      </c>
    </row>
    <row r="171" spans="1:20" x14ac:dyDescent="0.25">
      <c r="A171" s="2" t="s">
        <v>442</v>
      </c>
      <c r="B171" s="2" t="s">
        <v>411</v>
      </c>
      <c r="C171" s="2" t="s">
        <v>454</v>
      </c>
      <c r="D171" s="3">
        <v>45068</v>
      </c>
      <c r="E171" s="4">
        <v>6</v>
      </c>
      <c r="F171" s="5">
        <v>1050</v>
      </c>
      <c r="G171" s="4">
        <v>2.4</v>
      </c>
      <c r="H171" s="2" t="s">
        <v>23</v>
      </c>
      <c r="I171" s="2" t="s">
        <v>412</v>
      </c>
      <c r="J171" s="2" t="s">
        <v>413</v>
      </c>
      <c r="K171" s="2" t="s">
        <v>444</v>
      </c>
      <c r="L171" s="2" t="s">
        <v>445</v>
      </c>
      <c r="M171" s="2" t="s">
        <v>446</v>
      </c>
      <c r="N171" s="5">
        <v>1050</v>
      </c>
      <c r="O171" s="5">
        <v>0</v>
      </c>
      <c r="P171" s="5">
        <v>307.13</v>
      </c>
      <c r="Q171" s="2" t="s">
        <v>29</v>
      </c>
      <c r="R171" s="5">
        <v>0</v>
      </c>
      <c r="S171" s="2" t="s">
        <v>417</v>
      </c>
      <c r="T171" s="2" t="s">
        <v>31</v>
      </c>
    </row>
    <row r="172" spans="1:20" x14ac:dyDescent="0.25">
      <c r="A172" s="2" t="s">
        <v>442</v>
      </c>
      <c r="B172" s="2" t="s">
        <v>411</v>
      </c>
      <c r="C172" s="2" t="s">
        <v>455</v>
      </c>
      <c r="D172" s="3">
        <v>45068</v>
      </c>
      <c r="E172" s="4">
        <v>2</v>
      </c>
      <c r="F172" s="5">
        <v>1440</v>
      </c>
      <c r="G172" s="4">
        <v>2</v>
      </c>
      <c r="H172" s="2" t="s">
        <v>23</v>
      </c>
      <c r="I172" s="2" t="s">
        <v>412</v>
      </c>
      <c r="J172" s="2" t="s">
        <v>413</v>
      </c>
      <c r="K172" s="2" t="s">
        <v>444</v>
      </c>
      <c r="L172" s="2" t="s">
        <v>445</v>
      </c>
      <c r="M172" s="2" t="s">
        <v>446</v>
      </c>
      <c r="N172" s="5">
        <v>1440</v>
      </c>
      <c r="O172" s="5">
        <v>0</v>
      </c>
      <c r="P172" s="5">
        <v>421.2</v>
      </c>
      <c r="Q172" s="2" t="s">
        <v>29</v>
      </c>
      <c r="R172" s="5">
        <v>0</v>
      </c>
      <c r="S172" s="2" t="s">
        <v>417</v>
      </c>
      <c r="T172" s="2" t="s">
        <v>31</v>
      </c>
    </row>
    <row r="173" spans="1:20" x14ac:dyDescent="0.25">
      <c r="A173" s="2" t="s">
        <v>442</v>
      </c>
      <c r="B173" s="2" t="s">
        <v>411</v>
      </c>
      <c r="C173" s="2" t="s">
        <v>456</v>
      </c>
      <c r="D173" s="3">
        <v>45068</v>
      </c>
      <c r="E173" s="4">
        <v>18</v>
      </c>
      <c r="F173" s="5">
        <v>126</v>
      </c>
      <c r="G173" s="4">
        <v>1.44</v>
      </c>
      <c r="H173" s="2" t="s">
        <v>23</v>
      </c>
      <c r="I173" s="2" t="s">
        <v>412</v>
      </c>
      <c r="J173" s="2" t="s">
        <v>413</v>
      </c>
      <c r="K173" s="2" t="s">
        <v>444</v>
      </c>
      <c r="L173" s="2" t="s">
        <v>445</v>
      </c>
      <c r="M173" s="2" t="s">
        <v>446</v>
      </c>
      <c r="N173" s="5">
        <v>126</v>
      </c>
      <c r="O173" s="5">
        <v>0</v>
      </c>
      <c r="P173" s="5">
        <v>36.86</v>
      </c>
      <c r="Q173" s="2" t="s">
        <v>29</v>
      </c>
      <c r="R173" s="5">
        <v>0</v>
      </c>
      <c r="S173" s="2" t="s">
        <v>417</v>
      </c>
      <c r="T173" s="2" t="s">
        <v>31</v>
      </c>
    </row>
    <row r="174" spans="1:20" x14ac:dyDescent="0.25">
      <c r="A174" s="2" t="s">
        <v>442</v>
      </c>
      <c r="B174" s="2" t="s">
        <v>411</v>
      </c>
      <c r="C174" s="2" t="s">
        <v>457</v>
      </c>
      <c r="D174" s="3">
        <v>45068</v>
      </c>
      <c r="E174" s="4">
        <v>2</v>
      </c>
      <c r="F174" s="5">
        <v>16</v>
      </c>
      <c r="G174" s="4">
        <v>0.6</v>
      </c>
      <c r="H174" s="2" t="s">
        <v>23</v>
      </c>
      <c r="I174" s="2" t="s">
        <v>412</v>
      </c>
      <c r="J174" s="2" t="s">
        <v>413</v>
      </c>
      <c r="K174" s="2" t="s">
        <v>444</v>
      </c>
      <c r="L174" s="2" t="s">
        <v>445</v>
      </c>
      <c r="M174" s="2" t="s">
        <v>446</v>
      </c>
      <c r="N174" s="5">
        <v>16</v>
      </c>
      <c r="O174" s="5">
        <v>0</v>
      </c>
      <c r="P174" s="5">
        <v>4.68</v>
      </c>
      <c r="Q174" s="2" t="s">
        <v>29</v>
      </c>
      <c r="R174" s="5">
        <v>0</v>
      </c>
      <c r="S174" s="2" t="s">
        <v>417</v>
      </c>
      <c r="T174" s="2" t="s">
        <v>31</v>
      </c>
    </row>
    <row r="175" spans="1:20" x14ac:dyDescent="0.25">
      <c r="A175" s="2" t="s">
        <v>442</v>
      </c>
      <c r="B175" s="2" t="s">
        <v>411</v>
      </c>
      <c r="C175" s="2" t="s">
        <v>458</v>
      </c>
      <c r="D175" s="3">
        <v>45068</v>
      </c>
      <c r="E175" s="4">
        <v>2</v>
      </c>
      <c r="F175" s="5">
        <v>21</v>
      </c>
      <c r="G175" s="4">
        <v>7.0000000000000007E-2</v>
      </c>
      <c r="H175" s="2" t="s">
        <v>23</v>
      </c>
      <c r="I175" s="2" t="s">
        <v>412</v>
      </c>
      <c r="J175" s="2" t="s">
        <v>413</v>
      </c>
      <c r="K175" s="2" t="s">
        <v>444</v>
      </c>
      <c r="L175" s="2" t="s">
        <v>445</v>
      </c>
      <c r="M175" s="2" t="s">
        <v>446</v>
      </c>
      <c r="N175" s="5">
        <v>21</v>
      </c>
      <c r="O175" s="5">
        <v>0</v>
      </c>
      <c r="P175" s="5">
        <v>6.15</v>
      </c>
      <c r="Q175" s="2" t="s">
        <v>29</v>
      </c>
      <c r="R175" s="5">
        <v>0</v>
      </c>
      <c r="S175" s="2" t="s">
        <v>417</v>
      </c>
      <c r="T175" s="2" t="s">
        <v>31</v>
      </c>
    </row>
    <row r="176" spans="1:20" x14ac:dyDescent="0.25">
      <c r="A176" s="2" t="s">
        <v>442</v>
      </c>
      <c r="B176" s="2" t="s">
        <v>411</v>
      </c>
      <c r="C176" s="2" t="s">
        <v>459</v>
      </c>
      <c r="D176" s="3">
        <v>45068</v>
      </c>
      <c r="E176" s="4">
        <v>2</v>
      </c>
      <c r="F176" s="5">
        <v>292</v>
      </c>
      <c r="G176" s="4">
        <v>0.02</v>
      </c>
      <c r="H176" s="2" t="s">
        <v>23</v>
      </c>
      <c r="I176" s="2" t="s">
        <v>412</v>
      </c>
      <c r="J176" s="2" t="s">
        <v>413</v>
      </c>
      <c r="K176" s="2" t="s">
        <v>444</v>
      </c>
      <c r="L176" s="2" t="s">
        <v>445</v>
      </c>
      <c r="M176" s="2" t="s">
        <v>446</v>
      </c>
      <c r="N176" s="5">
        <v>292</v>
      </c>
      <c r="O176" s="5">
        <v>0</v>
      </c>
      <c r="P176" s="5">
        <v>85.41</v>
      </c>
      <c r="Q176" s="2" t="s">
        <v>29</v>
      </c>
      <c r="R176" s="5">
        <v>0</v>
      </c>
      <c r="S176" s="2" t="s">
        <v>417</v>
      </c>
      <c r="T176" s="2" t="s">
        <v>31</v>
      </c>
    </row>
    <row r="177" spans="1:20" x14ac:dyDescent="0.25">
      <c r="A177" s="2" t="s">
        <v>442</v>
      </c>
      <c r="B177" s="2" t="s">
        <v>411</v>
      </c>
      <c r="C177" s="2" t="s">
        <v>460</v>
      </c>
      <c r="D177" s="3">
        <v>45068</v>
      </c>
      <c r="E177" s="4">
        <v>3</v>
      </c>
      <c r="F177" s="5">
        <v>75</v>
      </c>
      <c r="G177" s="4">
        <v>0.9</v>
      </c>
      <c r="H177" s="2" t="s">
        <v>23</v>
      </c>
      <c r="I177" s="2" t="s">
        <v>412</v>
      </c>
      <c r="J177" s="2" t="s">
        <v>413</v>
      </c>
      <c r="K177" s="2" t="s">
        <v>444</v>
      </c>
      <c r="L177" s="2" t="s">
        <v>445</v>
      </c>
      <c r="M177" s="2" t="s">
        <v>446</v>
      </c>
      <c r="N177" s="5">
        <v>75</v>
      </c>
      <c r="O177" s="5">
        <v>0</v>
      </c>
      <c r="P177" s="5">
        <v>21.94</v>
      </c>
      <c r="Q177" s="2" t="s">
        <v>29</v>
      </c>
      <c r="R177" s="5">
        <v>0</v>
      </c>
      <c r="S177" s="2" t="s">
        <v>417</v>
      </c>
      <c r="T177" s="2" t="s">
        <v>31</v>
      </c>
    </row>
    <row r="178" spans="1:20" x14ac:dyDescent="0.25">
      <c r="A178" s="2" t="s">
        <v>442</v>
      </c>
      <c r="B178" s="2" t="s">
        <v>411</v>
      </c>
      <c r="C178" s="2" t="s">
        <v>461</v>
      </c>
      <c r="D178" s="3">
        <v>45068</v>
      </c>
      <c r="E178" s="4">
        <v>6</v>
      </c>
      <c r="F178" s="5">
        <v>150</v>
      </c>
      <c r="G178" s="4">
        <v>2.4</v>
      </c>
      <c r="H178" s="2" t="s">
        <v>23</v>
      </c>
      <c r="I178" s="2" t="s">
        <v>412</v>
      </c>
      <c r="J178" s="2" t="s">
        <v>413</v>
      </c>
      <c r="K178" s="2" t="s">
        <v>444</v>
      </c>
      <c r="L178" s="2" t="s">
        <v>445</v>
      </c>
      <c r="M178" s="2" t="s">
        <v>446</v>
      </c>
      <c r="N178" s="5">
        <v>150</v>
      </c>
      <c r="O178" s="5">
        <v>0</v>
      </c>
      <c r="P178" s="5">
        <v>43.88</v>
      </c>
      <c r="Q178" s="2" t="s">
        <v>29</v>
      </c>
      <c r="R178" s="5">
        <v>0</v>
      </c>
      <c r="S178" s="2" t="s">
        <v>417</v>
      </c>
      <c r="T178" s="2" t="s">
        <v>31</v>
      </c>
    </row>
    <row r="179" spans="1:20" x14ac:dyDescent="0.25">
      <c r="A179" s="2" t="s">
        <v>442</v>
      </c>
      <c r="B179" s="2" t="s">
        <v>411</v>
      </c>
      <c r="C179" s="2" t="s">
        <v>462</v>
      </c>
      <c r="D179" s="3">
        <v>45068</v>
      </c>
      <c r="E179" s="4">
        <v>5</v>
      </c>
      <c r="F179" s="5">
        <v>7.5</v>
      </c>
      <c r="G179" s="4">
        <v>0.25</v>
      </c>
      <c r="H179" s="2" t="s">
        <v>23</v>
      </c>
      <c r="I179" s="2" t="s">
        <v>412</v>
      </c>
      <c r="J179" s="2" t="s">
        <v>413</v>
      </c>
      <c r="K179" s="2" t="s">
        <v>444</v>
      </c>
      <c r="L179" s="2" t="s">
        <v>445</v>
      </c>
      <c r="M179" s="2" t="s">
        <v>446</v>
      </c>
      <c r="N179" s="5">
        <v>7.5</v>
      </c>
      <c r="O179" s="5">
        <v>0</v>
      </c>
      <c r="P179" s="5">
        <v>2.19</v>
      </c>
      <c r="Q179" s="2" t="s">
        <v>29</v>
      </c>
      <c r="R179" s="5">
        <v>0</v>
      </c>
      <c r="S179" s="2" t="s">
        <v>417</v>
      </c>
      <c r="T179" s="2" t="s">
        <v>31</v>
      </c>
    </row>
    <row r="180" spans="1:20" x14ac:dyDescent="0.25">
      <c r="A180" s="2" t="s">
        <v>442</v>
      </c>
      <c r="B180" s="2" t="s">
        <v>411</v>
      </c>
      <c r="C180" s="2" t="s">
        <v>463</v>
      </c>
      <c r="D180" s="3">
        <v>45068</v>
      </c>
      <c r="E180" s="4">
        <v>4</v>
      </c>
      <c r="F180" s="5">
        <v>6</v>
      </c>
      <c r="G180" s="4">
        <v>0.04</v>
      </c>
      <c r="H180" s="2" t="s">
        <v>23</v>
      </c>
      <c r="I180" s="2" t="s">
        <v>412</v>
      </c>
      <c r="J180" s="2" t="s">
        <v>413</v>
      </c>
      <c r="K180" s="2" t="s">
        <v>444</v>
      </c>
      <c r="L180" s="2" t="s">
        <v>445</v>
      </c>
      <c r="M180" s="2" t="s">
        <v>446</v>
      </c>
      <c r="N180" s="5">
        <v>6</v>
      </c>
      <c r="O180" s="5">
        <v>0</v>
      </c>
      <c r="P180" s="5">
        <v>1.76</v>
      </c>
      <c r="Q180" s="2" t="s">
        <v>29</v>
      </c>
      <c r="R180" s="5">
        <v>0</v>
      </c>
      <c r="S180" s="2" t="s">
        <v>417</v>
      </c>
      <c r="T180" s="2" t="s">
        <v>31</v>
      </c>
    </row>
    <row r="181" spans="1:20" x14ac:dyDescent="0.25">
      <c r="A181" s="2" t="s">
        <v>442</v>
      </c>
      <c r="B181" s="2" t="s">
        <v>411</v>
      </c>
      <c r="C181" s="2" t="s">
        <v>464</v>
      </c>
      <c r="D181" s="3">
        <v>45068</v>
      </c>
      <c r="E181" s="4">
        <v>2</v>
      </c>
      <c r="F181" s="5">
        <v>112</v>
      </c>
      <c r="G181" s="4">
        <v>1</v>
      </c>
      <c r="H181" s="2" t="s">
        <v>23</v>
      </c>
      <c r="I181" s="2" t="s">
        <v>412</v>
      </c>
      <c r="J181" s="2" t="s">
        <v>413</v>
      </c>
      <c r="K181" s="2" t="s">
        <v>444</v>
      </c>
      <c r="L181" s="2" t="s">
        <v>445</v>
      </c>
      <c r="M181" s="2" t="s">
        <v>446</v>
      </c>
      <c r="N181" s="5">
        <v>112</v>
      </c>
      <c r="O181" s="5">
        <v>0</v>
      </c>
      <c r="P181" s="5">
        <v>32.76</v>
      </c>
      <c r="Q181" s="2" t="s">
        <v>29</v>
      </c>
      <c r="R181" s="5">
        <v>0</v>
      </c>
      <c r="S181" s="2" t="s">
        <v>417</v>
      </c>
      <c r="T181" s="2" t="s">
        <v>31</v>
      </c>
    </row>
    <row r="182" spans="1:20" x14ac:dyDescent="0.25">
      <c r="A182" s="2" t="s">
        <v>442</v>
      </c>
      <c r="B182" s="2" t="s">
        <v>411</v>
      </c>
      <c r="C182" s="2" t="s">
        <v>465</v>
      </c>
      <c r="D182" s="3">
        <v>45068</v>
      </c>
      <c r="E182" s="4">
        <v>1</v>
      </c>
      <c r="F182" s="5">
        <v>107</v>
      </c>
      <c r="G182" s="4">
        <v>10.02</v>
      </c>
      <c r="H182" s="2" t="s">
        <v>23</v>
      </c>
      <c r="I182" s="2" t="s">
        <v>412</v>
      </c>
      <c r="J182" s="2" t="s">
        <v>413</v>
      </c>
      <c r="K182" s="2" t="s">
        <v>444</v>
      </c>
      <c r="L182" s="2" t="s">
        <v>445</v>
      </c>
      <c r="M182" s="2" t="s">
        <v>446</v>
      </c>
      <c r="N182" s="5">
        <v>107</v>
      </c>
      <c r="O182" s="5">
        <v>0</v>
      </c>
      <c r="P182" s="5">
        <v>31.3</v>
      </c>
      <c r="Q182" s="2" t="s">
        <v>29</v>
      </c>
      <c r="R182" s="5">
        <v>0</v>
      </c>
      <c r="S182" s="2" t="s">
        <v>417</v>
      </c>
      <c r="T182" s="2" t="s">
        <v>31</v>
      </c>
    </row>
    <row r="183" spans="1:20" x14ac:dyDescent="0.25">
      <c r="A183" s="2" t="s">
        <v>466</v>
      </c>
      <c r="B183" s="2" t="s">
        <v>411</v>
      </c>
      <c r="C183" s="2" t="s">
        <v>22</v>
      </c>
      <c r="D183" s="3">
        <v>45072</v>
      </c>
      <c r="E183" s="4">
        <v>5</v>
      </c>
      <c r="F183" s="5">
        <v>595</v>
      </c>
      <c r="G183" s="4">
        <v>71.45</v>
      </c>
      <c r="H183" s="2" t="s">
        <v>23</v>
      </c>
      <c r="I183" s="2" t="s">
        <v>412</v>
      </c>
      <c r="J183" s="2" t="s">
        <v>413</v>
      </c>
      <c r="K183" s="2" t="s">
        <v>467</v>
      </c>
      <c r="L183" s="2" t="s">
        <v>468</v>
      </c>
      <c r="M183" s="2" t="s">
        <v>469</v>
      </c>
      <c r="N183" s="5">
        <v>595</v>
      </c>
      <c r="O183" s="5">
        <v>0</v>
      </c>
      <c r="P183" s="5">
        <v>174.04</v>
      </c>
      <c r="Q183" s="2" t="s">
        <v>29</v>
      </c>
      <c r="R183" s="5">
        <v>0</v>
      </c>
      <c r="S183" s="2" t="s">
        <v>417</v>
      </c>
      <c r="T183" s="2" t="s">
        <v>31</v>
      </c>
    </row>
    <row r="184" spans="1:20" x14ac:dyDescent="0.25">
      <c r="A184" s="2" t="s">
        <v>470</v>
      </c>
      <c r="B184" s="2" t="s">
        <v>411</v>
      </c>
      <c r="C184" s="2" t="s">
        <v>100</v>
      </c>
      <c r="D184" s="3">
        <v>45076</v>
      </c>
      <c r="E184" s="4">
        <v>6000</v>
      </c>
      <c r="F184" s="5">
        <v>840</v>
      </c>
      <c r="G184" s="4">
        <v>12</v>
      </c>
      <c r="H184" s="2" t="s">
        <v>23</v>
      </c>
      <c r="I184" s="2" t="s">
        <v>412</v>
      </c>
      <c r="J184" s="2" t="s">
        <v>413</v>
      </c>
      <c r="K184" s="2" t="s">
        <v>471</v>
      </c>
      <c r="L184" s="2" t="s">
        <v>472</v>
      </c>
      <c r="M184" s="2" t="s">
        <v>473</v>
      </c>
      <c r="N184" s="5">
        <v>840</v>
      </c>
      <c r="O184" s="5">
        <v>0</v>
      </c>
      <c r="P184" s="5">
        <v>245.7</v>
      </c>
      <c r="Q184" s="2" t="s">
        <v>29</v>
      </c>
      <c r="R184" s="5">
        <v>0</v>
      </c>
      <c r="S184" s="2" t="s">
        <v>417</v>
      </c>
      <c r="T184" s="2" t="s">
        <v>31</v>
      </c>
    </row>
    <row r="185" spans="1:20" x14ac:dyDescent="0.25">
      <c r="A185" s="2" t="s">
        <v>474</v>
      </c>
      <c r="B185" s="2" t="s">
        <v>411</v>
      </c>
      <c r="C185" s="2" t="s">
        <v>100</v>
      </c>
      <c r="D185" s="3">
        <v>45076</v>
      </c>
      <c r="E185" s="4">
        <v>-5000</v>
      </c>
      <c r="F185" s="5">
        <v>-700</v>
      </c>
      <c r="G185" s="4">
        <v>-10</v>
      </c>
      <c r="H185" s="2" t="s">
        <v>252</v>
      </c>
      <c r="I185" s="2" t="s">
        <v>23</v>
      </c>
      <c r="J185" s="2" t="s">
        <v>23</v>
      </c>
      <c r="K185" s="2" t="s">
        <v>475</v>
      </c>
      <c r="L185" s="2" t="s">
        <v>476</v>
      </c>
      <c r="M185" s="2" t="s">
        <v>477</v>
      </c>
      <c r="N185" s="5">
        <v>-700</v>
      </c>
      <c r="O185" s="5">
        <v>0</v>
      </c>
      <c r="P185" s="5">
        <v>204.75</v>
      </c>
      <c r="Q185" s="2" t="s">
        <v>29</v>
      </c>
      <c r="R185" s="5">
        <v>0</v>
      </c>
      <c r="S185" s="2" t="s">
        <v>23</v>
      </c>
      <c r="T185" s="2" t="s">
        <v>31</v>
      </c>
    </row>
    <row r="186" spans="1:20" x14ac:dyDescent="0.25">
      <c r="A186" s="2" t="s">
        <v>474</v>
      </c>
      <c r="B186" s="2" t="s">
        <v>411</v>
      </c>
      <c r="C186" s="2" t="s">
        <v>100</v>
      </c>
      <c r="D186" s="3">
        <v>45076</v>
      </c>
      <c r="E186" s="4">
        <v>5000</v>
      </c>
      <c r="F186" s="5">
        <v>700</v>
      </c>
      <c r="G186" s="4">
        <v>10</v>
      </c>
      <c r="H186" s="2" t="s">
        <v>23</v>
      </c>
      <c r="I186" s="2" t="s">
        <v>23</v>
      </c>
      <c r="J186" s="2" t="s">
        <v>23</v>
      </c>
      <c r="K186" s="2" t="s">
        <v>475</v>
      </c>
      <c r="L186" s="2" t="s">
        <v>476</v>
      </c>
      <c r="M186" s="2" t="s">
        <v>477</v>
      </c>
      <c r="N186" s="5">
        <v>700</v>
      </c>
      <c r="O186" s="5">
        <v>0</v>
      </c>
      <c r="P186" s="5">
        <v>204.75</v>
      </c>
      <c r="Q186" s="2" t="s">
        <v>29</v>
      </c>
      <c r="R186" s="5">
        <v>0</v>
      </c>
      <c r="S186" s="2" t="s">
        <v>23</v>
      </c>
      <c r="T186" s="2" t="s">
        <v>31</v>
      </c>
    </row>
    <row r="187" spans="1:20" x14ac:dyDescent="0.25">
      <c r="A187" s="2" t="s">
        <v>478</v>
      </c>
      <c r="B187" s="2" t="s">
        <v>411</v>
      </c>
      <c r="C187" s="2" t="s">
        <v>100</v>
      </c>
      <c r="D187" s="3">
        <v>45076</v>
      </c>
      <c r="E187" s="4">
        <v>10000</v>
      </c>
      <c r="F187" s="5">
        <v>1400</v>
      </c>
      <c r="G187" s="4">
        <v>20</v>
      </c>
      <c r="H187" s="2" t="s">
        <v>23</v>
      </c>
      <c r="I187" s="2" t="s">
        <v>412</v>
      </c>
      <c r="J187" s="2" t="s">
        <v>413</v>
      </c>
      <c r="K187" s="2" t="s">
        <v>479</v>
      </c>
      <c r="L187" s="2" t="s">
        <v>480</v>
      </c>
      <c r="M187" s="2" t="s">
        <v>481</v>
      </c>
      <c r="N187" s="5">
        <v>1400</v>
      </c>
      <c r="O187" s="5">
        <v>0</v>
      </c>
      <c r="P187" s="5">
        <v>409.5</v>
      </c>
      <c r="Q187" s="2" t="s">
        <v>29</v>
      </c>
      <c r="R187" s="5">
        <v>0</v>
      </c>
      <c r="S187" s="2" t="s">
        <v>417</v>
      </c>
      <c r="T187" s="2" t="s">
        <v>31</v>
      </c>
    </row>
    <row r="188" spans="1:20" x14ac:dyDescent="0.25">
      <c r="A188" s="2" t="s">
        <v>482</v>
      </c>
      <c r="B188" s="2" t="s">
        <v>411</v>
      </c>
      <c r="C188" s="2" t="s">
        <v>100</v>
      </c>
      <c r="D188" s="3">
        <v>45076</v>
      </c>
      <c r="E188" s="4">
        <v>1000</v>
      </c>
      <c r="F188" s="5">
        <v>140</v>
      </c>
      <c r="G188" s="4">
        <v>2</v>
      </c>
      <c r="H188" s="2" t="s">
        <v>23</v>
      </c>
      <c r="I188" s="2" t="s">
        <v>412</v>
      </c>
      <c r="J188" s="2" t="s">
        <v>413</v>
      </c>
      <c r="K188" s="2" t="s">
        <v>483</v>
      </c>
      <c r="L188" s="2" t="s">
        <v>484</v>
      </c>
      <c r="M188" s="2" t="s">
        <v>485</v>
      </c>
      <c r="N188" s="5">
        <v>140</v>
      </c>
      <c r="O188" s="5">
        <v>0</v>
      </c>
      <c r="P188" s="5">
        <v>40.950000000000003</v>
      </c>
      <c r="Q188" s="2" t="s">
        <v>29</v>
      </c>
      <c r="R188" s="5">
        <v>0</v>
      </c>
      <c r="S188" s="2" t="s">
        <v>417</v>
      </c>
      <c r="T188" s="2" t="s">
        <v>31</v>
      </c>
    </row>
    <row r="189" spans="1:20" x14ac:dyDescent="0.25">
      <c r="A189" s="2" t="s">
        <v>486</v>
      </c>
      <c r="B189" s="2" t="s">
        <v>411</v>
      </c>
      <c r="C189" s="2" t="s">
        <v>22</v>
      </c>
      <c r="D189" s="3">
        <v>45077</v>
      </c>
      <c r="E189" s="4">
        <v>1</v>
      </c>
      <c r="F189" s="5">
        <v>119</v>
      </c>
      <c r="G189" s="4">
        <v>14.29</v>
      </c>
      <c r="H189" s="2" t="s">
        <v>23</v>
      </c>
      <c r="I189" s="2" t="s">
        <v>412</v>
      </c>
      <c r="J189" s="2" t="s">
        <v>413</v>
      </c>
      <c r="K189" s="2" t="s">
        <v>487</v>
      </c>
      <c r="L189" s="2" t="s">
        <v>488</v>
      </c>
      <c r="M189" s="2" t="s">
        <v>489</v>
      </c>
      <c r="N189" s="5">
        <v>119</v>
      </c>
      <c r="O189" s="5">
        <v>0</v>
      </c>
      <c r="P189" s="5">
        <v>34.799999999999997</v>
      </c>
      <c r="Q189" s="2" t="s">
        <v>29</v>
      </c>
      <c r="R189" s="5">
        <v>0</v>
      </c>
      <c r="S189" s="2" t="s">
        <v>417</v>
      </c>
      <c r="T189" s="2" t="s">
        <v>31</v>
      </c>
    </row>
    <row r="190" spans="1:20" x14ac:dyDescent="0.25">
      <c r="A190" s="2" t="s">
        <v>490</v>
      </c>
      <c r="B190" s="2" t="s">
        <v>491</v>
      </c>
      <c r="C190" s="2" t="s">
        <v>459</v>
      </c>
      <c r="D190" s="3">
        <v>45054</v>
      </c>
      <c r="E190" s="4">
        <v>1</v>
      </c>
      <c r="F190" s="5">
        <v>146</v>
      </c>
      <c r="G190" s="4">
        <v>0.01</v>
      </c>
      <c r="H190" s="2" t="s">
        <v>23</v>
      </c>
      <c r="I190" s="2" t="s">
        <v>492</v>
      </c>
      <c r="J190" s="2" t="s">
        <v>493</v>
      </c>
      <c r="K190" s="2" t="s">
        <v>494</v>
      </c>
      <c r="L190" s="2" t="s">
        <v>495</v>
      </c>
      <c r="M190" s="2" t="s">
        <v>496</v>
      </c>
      <c r="N190" s="5">
        <v>146</v>
      </c>
      <c r="O190" s="5">
        <v>0</v>
      </c>
      <c r="P190" s="5">
        <v>13.51</v>
      </c>
      <c r="Q190" s="2" t="s">
        <v>29</v>
      </c>
      <c r="R190" s="5">
        <v>0</v>
      </c>
      <c r="S190" s="2" t="s">
        <v>497</v>
      </c>
      <c r="T190" s="2" t="s">
        <v>31</v>
      </c>
    </row>
    <row r="191" spans="1:20" x14ac:dyDescent="0.25">
      <c r="A191" s="2" t="s">
        <v>498</v>
      </c>
      <c r="B191" s="2" t="s">
        <v>491</v>
      </c>
      <c r="C191" s="2" t="s">
        <v>499</v>
      </c>
      <c r="D191" s="3">
        <v>45057</v>
      </c>
      <c r="E191" s="4">
        <v>18</v>
      </c>
      <c r="F191" s="5">
        <v>12.6</v>
      </c>
      <c r="G191" s="4">
        <v>1.7999999999999999E-2</v>
      </c>
      <c r="H191" s="2" t="s">
        <v>23</v>
      </c>
      <c r="I191" s="2" t="s">
        <v>492</v>
      </c>
      <c r="J191" s="2" t="s">
        <v>493</v>
      </c>
      <c r="K191" s="2" t="s">
        <v>500</v>
      </c>
      <c r="L191" s="2" t="s">
        <v>501</v>
      </c>
      <c r="M191" s="2" t="s">
        <v>502</v>
      </c>
      <c r="N191" s="5">
        <v>12.6</v>
      </c>
      <c r="O191" s="5">
        <v>0</v>
      </c>
      <c r="P191" s="5">
        <v>1.17</v>
      </c>
      <c r="Q191" s="2" t="s">
        <v>29</v>
      </c>
      <c r="R191" s="5">
        <v>0</v>
      </c>
      <c r="S191" s="2" t="s">
        <v>497</v>
      </c>
      <c r="T191" s="2" t="s">
        <v>31</v>
      </c>
    </row>
    <row r="192" spans="1:20" x14ac:dyDescent="0.25">
      <c r="A192" s="2" t="s">
        <v>503</v>
      </c>
      <c r="B192" s="2" t="s">
        <v>491</v>
      </c>
      <c r="C192" s="2" t="s">
        <v>504</v>
      </c>
      <c r="D192" s="3">
        <v>45057</v>
      </c>
      <c r="E192" s="4">
        <v>8</v>
      </c>
      <c r="F192" s="5">
        <v>928</v>
      </c>
      <c r="G192" s="4">
        <v>63.552</v>
      </c>
      <c r="H192" s="2" t="s">
        <v>23</v>
      </c>
      <c r="I192" s="2" t="s">
        <v>492</v>
      </c>
      <c r="J192" s="2" t="s">
        <v>493</v>
      </c>
      <c r="K192" s="2" t="s">
        <v>500</v>
      </c>
      <c r="L192" s="2" t="s">
        <v>501</v>
      </c>
      <c r="M192" s="2" t="s">
        <v>502</v>
      </c>
      <c r="N192" s="5">
        <v>928</v>
      </c>
      <c r="O192" s="5">
        <v>0</v>
      </c>
      <c r="P192" s="5">
        <v>262.16000000000003</v>
      </c>
      <c r="Q192" s="2" t="s">
        <v>29</v>
      </c>
      <c r="R192" s="5">
        <v>0</v>
      </c>
      <c r="S192" s="2" t="s">
        <v>497</v>
      </c>
      <c r="T192" s="2" t="s">
        <v>31</v>
      </c>
    </row>
    <row r="193" spans="1:20" x14ac:dyDescent="0.25">
      <c r="A193" s="2" t="s">
        <v>503</v>
      </c>
      <c r="B193" s="2" t="s">
        <v>491</v>
      </c>
      <c r="C193" s="2" t="s">
        <v>451</v>
      </c>
      <c r="D193" s="3">
        <v>45057</v>
      </c>
      <c r="E193" s="4">
        <v>8</v>
      </c>
      <c r="F193" s="5">
        <v>40</v>
      </c>
      <c r="G193" s="4">
        <v>0.8</v>
      </c>
      <c r="H193" s="2" t="s">
        <v>23</v>
      </c>
      <c r="I193" s="2" t="s">
        <v>492</v>
      </c>
      <c r="J193" s="2" t="s">
        <v>493</v>
      </c>
      <c r="K193" s="2" t="s">
        <v>500</v>
      </c>
      <c r="L193" s="2" t="s">
        <v>501</v>
      </c>
      <c r="M193" s="2" t="s">
        <v>502</v>
      </c>
      <c r="N193" s="5">
        <v>40</v>
      </c>
      <c r="O193" s="5">
        <v>0</v>
      </c>
      <c r="P193" s="5">
        <v>11.3</v>
      </c>
      <c r="Q193" s="2" t="s">
        <v>29</v>
      </c>
      <c r="R193" s="5">
        <v>0</v>
      </c>
      <c r="S193" s="2" t="s">
        <v>497</v>
      </c>
      <c r="T193" s="2" t="s">
        <v>31</v>
      </c>
    </row>
    <row r="194" spans="1:20" x14ac:dyDescent="0.25">
      <c r="A194" s="2" t="s">
        <v>505</v>
      </c>
      <c r="B194" s="2" t="s">
        <v>491</v>
      </c>
      <c r="C194" s="2" t="s">
        <v>216</v>
      </c>
      <c r="D194" s="3">
        <v>45058</v>
      </c>
      <c r="E194" s="4">
        <v>1</v>
      </c>
      <c r="F194" s="5">
        <v>780</v>
      </c>
      <c r="G194" s="4">
        <v>8</v>
      </c>
      <c r="H194" s="2" t="s">
        <v>23</v>
      </c>
      <c r="I194" s="2" t="s">
        <v>492</v>
      </c>
      <c r="J194" s="2" t="s">
        <v>493</v>
      </c>
      <c r="K194" s="2" t="s">
        <v>506</v>
      </c>
      <c r="L194" s="2" t="s">
        <v>507</v>
      </c>
      <c r="M194" s="2" t="s">
        <v>508</v>
      </c>
      <c r="N194" s="5">
        <v>780</v>
      </c>
      <c r="O194" s="5">
        <v>0</v>
      </c>
      <c r="P194" s="5">
        <v>220.35</v>
      </c>
      <c r="Q194" s="2" t="s">
        <v>29</v>
      </c>
      <c r="R194" s="5">
        <v>0</v>
      </c>
      <c r="S194" s="2" t="s">
        <v>497</v>
      </c>
      <c r="T194" s="2" t="s">
        <v>31</v>
      </c>
    </row>
    <row r="195" spans="1:20" x14ac:dyDescent="0.25">
      <c r="A195" s="2" t="s">
        <v>509</v>
      </c>
      <c r="B195" s="2" t="s">
        <v>491</v>
      </c>
      <c r="C195" s="2" t="s">
        <v>510</v>
      </c>
      <c r="D195" s="3">
        <v>45062</v>
      </c>
      <c r="E195" s="4">
        <v>1</v>
      </c>
      <c r="F195" s="5">
        <v>360</v>
      </c>
      <c r="G195" s="4">
        <v>4</v>
      </c>
      <c r="H195" s="2" t="s">
        <v>23</v>
      </c>
      <c r="I195" s="2" t="s">
        <v>492</v>
      </c>
      <c r="J195" s="2" t="s">
        <v>493</v>
      </c>
      <c r="K195" s="2" t="s">
        <v>511</v>
      </c>
      <c r="L195" s="2" t="s">
        <v>512</v>
      </c>
      <c r="M195" s="2" t="s">
        <v>513</v>
      </c>
      <c r="N195" s="5">
        <v>360</v>
      </c>
      <c r="O195" s="5">
        <v>0</v>
      </c>
      <c r="P195" s="5">
        <v>101.7</v>
      </c>
      <c r="Q195" s="2" t="s">
        <v>29</v>
      </c>
      <c r="R195" s="5">
        <v>0</v>
      </c>
      <c r="S195" s="2" t="s">
        <v>514</v>
      </c>
      <c r="T195" s="2" t="s">
        <v>31</v>
      </c>
    </row>
    <row r="196" spans="1:20" x14ac:dyDescent="0.25">
      <c r="A196" s="2" t="s">
        <v>515</v>
      </c>
      <c r="B196" s="2" t="s">
        <v>491</v>
      </c>
      <c r="C196" s="2" t="s">
        <v>510</v>
      </c>
      <c r="D196" s="3">
        <v>45062</v>
      </c>
      <c r="E196" s="4">
        <v>1</v>
      </c>
      <c r="F196" s="5">
        <v>360</v>
      </c>
      <c r="G196" s="4">
        <v>4</v>
      </c>
      <c r="H196" s="2" t="s">
        <v>23</v>
      </c>
      <c r="I196" s="2" t="s">
        <v>492</v>
      </c>
      <c r="J196" s="2" t="s">
        <v>493</v>
      </c>
      <c r="K196" s="2" t="s">
        <v>516</v>
      </c>
      <c r="L196" s="2" t="s">
        <v>517</v>
      </c>
      <c r="M196" s="2" t="s">
        <v>518</v>
      </c>
      <c r="N196" s="5">
        <v>360</v>
      </c>
      <c r="O196" s="5">
        <v>0</v>
      </c>
      <c r="P196" s="5">
        <v>101.7</v>
      </c>
      <c r="Q196" s="2" t="s">
        <v>29</v>
      </c>
      <c r="R196" s="5">
        <v>0</v>
      </c>
      <c r="S196" s="2" t="s">
        <v>514</v>
      </c>
      <c r="T196" s="2" t="s">
        <v>31</v>
      </c>
    </row>
    <row r="197" spans="1:20" x14ac:dyDescent="0.25">
      <c r="A197" s="2" t="s">
        <v>519</v>
      </c>
      <c r="B197" s="2" t="s">
        <v>491</v>
      </c>
      <c r="C197" s="2" t="s">
        <v>510</v>
      </c>
      <c r="D197" s="3">
        <v>45062</v>
      </c>
      <c r="E197" s="4">
        <v>1</v>
      </c>
      <c r="F197" s="5">
        <v>360</v>
      </c>
      <c r="G197" s="4">
        <v>4</v>
      </c>
      <c r="H197" s="2" t="s">
        <v>23</v>
      </c>
      <c r="I197" s="2" t="s">
        <v>492</v>
      </c>
      <c r="J197" s="2" t="s">
        <v>493</v>
      </c>
      <c r="K197" s="2" t="s">
        <v>520</v>
      </c>
      <c r="L197" s="2" t="s">
        <v>512</v>
      </c>
      <c r="M197" s="2" t="s">
        <v>521</v>
      </c>
      <c r="N197" s="5">
        <v>360</v>
      </c>
      <c r="O197" s="5">
        <v>0</v>
      </c>
      <c r="P197" s="5">
        <v>101.7</v>
      </c>
      <c r="Q197" s="2" t="s">
        <v>29</v>
      </c>
      <c r="R197" s="5">
        <v>0</v>
      </c>
      <c r="S197" s="2" t="s">
        <v>522</v>
      </c>
      <c r="T197" s="2" t="s">
        <v>31</v>
      </c>
    </row>
    <row r="198" spans="1:20" x14ac:dyDescent="0.25">
      <c r="A198" s="2" t="s">
        <v>523</v>
      </c>
      <c r="B198" s="2" t="s">
        <v>491</v>
      </c>
      <c r="C198" s="2" t="s">
        <v>510</v>
      </c>
      <c r="D198" s="3">
        <v>45063</v>
      </c>
      <c r="E198" s="4">
        <v>1</v>
      </c>
      <c r="F198" s="5">
        <v>360</v>
      </c>
      <c r="G198" s="4">
        <v>4</v>
      </c>
      <c r="H198" s="2" t="s">
        <v>23</v>
      </c>
      <c r="I198" s="2" t="s">
        <v>492</v>
      </c>
      <c r="J198" s="2" t="s">
        <v>493</v>
      </c>
      <c r="K198" s="2" t="s">
        <v>524</v>
      </c>
      <c r="L198" s="2" t="s">
        <v>525</v>
      </c>
      <c r="M198" s="2" t="s">
        <v>526</v>
      </c>
      <c r="N198" s="5">
        <v>360</v>
      </c>
      <c r="O198" s="5">
        <v>0</v>
      </c>
      <c r="P198" s="5">
        <v>101.7</v>
      </c>
      <c r="Q198" s="2" t="s">
        <v>29</v>
      </c>
      <c r="R198" s="5">
        <v>0</v>
      </c>
      <c r="S198" s="2" t="s">
        <v>497</v>
      </c>
      <c r="T198" s="2" t="s">
        <v>31</v>
      </c>
    </row>
    <row r="199" spans="1:20" x14ac:dyDescent="0.25">
      <c r="A199" s="2" t="s">
        <v>527</v>
      </c>
      <c r="B199" s="2" t="s">
        <v>491</v>
      </c>
      <c r="C199" s="2" t="s">
        <v>33</v>
      </c>
      <c r="D199" s="3">
        <v>45064</v>
      </c>
      <c r="E199" s="4">
        <v>3</v>
      </c>
      <c r="F199" s="5">
        <v>357</v>
      </c>
      <c r="G199" s="4">
        <v>31.68</v>
      </c>
      <c r="H199" s="2" t="s">
        <v>23</v>
      </c>
      <c r="I199" s="2" t="s">
        <v>492</v>
      </c>
      <c r="J199" s="2" t="s">
        <v>493</v>
      </c>
      <c r="K199" s="2" t="s">
        <v>528</v>
      </c>
      <c r="L199" s="2" t="s">
        <v>529</v>
      </c>
      <c r="M199" s="2" t="s">
        <v>530</v>
      </c>
      <c r="N199" s="5">
        <v>357</v>
      </c>
      <c r="O199" s="5">
        <v>0</v>
      </c>
      <c r="P199" s="5">
        <v>100.85</v>
      </c>
      <c r="Q199" s="2" t="s">
        <v>29</v>
      </c>
      <c r="R199" s="5">
        <v>0</v>
      </c>
      <c r="S199" s="2" t="s">
        <v>497</v>
      </c>
      <c r="T199" s="2" t="s">
        <v>31</v>
      </c>
    </row>
    <row r="200" spans="1:20" x14ac:dyDescent="0.25">
      <c r="A200" s="2" t="s">
        <v>531</v>
      </c>
      <c r="B200" s="2" t="s">
        <v>491</v>
      </c>
      <c r="C200" s="2" t="s">
        <v>289</v>
      </c>
      <c r="D200" s="3">
        <v>45065</v>
      </c>
      <c r="E200" s="4">
        <v>2</v>
      </c>
      <c r="F200" s="5">
        <v>840</v>
      </c>
      <c r="G200" s="4">
        <v>73.42</v>
      </c>
      <c r="H200" s="2" t="s">
        <v>23</v>
      </c>
      <c r="I200" s="2" t="s">
        <v>492</v>
      </c>
      <c r="J200" s="2" t="s">
        <v>493</v>
      </c>
      <c r="K200" s="2" t="s">
        <v>494</v>
      </c>
      <c r="L200" s="2" t="s">
        <v>495</v>
      </c>
      <c r="M200" s="2" t="s">
        <v>496</v>
      </c>
      <c r="N200" s="5">
        <v>840</v>
      </c>
      <c r="O200" s="5">
        <v>0</v>
      </c>
      <c r="P200" s="5">
        <v>237.3</v>
      </c>
      <c r="Q200" s="2" t="s">
        <v>29</v>
      </c>
      <c r="R200" s="5">
        <v>0</v>
      </c>
      <c r="S200" s="2" t="s">
        <v>497</v>
      </c>
      <c r="T200" s="2" t="s">
        <v>31</v>
      </c>
    </row>
    <row r="201" spans="1:20" x14ac:dyDescent="0.25">
      <c r="A201" s="2" t="s">
        <v>532</v>
      </c>
      <c r="B201" s="2" t="s">
        <v>491</v>
      </c>
      <c r="C201" s="2" t="s">
        <v>33</v>
      </c>
      <c r="D201" s="3">
        <v>45071</v>
      </c>
      <c r="E201" s="4">
        <v>5</v>
      </c>
      <c r="F201" s="5">
        <v>595</v>
      </c>
      <c r="G201" s="4">
        <v>52.8</v>
      </c>
      <c r="H201" s="2" t="s">
        <v>23</v>
      </c>
      <c r="I201" s="2" t="s">
        <v>492</v>
      </c>
      <c r="J201" s="2" t="s">
        <v>493</v>
      </c>
      <c r="K201" s="2" t="s">
        <v>528</v>
      </c>
      <c r="L201" s="2" t="s">
        <v>529</v>
      </c>
      <c r="M201" s="2" t="s">
        <v>530</v>
      </c>
      <c r="N201" s="5">
        <v>595</v>
      </c>
      <c r="O201" s="5">
        <v>0</v>
      </c>
      <c r="P201" s="5">
        <v>168.09</v>
      </c>
      <c r="Q201" s="2" t="s">
        <v>29</v>
      </c>
      <c r="R201" s="5">
        <v>0</v>
      </c>
      <c r="S201" s="2" t="s">
        <v>497</v>
      </c>
      <c r="T201" s="2" t="s">
        <v>31</v>
      </c>
    </row>
    <row r="202" spans="1:20" x14ac:dyDescent="0.25">
      <c r="A202" s="2" t="s">
        <v>533</v>
      </c>
      <c r="B202" s="2" t="s">
        <v>491</v>
      </c>
      <c r="C202" s="2" t="s">
        <v>22</v>
      </c>
      <c r="D202" s="3">
        <v>45071</v>
      </c>
      <c r="E202" s="4">
        <v>6</v>
      </c>
      <c r="F202" s="5">
        <v>714</v>
      </c>
      <c r="G202" s="4">
        <v>85.74</v>
      </c>
      <c r="H202" s="2" t="s">
        <v>23</v>
      </c>
      <c r="I202" s="2" t="s">
        <v>492</v>
      </c>
      <c r="J202" s="2" t="s">
        <v>493</v>
      </c>
      <c r="K202" s="2" t="s">
        <v>534</v>
      </c>
      <c r="L202" s="2" t="s">
        <v>535</v>
      </c>
      <c r="M202" s="2" t="s">
        <v>536</v>
      </c>
      <c r="N202" s="5">
        <v>714</v>
      </c>
      <c r="O202" s="5">
        <v>0</v>
      </c>
      <c r="P202" s="5">
        <v>201.7</v>
      </c>
      <c r="Q202" s="2" t="s">
        <v>29</v>
      </c>
      <c r="R202" s="5">
        <v>0</v>
      </c>
      <c r="S202" s="2" t="s">
        <v>497</v>
      </c>
      <c r="T202" s="2" t="s">
        <v>31</v>
      </c>
    </row>
    <row r="203" spans="1:20" x14ac:dyDescent="0.25">
      <c r="A203" s="2" t="s">
        <v>537</v>
      </c>
      <c r="B203" s="2" t="s">
        <v>21</v>
      </c>
      <c r="C203" s="2" t="s">
        <v>538</v>
      </c>
      <c r="D203" s="3">
        <v>45048</v>
      </c>
      <c r="E203" s="4">
        <v>29</v>
      </c>
      <c r="F203" s="5">
        <v>377</v>
      </c>
      <c r="G203" s="4">
        <v>0.28999999999999998</v>
      </c>
      <c r="H203" s="2" t="s">
        <v>23</v>
      </c>
      <c r="I203" s="2" t="s">
        <v>539</v>
      </c>
      <c r="J203" s="2" t="s">
        <v>540</v>
      </c>
      <c r="K203" s="2" t="s">
        <v>541</v>
      </c>
      <c r="L203" s="2" t="s">
        <v>542</v>
      </c>
      <c r="M203" s="2" t="s">
        <v>543</v>
      </c>
      <c r="N203" s="5">
        <v>377</v>
      </c>
      <c r="O203" s="5">
        <v>0</v>
      </c>
      <c r="P203" s="5">
        <v>100.85</v>
      </c>
      <c r="Q203" s="2" t="s">
        <v>29</v>
      </c>
      <c r="R203" s="5">
        <v>0</v>
      </c>
      <c r="S203" s="2" t="s">
        <v>544</v>
      </c>
      <c r="T203" s="2" t="s">
        <v>31</v>
      </c>
    </row>
    <row r="204" spans="1:20" x14ac:dyDescent="0.25">
      <c r="A204" s="2" t="s">
        <v>537</v>
      </c>
      <c r="B204" s="2" t="s">
        <v>21</v>
      </c>
      <c r="C204" s="2" t="s">
        <v>545</v>
      </c>
      <c r="D204" s="3">
        <v>45048</v>
      </c>
      <c r="E204" s="4">
        <v>128</v>
      </c>
      <c r="F204" s="5">
        <v>512</v>
      </c>
      <c r="G204" s="4">
        <v>76.8</v>
      </c>
      <c r="H204" s="2" t="s">
        <v>23</v>
      </c>
      <c r="I204" s="2" t="s">
        <v>539</v>
      </c>
      <c r="J204" s="2" t="s">
        <v>540</v>
      </c>
      <c r="K204" s="2" t="s">
        <v>541</v>
      </c>
      <c r="L204" s="2" t="s">
        <v>542</v>
      </c>
      <c r="M204" s="2" t="s">
        <v>543</v>
      </c>
      <c r="N204" s="5">
        <v>512</v>
      </c>
      <c r="O204" s="5">
        <v>0</v>
      </c>
      <c r="P204" s="5">
        <v>136.96</v>
      </c>
      <c r="Q204" s="2" t="s">
        <v>29</v>
      </c>
      <c r="R204" s="5">
        <v>0</v>
      </c>
      <c r="S204" s="2" t="s">
        <v>544</v>
      </c>
      <c r="T204" s="2" t="s">
        <v>31</v>
      </c>
    </row>
    <row r="205" spans="1:20" x14ac:dyDescent="0.25">
      <c r="A205" s="2" t="s">
        <v>537</v>
      </c>
      <c r="B205" s="2" t="s">
        <v>21</v>
      </c>
      <c r="C205" s="2" t="s">
        <v>546</v>
      </c>
      <c r="D205" s="3">
        <v>45048</v>
      </c>
      <c r="E205" s="4">
        <v>84</v>
      </c>
      <c r="F205" s="5">
        <v>462</v>
      </c>
      <c r="G205" s="4">
        <v>2.52</v>
      </c>
      <c r="H205" s="2" t="s">
        <v>23</v>
      </c>
      <c r="I205" s="2" t="s">
        <v>539</v>
      </c>
      <c r="J205" s="2" t="s">
        <v>540</v>
      </c>
      <c r="K205" s="2" t="s">
        <v>541</v>
      </c>
      <c r="L205" s="2" t="s">
        <v>542</v>
      </c>
      <c r="M205" s="2" t="s">
        <v>543</v>
      </c>
      <c r="N205" s="5">
        <v>462</v>
      </c>
      <c r="O205" s="5">
        <v>0</v>
      </c>
      <c r="P205" s="5">
        <v>123.58</v>
      </c>
      <c r="Q205" s="2" t="s">
        <v>29</v>
      </c>
      <c r="R205" s="5">
        <v>0</v>
      </c>
      <c r="S205" s="2" t="s">
        <v>544</v>
      </c>
      <c r="T205" s="2" t="s">
        <v>31</v>
      </c>
    </row>
    <row r="206" spans="1:20" x14ac:dyDescent="0.25">
      <c r="A206" s="2" t="s">
        <v>537</v>
      </c>
      <c r="B206" s="2" t="s">
        <v>21</v>
      </c>
      <c r="C206" s="2" t="s">
        <v>451</v>
      </c>
      <c r="D206" s="3">
        <v>45048</v>
      </c>
      <c r="E206" s="4">
        <v>5</v>
      </c>
      <c r="F206" s="5">
        <v>40</v>
      </c>
      <c r="G206" s="4">
        <v>0.5</v>
      </c>
      <c r="H206" s="2" t="s">
        <v>23</v>
      </c>
      <c r="I206" s="2" t="s">
        <v>539</v>
      </c>
      <c r="J206" s="2" t="s">
        <v>540</v>
      </c>
      <c r="K206" s="2" t="s">
        <v>541</v>
      </c>
      <c r="L206" s="2" t="s">
        <v>542</v>
      </c>
      <c r="M206" s="2" t="s">
        <v>543</v>
      </c>
      <c r="N206" s="5">
        <v>40</v>
      </c>
      <c r="O206" s="5">
        <v>0</v>
      </c>
      <c r="P206" s="5">
        <v>3.7</v>
      </c>
      <c r="Q206" s="2" t="s">
        <v>29</v>
      </c>
      <c r="R206" s="5">
        <v>0</v>
      </c>
      <c r="S206" s="2" t="s">
        <v>544</v>
      </c>
      <c r="T206" s="2" t="s">
        <v>31</v>
      </c>
    </row>
    <row r="207" spans="1:20" x14ac:dyDescent="0.25">
      <c r="A207" s="2" t="s">
        <v>547</v>
      </c>
      <c r="B207" s="2" t="s">
        <v>21</v>
      </c>
      <c r="C207" s="2" t="s">
        <v>548</v>
      </c>
      <c r="D207" s="3">
        <v>45048</v>
      </c>
      <c r="E207" s="4">
        <v>2</v>
      </c>
      <c r="F207" s="5">
        <v>120</v>
      </c>
      <c r="G207" s="4">
        <v>0.63</v>
      </c>
      <c r="H207" s="2" t="s">
        <v>23</v>
      </c>
      <c r="I207" s="2" t="s">
        <v>539</v>
      </c>
      <c r="J207" s="2" t="s">
        <v>540</v>
      </c>
      <c r="K207" s="2" t="s">
        <v>549</v>
      </c>
      <c r="L207" s="2" t="s">
        <v>550</v>
      </c>
      <c r="M207" s="2" t="s">
        <v>23</v>
      </c>
      <c r="N207" s="5">
        <v>120</v>
      </c>
      <c r="O207" s="5">
        <v>0</v>
      </c>
      <c r="P207" s="5">
        <v>32.1</v>
      </c>
      <c r="Q207" s="2" t="s">
        <v>29</v>
      </c>
      <c r="R207" s="5">
        <v>0</v>
      </c>
      <c r="S207" s="2" t="s">
        <v>544</v>
      </c>
      <c r="T207" s="2" t="s">
        <v>31</v>
      </c>
    </row>
    <row r="208" spans="1:20" x14ac:dyDescent="0.25">
      <c r="A208" s="2" t="s">
        <v>547</v>
      </c>
      <c r="B208" s="2" t="s">
        <v>21</v>
      </c>
      <c r="C208" s="2" t="s">
        <v>551</v>
      </c>
      <c r="D208" s="3">
        <v>45048</v>
      </c>
      <c r="E208" s="4">
        <v>2</v>
      </c>
      <c r="F208" s="5">
        <v>80</v>
      </c>
      <c r="G208" s="4">
        <v>0.36</v>
      </c>
      <c r="H208" s="2" t="s">
        <v>23</v>
      </c>
      <c r="I208" s="2" t="s">
        <v>539</v>
      </c>
      <c r="J208" s="2" t="s">
        <v>540</v>
      </c>
      <c r="K208" s="2" t="s">
        <v>549</v>
      </c>
      <c r="L208" s="2" t="s">
        <v>550</v>
      </c>
      <c r="M208" s="2" t="s">
        <v>23</v>
      </c>
      <c r="N208" s="5">
        <v>80</v>
      </c>
      <c r="O208" s="5">
        <v>0</v>
      </c>
      <c r="P208" s="5">
        <v>21.4</v>
      </c>
      <c r="Q208" s="2" t="s">
        <v>29</v>
      </c>
      <c r="R208" s="5">
        <v>0</v>
      </c>
      <c r="S208" s="2" t="s">
        <v>544</v>
      </c>
      <c r="T208" s="2" t="s">
        <v>31</v>
      </c>
    </row>
    <row r="209" spans="1:20" x14ac:dyDescent="0.25">
      <c r="A209" s="2" t="s">
        <v>547</v>
      </c>
      <c r="B209" s="2" t="s">
        <v>21</v>
      </c>
      <c r="C209" s="2" t="s">
        <v>552</v>
      </c>
      <c r="D209" s="3">
        <v>45048</v>
      </c>
      <c r="E209" s="4">
        <v>2</v>
      </c>
      <c r="F209" s="5">
        <v>80</v>
      </c>
      <c r="G209" s="4">
        <v>0.1</v>
      </c>
      <c r="H209" s="2" t="s">
        <v>23</v>
      </c>
      <c r="I209" s="2" t="s">
        <v>539</v>
      </c>
      <c r="J209" s="2" t="s">
        <v>540</v>
      </c>
      <c r="K209" s="2" t="s">
        <v>549</v>
      </c>
      <c r="L209" s="2" t="s">
        <v>550</v>
      </c>
      <c r="M209" s="2" t="s">
        <v>23</v>
      </c>
      <c r="N209" s="5">
        <v>80</v>
      </c>
      <c r="O209" s="5">
        <v>0</v>
      </c>
      <c r="P209" s="5">
        <v>21.4</v>
      </c>
      <c r="Q209" s="2" t="s">
        <v>29</v>
      </c>
      <c r="R209" s="5">
        <v>0</v>
      </c>
      <c r="S209" s="2" t="s">
        <v>544</v>
      </c>
      <c r="T209" s="2" t="s">
        <v>31</v>
      </c>
    </row>
    <row r="210" spans="1:20" x14ac:dyDescent="0.25">
      <c r="A210" s="2" t="s">
        <v>547</v>
      </c>
      <c r="B210" s="2" t="s">
        <v>21</v>
      </c>
      <c r="C210" s="2" t="s">
        <v>553</v>
      </c>
      <c r="D210" s="3">
        <v>45048</v>
      </c>
      <c r="E210" s="4">
        <v>1</v>
      </c>
      <c r="F210" s="5">
        <v>20</v>
      </c>
      <c r="G210" s="4">
        <v>9.7000000000000003E-2</v>
      </c>
      <c r="H210" s="2" t="s">
        <v>23</v>
      </c>
      <c r="I210" s="2" t="s">
        <v>539</v>
      </c>
      <c r="J210" s="2" t="s">
        <v>540</v>
      </c>
      <c r="K210" s="2" t="s">
        <v>549</v>
      </c>
      <c r="L210" s="2" t="s">
        <v>550</v>
      </c>
      <c r="M210" s="2" t="s">
        <v>23</v>
      </c>
      <c r="N210" s="5">
        <v>20</v>
      </c>
      <c r="O210" s="5">
        <v>0</v>
      </c>
      <c r="P210" s="5">
        <v>5.35</v>
      </c>
      <c r="Q210" s="2" t="s">
        <v>29</v>
      </c>
      <c r="R210" s="5">
        <v>0</v>
      </c>
      <c r="S210" s="2" t="s">
        <v>544</v>
      </c>
      <c r="T210" s="2" t="s">
        <v>31</v>
      </c>
    </row>
    <row r="211" spans="1:20" x14ac:dyDescent="0.25">
      <c r="A211" s="2" t="s">
        <v>547</v>
      </c>
      <c r="B211" s="2" t="s">
        <v>21</v>
      </c>
      <c r="C211" s="2" t="s">
        <v>554</v>
      </c>
      <c r="D211" s="3">
        <v>45048</v>
      </c>
      <c r="E211" s="4">
        <v>1</v>
      </c>
      <c r="F211" s="5">
        <v>30</v>
      </c>
      <c r="G211" s="4">
        <v>0.16600000000000001</v>
      </c>
      <c r="H211" s="2" t="s">
        <v>23</v>
      </c>
      <c r="I211" s="2" t="s">
        <v>539</v>
      </c>
      <c r="J211" s="2" t="s">
        <v>540</v>
      </c>
      <c r="K211" s="2" t="s">
        <v>549</v>
      </c>
      <c r="L211" s="2" t="s">
        <v>550</v>
      </c>
      <c r="M211" s="2" t="s">
        <v>23</v>
      </c>
      <c r="N211" s="5">
        <v>30</v>
      </c>
      <c r="O211" s="5">
        <v>0</v>
      </c>
      <c r="P211" s="5">
        <v>8.0299999999999994</v>
      </c>
      <c r="Q211" s="2" t="s">
        <v>29</v>
      </c>
      <c r="R211" s="5">
        <v>0</v>
      </c>
      <c r="S211" s="2" t="s">
        <v>544</v>
      </c>
      <c r="T211" s="2" t="s">
        <v>31</v>
      </c>
    </row>
    <row r="212" spans="1:20" x14ac:dyDescent="0.25">
      <c r="A212" s="2" t="s">
        <v>547</v>
      </c>
      <c r="B212" s="2" t="s">
        <v>21</v>
      </c>
      <c r="C212" s="2" t="s">
        <v>451</v>
      </c>
      <c r="D212" s="3">
        <v>45048</v>
      </c>
      <c r="E212" s="4">
        <v>1</v>
      </c>
      <c r="F212" s="5">
        <v>20</v>
      </c>
      <c r="G212" s="4">
        <v>0.1</v>
      </c>
      <c r="H212" s="2" t="s">
        <v>23</v>
      </c>
      <c r="I212" s="2" t="s">
        <v>539</v>
      </c>
      <c r="J212" s="2" t="s">
        <v>540</v>
      </c>
      <c r="K212" s="2" t="s">
        <v>549</v>
      </c>
      <c r="L212" s="2" t="s">
        <v>550</v>
      </c>
      <c r="M212" s="2" t="s">
        <v>23</v>
      </c>
      <c r="N212" s="5">
        <v>20</v>
      </c>
      <c r="O212" s="5">
        <v>0</v>
      </c>
      <c r="P212" s="5">
        <v>1.85</v>
      </c>
      <c r="Q212" s="2" t="s">
        <v>29</v>
      </c>
      <c r="R212" s="5">
        <v>0</v>
      </c>
      <c r="S212" s="2" t="s">
        <v>544</v>
      </c>
      <c r="T212" s="2" t="s">
        <v>31</v>
      </c>
    </row>
    <row r="213" spans="1:20" x14ac:dyDescent="0.25">
      <c r="A213" s="2" t="s">
        <v>555</v>
      </c>
      <c r="B213" s="2" t="s">
        <v>21</v>
      </c>
      <c r="C213" s="2" t="s">
        <v>548</v>
      </c>
      <c r="D213" s="3">
        <v>45049</v>
      </c>
      <c r="E213" s="4">
        <v>1</v>
      </c>
      <c r="F213" s="5">
        <v>65</v>
      </c>
      <c r="G213" s="4">
        <v>0.315</v>
      </c>
      <c r="H213" s="2" t="s">
        <v>23</v>
      </c>
      <c r="I213" s="2" t="s">
        <v>539</v>
      </c>
      <c r="J213" s="2" t="s">
        <v>540</v>
      </c>
      <c r="K213" s="2" t="s">
        <v>556</v>
      </c>
      <c r="L213" s="2" t="s">
        <v>557</v>
      </c>
      <c r="M213" s="2" t="s">
        <v>23</v>
      </c>
      <c r="N213" s="5">
        <v>65</v>
      </c>
      <c r="O213" s="5">
        <v>0</v>
      </c>
      <c r="P213" s="5">
        <v>17.38</v>
      </c>
      <c r="Q213" s="2" t="s">
        <v>29</v>
      </c>
      <c r="R213" s="5">
        <v>0</v>
      </c>
      <c r="S213" s="2" t="s">
        <v>78</v>
      </c>
      <c r="T213" s="2" t="s">
        <v>31</v>
      </c>
    </row>
    <row r="214" spans="1:20" x14ac:dyDescent="0.25">
      <c r="A214" s="2" t="s">
        <v>555</v>
      </c>
      <c r="B214" s="2" t="s">
        <v>21</v>
      </c>
      <c r="C214" s="2" t="s">
        <v>551</v>
      </c>
      <c r="D214" s="3">
        <v>45049</v>
      </c>
      <c r="E214" s="4">
        <v>1</v>
      </c>
      <c r="F214" s="5">
        <v>45</v>
      </c>
      <c r="G214" s="4">
        <v>0.18</v>
      </c>
      <c r="H214" s="2" t="s">
        <v>23</v>
      </c>
      <c r="I214" s="2" t="s">
        <v>539</v>
      </c>
      <c r="J214" s="2" t="s">
        <v>540</v>
      </c>
      <c r="K214" s="2" t="s">
        <v>556</v>
      </c>
      <c r="L214" s="2" t="s">
        <v>557</v>
      </c>
      <c r="M214" s="2" t="s">
        <v>23</v>
      </c>
      <c r="N214" s="5">
        <v>45</v>
      </c>
      <c r="O214" s="5">
        <v>0</v>
      </c>
      <c r="P214" s="5">
        <v>12.04</v>
      </c>
      <c r="Q214" s="2" t="s">
        <v>29</v>
      </c>
      <c r="R214" s="5">
        <v>0</v>
      </c>
      <c r="S214" s="2" t="s">
        <v>78</v>
      </c>
      <c r="T214" s="2" t="s">
        <v>31</v>
      </c>
    </row>
    <row r="215" spans="1:20" x14ac:dyDescent="0.25">
      <c r="A215" s="2" t="s">
        <v>555</v>
      </c>
      <c r="B215" s="2" t="s">
        <v>21</v>
      </c>
      <c r="C215" s="2" t="s">
        <v>552</v>
      </c>
      <c r="D215" s="3">
        <v>45049</v>
      </c>
      <c r="E215" s="4">
        <v>1</v>
      </c>
      <c r="F215" s="5">
        <v>45</v>
      </c>
      <c r="G215" s="4">
        <v>0.05</v>
      </c>
      <c r="H215" s="2" t="s">
        <v>23</v>
      </c>
      <c r="I215" s="2" t="s">
        <v>539</v>
      </c>
      <c r="J215" s="2" t="s">
        <v>540</v>
      </c>
      <c r="K215" s="2" t="s">
        <v>556</v>
      </c>
      <c r="L215" s="2" t="s">
        <v>557</v>
      </c>
      <c r="M215" s="2" t="s">
        <v>23</v>
      </c>
      <c r="N215" s="5">
        <v>45</v>
      </c>
      <c r="O215" s="5">
        <v>0</v>
      </c>
      <c r="P215" s="5">
        <v>12.04</v>
      </c>
      <c r="Q215" s="2" t="s">
        <v>29</v>
      </c>
      <c r="R215" s="5">
        <v>0</v>
      </c>
      <c r="S215" s="2" t="s">
        <v>78</v>
      </c>
      <c r="T215" s="2" t="s">
        <v>31</v>
      </c>
    </row>
    <row r="216" spans="1:20" x14ac:dyDescent="0.25">
      <c r="A216" s="2" t="s">
        <v>555</v>
      </c>
      <c r="B216" s="2" t="s">
        <v>21</v>
      </c>
      <c r="C216" s="2" t="s">
        <v>451</v>
      </c>
      <c r="D216" s="3">
        <v>45049</v>
      </c>
      <c r="E216" s="4">
        <v>1</v>
      </c>
      <c r="F216" s="5">
        <v>45</v>
      </c>
      <c r="G216" s="4">
        <v>0.1</v>
      </c>
      <c r="H216" s="2" t="s">
        <v>23</v>
      </c>
      <c r="I216" s="2" t="s">
        <v>539</v>
      </c>
      <c r="J216" s="2" t="s">
        <v>540</v>
      </c>
      <c r="K216" s="2" t="s">
        <v>556</v>
      </c>
      <c r="L216" s="2" t="s">
        <v>557</v>
      </c>
      <c r="M216" s="2" t="s">
        <v>23</v>
      </c>
      <c r="N216" s="5">
        <v>45</v>
      </c>
      <c r="O216" s="5">
        <v>0</v>
      </c>
      <c r="P216" s="5">
        <v>4.16</v>
      </c>
      <c r="Q216" s="2" t="s">
        <v>29</v>
      </c>
      <c r="R216" s="5">
        <v>0</v>
      </c>
      <c r="S216" s="2" t="s">
        <v>78</v>
      </c>
      <c r="T216" s="2" t="s">
        <v>31</v>
      </c>
    </row>
    <row r="217" spans="1:20" x14ac:dyDescent="0.25">
      <c r="A217" s="2" t="s">
        <v>558</v>
      </c>
      <c r="B217" s="2" t="s">
        <v>21</v>
      </c>
      <c r="C217" s="2" t="s">
        <v>559</v>
      </c>
      <c r="D217" s="3">
        <v>45049</v>
      </c>
      <c r="E217" s="4">
        <v>10</v>
      </c>
      <c r="F217" s="5">
        <v>132</v>
      </c>
      <c r="G217" s="4">
        <v>1.5</v>
      </c>
      <c r="H217" s="2" t="s">
        <v>23</v>
      </c>
      <c r="I217" s="2" t="s">
        <v>539</v>
      </c>
      <c r="J217" s="2" t="s">
        <v>540</v>
      </c>
      <c r="K217" s="2" t="s">
        <v>560</v>
      </c>
      <c r="L217" s="2" t="s">
        <v>561</v>
      </c>
      <c r="M217" s="2" t="s">
        <v>562</v>
      </c>
      <c r="N217" s="5">
        <v>132</v>
      </c>
      <c r="O217" s="5">
        <v>0</v>
      </c>
      <c r="P217" s="5">
        <v>35.31</v>
      </c>
      <c r="Q217" s="2" t="s">
        <v>29</v>
      </c>
      <c r="R217" s="5">
        <v>0</v>
      </c>
      <c r="S217" s="2" t="s">
        <v>544</v>
      </c>
      <c r="T217" s="2" t="s">
        <v>31</v>
      </c>
    </row>
    <row r="218" spans="1:20" x14ac:dyDescent="0.25">
      <c r="A218" s="2" t="s">
        <v>563</v>
      </c>
      <c r="B218" s="2" t="s">
        <v>21</v>
      </c>
      <c r="C218" s="2" t="s">
        <v>564</v>
      </c>
      <c r="D218" s="3">
        <v>45049</v>
      </c>
      <c r="E218" s="4">
        <v>20</v>
      </c>
      <c r="F218" s="5">
        <v>740</v>
      </c>
      <c r="G218" s="4">
        <v>18.600000000000001</v>
      </c>
      <c r="H218" s="2" t="s">
        <v>23</v>
      </c>
      <c r="I218" s="2" t="s">
        <v>93</v>
      </c>
      <c r="J218" s="2" t="s">
        <v>540</v>
      </c>
      <c r="K218" s="2" t="s">
        <v>565</v>
      </c>
      <c r="L218" s="2" t="s">
        <v>566</v>
      </c>
      <c r="M218" s="2" t="s">
        <v>567</v>
      </c>
      <c r="N218" s="5">
        <v>740</v>
      </c>
      <c r="O218" s="5">
        <v>0</v>
      </c>
      <c r="P218" s="5">
        <v>157.25</v>
      </c>
      <c r="Q218" s="2" t="s">
        <v>260</v>
      </c>
      <c r="R218" s="5">
        <v>0</v>
      </c>
      <c r="S218" s="2" t="s">
        <v>104</v>
      </c>
      <c r="T218" s="2" t="s">
        <v>31</v>
      </c>
    </row>
    <row r="219" spans="1:20" x14ac:dyDescent="0.25">
      <c r="A219" s="2" t="s">
        <v>568</v>
      </c>
      <c r="B219" s="2" t="s">
        <v>21</v>
      </c>
      <c r="C219" s="2" t="s">
        <v>569</v>
      </c>
      <c r="D219" s="3">
        <v>45049</v>
      </c>
      <c r="E219" s="4">
        <v>2</v>
      </c>
      <c r="F219" s="5">
        <v>108</v>
      </c>
      <c r="G219" s="4">
        <v>0.2</v>
      </c>
      <c r="H219" s="2" t="s">
        <v>23</v>
      </c>
      <c r="I219" s="2" t="s">
        <v>93</v>
      </c>
      <c r="J219" s="2" t="s">
        <v>540</v>
      </c>
      <c r="K219" s="2" t="s">
        <v>570</v>
      </c>
      <c r="L219" s="2" t="s">
        <v>571</v>
      </c>
      <c r="M219" s="2" t="s">
        <v>572</v>
      </c>
      <c r="N219" s="5">
        <v>108</v>
      </c>
      <c r="O219" s="5">
        <v>0</v>
      </c>
      <c r="P219" s="5">
        <v>22.95</v>
      </c>
      <c r="Q219" s="2" t="s">
        <v>260</v>
      </c>
      <c r="R219" s="5">
        <v>0</v>
      </c>
      <c r="S219" s="2" t="s">
        <v>98</v>
      </c>
      <c r="T219" s="2" t="s">
        <v>31</v>
      </c>
    </row>
    <row r="220" spans="1:20" x14ac:dyDescent="0.25">
      <c r="A220" s="2" t="s">
        <v>573</v>
      </c>
      <c r="B220" s="2" t="s">
        <v>21</v>
      </c>
      <c r="C220" s="2" t="s">
        <v>564</v>
      </c>
      <c r="D220" s="3">
        <v>45049</v>
      </c>
      <c r="E220" s="4">
        <v>20</v>
      </c>
      <c r="F220" s="5">
        <v>740</v>
      </c>
      <c r="G220" s="4">
        <v>18.600000000000001</v>
      </c>
      <c r="H220" s="2" t="s">
        <v>23</v>
      </c>
      <c r="I220" s="2" t="s">
        <v>93</v>
      </c>
      <c r="J220" s="2" t="s">
        <v>540</v>
      </c>
      <c r="K220" s="2" t="s">
        <v>227</v>
      </c>
      <c r="L220" s="2" t="s">
        <v>228</v>
      </c>
      <c r="M220" s="2" t="s">
        <v>229</v>
      </c>
      <c r="N220" s="5">
        <v>740</v>
      </c>
      <c r="O220" s="5">
        <v>0</v>
      </c>
      <c r="P220" s="5">
        <v>157.25</v>
      </c>
      <c r="Q220" s="2" t="s">
        <v>260</v>
      </c>
      <c r="R220" s="5">
        <v>0</v>
      </c>
      <c r="S220" s="2" t="s">
        <v>230</v>
      </c>
      <c r="T220" s="2" t="s">
        <v>31</v>
      </c>
    </row>
    <row r="221" spans="1:20" x14ac:dyDescent="0.25">
      <c r="A221" s="2" t="s">
        <v>574</v>
      </c>
      <c r="B221" s="2" t="s">
        <v>21</v>
      </c>
      <c r="C221" s="2" t="s">
        <v>575</v>
      </c>
      <c r="D221" s="3">
        <v>45050</v>
      </c>
      <c r="E221" s="4">
        <v>1</v>
      </c>
      <c r="F221" s="5">
        <v>245</v>
      </c>
      <c r="G221" s="4">
        <v>1</v>
      </c>
      <c r="H221" s="2" t="s">
        <v>23</v>
      </c>
      <c r="I221" s="2" t="s">
        <v>539</v>
      </c>
      <c r="J221" s="2" t="s">
        <v>540</v>
      </c>
      <c r="K221" s="2" t="s">
        <v>576</v>
      </c>
      <c r="L221" s="2" t="s">
        <v>577</v>
      </c>
      <c r="M221" s="2" t="s">
        <v>23</v>
      </c>
      <c r="N221" s="5">
        <v>245</v>
      </c>
      <c r="O221" s="5">
        <v>0</v>
      </c>
      <c r="P221" s="5">
        <v>65.540000000000006</v>
      </c>
      <c r="Q221" s="2" t="s">
        <v>29</v>
      </c>
      <c r="R221" s="5">
        <v>0</v>
      </c>
      <c r="S221" s="2" t="s">
        <v>544</v>
      </c>
      <c r="T221" s="2" t="s">
        <v>31</v>
      </c>
    </row>
    <row r="222" spans="1:20" x14ac:dyDescent="0.25">
      <c r="A222" s="2" t="s">
        <v>574</v>
      </c>
      <c r="B222" s="2" t="s">
        <v>21</v>
      </c>
      <c r="C222" s="2" t="s">
        <v>578</v>
      </c>
      <c r="D222" s="3">
        <v>45050</v>
      </c>
      <c r="E222" s="4">
        <v>2</v>
      </c>
      <c r="F222" s="5">
        <v>44</v>
      </c>
      <c r="G222" s="4">
        <v>0.186</v>
      </c>
      <c r="H222" s="2" t="s">
        <v>23</v>
      </c>
      <c r="I222" s="2" t="s">
        <v>539</v>
      </c>
      <c r="J222" s="2" t="s">
        <v>540</v>
      </c>
      <c r="K222" s="2" t="s">
        <v>576</v>
      </c>
      <c r="L222" s="2" t="s">
        <v>577</v>
      </c>
      <c r="M222" s="2" t="s">
        <v>23</v>
      </c>
      <c r="N222" s="5">
        <v>44</v>
      </c>
      <c r="O222" s="5">
        <v>0</v>
      </c>
      <c r="P222" s="5">
        <v>11.77</v>
      </c>
      <c r="Q222" s="2" t="s">
        <v>29</v>
      </c>
      <c r="R222" s="5">
        <v>0</v>
      </c>
      <c r="S222" s="2" t="s">
        <v>544</v>
      </c>
      <c r="T222" s="2" t="s">
        <v>31</v>
      </c>
    </row>
    <row r="223" spans="1:20" x14ac:dyDescent="0.25">
      <c r="A223" s="2" t="s">
        <v>574</v>
      </c>
      <c r="B223" s="2" t="s">
        <v>21</v>
      </c>
      <c r="C223" s="2" t="s">
        <v>579</v>
      </c>
      <c r="D223" s="3">
        <v>45050</v>
      </c>
      <c r="E223" s="4">
        <v>2</v>
      </c>
      <c r="F223" s="5">
        <v>46</v>
      </c>
      <c r="G223" s="4">
        <v>0.1</v>
      </c>
      <c r="H223" s="2" t="s">
        <v>23</v>
      </c>
      <c r="I223" s="2" t="s">
        <v>539</v>
      </c>
      <c r="J223" s="2" t="s">
        <v>540</v>
      </c>
      <c r="K223" s="2" t="s">
        <v>576</v>
      </c>
      <c r="L223" s="2" t="s">
        <v>577</v>
      </c>
      <c r="M223" s="2" t="s">
        <v>23</v>
      </c>
      <c r="N223" s="5">
        <v>46</v>
      </c>
      <c r="O223" s="5">
        <v>0</v>
      </c>
      <c r="P223" s="5">
        <v>12.31</v>
      </c>
      <c r="Q223" s="2" t="s">
        <v>29</v>
      </c>
      <c r="R223" s="5">
        <v>0</v>
      </c>
      <c r="S223" s="2" t="s">
        <v>544</v>
      </c>
      <c r="T223" s="2" t="s">
        <v>31</v>
      </c>
    </row>
    <row r="224" spans="1:20" x14ac:dyDescent="0.25">
      <c r="A224" s="2" t="s">
        <v>574</v>
      </c>
      <c r="B224" s="2" t="s">
        <v>21</v>
      </c>
      <c r="C224" s="2" t="s">
        <v>580</v>
      </c>
      <c r="D224" s="3">
        <v>45050</v>
      </c>
      <c r="E224" s="4">
        <v>4</v>
      </c>
      <c r="F224" s="5">
        <v>40</v>
      </c>
      <c r="G224" s="4">
        <v>4.0000000000000001E-3</v>
      </c>
      <c r="H224" s="2" t="s">
        <v>23</v>
      </c>
      <c r="I224" s="2" t="s">
        <v>539</v>
      </c>
      <c r="J224" s="2" t="s">
        <v>540</v>
      </c>
      <c r="K224" s="2" t="s">
        <v>576</v>
      </c>
      <c r="L224" s="2" t="s">
        <v>577</v>
      </c>
      <c r="M224" s="2" t="s">
        <v>23</v>
      </c>
      <c r="N224" s="5">
        <v>40</v>
      </c>
      <c r="O224" s="5">
        <v>0</v>
      </c>
      <c r="P224" s="5">
        <v>10.7</v>
      </c>
      <c r="Q224" s="2" t="s">
        <v>29</v>
      </c>
      <c r="R224" s="5">
        <v>0</v>
      </c>
      <c r="S224" s="2" t="s">
        <v>544</v>
      </c>
      <c r="T224" s="2" t="s">
        <v>31</v>
      </c>
    </row>
    <row r="225" spans="1:20" x14ac:dyDescent="0.25">
      <c r="A225" s="2" t="s">
        <v>581</v>
      </c>
      <c r="B225" s="2" t="s">
        <v>21</v>
      </c>
      <c r="C225" s="2" t="s">
        <v>564</v>
      </c>
      <c r="D225" s="3">
        <v>45050</v>
      </c>
      <c r="E225" s="4">
        <v>1</v>
      </c>
      <c r="F225" s="5">
        <v>37</v>
      </c>
      <c r="G225" s="4">
        <v>0.93</v>
      </c>
      <c r="H225" s="2" t="s">
        <v>23</v>
      </c>
      <c r="I225" s="2" t="s">
        <v>539</v>
      </c>
      <c r="J225" s="2" t="s">
        <v>540</v>
      </c>
      <c r="K225" s="2" t="s">
        <v>582</v>
      </c>
      <c r="L225" s="2" t="s">
        <v>583</v>
      </c>
      <c r="M225" s="2" t="s">
        <v>23</v>
      </c>
      <c r="N225" s="5">
        <v>37</v>
      </c>
      <c r="O225" s="5">
        <v>0</v>
      </c>
      <c r="P225" s="5">
        <v>9.9</v>
      </c>
      <c r="Q225" s="2" t="s">
        <v>29</v>
      </c>
      <c r="R225" s="5">
        <v>0</v>
      </c>
      <c r="S225" s="2" t="s">
        <v>544</v>
      </c>
      <c r="T225" s="2" t="s">
        <v>31</v>
      </c>
    </row>
    <row r="226" spans="1:20" x14ac:dyDescent="0.25">
      <c r="A226" s="2" t="s">
        <v>584</v>
      </c>
      <c r="B226" s="2" t="s">
        <v>21</v>
      </c>
      <c r="C226" s="2" t="s">
        <v>548</v>
      </c>
      <c r="D226" s="3">
        <v>45050</v>
      </c>
      <c r="E226" s="4">
        <v>1</v>
      </c>
      <c r="F226" s="5">
        <v>60</v>
      </c>
      <c r="G226" s="4">
        <v>0.315</v>
      </c>
      <c r="H226" s="2" t="s">
        <v>23</v>
      </c>
      <c r="I226" s="2" t="s">
        <v>539</v>
      </c>
      <c r="J226" s="2" t="s">
        <v>540</v>
      </c>
      <c r="K226" s="2" t="s">
        <v>556</v>
      </c>
      <c r="L226" s="2" t="s">
        <v>557</v>
      </c>
      <c r="M226" s="2" t="s">
        <v>23</v>
      </c>
      <c r="N226" s="5">
        <v>60</v>
      </c>
      <c r="O226" s="5">
        <v>0</v>
      </c>
      <c r="P226" s="5">
        <v>16.05</v>
      </c>
      <c r="Q226" s="2" t="s">
        <v>29</v>
      </c>
      <c r="R226" s="5">
        <v>0</v>
      </c>
      <c r="S226" s="2" t="s">
        <v>78</v>
      </c>
      <c r="T226" s="2" t="s">
        <v>31</v>
      </c>
    </row>
    <row r="227" spans="1:20" x14ac:dyDescent="0.25">
      <c r="A227" s="2" t="s">
        <v>584</v>
      </c>
      <c r="B227" s="2" t="s">
        <v>21</v>
      </c>
      <c r="C227" s="2" t="s">
        <v>551</v>
      </c>
      <c r="D227" s="3">
        <v>45050</v>
      </c>
      <c r="E227" s="4">
        <v>1</v>
      </c>
      <c r="F227" s="5">
        <v>22</v>
      </c>
      <c r="G227" s="4">
        <v>0.18</v>
      </c>
      <c r="H227" s="2" t="s">
        <v>23</v>
      </c>
      <c r="I227" s="2" t="s">
        <v>539</v>
      </c>
      <c r="J227" s="2" t="s">
        <v>540</v>
      </c>
      <c r="K227" s="2" t="s">
        <v>556</v>
      </c>
      <c r="L227" s="2" t="s">
        <v>557</v>
      </c>
      <c r="M227" s="2" t="s">
        <v>23</v>
      </c>
      <c r="N227" s="5">
        <v>22</v>
      </c>
      <c r="O227" s="5">
        <v>0</v>
      </c>
      <c r="P227" s="5">
        <v>5.88</v>
      </c>
      <c r="Q227" s="2" t="s">
        <v>29</v>
      </c>
      <c r="R227" s="5">
        <v>0</v>
      </c>
      <c r="S227" s="2" t="s">
        <v>78</v>
      </c>
      <c r="T227" s="2" t="s">
        <v>31</v>
      </c>
    </row>
    <row r="228" spans="1:20" x14ac:dyDescent="0.25">
      <c r="A228" s="2" t="s">
        <v>584</v>
      </c>
      <c r="B228" s="2" t="s">
        <v>21</v>
      </c>
      <c r="C228" s="2" t="s">
        <v>554</v>
      </c>
      <c r="D228" s="3">
        <v>45050</v>
      </c>
      <c r="E228" s="4">
        <v>1</v>
      </c>
      <c r="F228" s="5">
        <v>20</v>
      </c>
      <c r="G228" s="4">
        <v>0.16600000000000001</v>
      </c>
      <c r="H228" s="2" t="s">
        <v>23</v>
      </c>
      <c r="I228" s="2" t="s">
        <v>539</v>
      </c>
      <c r="J228" s="2" t="s">
        <v>540</v>
      </c>
      <c r="K228" s="2" t="s">
        <v>556</v>
      </c>
      <c r="L228" s="2" t="s">
        <v>557</v>
      </c>
      <c r="M228" s="2" t="s">
        <v>23</v>
      </c>
      <c r="N228" s="5">
        <v>20</v>
      </c>
      <c r="O228" s="5">
        <v>0</v>
      </c>
      <c r="P228" s="5">
        <v>5.35</v>
      </c>
      <c r="Q228" s="2" t="s">
        <v>29</v>
      </c>
      <c r="R228" s="5">
        <v>0</v>
      </c>
      <c r="S228" s="2" t="s">
        <v>78</v>
      </c>
      <c r="T228" s="2" t="s">
        <v>31</v>
      </c>
    </row>
    <row r="229" spans="1:20" x14ac:dyDescent="0.25">
      <c r="A229" s="2" t="s">
        <v>584</v>
      </c>
      <c r="B229" s="2" t="s">
        <v>21</v>
      </c>
      <c r="C229" s="2" t="s">
        <v>585</v>
      </c>
      <c r="D229" s="3">
        <v>45050</v>
      </c>
      <c r="E229" s="4">
        <v>1</v>
      </c>
      <c r="F229" s="5">
        <v>18</v>
      </c>
      <c r="G229" s="4">
        <v>0.3</v>
      </c>
      <c r="H229" s="2" t="s">
        <v>23</v>
      </c>
      <c r="I229" s="2" t="s">
        <v>539</v>
      </c>
      <c r="J229" s="2" t="s">
        <v>540</v>
      </c>
      <c r="K229" s="2" t="s">
        <v>556</v>
      </c>
      <c r="L229" s="2" t="s">
        <v>557</v>
      </c>
      <c r="M229" s="2" t="s">
        <v>23</v>
      </c>
      <c r="N229" s="5">
        <v>18</v>
      </c>
      <c r="O229" s="5">
        <v>0</v>
      </c>
      <c r="P229" s="5">
        <v>4.82</v>
      </c>
      <c r="Q229" s="2" t="s">
        <v>29</v>
      </c>
      <c r="R229" s="5">
        <v>0</v>
      </c>
      <c r="S229" s="2" t="s">
        <v>78</v>
      </c>
      <c r="T229" s="2" t="s">
        <v>31</v>
      </c>
    </row>
    <row r="230" spans="1:20" x14ac:dyDescent="0.25">
      <c r="A230" s="2" t="s">
        <v>584</v>
      </c>
      <c r="B230" s="2" t="s">
        <v>21</v>
      </c>
      <c r="C230" s="2" t="s">
        <v>552</v>
      </c>
      <c r="D230" s="3">
        <v>45050</v>
      </c>
      <c r="E230" s="4">
        <v>1</v>
      </c>
      <c r="F230" s="5">
        <v>12</v>
      </c>
      <c r="G230" s="4">
        <v>0.05</v>
      </c>
      <c r="H230" s="2" t="s">
        <v>23</v>
      </c>
      <c r="I230" s="2" t="s">
        <v>539</v>
      </c>
      <c r="J230" s="2" t="s">
        <v>540</v>
      </c>
      <c r="K230" s="2" t="s">
        <v>556</v>
      </c>
      <c r="L230" s="2" t="s">
        <v>557</v>
      </c>
      <c r="M230" s="2" t="s">
        <v>23</v>
      </c>
      <c r="N230" s="5">
        <v>12</v>
      </c>
      <c r="O230" s="5">
        <v>0</v>
      </c>
      <c r="P230" s="5">
        <v>3.21</v>
      </c>
      <c r="Q230" s="2" t="s">
        <v>29</v>
      </c>
      <c r="R230" s="5">
        <v>0</v>
      </c>
      <c r="S230" s="2" t="s">
        <v>78</v>
      </c>
      <c r="T230" s="2" t="s">
        <v>31</v>
      </c>
    </row>
    <row r="231" spans="1:20" x14ac:dyDescent="0.25">
      <c r="A231" s="2" t="s">
        <v>586</v>
      </c>
      <c r="B231" s="2" t="s">
        <v>21</v>
      </c>
      <c r="C231" s="2" t="s">
        <v>587</v>
      </c>
      <c r="D231" s="3">
        <v>45051</v>
      </c>
      <c r="E231" s="4">
        <v>40</v>
      </c>
      <c r="F231" s="5">
        <v>600</v>
      </c>
      <c r="G231" s="4">
        <v>16</v>
      </c>
      <c r="H231" s="2" t="s">
        <v>23</v>
      </c>
      <c r="I231" s="2" t="s">
        <v>492</v>
      </c>
      <c r="J231" s="2" t="s">
        <v>540</v>
      </c>
      <c r="K231" s="2" t="s">
        <v>588</v>
      </c>
      <c r="L231" s="2" t="s">
        <v>589</v>
      </c>
      <c r="M231" s="2" t="s">
        <v>590</v>
      </c>
      <c r="N231" s="5">
        <v>600</v>
      </c>
      <c r="O231" s="5">
        <v>0</v>
      </c>
      <c r="P231" s="5">
        <v>127.5</v>
      </c>
      <c r="Q231" s="2" t="s">
        <v>260</v>
      </c>
      <c r="R231" s="5">
        <v>0</v>
      </c>
      <c r="S231" s="2" t="s">
        <v>591</v>
      </c>
      <c r="T231" s="2" t="s">
        <v>31</v>
      </c>
    </row>
    <row r="232" spans="1:20" x14ac:dyDescent="0.25">
      <c r="A232" s="2" t="s">
        <v>592</v>
      </c>
      <c r="B232" s="2" t="s">
        <v>21</v>
      </c>
      <c r="C232" s="2" t="s">
        <v>564</v>
      </c>
      <c r="D232" s="3">
        <v>45051</v>
      </c>
      <c r="E232" s="4">
        <v>10</v>
      </c>
      <c r="F232" s="5">
        <v>370</v>
      </c>
      <c r="G232" s="4">
        <v>9.3000000000000007</v>
      </c>
      <c r="H232" s="2" t="s">
        <v>23</v>
      </c>
      <c r="I232" s="2" t="s">
        <v>539</v>
      </c>
      <c r="J232" s="2" t="s">
        <v>540</v>
      </c>
      <c r="K232" s="2" t="s">
        <v>593</v>
      </c>
      <c r="L232" s="2" t="s">
        <v>594</v>
      </c>
      <c r="M232" s="2" t="s">
        <v>595</v>
      </c>
      <c r="N232" s="5">
        <v>370</v>
      </c>
      <c r="O232" s="5">
        <v>0</v>
      </c>
      <c r="P232" s="5">
        <v>98.98</v>
      </c>
      <c r="Q232" s="2" t="s">
        <v>29</v>
      </c>
      <c r="R232" s="5">
        <v>0</v>
      </c>
      <c r="S232" s="2" t="s">
        <v>544</v>
      </c>
      <c r="T232" s="2" t="s">
        <v>31</v>
      </c>
    </row>
    <row r="233" spans="1:20" x14ac:dyDescent="0.25">
      <c r="A233" s="2" t="s">
        <v>596</v>
      </c>
      <c r="B233" s="2" t="s">
        <v>21</v>
      </c>
      <c r="C233" s="2" t="s">
        <v>564</v>
      </c>
      <c r="D233" s="3">
        <v>45051</v>
      </c>
      <c r="E233" s="4">
        <v>10</v>
      </c>
      <c r="F233" s="5">
        <v>370</v>
      </c>
      <c r="G233" s="4">
        <v>9.3000000000000007</v>
      </c>
      <c r="H233" s="2" t="s">
        <v>23</v>
      </c>
      <c r="I233" s="2" t="s">
        <v>492</v>
      </c>
      <c r="J233" s="2" t="s">
        <v>540</v>
      </c>
      <c r="K233" s="2" t="s">
        <v>597</v>
      </c>
      <c r="L233" s="2" t="s">
        <v>598</v>
      </c>
      <c r="M233" s="2" t="s">
        <v>599</v>
      </c>
      <c r="N233" s="5">
        <v>370</v>
      </c>
      <c r="O233" s="5">
        <v>0</v>
      </c>
      <c r="P233" s="5">
        <v>78.63</v>
      </c>
      <c r="Q233" s="2" t="s">
        <v>260</v>
      </c>
      <c r="R233" s="5">
        <v>0</v>
      </c>
      <c r="S233" s="2" t="s">
        <v>497</v>
      </c>
      <c r="T233" s="2" t="s">
        <v>31</v>
      </c>
    </row>
    <row r="234" spans="1:20" x14ac:dyDescent="0.25">
      <c r="A234" s="2" t="s">
        <v>600</v>
      </c>
      <c r="B234" s="2" t="s">
        <v>21</v>
      </c>
      <c r="C234" s="2" t="s">
        <v>587</v>
      </c>
      <c r="D234" s="3">
        <v>45051</v>
      </c>
      <c r="E234" s="4">
        <v>30</v>
      </c>
      <c r="F234" s="5">
        <v>450</v>
      </c>
      <c r="G234" s="4">
        <v>12</v>
      </c>
      <c r="H234" s="2" t="s">
        <v>23</v>
      </c>
      <c r="I234" s="2" t="s">
        <v>93</v>
      </c>
      <c r="J234" s="2" t="s">
        <v>540</v>
      </c>
      <c r="K234" s="2" t="s">
        <v>112</v>
      </c>
      <c r="L234" s="2" t="s">
        <v>113</v>
      </c>
      <c r="M234" s="2" t="s">
        <v>114</v>
      </c>
      <c r="N234" s="5">
        <v>450</v>
      </c>
      <c r="O234" s="5">
        <v>0</v>
      </c>
      <c r="P234" s="5">
        <v>95.63</v>
      </c>
      <c r="Q234" s="2" t="s">
        <v>260</v>
      </c>
      <c r="R234" s="5">
        <v>0</v>
      </c>
      <c r="S234" s="2" t="s">
        <v>115</v>
      </c>
      <c r="T234" s="2" t="s">
        <v>31</v>
      </c>
    </row>
    <row r="235" spans="1:20" x14ac:dyDescent="0.25">
      <c r="A235" s="2" t="s">
        <v>601</v>
      </c>
      <c r="B235" s="2" t="s">
        <v>21</v>
      </c>
      <c r="C235" s="2" t="s">
        <v>587</v>
      </c>
      <c r="D235" s="3">
        <v>45051</v>
      </c>
      <c r="E235" s="4">
        <v>10</v>
      </c>
      <c r="F235" s="5">
        <v>150</v>
      </c>
      <c r="G235" s="4">
        <v>4</v>
      </c>
      <c r="H235" s="2" t="s">
        <v>23</v>
      </c>
      <c r="I235" s="2" t="s">
        <v>539</v>
      </c>
      <c r="J235" s="2" t="s">
        <v>540</v>
      </c>
      <c r="K235" s="2" t="s">
        <v>602</v>
      </c>
      <c r="L235" s="2" t="s">
        <v>603</v>
      </c>
      <c r="M235" s="2" t="s">
        <v>604</v>
      </c>
      <c r="N235" s="5">
        <v>150</v>
      </c>
      <c r="O235" s="5">
        <v>0</v>
      </c>
      <c r="P235" s="5">
        <v>40.130000000000003</v>
      </c>
      <c r="Q235" s="2" t="s">
        <v>29</v>
      </c>
      <c r="R235" s="5">
        <v>0</v>
      </c>
      <c r="S235" s="2" t="s">
        <v>544</v>
      </c>
      <c r="T235" s="2" t="s">
        <v>31</v>
      </c>
    </row>
    <row r="236" spans="1:20" x14ac:dyDescent="0.25">
      <c r="A236" s="2" t="s">
        <v>605</v>
      </c>
      <c r="B236" s="2" t="s">
        <v>21</v>
      </c>
      <c r="C236" s="2" t="s">
        <v>587</v>
      </c>
      <c r="D236" s="3">
        <v>45051</v>
      </c>
      <c r="E236" s="4">
        <v>10</v>
      </c>
      <c r="F236" s="5">
        <v>150</v>
      </c>
      <c r="G236" s="4">
        <v>4</v>
      </c>
      <c r="H236" s="2" t="s">
        <v>23</v>
      </c>
      <c r="I236" s="2" t="s">
        <v>539</v>
      </c>
      <c r="J236" s="2" t="s">
        <v>540</v>
      </c>
      <c r="K236" s="2" t="s">
        <v>606</v>
      </c>
      <c r="L236" s="2" t="s">
        <v>607</v>
      </c>
      <c r="M236" s="2" t="s">
        <v>608</v>
      </c>
      <c r="N236" s="5">
        <v>150</v>
      </c>
      <c r="O236" s="5">
        <v>0</v>
      </c>
      <c r="P236" s="5">
        <v>40.130000000000003</v>
      </c>
      <c r="Q236" s="2" t="s">
        <v>29</v>
      </c>
      <c r="R236" s="5">
        <v>0</v>
      </c>
      <c r="S236" s="2" t="s">
        <v>544</v>
      </c>
      <c r="T236" s="2" t="s">
        <v>31</v>
      </c>
    </row>
    <row r="237" spans="1:20" x14ac:dyDescent="0.25">
      <c r="A237" s="2" t="s">
        <v>609</v>
      </c>
      <c r="B237" s="2" t="s">
        <v>21</v>
      </c>
      <c r="C237" s="2" t="s">
        <v>564</v>
      </c>
      <c r="D237" s="3">
        <v>45051</v>
      </c>
      <c r="E237" s="4">
        <v>30</v>
      </c>
      <c r="F237" s="5">
        <v>1110</v>
      </c>
      <c r="G237" s="4">
        <v>27.9</v>
      </c>
      <c r="H237" s="2" t="s">
        <v>23</v>
      </c>
      <c r="I237" s="2" t="s">
        <v>93</v>
      </c>
      <c r="J237" s="2" t="s">
        <v>540</v>
      </c>
      <c r="K237" s="2" t="s">
        <v>610</v>
      </c>
      <c r="L237" s="2" t="s">
        <v>611</v>
      </c>
      <c r="M237" s="2" t="s">
        <v>612</v>
      </c>
      <c r="N237" s="5">
        <v>1110</v>
      </c>
      <c r="O237" s="5">
        <v>0</v>
      </c>
      <c r="P237" s="5">
        <v>235.88</v>
      </c>
      <c r="Q237" s="2" t="s">
        <v>260</v>
      </c>
      <c r="R237" s="5">
        <v>0</v>
      </c>
      <c r="S237" s="2" t="s">
        <v>125</v>
      </c>
      <c r="T237" s="2" t="s">
        <v>31</v>
      </c>
    </row>
    <row r="238" spans="1:20" x14ac:dyDescent="0.25">
      <c r="A238" s="2" t="s">
        <v>613</v>
      </c>
      <c r="B238" s="2" t="s">
        <v>21</v>
      </c>
      <c r="C238" s="2" t="s">
        <v>564</v>
      </c>
      <c r="D238" s="3">
        <v>45051</v>
      </c>
      <c r="E238" s="4">
        <v>10</v>
      </c>
      <c r="F238" s="5">
        <v>370</v>
      </c>
      <c r="G238" s="4">
        <v>9.3000000000000007</v>
      </c>
      <c r="H238" s="2" t="s">
        <v>23</v>
      </c>
      <c r="I238" s="2" t="s">
        <v>492</v>
      </c>
      <c r="J238" s="2" t="s">
        <v>540</v>
      </c>
      <c r="K238" s="2" t="s">
        <v>614</v>
      </c>
      <c r="L238" s="2" t="s">
        <v>615</v>
      </c>
      <c r="M238" s="2" t="s">
        <v>616</v>
      </c>
      <c r="N238" s="5">
        <v>370</v>
      </c>
      <c r="O238" s="5">
        <v>0</v>
      </c>
      <c r="P238" s="5">
        <v>78.63</v>
      </c>
      <c r="Q238" s="2" t="s">
        <v>260</v>
      </c>
      <c r="R238" s="5">
        <v>0</v>
      </c>
      <c r="S238" s="2" t="s">
        <v>497</v>
      </c>
      <c r="T238" s="2" t="s">
        <v>31</v>
      </c>
    </row>
    <row r="239" spans="1:20" x14ac:dyDescent="0.25">
      <c r="A239" s="2" t="s">
        <v>617</v>
      </c>
      <c r="B239" s="2" t="s">
        <v>21</v>
      </c>
      <c r="C239" s="2" t="s">
        <v>564</v>
      </c>
      <c r="D239" s="3">
        <v>45051</v>
      </c>
      <c r="E239" s="4">
        <v>5</v>
      </c>
      <c r="F239" s="5">
        <v>185</v>
      </c>
      <c r="G239" s="4">
        <v>4.6500000000000004</v>
      </c>
      <c r="H239" s="2" t="s">
        <v>23</v>
      </c>
      <c r="I239" s="2" t="s">
        <v>492</v>
      </c>
      <c r="J239" s="2" t="s">
        <v>540</v>
      </c>
      <c r="K239" s="2" t="s">
        <v>618</v>
      </c>
      <c r="L239" s="2" t="s">
        <v>619</v>
      </c>
      <c r="M239" s="2" t="s">
        <v>620</v>
      </c>
      <c r="N239" s="5">
        <v>185</v>
      </c>
      <c r="O239" s="5">
        <v>0</v>
      </c>
      <c r="P239" s="5">
        <v>39.31</v>
      </c>
      <c r="Q239" s="2" t="s">
        <v>260</v>
      </c>
      <c r="R239" s="5">
        <v>0</v>
      </c>
      <c r="S239" s="2" t="s">
        <v>621</v>
      </c>
      <c r="T239" s="2" t="s">
        <v>31</v>
      </c>
    </row>
    <row r="240" spans="1:20" x14ac:dyDescent="0.25">
      <c r="A240" s="2" t="s">
        <v>622</v>
      </c>
      <c r="B240" s="2" t="s">
        <v>21</v>
      </c>
      <c r="C240" s="2" t="s">
        <v>564</v>
      </c>
      <c r="D240" s="3">
        <v>45051</v>
      </c>
      <c r="E240" s="4">
        <v>10</v>
      </c>
      <c r="F240" s="5">
        <v>370</v>
      </c>
      <c r="G240" s="4">
        <v>9.3000000000000007</v>
      </c>
      <c r="H240" s="2" t="s">
        <v>23</v>
      </c>
      <c r="I240" s="2" t="s">
        <v>492</v>
      </c>
      <c r="J240" s="2" t="s">
        <v>540</v>
      </c>
      <c r="K240" s="2" t="s">
        <v>623</v>
      </c>
      <c r="L240" s="2" t="s">
        <v>624</v>
      </c>
      <c r="M240" s="2" t="s">
        <v>625</v>
      </c>
      <c r="N240" s="5">
        <v>370</v>
      </c>
      <c r="O240" s="5">
        <v>0</v>
      </c>
      <c r="P240" s="5">
        <v>78.63</v>
      </c>
      <c r="Q240" s="2" t="s">
        <v>260</v>
      </c>
      <c r="R240" s="5">
        <v>0</v>
      </c>
      <c r="S240" s="2" t="s">
        <v>497</v>
      </c>
      <c r="T240" s="2" t="s">
        <v>31</v>
      </c>
    </row>
    <row r="241" spans="1:20" x14ac:dyDescent="0.25">
      <c r="A241" s="2" t="s">
        <v>626</v>
      </c>
      <c r="B241" s="2" t="s">
        <v>21</v>
      </c>
      <c r="C241" s="2" t="s">
        <v>564</v>
      </c>
      <c r="D241" s="3">
        <v>45051</v>
      </c>
      <c r="E241" s="4">
        <v>30</v>
      </c>
      <c r="F241" s="5">
        <v>1110</v>
      </c>
      <c r="G241" s="4">
        <v>27.9</v>
      </c>
      <c r="H241" s="2" t="s">
        <v>23</v>
      </c>
      <c r="I241" s="2" t="s">
        <v>539</v>
      </c>
      <c r="J241" s="2" t="s">
        <v>540</v>
      </c>
      <c r="K241" s="2" t="s">
        <v>627</v>
      </c>
      <c r="L241" s="2" t="s">
        <v>628</v>
      </c>
      <c r="M241" s="2" t="s">
        <v>629</v>
      </c>
      <c r="N241" s="5">
        <v>1110</v>
      </c>
      <c r="O241" s="5">
        <v>0</v>
      </c>
      <c r="P241" s="5">
        <v>296.93</v>
      </c>
      <c r="Q241" s="2" t="s">
        <v>29</v>
      </c>
      <c r="R241" s="5">
        <v>0</v>
      </c>
      <c r="S241" s="2" t="s">
        <v>630</v>
      </c>
      <c r="T241" s="2" t="s">
        <v>31</v>
      </c>
    </row>
    <row r="242" spans="1:20" x14ac:dyDescent="0.25">
      <c r="A242" s="2" t="s">
        <v>631</v>
      </c>
      <c r="B242" s="2" t="s">
        <v>21</v>
      </c>
      <c r="C242" s="2" t="s">
        <v>564</v>
      </c>
      <c r="D242" s="3">
        <v>45051</v>
      </c>
      <c r="E242" s="4">
        <v>10</v>
      </c>
      <c r="F242" s="5">
        <v>370</v>
      </c>
      <c r="G242" s="4">
        <v>9.3000000000000007</v>
      </c>
      <c r="H242" s="2" t="s">
        <v>23</v>
      </c>
      <c r="I242" s="2" t="s">
        <v>492</v>
      </c>
      <c r="J242" s="2" t="s">
        <v>540</v>
      </c>
      <c r="K242" s="2" t="s">
        <v>632</v>
      </c>
      <c r="L242" s="2" t="s">
        <v>633</v>
      </c>
      <c r="M242" s="2" t="s">
        <v>634</v>
      </c>
      <c r="N242" s="5">
        <v>370</v>
      </c>
      <c r="O242" s="5">
        <v>0</v>
      </c>
      <c r="P242" s="5">
        <v>78.63</v>
      </c>
      <c r="Q242" s="2" t="s">
        <v>260</v>
      </c>
      <c r="R242" s="5">
        <v>0</v>
      </c>
      <c r="S242" s="2" t="s">
        <v>497</v>
      </c>
      <c r="T242" s="2" t="s">
        <v>31</v>
      </c>
    </row>
    <row r="243" spans="1:20" x14ac:dyDescent="0.25">
      <c r="A243" s="2" t="s">
        <v>635</v>
      </c>
      <c r="B243" s="2" t="s">
        <v>21</v>
      </c>
      <c r="C243" s="2" t="s">
        <v>564</v>
      </c>
      <c r="D243" s="3">
        <v>45051</v>
      </c>
      <c r="E243" s="4">
        <v>12</v>
      </c>
      <c r="F243" s="5">
        <v>444</v>
      </c>
      <c r="G243" s="4">
        <v>11.16</v>
      </c>
      <c r="H243" s="2" t="s">
        <v>23</v>
      </c>
      <c r="I243" s="2" t="s">
        <v>539</v>
      </c>
      <c r="J243" s="2" t="s">
        <v>540</v>
      </c>
      <c r="K243" s="2" t="s">
        <v>636</v>
      </c>
      <c r="L243" s="2" t="s">
        <v>637</v>
      </c>
      <c r="M243" s="2" t="s">
        <v>638</v>
      </c>
      <c r="N243" s="5">
        <v>444</v>
      </c>
      <c r="O243" s="5">
        <v>0</v>
      </c>
      <c r="P243" s="5">
        <v>118.77</v>
      </c>
      <c r="Q243" s="2" t="s">
        <v>29</v>
      </c>
      <c r="R243" s="5">
        <v>0</v>
      </c>
      <c r="S243" s="2" t="s">
        <v>630</v>
      </c>
      <c r="T243" s="2" t="s">
        <v>31</v>
      </c>
    </row>
    <row r="244" spans="1:20" x14ac:dyDescent="0.25">
      <c r="A244" s="2" t="s">
        <v>639</v>
      </c>
      <c r="B244" s="2" t="s">
        <v>21</v>
      </c>
      <c r="C244" s="2" t="s">
        <v>564</v>
      </c>
      <c r="D244" s="3">
        <v>45051</v>
      </c>
      <c r="E244" s="4">
        <v>50</v>
      </c>
      <c r="F244" s="5">
        <v>1850</v>
      </c>
      <c r="G244" s="4">
        <v>46.5</v>
      </c>
      <c r="H244" s="2" t="s">
        <v>23</v>
      </c>
      <c r="I244" s="2" t="s">
        <v>492</v>
      </c>
      <c r="J244" s="2" t="s">
        <v>540</v>
      </c>
      <c r="K244" s="2" t="s">
        <v>494</v>
      </c>
      <c r="L244" s="2" t="s">
        <v>495</v>
      </c>
      <c r="M244" s="2" t="s">
        <v>496</v>
      </c>
      <c r="N244" s="5">
        <v>1850</v>
      </c>
      <c r="O244" s="5">
        <v>0</v>
      </c>
      <c r="P244" s="5">
        <v>393.13</v>
      </c>
      <c r="Q244" s="2" t="s">
        <v>260</v>
      </c>
      <c r="R244" s="5">
        <v>0</v>
      </c>
      <c r="S244" s="2" t="s">
        <v>497</v>
      </c>
      <c r="T244" s="2" t="s">
        <v>31</v>
      </c>
    </row>
    <row r="245" spans="1:20" x14ac:dyDescent="0.25">
      <c r="A245" s="2" t="s">
        <v>640</v>
      </c>
      <c r="B245" s="2" t="s">
        <v>21</v>
      </c>
      <c r="C245" s="2" t="s">
        <v>564</v>
      </c>
      <c r="D245" s="3">
        <v>45051</v>
      </c>
      <c r="E245" s="4">
        <v>20</v>
      </c>
      <c r="F245" s="5">
        <v>740</v>
      </c>
      <c r="G245" s="4">
        <v>18.600000000000001</v>
      </c>
      <c r="H245" s="2" t="s">
        <v>23</v>
      </c>
      <c r="I245" s="2" t="s">
        <v>539</v>
      </c>
      <c r="J245" s="2" t="s">
        <v>540</v>
      </c>
      <c r="K245" s="2" t="s">
        <v>641</v>
      </c>
      <c r="L245" s="2" t="s">
        <v>642</v>
      </c>
      <c r="M245" s="2" t="s">
        <v>643</v>
      </c>
      <c r="N245" s="5">
        <v>740</v>
      </c>
      <c r="O245" s="5">
        <v>0</v>
      </c>
      <c r="P245" s="5">
        <v>197.95</v>
      </c>
      <c r="Q245" s="2" t="s">
        <v>29</v>
      </c>
      <c r="R245" s="5">
        <v>0</v>
      </c>
      <c r="S245" s="2" t="s">
        <v>644</v>
      </c>
      <c r="T245" s="2" t="s">
        <v>31</v>
      </c>
    </row>
    <row r="246" spans="1:20" x14ac:dyDescent="0.25">
      <c r="A246" s="2" t="s">
        <v>645</v>
      </c>
      <c r="B246" s="2" t="s">
        <v>21</v>
      </c>
      <c r="C246" s="2" t="s">
        <v>564</v>
      </c>
      <c r="D246" s="3">
        <v>45051</v>
      </c>
      <c r="E246" s="4">
        <v>10</v>
      </c>
      <c r="F246" s="5">
        <v>370</v>
      </c>
      <c r="G246" s="4">
        <v>9.3000000000000007</v>
      </c>
      <c r="H246" s="2" t="s">
        <v>23</v>
      </c>
      <c r="I246" s="2" t="s">
        <v>93</v>
      </c>
      <c r="J246" s="2" t="s">
        <v>540</v>
      </c>
      <c r="K246" s="2" t="s">
        <v>646</v>
      </c>
      <c r="L246" s="2" t="s">
        <v>647</v>
      </c>
      <c r="M246" s="2" t="s">
        <v>648</v>
      </c>
      <c r="N246" s="5">
        <v>370</v>
      </c>
      <c r="O246" s="5">
        <v>0</v>
      </c>
      <c r="P246" s="5">
        <v>78.63</v>
      </c>
      <c r="Q246" s="2" t="s">
        <v>260</v>
      </c>
      <c r="R246" s="5">
        <v>0</v>
      </c>
      <c r="S246" s="2" t="s">
        <v>649</v>
      </c>
      <c r="T246" s="2" t="s">
        <v>31</v>
      </c>
    </row>
    <row r="247" spans="1:20" x14ac:dyDescent="0.25">
      <c r="A247" s="2" t="s">
        <v>650</v>
      </c>
      <c r="B247" s="2" t="s">
        <v>21</v>
      </c>
      <c r="C247" s="2" t="s">
        <v>564</v>
      </c>
      <c r="D247" s="3">
        <v>45051</v>
      </c>
      <c r="E247" s="4">
        <v>50</v>
      </c>
      <c r="F247" s="5">
        <v>1850</v>
      </c>
      <c r="G247" s="4">
        <v>46.5</v>
      </c>
      <c r="H247" s="2" t="s">
        <v>23</v>
      </c>
      <c r="I247" s="2" t="s">
        <v>492</v>
      </c>
      <c r="J247" s="2" t="s">
        <v>540</v>
      </c>
      <c r="K247" s="2" t="s">
        <v>651</v>
      </c>
      <c r="L247" s="2" t="s">
        <v>652</v>
      </c>
      <c r="M247" s="2" t="s">
        <v>653</v>
      </c>
      <c r="N247" s="5">
        <v>1850</v>
      </c>
      <c r="O247" s="5">
        <v>0</v>
      </c>
      <c r="P247" s="5">
        <v>393.13</v>
      </c>
      <c r="Q247" s="2" t="s">
        <v>260</v>
      </c>
      <c r="R247" s="5">
        <v>0</v>
      </c>
      <c r="S247" s="2" t="s">
        <v>497</v>
      </c>
      <c r="T247" s="2" t="s">
        <v>31</v>
      </c>
    </row>
    <row r="248" spans="1:20" x14ac:dyDescent="0.25">
      <c r="A248" s="2" t="s">
        <v>654</v>
      </c>
      <c r="B248" s="2" t="s">
        <v>21</v>
      </c>
      <c r="C248" s="2" t="s">
        <v>564</v>
      </c>
      <c r="D248" s="3">
        <v>45051</v>
      </c>
      <c r="E248" s="4">
        <v>50</v>
      </c>
      <c r="F248" s="5">
        <v>1850</v>
      </c>
      <c r="G248" s="4">
        <v>46.5</v>
      </c>
      <c r="H248" s="2" t="s">
        <v>23</v>
      </c>
      <c r="I248" s="2" t="s">
        <v>492</v>
      </c>
      <c r="J248" s="2" t="s">
        <v>540</v>
      </c>
      <c r="K248" s="2" t="s">
        <v>655</v>
      </c>
      <c r="L248" s="2" t="s">
        <v>656</v>
      </c>
      <c r="M248" s="2" t="s">
        <v>657</v>
      </c>
      <c r="N248" s="5">
        <v>1850</v>
      </c>
      <c r="O248" s="5">
        <v>0</v>
      </c>
      <c r="P248" s="5">
        <v>393.13</v>
      </c>
      <c r="Q248" s="2" t="s">
        <v>260</v>
      </c>
      <c r="R248" s="5">
        <v>0</v>
      </c>
      <c r="S248" s="2" t="s">
        <v>497</v>
      </c>
      <c r="T248" s="2" t="s">
        <v>31</v>
      </c>
    </row>
    <row r="249" spans="1:20" x14ac:dyDescent="0.25">
      <c r="A249" s="2" t="s">
        <v>658</v>
      </c>
      <c r="B249" s="2" t="s">
        <v>21</v>
      </c>
      <c r="C249" s="2" t="s">
        <v>564</v>
      </c>
      <c r="D249" s="3">
        <v>45051</v>
      </c>
      <c r="E249" s="4">
        <v>20</v>
      </c>
      <c r="F249" s="5">
        <v>740</v>
      </c>
      <c r="G249" s="4">
        <v>18.600000000000001</v>
      </c>
      <c r="H249" s="2" t="s">
        <v>23</v>
      </c>
      <c r="I249" s="2" t="s">
        <v>93</v>
      </c>
      <c r="J249" s="2" t="s">
        <v>540</v>
      </c>
      <c r="K249" s="2" t="s">
        <v>659</v>
      </c>
      <c r="L249" s="2" t="s">
        <v>660</v>
      </c>
      <c r="M249" s="2" t="s">
        <v>661</v>
      </c>
      <c r="N249" s="5">
        <v>740</v>
      </c>
      <c r="O249" s="5">
        <v>0</v>
      </c>
      <c r="P249" s="5">
        <v>157.25</v>
      </c>
      <c r="Q249" s="2" t="s">
        <v>260</v>
      </c>
      <c r="R249" s="5">
        <v>0</v>
      </c>
      <c r="S249" s="2" t="s">
        <v>230</v>
      </c>
      <c r="T249" s="2" t="s">
        <v>31</v>
      </c>
    </row>
    <row r="250" spans="1:20" x14ac:dyDescent="0.25">
      <c r="A250" s="2" t="s">
        <v>658</v>
      </c>
      <c r="B250" s="2" t="s">
        <v>21</v>
      </c>
      <c r="C250" s="2" t="s">
        <v>662</v>
      </c>
      <c r="D250" s="3">
        <v>45051</v>
      </c>
      <c r="E250" s="4">
        <v>2</v>
      </c>
      <c r="F250" s="5">
        <v>6.6</v>
      </c>
      <c r="G250" s="4">
        <v>0.1</v>
      </c>
      <c r="H250" s="2" t="s">
        <v>23</v>
      </c>
      <c r="I250" s="2" t="s">
        <v>93</v>
      </c>
      <c r="J250" s="2" t="s">
        <v>540</v>
      </c>
      <c r="K250" s="2" t="s">
        <v>659</v>
      </c>
      <c r="L250" s="2" t="s">
        <v>660</v>
      </c>
      <c r="M250" s="2" t="s">
        <v>661</v>
      </c>
      <c r="N250" s="5">
        <v>6.6</v>
      </c>
      <c r="O250" s="5">
        <v>0</v>
      </c>
      <c r="P250" s="5">
        <v>1.4</v>
      </c>
      <c r="Q250" s="2" t="s">
        <v>260</v>
      </c>
      <c r="R250" s="5">
        <v>0</v>
      </c>
      <c r="S250" s="2" t="s">
        <v>230</v>
      </c>
      <c r="T250" s="2" t="s">
        <v>31</v>
      </c>
    </row>
    <row r="251" spans="1:20" x14ac:dyDescent="0.25">
      <c r="A251" s="2" t="s">
        <v>663</v>
      </c>
      <c r="B251" s="2" t="s">
        <v>21</v>
      </c>
      <c r="C251" s="2" t="s">
        <v>564</v>
      </c>
      <c r="D251" s="3">
        <v>45051</v>
      </c>
      <c r="E251" s="4">
        <v>10</v>
      </c>
      <c r="F251" s="5">
        <v>370</v>
      </c>
      <c r="G251" s="4">
        <v>9.3000000000000007</v>
      </c>
      <c r="H251" s="2" t="s">
        <v>23</v>
      </c>
      <c r="I251" s="2" t="s">
        <v>93</v>
      </c>
      <c r="J251" s="2" t="s">
        <v>540</v>
      </c>
      <c r="K251" s="2" t="s">
        <v>112</v>
      </c>
      <c r="L251" s="2" t="s">
        <v>113</v>
      </c>
      <c r="M251" s="2" t="s">
        <v>114</v>
      </c>
      <c r="N251" s="5">
        <v>370</v>
      </c>
      <c r="O251" s="5">
        <v>0</v>
      </c>
      <c r="P251" s="5">
        <v>78.63</v>
      </c>
      <c r="Q251" s="2" t="s">
        <v>260</v>
      </c>
      <c r="R251" s="5">
        <v>0</v>
      </c>
      <c r="S251" s="2" t="s">
        <v>115</v>
      </c>
      <c r="T251" s="2" t="s">
        <v>31</v>
      </c>
    </row>
    <row r="252" spans="1:20" x14ac:dyDescent="0.25">
      <c r="A252" s="2" t="s">
        <v>664</v>
      </c>
      <c r="B252" s="2" t="s">
        <v>21</v>
      </c>
      <c r="C252" s="2" t="s">
        <v>564</v>
      </c>
      <c r="D252" s="3">
        <v>45051</v>
      </c>
      <c r="E252" s="4">
        <v>20</v>
      </c>
      <c r="F252" s="5">
        <v>740</v>
      </c>
      <c r="G252" s="4">
        <v>18.600000000000001</v>
      </c>
      <c r="H252" s="2" t="s">
        <v>23</v>
      </c>
      <c r="I252" s="2" t="s">
        <v>492</v>
      </c>
      <c r="J252" s="2" t="s">
        <v>540</v>
      </c>
      <c r="K252" s="2" t="s">
        <v>665</v>
      </c>
      <c r="L252" s="2" t="s">
        <v>666</v>
      </c>
      <c r="M252" s="2" t="s">
        <v>667</v>
      </c>
      <c r="N252" s="5">
        <v>740</v>
      </c>
      <c r="O252" s="5">
        <v>0</v>
      </c>
      <c r="P252" s="5">
        <v>157.25</v>
      </c>
      <c r="Q252" s="2" t="s">
        <v>260</v>
      </c>
      <c r="R252" s="5">
        <v>0</v>
      </c>
      <c r="S252" s="2" t="s">
        <v>497</v>
      </c>
      <c r="T252" s="2" t="s">
        <v>31</v>
      </c>
    </row>
    <row r="253" spans="1:20" x14ac:dyDescent="0.25">
      <c r="A253" s="2" t="s">
        <v>668</v>
      </c>
      <c r="B253" s="2" t="s">
        <v>21</v>
      </c>
      <c r="C253" s="2" t="s">
        <v>587</v>
      </c>
      <c r="D253" s="3">
        <v>45051</v>
      </c>
      <c r="E253" s="4">
        <v>30</v>
      </c>
      <c r="F253" s="5">
        <v>450</v>
      </c>
      <c r="G253" s="4">
        <v>12</v>
      </c>
      <c r="H253" s="2" t="s">
        <v>23</v>
      </c>
      <c r="I253" s="2" t="s">
        <v>539</v>
      </c>
      <c r="J253" s="2" t="s">
        <v>540</v>
      </c>
      <c r="K253" s="2" t="s">
        <v>669</v>
      </c>
      <c r="L253" s="2" t="s">
        <v>670</v>
      </c>
      <c r="M253" s="2" t="s">
        <v>671</v>
      </c>
      <c r="N253" s="5">
        <v>450</v>
      </c>
      <c r="O253" s="5">
        <v>0</v>
      </c>
      <c r="P253" s="5">
        <v>120.38</v>
      </c>
      <c r="Q253" s="2" t="s">
        <v>29</v>
      </c>
      <c r="R253" s="5">
        <v>0</v>
      </c>
      <c r="S253" s="2" t="s">
        <v>544</v>
      </c>
      <c r="T253" s="2" t="s">
        <v>31</v>
      </c>
    </row>
    <row r="254" spans="1:20" x14ac:dyDescent="0.25">
      <c r="A254" s="2" t="s">
        <v>672</v>
      </c>
      <c r="B254" s="2" t="s">
        <v>21</v>
      </c>
      <c r="C254" s="2" t="s">
        <v>587</v>
      </c>
      <c r="D254" s="3">
        <v>45051</v>
      </c>
      <c r="E254" s="4">
        <v>20</v>
      </c>
      <c r="F254" s="5">
        <v>300</v>
      </c>
      <c r="G254" s="4">
        <v>8</v>
      </c>
      <c r="H254" s="2" t="s">
        <v>23</v>
      </c>
      <c r="I254" s="2" t="s">
        <v>539</v>
      </c>
      <c r="J254" s="2" t="s">
        <v>540</v>
      </c>
      <c r="K254" s="2" t="s">
        <v>673</v>
      </c>
      <c r="L254" s="2" t="s">
        <v>674</v>
      </c>
      <c r="M254" s="2" t="s">
        <v>675</v>
      </c>
      <c r="N254" s="5">
        <v>300</v>
      </c>
      <c r="O254" s="5">
        <v>0</v>
      </c>
      <c r="P254" s="5">
        <v>80.25</v>
      </c>
      <c r="Q254" s="2" t="s">
        <v>29</v>
      </c>
      <c r="R254" s="5">
        <v>0</v>
      </c>
      <c r="S254" s="2" t="s">
        <v>676</v>
      </c>
      <c r="T254" s="2" t="s">
        <v>31</v>
      </c>
    </row>
    <row r="255" spans="1:20" x14ac:dyDescent="0.25">
      <c r="A255" s="2" t="s">
        <v>677</v>
      </c>
      <c r="B255" s="2" t="s">
        <v>21</v>
      </c>
      <c r="C255" s="2" t="s">
        <v>587</v>
      </c>
      <c r="D255" s="3">
        <v>45051</v>
      </c>
      <c r="E255" s="4">
        <v>24</v>
      </c>
      <c r="F255" s="5">
        <v>360</v>
      </c>
      <c r="G255" s="4">
        <v>9.6</v>
      </c>
      <c r="H255" s="2" t="s">
        <v>23</v>
      </c>
      <c r="I255" s="2" t="s">
        <v>492</v>
      </c>
      <c r="J255" s="2" t="s">
        <v>540</v>
      </c>
      <c r="K255" s="2" t="s">
        <v>678</v>
      </c>
      <c r="L255" s="2" t="s">
        <v>679</v>
      </c>
      <c r="M255" s="2" t="s">
        <v>680</v>
      </c>
      <c r="N255" s="5">
        <v>360</v>
      </c>
      <c r="O255" s="5">
        <v>0</v>
      </c>
      <c r="P255" s="5">
        <v>76.5</v>
      </c>
      <c r="Q255" s="2" t="s">
        <v>260</v>
      </c>
      <c r="R255" s="5">
        <v>0</v>
      </c>
      <c r="S255" s="2" t="s">
        <v>497</v>
      </c>
      <c r="T255" s="2" t="s">
        <v>31</v>
      </c>
    </row>
    <row r="256" spans="1:20" x14ac:dyDescent="0.25">
      <c r="A256" s="2" t="s">
        <v>681</v>
      </c>
      <c r="B256" s="2" t="s">
        <v>21</v>
      </c>
      <c r="C256" s="2" t="s">
        <v>587</v>
      </c>
      <c r="D256" s="3">
        <v>45051</v>
      </c>
      <c r="E256" s="4">
        <v>30</v>
      </c>
      <c r="F256" s="5">
        <v>450</v>
      </c>
      <c r="G256" s="4">
        <v>12</v>
      </c>
      <c r="H256" s="2" t="s">
        <v>23</v>
      </c>
      <c r="I256" s="2" t="s">
        <v>539</v>
      </c>
      <c r="J256" s="2" t="s">
        <v>540</v>
      </c>
      <c r="K256" s="2" t="s">
        <v>682</v>
      </c>
      <c r="L256" s="2" t="s">
        <v>683</v>
      </c>
      <c r="M256" s="2" t="s">
        <v>684</v>
      </c>
      <c r="N256" s="5">
        <v>450</v>
      </c>
      <c r="O256" s="5">
        <v>0</v>
      </c>
      <c r="P256" s="5">
        <v>120.38</v>
      </c>
      <c r="Q256" s="2" t="s">
        <v>29</v>
      </c>
      <c r="R256" s="5">
        <v>0</v>
      </c>
      <c r="S256" s="2" t="s">
        <v>685</v>
      </c>
      <c r="T256" s="2" t="s">
        <v>31</v>
      </c>
    </row>
    <row r="257" spans="1:20" x14ac:dyDescent="0.25">
      <c r="A257" s="2" t="s">
        <v>686</v>
      </c>
      <c r="B257" s="2" t="s">
        <v>21</v>
      </c>
      <c r="C257" s="2" t="s">
        <v>587</v>
      </c>
      <c r="D257" s="3">
        <v>45051</v>
      </c>
      <c r="E257" s="4">
        <v>20</v>
      </c>
      <c r="F257" s="5">
        <v>300</v>
      </c>
      <c r="G257" s="4">
        <v>8</v>
      </c>
      <c r="H257" s="2" t="s">
        <v>23</v>
      </c>
      <c r="I257" s="2" t="s">
        <v>539</v>
      </c>
      <c r="J257" s="2" t="s">
        <v>540</v>
      </c>
      <c r="K257" s="2" t="s">
        <v>687</v>
      </c>
      <c r="L257" s="2" t="s">
        <v>688</v>
      </c>
      <c r="M257" s="2" t="s">
        <v>689</v>
      </c>
      <c r="N257" s="5">
        <v>300</v>
      </c>
      <c r="O257" s="5">
        <v>0</v>
      </c>
      <c r="P257" s="5">
        <v>80.25</v>
      </c>
      <c r="Q257" s="2" t="s">
        <v>29</v>
      </c>
      <c r="R257" s="5">
        <v>0</v>
      </c>
      <c r="S257" s="2" t="s">
        <v>690</v>
      </c>
      <c r="T257" s="2" t="s">
        <v>31</v>
      </c>
    </row>
    <row r="258" spans="1:20" x14ac:dyDescent="0.25">
      <c r="A258" s="2" t="s">
        <v>691</v>
      </c>
      <c r="B258" s="2" t="s">
        <v>21</v>
      </c>
      <c r="C258" s="2" t="s">
        <v>587</v>
      </c>
      <c r="D258" s="3">
        <v>45051</v>
      </c>
      <c r="E258" s="4">
        <v>6</v>
      </c>
      <c r="F258" s="5">
        <v>90</v>
      </c>
      <c r="G258" s="4">
        <v>2.4</v>
      </c>
      <c r="H258" s="2" t="s">
        <v>23</v>
      </c>
      <c r="I258" s="2" t="s">
        <v>93</v>
      </c>
      <c r="J258" s="2" t="s">
        <v>540</v>
      </c>
      <c r="K258" s="2" t="s">
        <v>692</v>
      </c>
      <c r="L258" s="2" t="s">
        <v>693</v>
      </c>
      <c r="M258" s="2" t="s">
        <v>694</v>
      </c>
      <c r="N258" s="5">
        <v>90</v>
      </c>
      <c r="O258" s="5">
        <v>0</v>
      </c>
      <c r="P258" s="5">
        <v>19.13</v>
      </c>
      <c r="Q258" s="2" t="s">
        <v>260</v>
      </c>
      <c r="R258" s="5">
        <v>0</v>
      </c>
      <c r="S258" s="2" t="s">
        <v>125</v>
      </c>
      <c r="T258" s="2" t="s">
        <v>31</v>
      </c>
    </row>
    <row r="259" spans="1:20" x14ac:dyDescent="0.25">
      <c r="A259" s="2" t="s">
        <v>691</v>
      </c>
      <c r="B259" s="2" t="s">
        <v>21</v>
      </c>
      <c r="C259" s="2" t="s">
        <v>695</v>
      </c>
      <c r="D259" s="3">
        <v>45051</v>
      </c>
      <c r="E259" s="4">
        <v>79</v>
      </c>
      <c r="F259" s="5">
        <v>7.9</v>
      </c>
      <c r="G259" s="4">
        <v>0.39500000000000002</v>
      </c>
      <c r="H259" s="2" t="s">
        <v>23</v>
      </c>
      <c r="I259" s="2" t="s">
        <v>93</v>
      </c>
      <c r="J259" s="2" t="s">
        <v>540</v>
      </c>
      <c r="K259" s="2" t="s">
        <v>692</v>
      </c>
      <c r="L259" s="2" t="s">
        <v>693</v>
      </c>
      <c r="M259" s="2" t="s">
        <v>694</v>
      </c>
      <c r="N259" s="5">
        <v>7.9</v>
      </c>
      <c r="O259" s="5">
        <v>0</v>
      </c>
      <c r="P259" s="5">
        <v>1.68</v>
      </c>
      <c r="Q259" s="2" t="s">
        <v>260</v>
      </c>
      <c r="R259" s="5">
        <v>0</v>
      </c>
      <c r="S259" s="2" t="s">
        <v>125</v>
      </c>
      <c r="T259" s="2" t="s">
        <v>31</v>
      </c>
    </row>
    <row r="260" spans="1:20" x14ac:dyDescent="0.25">
      <c r="A260" s="2" t="s">
        <v>696</v>
      </c>
      <c r="B260" s="2" t="s">
        <v>21</v>
      </c>
      <c r="C260" s="2" t="s">
        <v>587</v>
      </c>
      <c r="D260" s="3">
        <v>45051</v>
      </c>
      <c r="E260" s="4">
        <v>20</v>
      </c>
      <c r="F260" s="5">
        <v>300</v>
      </c>
      <c r="G260" s="4">
        <v>8</v>
      </c>
      <c r="H260" s="2" t="s">
        <v>23</v>
      </c>
      <c r="I260" s="2" t="s">
        <v>539</v>
      </c>
      <c r="J260" s="2" t="s">
        <v>540</v>
      </c>
      <c r="K260" s="2" t="s">
        <v>673</v>
      </c>
      <c r="L260" s="2" t="s">
        <v>674</v>
      </c>
      <c r="M260" s="2" t="s">
        <v>675</v>
      </c>
      <c r="N260" s="5">
        <v>300</v>
      </c>
      <c r="O260" s="5">
        <v>0</v>
      </c>
      <c r="P260" s="5">
        <v>80.25</v>
      </c>
      <c r="Q260" s="2" t="s">
        <v>29</v>
      </c>
      <c r="R260" s="5">
        <v>0</v>
      </c>
      <c r="S260" s="2" t="s">
        <v>676</v>
      </c>
      <c r="T260" s="2" t="s">
        <v>31</v>
      </c>
    </row>
    <row r="261" spans="1:20" x14ac:dyDescent="0.25">
      <c r="A261" s="2" t="s">
        <v>697</v>
      </c>
      <c r="B261" s="2" t="s">
        <v>21</v>
      </c>
      <c r="C261" s="2" t="s">
        <v>587</v>
      </c>
      <c r="D261" s="3">
        <v>45051</v>
      </c>
      <c r="E261" s="4">
        <v>7</v>
      </c>
      <c r="F261" s="5">
        <v>105</v>
      </c>
      <c r="G261" s="4">
        <v>2.8</v>
      </c>
      <c r="H261" s="2" t="s">
        <v>23</v>
      </c>
      <c r="I261" s="2" t="s">
        <v>539</v>
      </c>
      <c r="J261" s="2" t="s">
        <v>540</v>
      </c>
      <c r="K261" s="2" t="s">
        <v>698</v>
      </c>
      <c r="L261" s="2" t="s">
        <v>699</v>
      </c>
      <c r="M261" s="2" t="s">
        <v>700</v>
      </c>
      <c r="N261" s="5">
        <v>105</v>
      </c>
      <c r="O261" s="5">
        <v>0</v>
      </c>
      <c r="P261" s="5">
        <v>28.09</v>
      </c>
      <c r="Q261" s="2" t="s">
        <v>29</v>
      </c>
      <c r="R261" s="5">
        <v>0</v>
      </c>
      <c r="S261" s="2" t="s">
        <v>544</v>
      </c>
      <c r="T261" s="2" t="s">
        <v>31</v>
      </c>
    </row>
    <row r="262" spans="1:20" x14ac:dyDescent="0.25">
      <c r="A262" s="2" t="s">
        <v>701</v>
      </c>
      <c r="B262" s="2" t="s">
        <v>21</v>
      </c>
      <c r="C262" s="2" t="s">
        <v>559</v>
      </c>
      <c r="D262" s="3">
        <v>45051</v>
      </c>
      <c r="E262" s="4">
        <v>10</v>
      </c>
      <c r="F262" s="5">
        <v>132</v>
      </c>
      <c r="G262" s="4">
        <v>1.5</v>
      </c>
      <c r="H262" s="2" t="s">
        <v>23</v>
      </c>
      <c r="I262" s="2" t="s">
        <v>539</v>
      </c>
      <c r="J262" s="2" t="s">
        <v>540</v>
      </c>
      <c r="K262" s="2" t="s">
        <v>702</v>
      </c>
      <c r="L262" s="2" t="s">
        <v>703</v>
      </c>
      <c r="M262" s="2" t="s">
        <v>704</v>
      </c>
      <c r="N262" s="5">
        <v>132</v>
      </c>
      <c r="O262" s="5">
        <v>0</v>
      </c>
      <c r="P262" s="5">
        <v>35.31</v>
      </c>
      <c r="Q262" s="2" t="s">
        <v>29</v>
      </c>
      <c r="R262" s="5">
        <v>0</v>
      </c>
      <c r="S262" s="2" t="s">
        <v>705</v>
      </c>
      <c r="T262" s="2" t="s">
        <v>31</v>
      </c>
    </row>
    <row r="263" spans="1:20" x14ac:dyDescent="0.25">
      <c r="A263" s="2" t="s">
        <v>706</v>
      </c>
      <c r="B263" s="2" t="s">
        <v>21</v>
      </c>
      <c r="C263" s="2" t="s">
        <v>707</v>
      </c>
      <c r="D263" s="3">
        <v>45051</v>
      </c>
      <c r="E263" s="4">
        <v>1</v>
      </c>
      <c r="F263" s="5">
        <v>70</v>
      </c>
      <c r="G263" s="4">
        <v>0.9</v>
      </c>
      <c r="H263" s="2" t="s">
        <v>23</v>
      </c>
      <c r="I263" s="2" t="s">
        <v>539</v>
      </c>
      <c r="J263" s="2" t="s">
        <v>540</v>
      </c>
      <c r="K263" s="2" t="s">
        <v>708</v>
      </c>
      <c r="L263" s="2" t="s">
        <v>709</v>
      </c>
      <c r="M263" s="2" t="s">
        <v>710</v>
      </c>
      <c r="N263" s="5">
        <v>70</v>
      </c>
      <c r="O263" s="5">
        <v>0</v>
      </c>
      <c r="P263" s="5">
        <v>18.73</v>
      </c>
      <c r="Q263" s="2" t="s">
        <v>29</v>
      </c>
      <c r="R263" s="5">
        <v>0</v>
      </c>
      <c r="S263" s="2" t="s">
        <v>544</v>
      </c>
      <c r="T263" s="2" t="s">
        <v>31</v>
      </c>
    </row>
    <row r="264" spans="1:20" x14ac:dyDescent="0.25">
      <c r="A264" s="2" t="s">
        <v>706</v>
      </c>
      <c r="B264" s="2" t="s">
        <v>21</v>
      </c>
      <c r="C264" s="2" t="s">
        <v>711</v>
      </c>
      <c r="D264" s="3">
        <v>45051</v>
      </c>
      <c r="E264" s="4">
        <v>2</v>
      </c>
      <c r="F264" s="5">
        <v>140</v>
      </c>
      <c r="G264" s="4">
        <v>6</v>
      </c>
      <c r="H264" s="2" t="s">
        <v>23</v>
      </c>
      <c r="I264" s="2" t="s">
        <v>539</v>
      </c>
      <c r="J264" s="2" t="s">
        <v>540</v>
      </c>
      <c r="K264" s="2" t="s">
        <v>708</v>
      </c>
      <c r="L264" s="2" t="s">
        <v>709</v>
      </c>
      <c r="M264" s="2" t="s">
        <v>710</v>
      </c>
      <c r="N264" s="5">
        <v>140</v>
      </c>
      <c r="O264" s="5">
        <v>0</v>
      </c>
      <c r="P264" s="5">
        <v>37.450000000000003</v>
      </c>
      <c r="Q264" s="2" t="s">
        <v>29</v>
      </c>
      <c r="R264" s="5">
        <v>0</v>
      </c>
      <c r="S264" s="2" t="s">
        <v>544</v>
      </c>
      <c r="T264" s="2" t="s">
        <v>31</v>
      </c>
    </row>
    <row r="265" spans="1:20" x14ac:dyDescent="0.25">
      <c r="A265" s="2" t="s">
        <v>712</v>
      </c>
      <c r="B265" s="2" t="s">
        <v>21</v>
      </c>
      <c r="C265" s="2" t="s">
        <v>205</v>
      </c>
      <c r="D265" s="3">
        <v>45054</v>
      </c>
      <c r="E265" s="4">
        <v>350</v>
      </c>
      <c r="F265" s="5">
        <v>350</v>
      </c>
      <c r="G265" s="4">
        <v>17.5</v>
      </c>
      <c r="H265" s="2" t="s">
        <v>23</v>
      </c>
      <c r="I265" s="2" t="s">
        <v>539</v>
      </c>
      <c r="J265" s="2" t="s">
        <v>540</v>
      </c>
      <c r="K265" s="2" t="s">
        <v>713</v>
      </c>
      <c r="L265" s="2" t="s">
        <v>714</v>
      </c>
      <c r="M265" s="2" t="s">
        <v>715</v>
      </c>
      <c r="N265" s="5">
        <v>350</v>
      </c>
      <c r="O265" s="5">
        <v>0</v>
      </c>
      <c r="P265" s="5">
        <v>93.63</v>
      </c>
      <c r="Q265" s="2" t="s">
        <v>29</v>
      </c>
      <c r="R265" s="5">
        <v>0</v>
      </c>
      <c r="S265" s="2" t="s">
        <v>716</v>
      </c>
      <c r="T265" s="2" t="s">
        <v>31</v>
      </c>
    </row>
    <row r="266" spans="1:20" x14ac:dyDescent="0.25">
      <c r="A266" s="2" t="s">
        <v>712</v>
      </c>
      <c r="B266" s="2" t="s">
        <v>21</v>
      </c>
      <c r="C266" s="2" t="s">
        <v>304</v>
      </c>
      <c r="D266" s="3">
        <v>45054</v>
      </c>
      <c r="E266" s="4">
        <v>100</v>
      </c>
      <c r="F266" s="5">
        <v>176</v>
      </c>
      <c r="G266" s="4">
        <v>5</v>
      </c>
      <c r="H266" s="2" t="s">
        <v>23</v>
      </c>
      <c r="I266" s="2" t="s">
        <v>539</v>
      </c>
      <c r="J266" s="2" t="s">
        <v>540</v>
      </c>
      <c r="K266" s="2" t="s">
        <v>713</v>
      </c>
      <c r="L266" s="2" t="s">
        <v>714</v>
      </c>
      <c r="M266" s="2" t="s">
        <v>715</v>
      </c>
      <c r="N266" s="5">
        <v>176</v>
      </c>
      <c r="O266" s="5">
        <v>0</v>
      </c>
      <c r="P266" s="5">
        <v>16.28</v>
      </c>
      <c r="Q266" s="2" t="s">
        <v>29</v>
      </c>
      <c r="R266" s="5">
        <v>0</v>
      </c>
      <c r="S266" s="2" t="s">
        <v>716</v>
      </c>
      <c r="T266" s="2" t="s">
        <v>31</v>
      </c>
    </row>
    <row r="267" spans="1:20" x14ac:dyDescent="0.25">
      <c r="A267" s="2" t="s">
        <v>712</v>
      </c>
      <c r="B267" s="2" t="s">
        <v>21</v>
      </c>
      <c r="C267" s="2" t="s">
        <v>717</v>
      </c>
      <c r="D267" s="3">
        <v>45054</v>
      </c>
      <c r="E267" s="4">
        <v>50</v>
      </c>
      <c r="F267" s="5">
        <v>159.5</v>
      </c>
      <c r="G267" s="4">
        <v>3.75</v>
      </c>
      <c r="H267" s="2" t="s">
        <v>23</v>
      </c>
      <c r="I267" s="2" t="s">
        <v>539</v>
      </c>
      <c r="J267" s="2" t="s">
        <v>540</v>
      </c>
      <c r="K267" s="2" t="s">
        <v>713</v>
      </c>
      <c r="L267" s="2" t="s">
        <v>714</v>
      </c>
      <c r="M267" s="2" t="s">
        <v>715</v>
      </c>
      <c r="N267" s="5">
        <v>159.5</v>
      </c>
      <c r="O267" s="5">
        <v>0</v>
      </c>
      <c r="P267" s="5">
        <v>42.66</v>
      </c>
      <c r="Q267" s="2" t="s">
        <v>29</v>
      </c>
      <c r="R267" s="5">
        <v>0</v>
      </c>
      <c r="S267" s="2" t="s">
        <v>716</v>
      </c>
      <c r="T267" s="2" t="s">
        <v>31</v>
      </c>
    </row>
    <row r="268" spans="1:20" x14ac:dyDescent="0.25">
      <c r="A268" s="2" t="s">
        <v>718</v>
      </c>
      <c r="B268" s="2" t="s">
        <v>21</v>
      </c>
      <c r="C268" s="2" t="s">
        <v>538</v>
      </c>
      <c r="D268" s="3">
        <v>45054</v>
      </c>
      <c r="E268" s="4">
        <v>29</v>
      </c>
      <c r="F268" s="5">
        <v>377</v>
      </c>
      <c r="G268" s="4">
        <v>0.28999999999999998</v>
      </c>
      <c r="H268" s="2" t="s">
        <v>23</v>
      </c>
      <c r="I268" s="2" t="s">
        <v>539</v>
      </c>
      <c r="J268" s="2" t="s">
        <v>540</v>
      </c>
      <c r="K268" s="2" t="s">
        <v>541</v>
      </c>
      <c r="L268" s="2" t="s">
        <v>542</v>
      </c>
      <c r="M268" s="2" t="s">
        <v>543</v>
      </c>
      <c r="N268" s="5">
        <v>377</v>
      </c>
      <c r="O268" s="5">
        <v>0</v>
      </c>
      <c r="P268" s="5">
        <v>100.85</v>
      </c>
      <c r="Q268" s="2" t="s">
        <v>29</v>
      </c>
      <c r="R268" s="5">
        <v>0</v>
      </c>
      <c r="S268" s="2" t="s">
        <v>544</v>
      </c>
      <c r="T268" s="2" t="s">
        <v>31</v>
      </c>
    </row>
    <row r="269" spans="1:20" x14ac:dyDescent="0.25">
      <c r="A269" s="2" t="s">
        <v>718</v>
      </c>
      <c r="B269" s="2" t="s">
        <v>21</v>
      </c>
      <c r="C269" s="2" t="s">
        <v>545</v>
      </c>
      <c r="D269" s="3">
        <v>45054</v>
      </c>
      <c r="E269" s="4">
        <v>128</v>
      </c>
      <c r="F269" s="5">
        <v>512</v>
      </c>
      <c r="G269" s="4">
        <v>76.8</v>
      </c>
      <c r="H269" s="2" t="s">
        <v>23</v>
      </c>
      <c r="I269" s="2" t="s">
        <v>539</v>
      </c>
      <c r="J269" s="2" t="s">
        <v>540</v>
      </c>
      <c r="K269" s="2" t="s">
        <v>541</v>
      </c>
      <c r="L269" s="2" t="s">
        <v>542</v>
      </c>
      <c r="M269" s="2" t="s">
        <v>543</v>
      </c>
      <c r="N269" s="5">
        <v>512</v>
      </c>
      <c r="O269" s="5">
        <v>0</v>
      </c>
      <c r="P269" s="5">
        <v>136.96</v>
      </c>
      <c r="Q269" s="2" t="s">
        <v>29</v>
      </c>
      <c r="R269" s="5">
        <v>0</v>
      </c>
      <c r="S269" s="2" t="s">
        <v>544</v>
      </c>
      <c r="T269" s="2" t="s">
        <v>31</v>
      </c>
    </row>
    <row r="270" spans="1:20" x14ac:dyDescent="0.25">
      <c r="A270" s="2" t="s">
        <v>718</v>
      </c>
      <c r="B270" s="2" t="s">
        <v>21</v>
      </c>
      <c r="C270" s="2" t="s">
        <v>546</v>
      </c>
      <c r="D270" s="3">
        <v>45054</v>
      </c>
      <c r="E270" s="4">
        <v>84</v>
      </c>
      <c r="F270" s="5">
        <v>462</v>
      </c>
      <c r="G270" s="4">
        <v>2.52</v>
      </c>
      <c r="H270" s="2" t="s">
        <v>23</v>
      </c>
      <c r="I270" s="2" t="s">
        <v>539</v>
      </c>
      <c r="J270" s="2" t="s">
        <v>540</v>
      </c>
      <c r="K270" s="2" t="s">
        <v>541</v>
      </c>
      <c r="L270" s="2" t="s">
        <v>542</v>
      </c>
      <c r="M270" s="2" t="s">
        <v>543</v>
      </c>
      <c r="N270" s="5">
        <v>462</v>
      </c>
      <c r="O270" s="5">
        <v>0</v>
      </c>
      <c r="P270" s="5">
        <v>123.58</v>
      </c>
      <c r="Q270" s="2" t="s">
        <v>29</v>
      </c>
      <c r="R270" s="5">
        <v>0</v>
      </c>
      <c r="S270" s="2" t="s">
        <v>544</v>
      </c>
      <c r="T270" s="2" t="s">
        <v>31</v>
      </c>
    </row>
    <row r="271" spans="1:20" x14ac:dyDescent="0.25">
      <c r="A271" s="2" t="s">
        <v>718</v>
      </c>
      <c r="B271" s="2" t="s">
        <v>21</v>
      </c>
      <c r="C271" s="2" t="s">
        <v>451</v>
      </c>
      <c r="D271" s="3">
        <v>45054</v>
      </c>
      <c r="E271" s="4">
        <v>5</v>
      </c>
      <c r="F271" s="5">
        <v>40</v>
      </c>
      <c r="G271" s="4">
        <v>0.5</v>
      </c>
      <c r="H271" s="2" t="s">
        <v>23</v>
      </c>
      <c r="I271" s="2" t="s">
        <v>539</v>
      </c>
      <c r="J271" s="2" t="s">
        <v>540</v>
      </c>
      <c r="K271" s="2" t="s">
        <v>541</v>
      </c>
      <c r="L271" s="2" t="s">
        <v>542</v>
      </c>
      <c r="M271" s="2" t="s">
        <v>543</v>
      </c>
      <c r="N271" s="5">
        <v>40</v>
      </c>
      <c r="O271" s="5">
        <v>0</v>
      </c>
      <c r="P271" s="5">
        <v>3.7</v>
      </c>
      <c r="Q271" s="2" t="s">
        <v>29</v>
      </c>
      <c r="R271" s="5">
        <v>0</v>
      </c>
      <c r="S271" s="2" t="s">
        <v>544</v>
      </c>
      <c r="T271" s="2" t="s">
        <v>31</v>
      </c>
    </row>
    <row r="272" spans="1:20" x14ac:dyDescent="0.25">
      <c r="A272" s="2" t="s">
        <v>718</v>
      </c>
      <c r="B272" s="2" t="s">
        <v>21</v>
      </c>
      <c r="C272" s="2" t="s">
        <v>719</v>
      </c>
      <c r="D272" s="3">
        <v>45054</v>
      </c>
      <c r="E272" s="4">
        <v>10</v>
      </c>
      <c r="F272" s="5">
        <v>500</v>
      </c>
      <c r="G272" s="4">
        <v>900</v>
      </c>
      <c r="H272" s="2" t="s">
        <v>23</v>
      </c>
      <c r="I272" s="2" t="s">
        <v>539</v>
      </c>
      <c r="J272" s="2" t="s">
        <v>540</v>
      </c>
      <c r="K272" s="2" t="s">
        <v>541</v>
      </c>
      <c r="L272" s="2" t="s">
        <v>542</v>
      </c>
      <c r="M272" s="2" t="s">
        <v>543</v>
      </c>
      <c r="N272" s="5">
        <v>500</v>
      </c>
      <c r="O272" s="5">
        <v>0</v>
      </c>
      <c r="P272" s="5">
        <v>133.75</v>
      </c>
      <c r="Q272" s="2" t="s">
        <v>29</v>
      </c>
      <c r="R272" s="5">
        <v>0</v>
      </c>
      <c r="S272" s="2" t="s">
        <v>544</v>
      </c>
      <c r="T272" s="2" t="s">
        <v>31</v>
      </c>
    </row>
    <row r="273" spans="1:20" x14ac:dyDescent="0.25">
      <c r="A273" s="2" t="s">
        <v>720</v>
      </c>
      <c r="B273" s="2" t="s">
        <v>21</v>
      </c>
      <c r="C273" s="2" t="s">
        <v>205</v>
      </c>
      <c r="D273" s="3">
        <v>45054</v>
      </c>
      <c r="E273" s="4">
        <v>350</v>
      </c>
      <c r="F273" s="5">
        <v>350</v>
      </c>
      <c r="G273" s="4">
        <v>17.5</v>
      </c>
      <c r="H273" s="2" t="s">
        <v>23</v>
      </c>
      <c r="I273" s="2" t="s">
        <v>539</v>
      </c>
      <c r="J273" s="2" t="s">
        <v>540</v>
      </c>
      <c r="K273" s="2" t="s">
        <v>721</v>
      </c>
      <c r="L273" s="2" t="s">
        <v>722</v>
      </c>
      <c r="M273" s="2" t="s">
        <v>723</v>
      </c>
      <c r="N273" s="5">
        <v>350</v>
      </c>
      <c r="O273" s="5">
        <v>0</v>
      </c>
      <c r="P273" s="5">
        <v>93.63</v>
      </c>
      <c r="Q273" s="2" t="s">
        <v>29</v>
      </c>
      <c r="R273" s="5">
        <v>0</v>
      </c>
      <c r="S273" s="2" t="s">
        <v>724</v>
      </c>
      <c r="T273" s="2" t="s">
        <v>31</v>
      </c>
    </row>
    <row r="274" spans="1:20" x14ac:dyDescent="0.25">
      <c r="A274" s="2" t="s">
        <v>725</v>
      </c>
      <c r="B274" s="2" t="s">
        <v>21</v>
      </c>
      <c r="C274" s="2" t="s">
        <v>216</v>
      </c>
      <c r="D274" s="3">
        <v>45054</v>
      </c>
      <c r="E274" s="4">
        <v>1</v>
      </c>
      <c r="F274" s="5">
        <v>780</v>
      </c>
      <c r="G274" s="4">
        <v>8</v>
      </c>
      <c r="H274" s="2" t="s">
        <v>23</v>
      </c>
      <c r="I274" s="2" t="s">
        <v>539</v>
      </c>
      <c r="J274" s="2" t="s">
        <v>540</v>
      </c>
      <c r="K274" s="2" t="s">
        <v>636</v>
      </c>
      <c r="L274" s="2" t="s">
        <v>637</v>
      </c>
      <c r="M274" s="2" t="s">
        <v>638</v>
      </c>
      <c r="N274" s="5">
        <v>780</v>
      </c>
      <c r="O274" s="5">
        <v>0</v>
      </c>
      <c r="P274" s="5">
        <v>208.65</v>
      </c>
      <c r="Q274" s="2" t="s">
        <v>29</v>
      </c>
      <c r="R274" s="5">
        <v>0</v>
      </c>
      <c r="S274" s="2" t="s">
        <v>630</v>
      </c>
      <c r="T274" s="2" t="s">
        <v>31</v>
      </c>
    </row>
    <row r="275" spans="1:20" x14ac:dyDescent="0.25">
      <c r="A275" s="2" t="s">
        <v>726</v>
      </c>
      <c r="B275" s="2" t="s">
        <v>21</v>
      </c>
      <c r="C275" s="2" t="s">
        <v>205</v>
      </c>
      <c r="D275" s="3">
        <v>45055</v>
      </c>
      <c r="E275" s="4">
        <v>350</v>
      </c>
      <c r="F275" s="5">
        <v>350</v>
      </c>
      <c r="G275" s="4">
        <v>17.5</v>
      </c>
      <c r="H275" s="2" t="s">
        <v>23</v>
      </c>
      <c r="I275" s="2" t="s">
        <v>539</v>
      </c>
      <c r="J275" s="2" t="s">
        <v>540</v>
      </c>
      <c r="K275" s="2" t="s">
        <v>727</v>
      </c>
      <c r="L275" s="2" t="s">
        <v>728</v>
      </c>
      <c r="M275" s="2" t="s">
        <v>729</v>
      </c>
      <c r="N275" s="5">
        <v>350</v>
      </c>
      <c r="O275" s="5">
        <v>0</v>
      </c>
      <c r="P275" s="5">
        <v>93.63</v>
      </c>
      <c r="Q275" s="2" t="s">
        <v>29</v>
      </c>
      <c r="R275" s="5">
        <v>0</v>
      </c>
      <c r="S275" s="2" t="s">
        <v>730</v>
      </c>
      <c r="T275" s="2" t="s">
        <v>31</v>
      </c>
    </row>
    <row r="276" spans="1:20" x14ac:dyDescent="0.25">
      <c r="A276" s="2" t="s">
        <v>731</v>
      </c>
      <c r="B276" s="2" t="s">
        <v>21</v>
      </c>
      <c r="C276" s="2" t="s">
        <v>538</v>
      </c>
      <c r="D276" s="3">
        <v>45056</v>
      </c>
      <c r="E276" s="4">
        <v>29</v>
      </c>
      <c r="F276" s="5">
        <v>377</v>
      </c>
      <c r="G276" s="4">
        <v>0.28999999999999998</v>
      </c>
      <c r="H276" s="2" t="s">
        <v>23</v>
      </c>
      <c r="I276" s="2" t="s">
        <v>539</v>
      </c>
      <c r="J276" s="2" t="s">
        <v>540</v>
      </c>
      <c r="K276" s="2" t="s">
        <v>541</v>
      </c>
      <c r="L276" s="2" t="s">
        <v>542</v>
      </c>
      <c r="M276" s="2" t="s">
        <v>543</v>
      </c>
      <c r="N276" s="5">
        <v>377</v>
      </c>
      <c r="O276" s="5">
        <v>0</v>
      </c>
      <c r="P276" s="5">
        <v>100.85</v>
      </c>
      <c r="Q276" s="2" t="s">
        <v>29</v>
      </c>
      <c r="R276" s="5">
        <v>0</v>
      </c>
      <c r="S276" s="2" t="s">
        <v>544</v>
      </c>
      <c r="T276" s="2" t="s">
        <v>31</v>
      </c>
    </row>
    <row r="277" spans="1:20" x14ac:dyDescent="0.25">
      <c r="A277" s="2" t="s">
        <v>731</v>
      </c>
      <c r="B277" s="2" t="s">
        <v>21</v>
      </c>
      <c r="C277" s="2" t="s">
        <v>545</v>
      </c>
      <c r="D277" s="3">
        <v>45056</v>
      </c>
      <c r="E277" s="4">
        <v>54</v>
      </c>
      <c r="F277" s="5">
        <v>216</v>
      </c>
      <c r="G277" s="4">
        <v>32.4</v>
      </c>
      <c r="H277" s="2" t="s">
        <v>23</v>
      </c>
      <c r="I277" s="2" t="s">
        <v>539</v>
      </c>
      <c r="J277" s="2" t="s">
        <v>540</v>
      </c>
      <c r="K277" s="2" t="s">
        <v>541</v>
      </c>
      <c r="L277" s="2" t="s">
        <v>542</v>
      </c>
      <c r="M277" s="2" t="s">
        <v>543</v>
      </c>
      <c r="N277" s="5">
        <v>216</v>
      </c>
      <c r="O277" s="5">
        <v>0</v>
      </c>
      <c r="P277" s="5">
        <v>57.78</v>
      </c>
      <c r="Q277" s="2" t="s">
        <v>29</v>
      </c>
      <c r="R277" s="5">
        <v>0</v>
      </c>
      <c r="S277" s="2" t="s">
        <v>544</v>
      </c>
      <c r="T277" s="2" t="s">
        <v>31</v>
      </c>
    </row>
    <row r="278" spans="1:20" x14ac:dyDescent="0.25">
      <c r="A278" s="2" t="s">
        <v>731</v>
      </c>
      <c r="B278" s="2" t="s">
        <v>21</v>
      </c>
      <c r="C278" s="2" t="s">
        <v>546</v>
      </c>
      <c r="D278" s="3">
        <v>45056</v>
      </c>
      <c r="E278" s="4">
        <v>84</v>
      </c>
      <c r="F278" s="5">
        <v>462</v>
      </c>
      <c r="G278" s="4">
        <v>2.52</v>
      </c>
      <c r="H278" s="2" t="s">
        <v>23</v>
      </c>
      <c r="I278" s="2" t="s">
        <v>539</v>
      </c>
      <c r="J278" s="2" t="s">
        <v>540</v>
      </c>
      <c r="K278" s="2" t="s">
        <v>541</v>
      </c>
      <c r="L278" s="2" t="s">
        <v>542</v>
      </c>
      <c r="M278" s="2" t="s">
        <v>543</v>
      </c>
      <c r="N278" s="5">
        <v>462</v>
      </c>
      <c r="O278" s="5">
        <v>0</v>
      </c>
      <c r="P278" s="5">
        <v>123.58</v>
      </c>
      <c r="Q278" s="2" t="s">
        <v>29</v>
      </c>
      <c r="R278" s="5">
        <v>0</v>
      </c>
      <c r="S278" s="2" t="s">
        <v>544</v>
      </c>
      <c r="T278" s="2" t="s">
        <v>31</v>
      </c>
    </row>
    <row r="279" spans="1:20" x14ac:dyDescent="0.25">
      <c r="A279" s="2" t="s">
        <v>732</v>
      </c>
      <c r="B279" s="2" t="s">
        <v>21</v>
      </c>
      <c r="C279" s="2" t="s">
        <v>205</v>
      </c>
      <c r="D279" s="3">
        <v>45056</v>
      </c>
      <c r="E279" s="4">
        <v>700</v>
      </c>
      <c r="F279" s="5">
        <v>700</v>
      </c>
      <c r="G279" s="4">
        <v>35</v>
      </c>
      <c r="H279" s="2" t="s">
        <v>23</v>
      </c>
      <c r="I279" s="2" t="s">
        <v>539</v>
      </c>
      <c r="J279" s="2" t="s">
        <v>540</v>
      </c>
      <c r="K279" s="2" t="s">
        <v>733</v>
      </c>
      <c r="L279" s="2" t="s">
        <v>734</v>
      </c>
      <c r="M279" s="2" t="s">
        <v>735</v>
      </c>
      <c r="N279" s="5">
        <v>700</v>
      </c>
      <c r="O279" s="5">
        <v>0</v>
      </c>
      <c r="P279" s="5">
        <v>187.25</v>
      </c>
      <c r="Q279" s="2" t="s">
        <v>29</v>
      </c>
      <c r="R279" s="5">
        <v>0</v>
      </c>
      <c r="S279" s="2" t="s">
        <v>724</v>
      </c>
      <c r="T279" s="2" t="s">
        <v>31</v>
      </c>
    </row>
    <row r="280" spans="1:20" x14ac:dyDescent="0.25">
      <c r="A280" s="2" t="s">
        <v>736</v>
      </c>
      <c r="B280" s="2" t="s">
        <v>21</v>
      </c>
      <c r="C280" s="2" t="s">
        <v>304</v>
      </c>
      <c r="D280" s="3">
        <v>45056</v>
      </c>
      <c r="E280" s="4">
        <v>16</v>
      </c>
      <c r="F280" s="5">
        <v>28.16</v>
      </c>
      <c r="G280" s="4">
        <v>0.8</v>
      </c>
      <c r="H280" s="2" t="s">
        <v>23</v>
      </c>
      <c r="I280" s="2" t="s">
        <v>539</v>
      </c>
      <c r="J280" s="2" t="s">
        <v>540</v>
      </c>
      <c r="K280" s="2" t="s">
        <v>737</v>
      </c>
      <c r="L280" s="2" t="s">
        <v>738</v>
      </c>
      <c r="M280" s="2" t="s">
        <v>739</v>
      </c>
      <c r="N280" s="5">
        <v>28.16</v>
      </c>
      <c r="O280" s="5">
        <v>0</v>
      </c>
      <c r="P280" s="5">
        <v>2.6</v>
      </c>
      <c r="Q280" s="2" t="s">
        <v>29</v>
      </c>
      <c r="R280" s="5">
        <v>0</v>
      </c>
      <c r="S280" s="2" t="s">
        <v>685</v>
      </c>
      <c r="T280" s="2" t="s">
        <v>31</v>
      </c>
    </row>
    <row r="281" spans="1:20" x14ac:dyDescent="0.25">
      <c r="A281" s="2" t="s">
        <v>740</v>
      </c>
      <c r="B281" s="2" t="s">
        <v>21</v>
      </c>
      <c r="C281" s="2" t="s">
        <v>304</v>
      </c>
      <c r="D281" s="3">
        <v>45056</v>
      </c>
      <c r="E281" s="4">
        <v>157</v>
      </c>
      <c r="F281" s="5">
        <v>276.32</v>
      </c>
      <c r="G281" s="4">
        <v>7.85</v>
      </c>
      <c r="H281" s="2" t="s">
        <v>23</v>
      </c>
      <c r="I281" s="2" t="s">
        <v>539</v>
      </c>
      <c r="J281" s="2" t="s">
        <v>540</v>
      </c>
      <c r="K281" s="2" t="s">
        <v>737</v>
      </c>
      <c r="L281" s="2" t="s">
        <v>738</v>
      </c>
      <c r="M281" s="2" t="s">
        <v>739</v>
      </c>
      <c r="N281" s="5">
        <v>276.32</v>
      </c>
      <c r="O281" s="5">
        <v>0</v>
      </c>
      <c r="P281" s="5">
        <v>25.56</v>
      </c>
      <c r="Q281" s="2" t="s">
        <v>29</v>
      </c>
      <c r="R281" s="5">
        <v>0</v>
      </c>
      <c r="S281" s="2" t="s">
        <v>685</v>
      </c>
      <c r="T281" s="2" t="s">
        <v>31</v>
      </c>
    </row>
    <row r="282" spans="1:20" x14ac:dyDescent="0.25">
      <c r="A282" s="2" t="s">
        <v>741</v>
      </c>
      <c r="B282" s="2" t="s">
        <v>21</v>
      </c>
      <c r="C282" s="2" t="s">
        <v>263</v>
      </c>
      <c r="D282" s="3">
        <v>45057</v>
      </c>
      <c r="E282" s="4">
        <v>1</v>
      </c>
      <c r="F282" s="5">
        <v>26</v>
      </c>
      <c r="G282" s="4">
        <v>1.0999999999999999E-2</v>
      </c>
      <c r="H282" s="2" t="s">
        <v>23</v>
      </c>
      <c r="I282" s="2" t="s">
        <v>539</v>
      </c>
      <c r="J282" s="2" t="s">
        <v>540</v>
      </c>
      <c r="K282" s="2" t="s">
        <v>742</v>
      </c>
      <c r="L282" s="2" t="s">
        <v>743</v>
      </c>
      <c r="M282" s="2" t="s">
        <v>744</v>
      </c>
      <c r="N282" s="5">
        <v>26</v>
      </c>
      <c r="O282" s="5">
        <v>0</v>
      </c>
      <c r="P282" s="5">
        <v>6.96</v>
      </c>
      <c r="Q282" s="2" t="s">
        <v>29</v>
      </c>
      <c r="R282" s="5">
        <v>0</v>
      </c>
      <c r="S282" s="2" t="s">
        <v>685</v>
      </c>
      <c r="T282" s="2" t="s">
        <v>31</v>
      </c>
    </row>
    <row r="283" spans="1:20" x14ac:dyDescent="0.25">
      <c r="A283" s="2" t="s">
        <v>741</v>
      </c>
      <c r="B283" s="2" t="s">
        <v>21</v>
      </c>
      <c r="C283" s="2" t="s">
        <v>111</v>
      </c>
      <c r="D283" s="3">
        <v>45057</v>
      </c>
      <c r="E283" s="4">
        <v>1</v>
      </c>
      <c r="F283" s="5">
        <v>30</v>
      </c>
      <c r="G283" s="4">
        <v>1</v>
      </c>
      <c r="H283" s="2" t="s">
        <v>23</v>
      </c>
      <c r="I283" s="2" t="s">
        <v>539</v>
      </c>
      <c r="J283" s="2" t="s">
        <v>540</v>
      </c>
      <c r="K283" s="2" t="s">
        <v>742</v>
      </c>
      <c r="L283" s="2" t="s">
        <v>743</v>
      </c>
      <c r="M283" s="2" t="s">
        <v>744</v>
      </c>
      <c r="N283" s="5">
        <v>30</v>
      </c>
      <c r="O283" s="5">
        <v>0</v>
      </c>
      <c r="P283" s="5">
        <v>8.0299999999999994</v>
      </c>
      <c r="Q283" s="2" t="s">
        <v>29</v>
      </c>
      <c r="R283" s="5">
        <v>0</v>
      </c>
      <c r="S283" s="2" t="s">
        <v>685</v>
      </c>
      <c r="T283" s="2" t="s">
        <v>31</v>
      </c>
    </row>
    <row r="284" spans="1:20" x14ac:dyDescent="0.25">
      <c r="A284" s="2" t="s">
        <v>741</v>
      </c>
      <c r="B284" s="2" t="s">
        <v>21</v>
      </c>
      <c r="C284" s="2" t="s">
        <v>745</v>
      </c>
      <c r="D284" s="3">
        <v>45057</v>
      </c>
      <c r="E284" s="4">
        <v>1</v>
      </c>
      <c r="F284" s="5">
        <v>120</v>
      </c>
      <c r="G284" s="4">
        <v>2.5</v>
      </c>
      <c r="H284" s="2" t="s">
        <v>23</v>
      </c>
      <c r="I284" s="2" t="s">
        <v>539</v>
      </c>
      <c r="J284" s="2" t="s">
        <v>540</v>
      </c>
      <c r="K284" s="2" t="s">
        <v>742</v>
      </c>
      <c r="L284" s="2" t="s">
        <v>743</v>
      </c>
      <c r="M284" s="2" t="s">
        <v>744</v>
      </c>
      <c r="N284" s="5">
        <v>120</v>
      </c>
      <c r="O284" s="5">
        <v>0</v>
      </c>
      <c r="P284" s="5">
        <v>32.1</v>
      </c>
      <c r="Q284" s="2" t="s">
        <v>29</v>
      </c>
      <c r="R284" s="5">
        <v>0</v>
      </c>
      <c r="S284" s="2" t="s">
        <v>685</v>
      </c>
      <c r="T284" s="2" t="s">
        <v>31</v>
      </c>
    </row>
    <row r="285" spans="1:20" x14ac:dyDescent="0.25">
      <c r="A285" s="2" t="s">
        <v>741</v>
      </c>
      <c r="B285" s="2" t="s">
        <v>21</v>
      </c>
      <c r="C285" s="2" t="s">
        <v>746</v>
      </c>
      <c r="D285" s="3">
        <v>45057</v>
      </c>
      <c r="E285" s="4">
        <v>1</v>
      </c>
      <c r="F285" s="5">
        <v>110</v>
      </c>
      <c r="G285" s="4">
        <v>1.5</v>
      </c>
      <c r="H285" s="2" t="s">
        <v>23</v>
      </c>
      <c r="I285" s="2" t="s">
        <v>539</v>
      </c>
      <c r="J285" s="2" t="s">
        <v>540</v>
      </c>
      <c r="K285" s="2" t="s">
        <v>742</v>
      </c>
      <c r="L285" s="2" t="s">
        <v>743</v>
      </c>
      <c r="M285" s="2" t="s">
        <v>744</v>
      </c>
      <c r="N285" s="5">
        <v>110</v>
      </c>
      <c r="O285" s="5">
        <v>0</v>
      </c>
      <c r="P285" s="5">
        <v>29.43</v>
      </c>
      <c r="Q285" s="2" t="s">
        <v>29</v>
      </c>
      <c r="R285" s="5">
        <v>0</v>
      </c>
      <c r="S285" s="2" t="s">
        <v>685</v>
      </c>
      <c r="T285" s="2" t="s">
        <v>31</v>
      </c>
    </row>
    <row r="286" spans="1:20" x14ac:dyDescent="0.25">
      <c r="A286" s="2" t="s">
        <v>747</v>
      </c>
      <c r="B286" s="2" t="s">
        <v>21</v>
      </c>
      <c r="C286" s="2" t="s">
        <v>205</v>
      </c>
      <c r="D286" s="3">
        <v>45057</v>
      </c>
      <c r="E286" s="4">
        <v>350</v>
      </c>
      <c r="F286" s="5">
        <v>350</v>
      </c>
      <c r="G286" s="4">
        <v>17.5</v>
      </c>
      <c r="H286" s="2" t="s">
        <v>23</v>
      </c>
      <c r="I286" s="2" t="s">
        <v>539</v>
      </c>
      <c r="J286" s="2" t="s">
        <v>540</v>
      </c>
      <c r="K286" s="2" t="s">
        <v>748</v>
      </c>
      <c r="L286" s="2" t="s">
        <v>749</v>
      </c>
      <c r="M286" s="2" t="s">
        <v>750</v>
      </c>
      <c r="N286" s="5">
        <v>350</v>
      </c>
      <c r="O286" s="5">
        <v>0</v>
      </c>
      <c r="P286" s="5">
        <v>93.63</v>
      </c>
      <c r="Q286" s="2" t="s">
        <v>29</v>
      </c>
      <c r="R286" s="5">
        <v>0</v>
      </c>
      <c r="S286" s="2" t="s">
        <v>724</v>
      </c>
      <c r="T286" s="2" t="s">
        <v>31</v>
      </c>
    </row>
    <row r="287" spans="1:20" x14ac:dyDescent="0.25">
      <c r="A287" s="2" t="s">
        <v>751</v>
      </c>
      <c r="B287" s="2" t="s">
        <v>21</v>
      </c>
      <c r="C287" s="2" t="s">
        <v>548</v>
      </c>
      <c r="D287" s="3">
        <v>45058</v>
      </c>
      <c r="E287" s="4">
        <v>1</v>
      </c>
      <c r="F287" s="5">
        <v>62.5</v>
      </c>
      <c r="G287" s="4">
        <v>0.315</v>
      </c>
      <c r="H287" s="2" t="s">
        <v>23</v>
      </c>
      <c r="I287" s="2" t="s">
        <v>539</v>
      </c>
      <c r="J287" s="2" t="s">
        <v>540</v>
      </c>
      <c r="K287" s="2" t="s">
        <v>752</v>
      </c>
      <c r="L287" s="2" t="s">
        <v>753</v>
      </c>
      <c r="M287" s="2" t="s">
        <v>23</v>
      </c>
      <c r="N287" s="5">
        <v>62.5</v>
      </c>
      <c r="O287" s="5">
        <v>0</v>
      </c>
      <c r="P287" s="5">
        <v>16.71</v>
      </c>
      <c r="Q287" s="2" t="s">
        <v>29</v>
      </c>
      <c r="R287" s="5">
        <v>0</v>
      </c>
      <c r="S287" s="2" t="s">
        <v>544</v>
      </c>
      <c r="T287" s="2" t="s">
        <v>31</v>
      </c>
    </row>
    <row r="288" spans="1:20" x14ac:dyDescent="0.25">
      <c r="A288" s="2" t="s">
        <v>751</v>
      </c>
      <c r="B288" s="2" t="s">
        <v>21</v>
      </c>
      <c r="C288" s="2" t="s">
        <v>551</v>
      </c>
      <c r="D288" s="3">
        <v>45058</v>
      </c>
      <c r="E288" s="4">
        <v>1</v>
      </c>
      <c r="F288" s="5">
        <v>62.5</v>
      </c>
      <c r="G288" s="4">
        <v>0.18</v>
      </c>
      <c r="H288" s="2" t="s">
        <v>23</v>
      </c>
      <c r="I288" s="2" t="s">
        <v>539</v>
      </c>
      <c r="J288" s="2" t="s">
        <v>540</v>
      </c>
      <c r="K288" s="2" t="s">
        <v>752</v>
      </c>
      <c r="L288" s="2" t="s">
        <v>753</v>
      </c>
      <c r="M288" s="2" t="s">
        <v>23</v>
      </c>
      <c r="N288" s="5">
        <v>62.5</v>
      </c>
      <c r="O288" s="5">
        <v>0</v>
      </c>
      <c r="P288" s="5">
        <v>16.72</v>
      </c>
      <c r="Q288" s="2" t="s">
        <v>29</v>
      </c>
      <c r="R288" s="5">
        <v>0</v>
      </c>
      <c r="S288" s="2" t="s">
        <v>544</v>
      </c>
      <c r="T288" s="2" t="s">
        <v>31</v>
      </c>
    </row>
    <row r="289" spans="1:20" x14ac:dyDescent="0.25">
      <c r="A289" s="2" t="s">
        <v>751</v>
      </c>
      <c r="B289" s="2" t="s">
        <v>21</v>
      </c>
      <c r="C289" s="2" t="s">
        <v>552</v>
      </c>
      <c r="D289" s="3">
        <v>45058</v>
      </c>
      <c r="E289" s="4">
        <v>1</v>
      </c>
      <c r="F289" s="5">
        <v>62.5</v>
      </c>
      <c r="G289" s="4">
        <v>0.05</v>
      </c>
      <c r="H289" s="2" t="s">
        <v>23</v>
      </c>
      <c r="I289" s="2" t="s">
        <v>539</v>
      </c>
      <c r="J289" s="2" t="s">
        <v>540</v>
      </c>
      <c r="K289" s="2" t="s">
        <v>752</v>
      </c>
      <c r="L289" s="2" t="s">
        <v>753</v>
      </c>
      <c r="M289" s="2" t="s">
        <v>23</v>
      </c>
      <c r="N289" s="5">
        <v>62.5</v>
      </c>
      <c r="O289" s="5">
        <v>0</v>
      </c>
      <c r="P289" s="5">
        <v>16.72</v>
      </c>
      <c r="Q289" s="2" t="s">
        <v>29</v>
      </c>
      <c r="R289" s="5">
        <v>0</v>
      </c>
      <c r="S289" s="2" t="s">
        <v>544</v>
      </c>
      <c r="T289" s="2" t="s">
        <v>31</v>
      </c>
    </row>
    <row r="290" spans="1:20" x14ac:dyDescent="0.25">
      <c r="A290" s="2" t="s">
        <v>751</v>
      </c>
      <c r="B290" s="2" t="s">
        <v>21</v>
      </c>
      <c r="C290" s="2" t="s">
        <v>451</v>
      </c>
      <c r="D290" s="3">
        <v>45058</v>
      </c>
      <c r="E290" s="4">
        <v>1</v>
      </c>
      <c r="F290" s="5">
        <v>62.5</v>
      </c>
      <c r="G290" s="4">
        <v>0.1</v>
      </c>
      <c r="H290" s="2" t="s">
        <v>23</v>
      </c>
      <c r="I290" s="2" t="s">
        <v>539</v>
      </c>
      <c r="J290" s="2" t="s">
        <v>540</v>
      </c>
      <c r="K290" s="2" t="s">
        <v>752</v>
      </c>
      <c r="L290" s="2" t="s">
        <v>753</v>
      </c>
      <c r="M290" s="2" t="s">
        <v>23</v>
      </c>
      <c r="N290" s="5">
        <v>62.5</v>
      </c>
      <c r="O290" s="5">
        <v>0</v>
      </c>
      <c r="P290" s="5">
        <v>5.78</v>
      </c>
      <c r="Q290" s="2" t="s">
        <v>29</v>
      </c>
      <c r="R290" s="5">
        <v>0</v>
      </c>
      <c r="S290" s="2" t="s">
        <v>544</v>
      </c>
      <c r="T290" s="2" t="s">
        <v>31</v>
      </c>
    </row>
    <row r="291" spans="1:20" x14ac:dyDescent="0.25">
      <c r="A291" s="2" t="s">
        <v>754</v>
      </c>
      <c r="B291" s="2" t="s">
        <v>21</v>
      </c>
      <c r="C291" s="2" t="s">
        <v>746</v>
      </c>
      <c r="D291" s="3">
        <v>45058</v>
      </c>
      <c r="E291" s="4">
        <v>1</v>
      </c>
      <c r="F291" s="5">
        <v>110</v>
      </c>
      <c r="G291" s="4">
        <v>1.5</v>
      </c>
      <c r="H291" s="2" t="s">
        <v>23</v>
      </c>
      <c r="I291" s="2" t="s">
        <v>539</v>
      </c>
      <c r="J291" s="2" t="s">
        <v>540</v>
      </c>
      <c r="K291" s="2" t="s">
        <v>755</v>
      </c>
      <c r="L291" s="2" t="s">
        <v>756</v>
      </c>
      <c r="M291" s="2" t="s">
        <v>757</v>
      </c>
      <c r="N291" s="5">
        <v>110</v>
      </c>
      <c r="O291" s="5">
        <v>0</v>
      </c>
      <c r="P291" s="5">
        <v>29.43</v>
      </c>
      <c r="Q291" s="2" t="s">
        <v>29</v>
      </c>
      <c r="R291" s="5">
        <v>0</v>
      </c>
      <c r="S291" s="2" t="s">
        <v>685</v>
      </c>
      <c r="T291" s="2" t="s">
        <v>31</v>
      </c>
    </row>
    <row r="292" spans="1:20" x14ac:dyDescent="0.25">
      <c r="A292" s="2" t="s">
        <v>758</v>
      </c>
      <c r="B292" s="2" t="s">
        <v>21</v>
      </c>
      <c r="C292" s="2" t="s">
        <v>216</v>
      </c>
      <c r="D292" s="3">
        <v>45058</v>
      </c>
      <c r="E292" s="4">
        <v>2</v>
      </c>
      <c r="F292" s="5">
        <v>1560</v>
      </c>
      <c r="G292" s="4">
        <v>16</v>
      </c>
      <c r="H292" s="2" t="s">
        <v>23</v>
      </c>
      <c r="I292" s="2" t="s">
        <v>539</v>
      </c>
      <c r="J292" s="2" t="s">
        <v>540</v>
      </c>
      <c r="K292" s="2" t="s">
        <v>755</v>
      </c>
      <c r="L292" s="2" t="s">
        <v>756</v>
      </c>
      <c r="M292" s="2" t="s">
        <v>757</v>
      </c>
      <c r="N292" s="5">
        <v>1560</v>
      </c>
      <c r="O292" s="5">
        <v>0</v>
      </c>
      <c r="P292" s="5">
        <v>417.3</v>
      </c>
      <c r="Q292" s="2" t="s">
        <v>29</v>
      </c>
      <c r="R292" s="5">
        <v>0</v>
      </c>
      <c r="S292" s="2" t="s">
        <v>685</v>
      </c>
      <c r="T292" s="2" t="s">
        <v>31</v>
      </c>
    </row>
    <row r="293" spans="1:20" x14ac:dyDescent="0.25">
      <c r="A293" s="2" t="s">
        <v>759</v>
      </c>
      <c r="B293" s="2" t="s">
        <v>21</v>
      </c>
      <c r="C293" s="2" t="s">
        <v>538</v>
      </c>
      <c r="D293" s="3">
        <v>45058</v>
      </c>
      <c r="E293" s="4">
        <v>32</v>
      </c>
      <c r="F293" s="5">
        <v>416</v>
      </c>
      <c r="G293" s="4">
        <v>0.32</v>
      </c>
      <c r="H293" s="2" t="s">
        <v>23</v>
      </c>
      <c r="I293" s="2" t="s">
        <v>539</v>
      </c>
      <c r="J293" s="2" t="s">
        <v>540</v>
      </c>
      <c r="K293" s="2" t="s">
        <v>541</v>
      </c>
      <c r="L293" s="2" t="s">
        <v>542</v>
      </c>
      <c r="M293" s="2" t="s">
        <v>543</v>
      </c>
      <c r="N293" s="5">
        <v>416</v>
      </c>
      <c r="O293" s="5">
        <v>0</v>
      </c>
      <c r="P293" s="5">
        <v>111.28</v>
      </c>
      <c r="Q293" s="2" t="s">
        <v>29</v>
      </c>
      <c r="R293" s="5">
        <v>0</v>
      </c>
      <c r="S293" s="2" t="s">
        <v>544</v>
      </c>
      <c r="T293" s="2" t="s">
        <v>31</v>
      </c>
    </row>
    <row r="294" spans="1:20" x14ac:dyDescent="0.25">
      <c r="A294" s="2" t="s">
        <v>759</v>
      </c>
      <c r="B294" s="2" t="s">
        <v>21</v>
      </c>
      <c r="C294" s="2" t="s">
        <v>546</v>
      </c>
      <c r="D294" s="3">
        <v>45058</v>
      </c>
      <c r="E294" s="4">
        <v>96</v>
      </c>
      <c r="F294" s="5">
        <v>528</v>
      </c>
      <c r="G294" s="4">
        <v>2.88</v>
      </c>
      <c r="H294" s="2" t="s">
        <v>23</v>
      </c>
      <c r="I294" s="2" t="s">
        <v>539</v>
      </c>
      <c r="J294" s="2" t="s">
        <v>540</v>
      </c>
      <c r="K294" s="2" t="s">
        <v>541</v>
      </c>
      <c r="L294" s="2" t="s">
        <v>542</v>
      </c>
      <c r="M294" s="2" t="s">
        <v>543</v>
      </c>
      <c r="N294" s="5">
        <v>528</v>
      </c>
      <c r="O294" s="5">
        <v>0</v>
      </c>
      <c r="P294" s="5">
        <v>141.24</v>
      </c>
      <c r="Q294" s="2" t="s">
        <v>29</v>
      </c>
      <c r="R294" s="5">
        <v>0</v>
      </c>
      <c r="S294" s="2" t="s">
        <v>544</v>
      </c>
      <c r="T294" s="2" t="s">
        <v>31</v>
      </c>
    </row>
    <row r="295" spans="1:20" x14ac:dyDescent="0.25">
      <c r="A295" s="2" t="s">
        <v>759</v>
      </c>
      <c r="B295" s="2" t="s">
        <v>21</v>
      </c>
      <c r="C295" s="2" t="s">
        <v>451</v>
      </c>
      <c r="D295" s="3">
        <v>45058</v>
      </c>
      <c r="E295" s="4">
        <v>5</v>
      </c>
      <c r="F295" s="5">
        <v>40</v>
      </c>
      <c r="G295" s="4">
        <v>0.5</v>
      </c>
      <c r="H295" s="2" t="s">
        <v>23</v>
      </c>
      <c r="I295" s="2" t="s">
        <v>539</v>
      </c>
      <c r="J295" s="2" t="s">
        <v>540</v>
      </c>
      <c r="K295" s="2" t="s">
        <v>541</v>
      </c>
      <c r="L295" s="2" t="s">
        <v>542</v>
      </c>
      <c r="M295" s="2" t="s">
        <v>543</v>
      </c>
      <c r="N295" s="5">
        <v>40</v>
      </c>
      <c r="O295" s="5">
        <v>0</v>
      </c>
      <c r="P295" s="5">
        <v>3.7</v>
      </c>
      <c r="Q295" s="2" t="s">
        <v>29</v>
      </c>
      <c r="R295" s="5">
        <v>0</v>
      </c>
      <c r="S295" s="2" t="s">
        <v>544</v>
      </c>
      <c r="T295" s="2" t="s">
        <v>31</v>
      </c>
    </row>
    <row r="296" spans="1:20" x14ac:dyDescent="0.25">
      <c r="A296" s="2" t="s">
        <v>760</v>
      </c>
      <c r="B296" s="2" t="s">
        <v>21</v>
      </c>
      <c r="C296" s="2" t="s">
        <v>761</v>
      </c>
      <c r="D296" s="3">
        <v>45058</v>
      </c>
      <c r="E296" s="4">
        <v>4000</v>
      </c>
      <c r="F296" s="5">
        <v>40</v>
      </c>
      <c r="G296" s="4">
        <v>4</v>
      </c>
      <c r="H296" s="2" t="s">
        <v>23</v>
      </c>
      <c r="I296" s="2" t="s">
        <v>539</v>
      </c>
      <c r="J296" s="2" t="s">
        <v>540</v>
      </c>
      <c r="K296" s="2" t="s">
        <v>733</v>
      </c>
      <c r="L296" s="2" t="s">
        <v>734</v>
      </c>
      <c r="M296" s="2" t="s">
        <v>735</v>
      </c>
      <c r="N296" s="5">
        <v>40</v>
      </c>
      <c r="O296" s="5">
        <v>0</v>
      </c>
      <c r="P296" s="5">
        <v>10.7</v>
      </c>
      <c r="Q296" s="2" t="s">
        <v>29</v>
      </c>
      <c r="R296" s="5">
        <v>0</v>
      </c>
      <c r="S296" s="2" t="s">
        <v>724</v>
      </c>
      <c r="T296" s="2" t="s">
        <v>31</v>
      </c>
    </row>
    <row r="297" spans="1:20" x14ac:dyDescent="0.25">
      <c r="A297" s="2" t="s">
        <v>762</v>
      </c>
      <c r="B297" s="2" t="s">
        <v>21</v>
      </c>
      <c r="C297" s="2" t="s">
        <v>763</v>
      </c>
      <c r="D297" s="3">
        <v>45061</v>
      </c>
      <c r="E297" s="4">
        <v>2</v>
      </c>
      <c r="F297" s="5">
        <v>108</v>
      </c>
      <c r="G297" s="4">
        <v>0.2</v>
      </c>
      <c r="H297" s="2" t="s">
        <v>23</v>
      </c>
      <c r="I297" s="2" t="s">
        <v>93</v>
      </c>
      <c r="J297" s="2" t="s">
        <v>540</v>
      </c>
      <c r="K297" s="2" t="s">
        <v>646</v>
      </c>
      <c r="L297" s="2" t="s">
        <v>647</v>
      </c>
      <c r="M297" s="2" t="s">
        <v>648</v>
      </c>
      <c r="N297" s="5">
        <v>108</v>
      </c>
      <c r="O297" s="5">
        <v>0</v>
      </c>
      <c r="P297" s="5">
        <v>22.95</v>
      </c>
      <c r="Q297" s="2" t="s">
        <v>260</v>
      </c>
      <c r="R297" s="5">
        <v>0</v>
      </c>
      <c r="S297" s="2" t="s">
        <v>649</v>
      </c>
      <c r="T297" s="2" t="s">
        <v>31</v>
      </c>
    </row>
    <row r="298" spans="1:20" x14ac:dyDescent="0.25">
      <c r="A298" s="2" t="s">
        <v>764</v>
      </c>
      <c r="B298" s="2" t="s">
        <v>21</v>
      </c>
      <c r="C298" s="2" t="s">
        <v>765</v>
      </c>
      <c r="D298" s="3">
        <v>45061</v>
      </c>
      <c r="E298" s="4">
        <v>4</v>
      </c>
      <c r="F298" s="5">
        <v>212</v>
      </c>
      <c r="G298" s="4">
        <v>1.2</v>
      </c>
      <c r="H298" s="2" t="s">
        <v>23</v>
      </c>
      <c r="I298" s="2" t="s">
        <v>93</v>
      </c>
      <c r="J298" s="2" t="s">
        <v>540</v>
      </c>
      <c r="K298" s="2" t="s">
        <v>766</v>
      </c>
      <c r="L298" s="2" t="s">
        <v>767</v>
      </c>
      <c r="M298" s="2" t="s">
        <v>768</v>
      </c>
      <c r="N298" s="5">
        <v>212</v>
      </c>
      <c r="O298" s="5">
        <v>0</v>
      </c>
      <c r="P298" s="5">
        <v>45.05</v>
      </c>
      <c r="Q298" s="2" t="s">
        <v>260</v>
      </c>
      <c r="R298" s="5">
        <v>0</v>
      </c>
      <c r="S298" s="2" t="s">
        <v>125</v>
      </c>
      <c r="T298" s="2" t="s">
        <v>31</v>
      </c>
    </row>
    <row r="299" spans="1:20" x14ac:dyDescent="0.25">
      <c r="A299" s="2" t="s">
        <v>769</v>
      </c>
      <c r="B299" s="2" t="s">
        <v>21</v>
      </c>
      <c r="C299" s="2" t="s">
        <v>770</v>
      </c>
      <c r="D299" s="3">
        <v>45061</v>
      </c>
      <c r="E299" s="4">
        <v>1</v>
      </c>
      <c r="F299" s="5">
        <v>38.9</v>
      </c>
      <c r="G299" s="4">
        <v>0.25</v>
      </c>
      <c r="H299" s="2" t="s">
        <v>23</v>
      </c>
      <c r="I299" s="2" t="s">
        <v>93</v>
      </c>
      <c r="J299" s="2" t="s">
        <v>540</v>
      </c>
      <c r="K299" s="2" t="s">
        <v>771</v>
      </c>
      <c r="L299" s="2" t="s">
        <v>772</v>
      </c>
      <c r="M299" s="2" t="s">
        <v>773</v>
      </c>
      <c r="N299" s="5">
        <v>38.9</v>
      </c>
      <c r="O299" s="5">
        <v>0</v>
      </c>
      <c r="P299" s="5">
        <v>8.27</v>
      </c>
      <c r="Q299" s="2" t="s">
        <v>260</v>
      </c>
      <c r="R299" s="5">
        <v>0</v>
      </c>
      <c r="S299" s="2" t="s">
        <v>98</v>
      </c>
      <c r="T299" s="2" t="s">
        <v>31</v>
      </c>
    </row>
    <row r="300" spans="1:20" x14ac:dyDescent="0.25">
      <c r="A300" s="2" t="s">
        <v>774</v>
      </c>
      <c r="B300" s="2" t="s">
        <v>21</v>
      </c>
      <c r="C300" s="2" t="s">
        <v>775</v>
      </c>
      <c r="D300" s="3">
        <v>45061</v>
      </c>
      <c r="E300" s="4">
        <v>6</v>
      </c>
      <c r="F300" s="5">
        <v>90</v>
      </c>
      <c r="G300" s="4">
        <v>0.54</v>
      </c>
      <c r="H300" s="2" t="s">
        <v>23</v>
      </c>
      <c r="I300" s="2" t="s">
        <v>539</v>
      </c>
      <c r="J300" s="2" t="s">
        <v>540</v>
      </c>
      <c r="K300" s="2" t="s">
        <v>776</v>
      </c>
      <c r="L300" s="2" t="s">
        <v>777</v>
      </c>
      <c r="M300" s="2" t="s">
        <v>778</v>
      </c>
      <c r="N300" s="5">
        <v>90</v>
      </c>
      <c r="O300" s="5">
        <v>0</v>
      </c>
      <c r="P300" s="5">
        <v>24.08</v>
      </c>
      <c r="Q300" s="2" t="s">
        <v>29</v>
      </c>
      <c r="R300" s="5">
        <v>0</v>
      </c>
      <c r="S300" s="2" t="s">
        <v>544</v>
      </c>
      <c r="T300" s="2" t="s">
        <v>31</v>
      </c>
    </row>
    <row r="301" spans="1:20" x14ac:dyDescent="0.25">
      <c r="A301" s="2" t="s">
        <v>779</v>
      </c>
      <c r="B301" s="2" t="s">
        <v>21</v>
      </c>
      <c r="C301" s="2" t="s">
        <v>765</v>
      </c>
      <c r="D301" s="3">
        <v>45061</v>
      </c>
      <c r="E301" s="4">
        <v>3</v>
      </c>
      <c r="F301" s="5">
        <v>159</v>
      </c>
      <c r="G301" s="4">
        <v>0.9</v>
      </c>
      <c r="H301" s="2" t="s">
        <v>23</v>
      </c>
      <c r="I301" s="2" t="s">
        <v>93</v>
      </c>
      <c r="J301" s="2" t="s">
        <v>540</v>
      </c>
      <c r="K301" s="2" t="s">
        <v>780</v>
      </c>
      <c r="L301" s="2" t="s">
        <v>781</v>
      </c>
      <c r="M301" s="2" t="s">
        <v>782</v>
      </c>
      <c r="N301" s="5">
        <v>159</v>
      </c>
      <c r="O301" s="5">
        <v>0</v>
      </c>
      <c r="P301" s="5">
        <v>33.78</v>
      </c>
      <c r="Q301" s="2" t="s">
        <v>260</v>
      </c>
      <c r="R301" s="5">
        <v>0</v>
      </c>
      <c r="S301" s="2" t="s">
        <v>98</v>
      </c>
      <c r="T301" s="2" t="s">
        <v>31</v>
      </c>
    </row>
    <row r="302" spans="1:20" x14ac:dyDescent="0.25">
      <c r="A302" s="2" t="s">
        <v>783</v>
      </c>
      <c r="B302" s="2" t="s">
        <v>21</v>
      </c>
      <c r="C302" s="2" t="s">
        <v>784</v>
      </c>
      <c r="D302" s="3">
        <v>45061</v>
      </c>
      <c r="E302" s="4">
        <v>4</v>
      </c>
      <c r="F302" s="5">
        <v>212</v>
      </c>
      <c r="G302" s="4">
        <v>1.2</v>
      </c>
      <c r="H302" s="2" t="s">
        <v>23</v>
      </c>
      <c r="I302" s="2" t="s">
        <v>93</v>
      </c>
      <c r="J302" s="2" t="s">
        <v>540</v>
      </c>
      <c r="K302" s="2" t="s">
        <v>780</v>
      </c>
      <c r="L302" s="2" t="s">
        <v>781</v>
      </c>
      <c r="M302" s="2" t="s">
        <v>782</v>
      </c>
      <c r="N302" s="5">
        <v>212</v>
      </c>
      <c r="O302" s="5">
        <v>0</v>
      </c>
      <c r="P302" s="5">
        <v>45.05</v>
      </c>
      <c r="Q302" s="2" t="s">
        <v>260</v>
      </c>
      <c r="R302" s="5">
        <v>0</v>
      </c>
      <c r="S302" s="2" t="s">
        <v>98</v>
      </c>
      <c r="T302" s="2" t="s">
        <v>31</v>
      </c>
    </row>
    <row r="303" spans="1:20" x14ac:dyDescent="0.25">
      <c r="A303" s="2" t="s">
        <v>785</v>
      </c>
      <c r="B303" s="2" t="s">
        <v>21</v>
      </c>
      <c r="C303" s="2" t="s">
        <v>786</v>
      </c>
      <c r="D303" s="3">
        <v>45061</v>
      </c>
      <c r="E303" s="4">
        <v>70</v>
      </c>
      <c r="F303" s="5">
        <v>105</v>
      </c>
      <c r="G303" s="4">
        <v>3.5</v>
      </c>
      <c r="H303" s="2" t="s">
        <v>23</v>
      </c>
      <c r="I303" s="2" t="s">
        <v>539</v>
      </c>
      <c r="J303" s="2" t="s">
        <v>540</v>
      </c>
      <c r="K303" s="2" t="s">
        <v>787</v>
      </c>
      <c r="L303" s="2" t="s">
        <v>788</v>
      </c>
      <c r="M303" s="2" t="s">
        <v>789</v>
      </c>
      <c r="N303" s="5">
        <v>105</v>
      </c>
      <c r="O303" s="5">
        <v>0</v>
      </c>
      <c r="P303" s="5">
        <v>28.09</v>
      </c>
      <c r="Q303" s="2" t="s">
        <v>29</v>
      </c>
      <c r="R303" s="5">
        <v>0</v>
      </c>
      <c r="S303" s="2" t="s">
        <v>690</v>
      </c>
      <c r="T303" s="2" t="s">
        <v>31</v>
      </c>
    </row>
    <row r="304" spans="1:20" x14ac:dyDescent="0.25">
      <c r="A304" s="2" t="s">
        <v>790</v>
      </c>
      <c r="B304" s="2" t="s">
        <v>21</v>
      </c>
      <c r="C304" s="2" t="s">
        <v>695</v>
      </c>
      <c r="D304" s="3">
        <v>45061</v>
      </c>
      <c r="E304" s="4">
        <v>500</v>
      </c>
      <c r="F304" s="5">
        <v>50</v>
      </c>
      <c r="G304" s="4">
        <v>2.5</v>
      </c>
      <c r="H304" s="2" t="s">
        <v>23</v>
      </c>
      <c r="I304" s="2" t="s">
        <v>492</v>
      </c>
      <c r="J304" s="2" t="s">
        <v>540</v>
      </c>
      <c r="K304" s="2" t="s">
        <v>791</v>
      </c>
      <c r="L304" s="2" t="s">
        <v>792</v>
      </c>
      <c r="M304" s="2" t="s">
        <v>793</v>
      </c>
      <c r="N304" s="5">
        <v>50</v>
      </c>
      <c r="O304" s="5">
        <v>0</v>
      </c>
      <c r="P304" s="5">
        <v>10.63</v>
      </c>
      <c r="Q304" s="2" t="s">
        <v>260</v>
      </c>
      <c r="R304" s="5">
        <v>0</v>
      </c>
      <c r="S304" s="2" t="s">
        <v>497</v>
      </c>
      <c r="T304" s="2" t="s">
        <v>31</v>
      </c>
    </row>
    <row r="305" spans="1:20" x14ac:dyDescent="0.25">
      <c r="A305" s="2" t="s">
        <v>794</v>
      </c>
      <c r="B305" s="2" t="s">
        <v>21</v>
      </c>
      <c r="C305" s="2" t="s">
        <v>587</v>
      </c>
      <c r="D305" s="3">
        <v>45063</v>
      </c>
      <c r="E305" s="4">
        <v>30</v>
      </c>
      <c r="F305" s="5">
        <v>450</v>
      </c>
      <c r="G305" s="4">
        <v>12</v>
      </c>
      <c r="H305" s="2" t="s">
        <v>23</v>
      </c>
      <c r="I305" s="2" t="s">
        <v>539</v>
      </c>
      <c r="J305" s="2" t="s">
        <v>540</v>
      </c>
      <c r="K305" s="2" t="s">
        <v>795</v>
      </c>
      <c r="L305" s="2" t="s">
        <v>796</v>
      </c>
      <c r="M305" s="2" t="s">
        <v>797</v>
      </c>
      <c r="N305" s="5">
        <v>450</v>
      </c>
      <c r="O305" s="5">
        <v>0</v>
      </c>
      <c r="P305" s="5">
        <v>120.38</v>
      </c>
      <c r="Q305" s="2" t="s">
        <v>29</v>
      </c>
      <c r="R305" s="5">
        <v>0</v>
      </c>
      <c r="S305" s="2" t="s">
        <v>544</v>
      </c>
      <c r="T305" s="2" t="s">
        <v>31</v>
      </c>
    </row>
    <row r="306" spans="1:20" x14ac:dyDescent="0.25">
      <c r="A306" s="2" t="s">
        <v>798</v>
      </c>
      <c r="B306" s="2" t="s">
        <v>21</v>
      </c>
      <c r="C306" s="2" t="s">
        <v>587</v>
      </c>
      <c r="D306" s="3">
        <v>45063</v>
      </c>
      <c r="E306" s="4">
        <v>39</v>
      </c>
      <c r="F306" s="5">
        <v>585</v>
      </c>
      <c r="G306" s="4">
        <v>15.6</v>
      </c>
      <c r="H306" s="2" t="s">
        <v>23</v>
      </c>
      <c r="I306" s="2" t="s">
        <v>539</v>
      </c>
      <c r="J306" s="2" t="s">
        <v>540</v>
      </c>
      <c r="K306" s="2" t="s">
        <v>795</v>
      </c>
      <c r="L306" s="2" t="s">
        <v>796</v>
      </c>
      <c r="M306" s="2" t="s">
        <v>797</v>
      </c>
      <c r="N306" s="5">
        <v>585</v>
      </c>
      <c r="O306" s="5">
        <v>0</v>
      </c>
      <c r="P306" s="5">
        <v>156.49</v>
      </c>
      <c r="Q306" s="2" t="s">
        <v>29</v>
      </c>
      <c r="R306" s="5">
        <v>0</v>
      </c>
      <c r="S306" s="2" t="s">
        <v>544</v>
      </c>
      <c r="T306" s="2" t="s">
        <v>31</v>
      </c>
    </row>
    <row r="307" spans="1:20" x14ac:dyDescent="0.25">
      <c r="A307" s="2" t="s">
        <v>799</v>
      </c>
      <c r="B307" s="2" t="s">
        <v>21</v>
      </c>
      <c r="C307" s="2" t="s">
        <v>587</v>
      </c>
      <c r="D307" s="3">
        <v>45063</v>
      </c>
      <c r="E307" s="4">
        <v>30</v>
      </c>
      <c r="F307" s="5">
        <v>450</v>
      </c>
      <c r="G307" s="4">
        <v>12</v>
      </c>
      <c r="H307" s="2" t="s">
        <v>23</v>
      </c>
      <c r="I307" s="2" t="s">
        <v>539</v>
      </c>
      <c r="J307" s="2" t="s">
        <v>540</v>
      </c>
      <c r="K307" s="2" t="s">
        <v>795</v>
      </c>
      <c r="L307" s="2" t="s">
        <v>796</v>
      </c>
      <c r="M307" s="2" t="s">
        <v>797</v>
      </c>
      <c r="N307" s="5">
        <v>450</v>
      </c>
      <c r="O307" s="5">
        <v>0</v>
      </c>
      <c r="P307" s="5">
        <v>120.38</v>
      </c>
      <c r="Q307" s="2" t="s">
        <v>29</v>
      </c>
      <c r="R307" s="5">
        <v>0</v>
      </c>
      <c r="S307" s="2" t="s">
        <v>544</v>
      </c>
      <c r="T307" s="2" t="s">
        <v>31</v>
      </c>
    </row>
    <row r="308" spans="1:20" x14ac:dyDescent="0.25">
      <c r="A308" s="2" t="s">
        <v>800</v>
      </c>
      <c r="B308" s="2" t="s">
        <v>21</v>
      </c>
      <c r="C308" s="2" t="s">
        <v>801</v>
      </c>
      <c r="D308" s="3">
        <v>45064</v>
      </c>
      <c r="E308" s="4">
        <v>1</v>
      </c>
      <c r="F308" s="5">
        <v>56</v>
      </c>
      <c r="G308" s="4">
        <v>1</v>
      </c>
      <c r="H308" s="2" t="s">
        <v>23</v>
      </c>
      <c r="I308" s="2" t="s">
        <v>93</v>
      </c>
      <c r="J308" s="2" t="s">
        <v>540</v>
      </c>
      <c r="K308" s="2" t="s">
        <v>659</v>
      </c>
      <c r="L308" s="2" t="s">
        <v>660</v>
      </c>
      <c r="M308" s="2" t="s">
        <v>661</v>
      </c>
      <c r="N308" s="5">
        <v>56</v>
      </c>
      <c r="O308" s="5">
        <v>0</v>
      </c>
      <c r="P308" s="5">
        <v>11.9</v>
      </c>
      <c r="Q308" s="2" t="s">
        <v>260</v>
      </c>
      <c r="R308" s="5">
        <v>0</v>
      </c>
      <c r="S308" s="2" t="s">
        <v>230</v>
      </c>
      <c r="T308" s="2" t="s">
        <v>31</v>
      </c>
    </row>
    <row r="309" spans="1:20" x14ac:dyDescent="0.25">
      <c r="A309" s="2" t="s">
        <v>802</v>
      </c>
      <c r="B309" s="2" t="s">
        <v>21</v>
      </c>
      <c r="C309" s="2" t="s">
        <v>765</v>
      </c>
      <c r="D309" s="3">
        <v>45064</v>
      </c>
      <c r="E309" s="4">
        <v>2</v>
      </c>
      <c r="F309" s="5">
        <v>106</v>
      </c>
      <c r="G309" s="4">
        <v>0.6</v>
      </c>
      <c r="H309" s="2" t="s">
        <v>23</v>
      </c>
      <c r="I309" s="2" t="s">
        <v>539</v>
      </c>
      <c r="J309" s="2" t="s">
        <v>540</v>
      </c>
      <c r="K309" s="2" t="s">
        <v>803</v>
      </c>
      <c r="L309" s="2" t="s">
        <v>804</v>
      </c>
      <c r="M309" s="2" t="s">
        <v>805</v>
      </c>
      <c r="N309" s="5">
        <v>106</v>
      </c>
      <c r="O309" s="5">
        <v>0</v>
      </c>
      <c r="P309" s="5">
        <v>28.36</v>
      </c>
      <c r="Q309" s="2" t="s">
        <v>29</v>
      </c>
      <c r="R309" s="5">
        <v>0</v>
      </c>
      <c r="S309" s="2" t="s">
        <v>806</v>
      </c>
      <c r="T309" s="2" t="s">
        <v>31</v>
      </c>
    </row>
    <row r="310" spans="1:20" x14ac:dyDescent="0.25">
      <c r="A310" s="2" t="s">
        <v>807</v>
      </c>
      <c r="B310" s="2" t="s">
        <v>21</v>
      </c>
      <c r="C310" s="2" t="s">
        <v>801</v>
      </c>
      <c r="D310" s="3">
        <v>45064</v>
      </c>
      <c r="E310" s="4">
        <v>1</v>
      </c>
      <c r="F310" s="5">
        <v>56</v>
      </c>
      <c r="G310" s="4">
        <v>1</v>
      </c>
      <c r="H310" s="2" t="s">
        <v>23</v>
      </c>
      <c r="I310" s="2" t="s">
        <v>539</v>
      </c>
      <c r="J310" s="2" t="s">
        <v>540</v>
      </c>
      <c r="K310" s="2" t="s">
        <v>560</v>
      </c>
      <c r="L310" s="2" t="s">
        <v>561</v>
      </c>
      <c r="M310" s="2" t="s">
        <v>562</v>
      </c>
      <c r="N310" s="5">
        <v>56</v>
      </c>
      <c r="O310" s="5">
        <v>0</v>
      </c>
      <c r="P310" s="5">
        <v>14.98</v>
      </c>
      <c r="Q310" s="2" t="s">
        <v>29</v>
      </c>
      <c r="R310" s="5">
        <v>0</v>
      </c>
      <c r="S310" s="2" t="s">
        <v>544</v>
      </c>
      <c r="T310" s="2" t="s">
        <v>31</v>
      </c>
    </row>
    <row r="311" spans="1:20" x14ac:dyDescent="0.25">
      <c r="A311" s="2" t="s">
        <v>807</v>
      </c>
      <c r="B311" s="2" t="s">
        <v>21</v>
      </c>
      <c r="C311" s="2" t="s">
        <v>808</v>
      </c>
      <c r="D311" s="3">
        <v>45064</v>
      </c>
      <c r="E311" s="4">
        <v>1</v>
      </c>
      <c r="F311" s="5">
        <v>62</v>
      </c>
      <c r="G311" s="4">
        <v>0.3</v>
      </c>
      <c r="H311" s="2" t="s">
        <v>23</v>
      </c>
      <c r="I311" s="2" t="s">
        <v>539</v>
      </c>
      <c r="J311" s="2" t="s">
        <v>540</v>
      </c>
      <c r="K311" s="2" t="s">
        <v>560</v>
      </c>
      <c r="L311" s="2" t="s">
        <v>561</v>
      </c>
      <c r="M311" s="2" t="s">
        <v>562</v>
      </c>
      <c r="N311" s="5">
        <v>62</v>
      </c>
      <c r="O311" s="5">
        <v>0</v>
      </c>
      <c r="P311" s="5">
        <v>16.579999999999998</v>
      </c>
      <c r="Q311" s="2" t="s">
        <v>29</v>
      </c>
      <c r="R311" s="5">
        <v>0</v>
      </c>
      <c r="S311" s="2" t="s">
        <v>544</v>
      </c>
      <c r="T311" s="2" t="s">
        <v>31</v>
      </c>
    </row>
    <row r="312" spans="1:20" x14ac:dyDescent="0.25">
      <c r="A312" s="2" t="s">
        <v>807</v>
      </c>
      <c r="B312" s="2" t="s">
        <v>21</v>
      </c>
      <c r="C312" s="2" t="s">
        <v>784</v>
      </c>
      <c r="D312" s="3">
        <v>45064</v>
      </c>
      <c r="E312" s="4">
        <v>2</v>
      </c>
      <c r="F312" s="5">
        <v>106</v>
      </c>
      <c r="G312" s="4">
        <v>0.6</v>
      </c>
      <c r="H312" s="2" t="s">
        <v>23</v>
      </c>
      <c r="I312" s="2" t="s">
        <v>539</v>
      </c>
      <c r="J312" s="2" t="s">
        <v>540</v>
      </c>
      <c r="K312" s="2" t="s">
        <v>560</v>
      </c>
      <c r="L312" s="2" t="s">
        <v>561</v>
      </c>
      <c r="M312" s="2" t="s">
        <v>562</v>
      </c>
      <c r="N312" s="5">
        <v>106</v>
      </c>
      <c r="O312" s="5">
        <v>0</v>
      </c>
      <c r="P312" s="5">
        <v>28.36</v>
      </c>
      <c r="Q312" s="2" t="s">
        <v>29</v>
      </c>
      <c r="R312" s="5">
        <v>0</v>
      </c>
      <c r="S312" s="2" t="s">
        <v>544</v>
      </c>
      <c r="T312" s="2" t="s">
        <v>31</v>
      </c>
    </row>
    <row r="313" spans="1:20" x14ac:dyDescent="0.25">
      <c r="A313" s="2" t="s">
        <v>809</v>
      </c>
      <c r="B313" s="2" t="s">
        <v>21</v>
      </c>
      <c r="C313" s="2" t="s">
        <v>810</v>
      </c>
      <c r="D313" s="3">
        <v>45064</v>
      </c>
      <c r="E313" s="4">
        <v>4</v>
      </c>
      <c r="F313" s="5">
        <v>155.6</v>
      </c>
      <c r="G313" s="4">
        <v>1</v>
      </c>
      <c r="H313" s="2" t="s">
        <v>23</v>
      </c>
      <c r="I313" s="2" t="s">
        <v>93</v>
      </c>
      <c r="J313" s="2" t="s">
        <v>540</v>
      </c>
      <c r="K313" s="2" t="s">
        <v>112</v>
      </c>
      <c r="L313" s="2" t="s">
        <v>113</v>
      </c>
      <c r="M313" s="2" t="s">
        <v>114</v>
      </c>
      <c r="N313" s="5">
        <v>155.6</v>
      </c>
      <c r="O313" s="5">
        <v>0</v>
      </c>
      <c r="P313" s="5">
        <v>33.07</v>
      </c>
      <c r="Q313" s="2" t="s">
        <v>260</v>
      </c>
      <c r="R313" s="5">
        <v>0</v>
      </c>
      <c r="S313" s="2" t="s">
        <v>115</v>
      </c>
      <c r="T313" s="2" t="s">
        <v>31</v>
      </c>
    </row>
    <row r="314" spans="1:20" x14ac:dyDescent="0.25">
      <c r="A314" s="2" t="s">
        <v>811</v>
      </c>
      <c r="B314" s="2" t="s">
        <v>21</v>
      </c>
      <c r="C314" s="2" t="s">
        <v>812</v>
      </c>
      <c r="D314" s="3">
        <v>45064</v>
      </c>
      <c r="E314" s="4">
        <v>4</v>
      </c>
      <c r="F314" s="5">
        <v>33.6</v>
      </c>
      <c r="G314" s="4">
        <v>0.08</v>
      </c>
      <c r="H314" s="2" t="s">
        <v>23</v>
      </c>
      <c r="I314" s="2" t="s">
        <v>93</v>
      </c>
      <c r="J314" s="2" t="s">
        <v>540</v>
      </c>
      <c r="K314" s="2" t="s">
        <v>112</v>
      </c>
      <c r="L314" s="2" t="s">
        <v>113</v>
      </c>
      <c r="M314" s="2" t="s">
        <v>114</v>
      </c>
      <c r="N314" s="5">
        <v>33.6</v>
      </c>
      <c r="O314" s="5">
        <v>0</v>
      </c>
      <c r="P314" s="5">
        <v>7.13</v>
      </c>
      <c r="Q314" s="2" t="s">
        <v>260</v>
      </c>
      <c r="R314" s="5">
        <v>0</v>
      </c>
      <c r="S314" s="2" t="s">
        <v>115</v>
      </c>
      <c r="T314" s="2" t="s">
        <v>31</v>
      </c>
    </row>
    <row r="315" spans="1:20" x14ac:dyDescent="0.25">
      <c r="A315" s="2" t="s">
        <v>813</v>
      </c>
      <c r="B315" s="2" t="s">
        <v>21</v>
      </c>
      <c r="C315" s="2" t="s">
        <v>814</v>
      </c>
      <c r="D315" s="3">
        <v>45064</v>
      </c>
      <c r="E315" s="4">
        <v>1</v>
      </c>
      <c r="F315" s="5">
        <v>54</v>
      </c>
      <c r="G315" s="4">
        <v>0.1</v>
      </c>
      <c r="H315" s="2" t="s">
        <v>23</v>
      </c>
      <c r="I315" s="2" t="s">
        <v>539</v>
      </c>
      <c r="J315" s="2" t="s">
        <v>540</v>
      </c>
      <c r="K315" s="2" t="s">
        <v>815</v>
      </c>
      <c r="L315" s="2" t="s">
        <v>816</v>
      </c>
      <c r="M315" s="2" t="s">
        <v>817</v>
      </c>
      <c r="N315" s="5">
        <v>54</v>
      </c>
      <c r="O315" s="5">
        <v>0</v>
      </c>
      <c r="P315" s="5">
        <v>14.44</v>
      </c>
      <c r="Q315" s="2" t="s">
        <v>29</v>
      </c>
      <c r="R315" s="5">
        <v>0</v>
      </c>
      <c r="S315" s="2" t="s">
        <v>544</v>
      </c>
      <c r="T315" s="2" t="s">
        <v>31</v>
      </c>
    </row>
    <row r="316" spans="1:20" x14ac:dyDescent="0.25">
      <c r="A316" s="2" t="s">
        <v>813</v>
      </c>
      <c r="B316" s="2" t="s">
        <v>21</v>
      </c>
      <c r="C316" s="2" t="s">
        <v>818</v>
      </c>
      <c r="D316" s="3">
        <v>45064</v>
      </c>
      <c r="E316" s="4">
        <v>2</v>
      </c>
      <c r="F316" s="5">
        <v>48</v>
      </c>
      <c r="G316" s="4">
        <v>0.2</v>
      </c>
      <c r="H316" s="2" t="s">
        <v>23</v>
      </c>
      <c r="I316" s="2" t="s">
        <v>539</v>
      </c>
      <c r="J316" s="2" t="s">
        <v>540</v>
      </c>
      <c r="K316" s="2" t="s">
        <v>815</v>
      </c>
      <c r="L316" s="2" t="s">
        <v>816</v>
      </c>
      <c r="M316" s="2" t="s">
        <v>817</v>
      </c>
      <c r="N316" s="5">
        <v>48</v>
      </c>
      <c r="O316" s="5">
        <v>0</v>
      </c>
      <c r="P316" s="5">
        <v>12.84</v>
      </c>
      <c r="Q316" s="2" t="s">
        <v>29</v>
      </c>
      <c r="R316" s="5">
        <v>0</v>
      </c>
      <c r="S316" s="2" t="s">
        <v>544</v>
      </c>
      <c r="T316" s="2" t="s">
        <v>31</v>
      </c>
    </row>
    <row r="317" spans="1:20" x14ac:dyDescent="0.25">
      <c r="A317" s="2" t="s">
        <v>819</v>
      </c>
      <c r="B317" s="2" t="s">
        <v>21</v>
      </c>
      <c r="C317" s="2" t="s">
        <v>564</v>
      </c>
      <c r="D317" s="3">
        <v>45064</v>
      </c>
      <c r="E317" s="4">
        <v>40</v>
      </c>
      <c r="F317" s="5">
        <v>1480</v>
      </c>
      <c r="G317" s="4">
        <v>37.200000000000003</v>
      </c>
      <c r="H317" s="2" t="s">
        <v>23</v>
      </c>
      <c r="I317" s="2" t="s">
        <v>492</v>
      </c>
      <c r="J317" s="2" t="s">
        <v>540</v>
      </c>
      <c r="K317" s="2" t="s">
        <v>820</v>
      </c>
      <c r="L317" s="2" t="s">
        <v>821</v>
      </c>
      <c r="M317" s="2" t="s">
        <v>822</v>
      </c>
      <c r="N317" s="5">
        <v>1480</v>
      </c>
      <c r="O317" s="5">
        <v>0</v>
      </c>
      <c r="P317" s="5">
        <v>314.5</v>
      </c>
      <c r="Q317" s="2" t="s">
        <v>260</v>
      </c>
      <c r="R317" s="5">
        <v>0</v>
      </c>
      <c r="S317" s="2" t="s">
        <v>497</v>
      </c>
      <c r="T317" s="2" t="s">
        <v>31</v>
      </c>
    </row>
    <row r="318" spans="1:20" x14ac:dyDescent="0.25">
      <c r="A318" s="2" t="s">
        <v>823</v>
      </c>
      <c r="B318" s="2" t="s">
        <v>21</v>
      </c>
      <c r="C318" s="2" t="s">
        <v>564</v>
      </c>
      <c r="D318" s="3">
        <v>45064</v>
      </c>
      <c r="E318" s="4">
        <v>20</v>
      </c>
      <c r="F318" s="5">
        <v>740</v>
      </c>
      <c r="G318" s="4">
        <v>18.600000000000001</v>
      </c>
      <c r="H318" s="2" t="s">
        <v>23</v>
      </c>
      <c r="I318" s="2" t="s">
        <v>539</v>
      </c>
      <c r="J318" s="2" t="s">
        <v>540</v>
      </c>
      <c r="K318" s="2" t="s">
        <v>824</v>
      </c>
      <c r="L318" s="2" t="s">
        <v>825</v>
      </c>
      <c r="M318" s="2" t="s">
        <v>826</v>
      </c>
      <c r="N318" s="5">
        <v>740</v>
      </c>
      <c r="O318" s="5">
        <v>0</v>
      </c>
      <c r="P318" s="5">
        <v>197.95</v>
      </c>
      <c r="Q318" s="2" t="s">
        <v>29</v>
      </c>
      <c r="R318" s="5">
        <v>0</v>
      </c>
      <c r="S318" s="2" t="s">
        <v>724</v>
      </c>
      <c r="T318" s="2" t="s">
        <v>31</v>
      </c>
    </row>
    <row r="319" spans="1:20" x14ac:dyDescent="0.25">
      <c r="A319" s="2" t="s">
        <v>827</v>
      </c>
      <c r="B319" s="2" t="s">
        <v>21</v>
      </c>
      <c r="C319" s="2" t="s">
        <v>801</v>
      </c>
      <c r="D319" s="3">
        <v>45064</v>
      </c>
      <c r="E319" s="4">
        <v>4</v>
      </c>
      <c r="F319" s="5">
        <v>224</v>
      </c>
      <c r="G319" s="4">
        <v>4</v>
      </c>
      <c r="H319" s="2" t="s">
        <v>23</v>
      </c>
      <c r="I319" s="2" t="s">
        <v>539</v>
      </c>
      <c r="J319" s="2" t="s">
        <v>540</v>
      </c>
      <c r="K319" s="2" t="s">
        <v>828</v>
      </c>
      <c r="L319" s="2" t="s">
        <v>829</v>
      </c>
      <c r="M319" s="2" t="s">
        <v>830</v>
      </c>
      <c r="N319" s="5">
        <v>224</v>
      </c>
      <c r="O319" s="5">
        <v>0</v>
      </c>
      <c r="P319" s="5">
        <v>59.92</v>
      </c>
      <c r="Q319" s="2" t="s">
        <v>29</v>
      </c>
      <c r="R319" s="5">
        <v>0</v>
      </c>
      <c r="S319" s="2" t="s">
        <v>544</v>
      </c>
      <c r="T319" s="2" t="s">
        <v>31</v>
      </c>
    </row>
    <row r="320" spans="1:20" x14ac:dyDescent="0.25">
      <c r="A320" s="2" t="s">
        <v>827</v>
      </c>
      <c r="B320" s="2" t="s">
        <v>21</v>
      </c>
      <c r="C320" s="2" t="s">
        <v>831</v>
      </c>
      <c r="D320" s="3">
        <v>45064</v>
      </c>
      <c r="E320" s="4">
        <v>2</v>
      </c>
      <c r="F320" s="5">
        <v>112</v>
      </c>
      <c r="G320" s="4">
        <v>2.8</v>
      </c>
      <c r="H320" s="2" t="s">
        <v>23</v>
      </c>
      <c r="I320" s="2" t="s">
        <v>539</v>
      </c>
      <c r="J320" s="2" t="s">
        <v>540</v>
      </c>
      <c r="K320" s="2" t="s">
        <v>828</v>
      </c>
      <c r="L320" s="2" t="s">
        <v>829</v>
      </c>
      <c r="M320" s="2" t="s">
        <v>830</v>
      </c>
      <c r="N320" s="5">
        <v>112</v>
      </c>
      <c r="O320" s="5">
        <v>0</v>
      </c>
      <c r="P320" s="5">
        <v>29.96</v>
      </c>
      <c r="Q320" s="2" t="s">
        <v>29</v>
      </c>
      <c r="R320" s="5">
        <v>0</v>
      </c>
      <c r="S320" s="2" t="s">
        <v>544</v>
      </c>
      <c r="T320" s="2" t="s">
        <v>31</v>
      </c>
    </row>
    <row r="321" spans="1:20" x14ac:dyDescent="0.25">
      <c r="A321" s="2" t="s">
        <v>827</v>
      </c>
      <c r="B321" s="2" t="s">
        <v>21</v>
      </c>
      <c r="C321" s="2" t="s">
        <v>786</v>
      </c>
      <c r="D321" s="3">
        <v>45064</v>
      </c>
      <c r="E321" s="4">
        <v>6</v>
      </c>
      <c r="F321" s="5">
        <v>9</v>
      </c>
      <c r="G321" s="4">
        <v>0.3</v>
      </c>
      <c r="H321" s="2" t="s">
        <v>23</v>
      </c>
      <c r="I321" s="2" t="s">
        <v>539</v>
      </c>
      <c r="J321" s="2" t="s">
        <v>540</v>
      </c>
      <c r="K321" s="2" t="s">
        <v>828</v>
      </c>
      <c r="L321" s="2" t="s">
        <v>829</v>
      </c>
      <c r="M321" s="2" t="s">
        <v>830</v>
      </c>
      <c r="N321" s="5">
        <v>9</v>
      </c>
      <c r="O321" s="5">
        <v>0</v>
      </c>
      <c r="P321" s="5">
        <v>2.41</v>
      </c>
      <c r="Q321" s="2" t="s">
        <v>29</v>
      </c>
      <c r="R321" s="5">
        <v>0</v>
      </c>
      <c r="S321" s="2" t="s">
        <v>544</v>
      </c>
      <c r="T321" s="2" t="s">
        <v>31</v>
      </c>
    </row>
    <row r="322" spans="1:20" x14ac:dyDescent="0.25">
      <c r="A322" s="2" t="s">
        <v>832</v>
      </c>
      <c r="B322" s="2" t="s">
        <v>21</v>
      </c>
      <c r="C322" s="2" t="s">
        <v>695</v>
      </c>
      <c r="D322" s="3">
        <v>45064</v>
      </c>
      <c r="E322" s="4">
        <v>10</v>
      </c>
      <c r="F322" s="5">
        <v>1</v>
      </c>
      <c r="G322" s="4">
        <v>0.05</v>
      </c>
      <c r="H322" s="2" t="s">
        <v>23</v>
      </c>
      <c r="I322" s="2" t="s">
        <v>93</v>
      </c>
      <c r="J322" s="2" t="s">
        <v>540</v>
      </c>
      <c r="K322" s="2" t="s">
        <v>659</v>
      </c>
      <c r="L322" s="2" t="s">
        <v>660</v>
      </c>
      <c r="M322" s="2" t="s">
        <v>661</v>
      </c>
      <c r="N322" s="5">
        <v>1</v>
      </c>
      <c r="O322" s="5">
        <v>0</v>
      </c>
      <c r="P322" s="5">
        <v>0.22</v>
      </c>
      <c r="Q322" s="2" t="s">
        <v>260</v>
      </c>
      <c r="R322" s="5">
        <v>0</v>
      </c>
      <c r="S322" s="2" t="s">
        <v>230</v>
      </c>
      <c r="T322" s="2" t="s">
        <v>31</v>
      </c>
    </row>
    <row r="323" spans="1:20" x14ac:dyDescent="0.25">
      <c r="A323" s="2" t="s">
        <v>832</v>
      </c>
      <c r="B323" s="2" t="s">
        <v>21</v>
      </c>
      <c r="C323" s="2" t="s">
        <v>763</v>
      </c>
      <c r="D323" s="3">
        <v>45064</v>
      </c>
      <c r="E323" s="4">
        <v>1</v>
      </c>
      <c r="F323" s="5">
        <v>54</v>
      </c>
      <c r="G323" s="4">
        <v>0.1</v>
      </c>
      <c r="H323" s="2" t="s">
        <v>23</v>
      </c>
      <c r="I323" s="2" t="s">
        <v>93</v>
      </c>
      <c r="J323" s="2" t="s">
        <v>540</v>
      </c>
      <c r="K323" s="2" t="s">
        <v>659</v>
      </c>
      <c r="L323" s="2" t="s">
        <v>660</v>
      </c>
      <c r="M323" s="2" t="s">
        <v>661</v>
      </c>
      <c r="N323" s="5">
        <v>54</v>
      </c>
      <c r="O323" s="5">
        <v>0</v>
      </c>
      <c r="P323" s="5">
        <v>11.47</v>
      </c>
      <c r="Q323" s="2" t="s">
        <v>260</v>
      </c>
      <c r="R323" s="5">
        <v>0</v>
      </c>
      <c r="S323" s="2" t="s">
        <v>230</v>
      </c>
      <c r="T323" s="2" t="s">
        <v>31</v>
      </c>
    </row>
    <row r="324" spans="1:20" x14ac:dyDescent="0.25">
      <c r="A324" s="2" t="s">
        <v>832</v>
      </c>
      <c r="B324" s="2" t="s">
        <v>21</v>
      </c>
      <c r="C324" s="2" t="s">
        <v>818</v>
      </c>
      <c r="D324" s="3">
        <v>45064</v>
      </c>
      <c r="E324" s="4">
        <v>1</v>
      </c>
      <c r="F324" s="5">
        <v>24</v>
      </c>
      <c r="G324" s="4">
        <v>0.1</v>
      </c>
      <c r="H324" s="2" t="s">
        <v>23</v>
      </c>
      <c r="I324" s="2" t="s">
        <v>93</v>
      </c>
      <c r="J324" s="2" t="s">
        <v>540</v>
      </c>
      <c r="K324" s="2" t="s">
        <v>659</v>
      </c>
      <c r="L324" s="2" t="s">
        <v>660</v>
      </c>
      <c r="M324" s="2" t="s">
        <v>661</v>
      </c>
      <c r="N324" s="5">
        <v>24</v>
      </c>
      <c r="O324" s="5">
        <v>0</v>
      </c>
      <c r="P324" s="5">
        <v>5.0999999999999996</v>
      </c>
      <c r="Q324" s="2" t="s">
        <v>260</v>
      </c>
      <c r="R324" s="5">
        <v>0</v>
      </c>
      <c r="S324" s="2" t="s">
        <v>230</v>
      </c>
      <c r="T324" s="2" t="s">
        <v>31</v>
      </c>
    </row>
    <row r="325" spans="1:20" x14ac:dyDescent="0.25">
      <c r="A325" s="2" t="s">
        <v>833</v>
      </c>
      <c r="B325" s="2" t="s">
        <v>21</v>
      </c>
      <c r="C325" s="2" t="s">
        <v>587</v>
      </c>
      <c r="D325" s="3">
        <v>45065</v>
      </c>
      <c r="E325" s="4">
        <v>50</v>
      </c>
      <c r="F325" s="5">
        <v>750</v>
      </c>
      <c r="G325" s="4">
        <v>20</v>
      </c>
      <c r="H325" s="2" t="s">
        <v>23</v>
      </c>
      <c r="I325" s="2" t="s">
        <v>539</v>
      </c>
      <c r="J325" s="2" t="s">
        <v>540</v>
      </c>
      <c r="K325" s="2" t="s">
        <v>834</v>
      </c>
      <c r="L325" s="2" t="s">
        <v>835</v>
      </c>
      <c r="M325" s="2" t="s">
        <v>836</v>
      </c>
      <c r="N325" s="5">
        <v>750</v>
      </c>
      <c r="O325" s="5">
        <v>0</v>
      </c>
      <c r="P325" s="5">
        <v>200.63</v>
      </c>
      <c r="Q325" s="2" t="s">
        <v>29</v>
      </c>
      <c r="R325" s="5">
        <v>0</v>
      </c>
      <c r="S325" s="2" t="s">
        <v>544</v>
      </c>
      <c r="T325" s="2" t="s">
        <v>31</v>
      </c>
    </row>
    <row r="326" spans="1:20" x14ac:dyDescent="0.25">
      <c r="A326" s="2" t="s">
        <v>837</v>
      </c>
      <c r="B326" s="2" t="s">
        <v>21</v>
      </c>
      <c r="C326" s="2" t="s">
        <v>587</v>
      </c>
      <c r="D326" s="3">
        <v>45065</v>
      </c>
      <c r="E326" s="4">
        <v>50</v>
      </c>
      <c r="F326" s="5">
        <v>750</v>
      </c>
      <c r="G326" s="4">
        <v>20</v>
      </c>
      <c r="H326" s="2" t="s">
        <v>23</v>
      </c>
      <c r="I326" s="2" t="s">
        <v>539</v>
      </c>
      <c r="J326" s="2" t="s">
        <v>540</v>
      </c>
      <c r="K326" s="2" t="s">
        <v>834</v>
      </c>
      <c r="L326" s="2" t="s">
        <v>835</v>
      </c>
      <c r="M326" s="2" t="s">
        <v>836</v>
      </c>
      <c r="N326" s="5">
        <v>750</v>
      </c>
      <c r="O326" s="5">
        <v>0</v>
      </c>
      <c r="P326" s="5">
        <v>200.63</v>
      </c>
      <c r="Q326" s="2" t="s">
        <v>29</v>
      </c>
      <c r="R326" s="5">
        <v>0</v>
      </c>
      <c r="S326" s="2" t="s">
        <v>544</v>
      </c>
      <c r="T326" s="2" t="s">
        <v>31</v>
      </c>
    </row>
    <row r="327" spans="1:20" x14ac:dyDescent="0.25">
      <c r="A327" s="2" t="s">
        <v>838</v>
      </c>
      <c r="B327" s="2" t="s">
        <v>21</v>
      </c>
      <c r="C327" s="2" t="s">
        <v>587</v>
      </c>
      <c r="D327" s="3">
        <v>45065</v>
      </c>
      <c r="E327" s="4">
        <v>10</v>
      </c>
      <c r="F327" s="5">
        <v>150</v>
      </c>
      <c r="G327" s="4">
        <v>4</v>
      </c>
      <c r="H327" s="2" t="s">
        <v>23</v>
      </c>
      <c r="I327" s="2" t="s">
        <v>93</v>
      </c>
      <c r="J327" s="2" t="s">
        <v>540</v>
      </c>
      <c r="K327" s="2" t="s">
        <v>692</v>
      </c>
      <c r="L327" s="2" t="s">
        <v>693</v>
      </c>
      <c r="M327" s="2" t="s">
        <v>694</v>
      </c>
      <c r="N327" s="5">
        <v>150</v>
      </c>
      <c r="O327" s="5">
        <v>0</v>
      </c>
      <c r="P327" s="5">
        <v>31.88</v>
      </c>
      <c r="Q327" s="2" t="s">
        <v>260</v>
      </c>
      <c r="R327" s="5">
        <v>0</v>
      </c>
      <c r="S327" s="2" t="s">
        <v>125</v>
      </c>
      <c r="T327" s="2" t="s">
        <v>31</v>
      </c>
    </row>
    <row r="328" spans="1:20" x14ac:dyDescent="0.25">
      <c r="A328" s="2" t="s">
        <v>839</v>
      </c>
      <c r="B328" s="2" t="s">
        <v>21</v>
      </c>
      <c r="C328" s="2" t="s">
        <v>587</v>
      </c>
      <c r="D328" s="3">
        <v>45065</v>
      </c>
      <c r="E328" s="4">
        <v>20</v>
      </c>
      <c r="F328" s="5">
        <v>300</v>
      </c>
      <c r="G328" s="4">
        <v>8</v>
      </c>
      <c r="H328" s="2" t="s">
        <v>23</v>
      </c>
      <c r="I328" s="2" t="s">
        <v>93</v>
      </c>
      <c r="J328" s="2" t="s">
        <v>540</v>
      </c>
      <c r="K328" s="2" t="s">
        <v>840</v>
      </c>
      <c r="L328" s="2" t="s">
        <v>841</v>
      </c>
      <c r="M328" s="2" t="s">
        <v>842</v>
      </c>
      <c r="N328" s="5">
        <v>300</v>
      </c>
      <c r="O328" s="5">
        <v>0</v>
      </c>
      <c r="P328" s="5">
        <v>63.75</v>
      </c>
      <c r="Q328" s="2" t="s">
        <v>260</v>
      </c>
      <c r="R328" s="5">
        <v>0</v>
      </c>
      <c r="S328" s="2" t="s">
        <v>98</v>
      </c>
      <c r="T328" s="2" t="s">
        <v>31</v>
      </c>
    </row>
    <row r="329" spans="1:20" x14ac:dyDescent="0.25">
      <c r="A329" s="2" t="s">
        <v>843</v>
      </c>
      <c r="B329" s="2" t="s">
        <v>21</v>
      </c>
      <c r="C329" s="2" t="s">
        <v>587</v>
      </c>
      <c r="D329" s="3">
        <v>45065</v>
      </c>
      <c r="E329" s="4">
        <v>30</v>
      </c>
      <c r="F329" s="5">
        <v>450</v>
      </c>
      <c r="G329" s="4">
        <v>12</v>
      </c>
      <c r="H329" s="2" t="s">
        <v>23</v>
      </c>
      <c r="I329" s="2" t="s">
        <v>93</v>
      </c>
      <c r="J329" s="2" t="s">
        <v>540</v>
      </c>
      <c r="K329" s="2" t="s">
        <v>112</v>
      </c>
      <c r="L329" s="2" t="s">
        <v>113</v>
      </c>
      <c r="M329" s="2" t="s">
        <v>114</v>
      </c>
      <c r="N329" s="5">
        <v>450</v>
      </c>
      <c r="O329" s="5">
        <v>0</v>
      </c>
      <c r="P329" s="5">
        <v>95.63</v>
      </c>
      <c r="Q329" s="2" t="s">
        <v>260</v>
      </c>
      <c r="R329" s="5">
        <v>0</v>
      </c>
      <c r="S329" s="2" t="s">
        <v>115</v>
      </c>
      <c r="T329" s="2" t="s">
        <v>31</v>
      </c>
    </row>
    <row r="330" spans="1:20" x14ac:dyDescent="0.25">
      <c r="A330" s="2" t="s">
        <v>844</v>
      </c>
      <c r="B330" s="2" t="s">
        <v>21</v>
      </c>
      <c r="C330" s="2" t="s">
        <v>587</v>
      </c>
      <c r="D330" s="3">
        <v>45065</v>
      </c>
      <c r="E330" s="4">
        <v>40</v>
      </c>
      <c r="F330" s="5">
        <v>600</v>
      </c>
      <c r="G330" s="4">
        <v>16</v>
      </c>
      <c r="H330" s="2" t="s">
        <v>23</v>
      </c>
      <c r="I330" s="2" t="s">
        <v>539</v>
      </c>
      <c r="J330" s="2" t="s">
        <v>540</v>
      </c>
      <c r="K330" s="2" t="s">
        <v>845</v>
      </c>
      <c r="L330" s="2" t="s">
        <v>846</v>
      </c>
      <c r="M330" s="2" t="s">
        <v>847</v>
      </c>
      <c r="N330" s="5">
        <v>600</v>
      </c>
      <c r="O330" s="5">
        <v>0</v>
      </c>
      <c r="P330" s="5">
        <v>160.5</v>
      </c>
      <c r="Q330" s="2" t="s">
        <v>29</v>
      </c>
      <c r="R330" s="5">
        <v>0</v>
      </c>
      <c r="S330" s="2" t="s">
        <v>544</v>
      </c>
      <c r="T330" s="2" t="s">
        <v>31</v>
      </c>
    </row>
    <row r="331" spans="1:20" x14ac:dyDescent="0.25">
      <c r="A331" s="2" t="s">
        <v>848</v>
      </c>
      <c r="B331" s="2" t="s">
        <v>21</v>
      </c>
      <c r="C331" s="2" t="s">
        <v>587</v>
      </c>
      <c r="D331" s="3">
        <v>45065</v>
      </c>
      <c r="E331" s="4">
        <v>12</v>
      </c>
      <c r="F331" s="5">
        <v>180</v>
      </c>
      <c r="G331" s="4">
        <v>4.8</v>
      </c>
      <c r="H331" s="2" t="s">
        <v>23</v>
      </c>
      <c r="I331" s="2" t="s">
        <v>539</v>
      </c>
      <c r="J331" s="2" t="s">
        <v>540</v>
      </c>
      <c r="K331" s="2" t="s">
        <v>708</v>
      </c>
      <c r="L331" s="2" t="s">
        <v>709</v>
      </c>
      <c r="M331" s="2" t="s">
        <v>710</v>
      </c>
      <c r="N331" s="5">
        <v>180</v>
      </c>
      <c r="O331" s="5">
        <v>0</v>
      </c>
      <c r="P331" s="5">
        <v>48.15</v>
      </c>
      <c r="Q331" s="2" t="s">
        <v>29</v>
      </c>
      <c r="R331" s="5">
        <v>0</v>
      </c>
      <c r="S331" s="2" t="s">
        <v>544</v>
      </c>
      <c r="T331" s="2" t="s">
        <v>31</v>
      </c>
    </row>
    <row r="332" spans="1:20" x14ac:dyDescent="0.25">
      <c r="A332" s="2" t="s">
        <v>849</v>
      </c>
      <c r="B332" s="2" t="s">
        <v>21</v>
      </c>
      <c r="C332" s="2" t="s">
        <v>587</v>
      </c>
      <c r="D332" s="3">
        <v>45065</v>
      </c>
      <c r="E332" s="4">
        <v>26</v>
      </c>
      <c r="F332" s="5">
        <v>390</v>
      </c>
      <c r="G332" s="4">
        <v>10.4</v>
      </c>
      <c r="H332" s="2" t="s">
        <v>23</v>
      </c>
      <c r="I332" s="2" t="s">
        <v>539</v>
      </c>
      <c r="J332" s="2" t="s">
        <v>540</v>
      </c>
      <c r="K332" s="2" t="s">
        <v>850</v>
      </c>
      <c r="L332" s="2" t="s">
        <v>851</v>
      </c>
      <c r="M332" s="2" t="s">
        <v>852</v>
      </c>
      <c r="N332" s="5">
        <v>390</v>
      </c>
      <c r="O332" s="5">
        <v>0</v>
      </c>
      <c r="P332" s="5">
        <v>104.33</v>
      </c>
      <c r="Q332" s="2" t="s">
        <v>29</v>
      </c>
      <c r="R332" s="5">
        <v>0</v>
      </c>
      <c r="S332" s="2" t="s">
        <v>724</v>
      </c>
      <c r="T332" s="2" t="s">
        <v>31</v>
      </c>
    </row>
    <row r="333" spans="1:20" x14ac:dyDescent="0.25">
      <c r="A333" s="2" t="s">
        <v>853</v>
      </c>
      <c r="B333" s="2" t="s">
        <v>21</v>
      </c>
      <c r="C333" s="2" t="s">
        <v>587</v>
      </c>
      <c r="D333" s="3">
        <v>45065</v>
      </c>
      <c r="E333" s="4">
        <v>50</v>
      </c>
      <c r="F333" s="5">
        <v>750</v>
      </c>
      <c r="G333" s="4">
        <v>20</v>
      </c>
      <c r="H333" s="2" t="s">
        <v>23</v>
      </c>
      <c r="I333" s="2" t="s">
        <v>539</v>
      </c>
      <c r="J333" s="2" t="s">
        <v>540</v>
      </c>
      <c r="K333" s="2" t="s">
        <v>854</v>
      </c>
      <c r="L333" s="2" t="s">
        <v>855</v>
      </c>
      <c r="M333" s="2" t="s">
        <v>856</v>
      </c>
      <c r="N333" s="5">
        <v>750</v>
      </c>
      <c r="O333" s="5">
        <v>0</v>
      </c>
      <c r="P333" s="5">
        <v>200.63</v>
      </c>
      <c r="Q333" s="2" t="s">
        <v>29</v>
      </c>
      <c r="R333" s="5">
        <v>0</v>
      </c>
      <c r="S333" s="2" t="s">
        <v>857</v>
      </c>
      <c r="T333" s="2" t="s">
        <v>31</v>
      </c>
    </row>
    <row r="334" spans="1:20" x14ac:dyDescent="0.25">
      <c r="A334" s="2" t="s">
        <v>858</v>
      </c>
      <c r="B334" s="2" t="s">
        <v>21</v>
      </c>
      <c r="C334" s="2" t="s">
        <v>587</v>
      </c>
      <c r="D334" s="3">
        <v>45065</v>
      </c>
      <c r="E334" s="4">
        <v>50</v>
      </c>
      <c r="F334" s="5">
        <v>750</v>
      </c>
      <c r="G334" s="4">
        <v>20</v>
      </c>
      <c r="H334" s="2" t="s">
        <v>23</v>
      </c>
      <c r="I334" s="2" t="s">
        <v>539</v>
      </c>
      <c r="J334" s="2" t="s">
        <v>540</v>
      </c>
      <c r="K334" s="2" t="s">
        <v>854</v>
      </c>
      <c r="L334" s="2" t="s">
        <v>855</v>
      </c>
      <c r="M334" s="2" t="s">
        <v>856</v>
      </c>
      <c r="N334" s="5">
        <v>750</v>
      </c>
      <c r="O334" s="5">
        <v>0</v>
      </c>
      <c r="P334" s="5">
        <v>200.63</v>
      </c>
      <c r="Q334" s="2" t="s">
        <v>29</v>
      </c>
      <c r="R334" s="5">
        <v>0</v>
      </c>
      <c r="S334" s="2" t="s">
        <v>857</v>
      </c>
      <c r="T334" s="2" t="s">
        <v>31</v>
      </c>
    </row>
    <row r="335" spans="1:20" x14ac:dyDescent="0.25">
      <c r="A335" s="2" t="s">
        <v>859</v>
      </c>
      <c r="B335" s="2" t="s">
        <v>21</v>
      </c>
      <c r="C335" s="2" t="s">
        <v>587</v>
      </c>
      <c r="D335" s="3">
        <v>45065</v>
      </c>
      <c r="E335" s="4">
        <v>24</v>
      </c>
      <c r="F335" s="5">
        <v>360</v>
      </c>
      <c r="G335" s="4">
        <v>9.6</v>
      </c>
      <c r="H335" s="2" t="s">
        <v>23</v>
      </c>
      <c r="I335" s="2" t="s">
        <v>539</v>
      </c>
      <c r="J335" s="2" t="s">
        <v>540</v>
      </c>
      <c r="K335" s="2" t="s">
        <v>860</v>
      </c>
      <c r="L335" s="2" t="s">
        <v>861</v>
      </c>
      <c r="M335" s="2" t="s">
        <v>862</v>
      </c>
      <c r="N335" s="5">
        <v>360</v>
      </c>
      <c r="O335" s="5">
        <v>0</v>
      </c>
      <c r="P335" s="5">
        <v>96.3</v>
      </c>
      <c r="Q335" s="2" t="s">
        <v>29</v>
      </c>
      <c r="R335" s="5">
        <v>0</v>
      </c>
      <c r="S335" s="2" t="s">
        <v>544</v>
      </c>
      <c r="T335" s="2" t="s">
        <v>31</v>
      </c>
    </row>
    <row r="336" spans="1:20" x14ac:dyDescent="0.25">
      <c r="A336" s="2" t="s">
        <v>863</v>
      </c>
      <c r="B336" s="2" t="s">
        <v>21</v>
      </c>
      <c r="C336" s="2" t="s">
        <v>575</v>
      </c>
      <c r="D336" s="3">
        <v>45065</v>
      </c>
      <c r="E336" s="4">
        <v>1</v>
      </c>
      <c r="F336" s="5">
        <v>239</v>
      </c>
      <c r="G336" s="4">
        <v>1</v>
      </c>
      <c r="H336" s="2" t="s">
        <v>23</v>
      </c>
      <c r="I336" s="2" t="s">
        <v>539</v>
      </c>
      <c r="J336" s="2" t="s">
        <v>540</v>
      </c>
      <c r="K336" s="2" t="s">
        <v>864</v>
      </c>
      <c r="L336" s="2" t="s">
        <v>865</v>
      </c>
      <c r="M336" s="2" t="s">
        <v>23</v>
      </c>
      <c r="N336" s="5">
        <v>239</v>
      </c>
      <c r="O336" s="5">
        <v>0</v>
      </c>
      <c r="P336" s="5">
        <v>63.92</v>
      </c>
      <c r="Q336" s="2" t="s">
        <v>29</v>
      </c>
      <c r="R336" s="5">
        <v>0</v>
      </c>
      <c r="S336" s="2" t="s">
        <v>544</v>
      </c>
      <c r="T336" s="2" t="s">
        <v>31</v>
      </c>
    </row>
    <row r="337" spans="1:20" x14ac:dyDescent="0.25">
      <c r="A337" s="2" t="s">
        <v>863</v>
      </c>
      <c r="B337" s="2" t="s">
        <v>21</v>
      </c>
      <c r="C337" s="2" t="s">
        <v>578</v>
      </c>
      <c r="D337" s="3">
        <v>45065</v>
      </c>
      <c r="E337" s="4">
        <v>2</v>
      </c>
      <c r="F337" s="5">
        <v>21</v>
      </c>
      <c r="G337" s="4">
        <v>0.186</v>
      </c>
      <c r="H337" s="2" t="s">
        <v>23</v>
      </c>
      <c r="I337" s="2" t="s">
        <v>539</v>
      </c>
      <c r="J337" s="2" t="s">
        <v>540</v>
      </c>
      <c r="K337" s="2" t="s">
        <v>864</v>
      </c>
      <c r="L337" s="2" t="s">
        <v>865</v>
      </c>
      <c r="M337" s="2" t="s">
        <v>23</v>
      </c>
      <c r="N337" s="5">
        <v>21</v>
      </c>
      <c r="O337" s="5">
        <v>0</v>
      </c>
      <c r="P337" s="5">
        <v>5.63</v>
      </c>
      <c r="Q337" s="2" t="s">
        <v>29</v>
      </c>
      <c r="R337" s="5">
        <v>0</v>
      </c>
      <c r="S337" s="2" t="s">
        <v>544</v>
      </c>
      <c r="T337" s="2" t="s">
        <v>31</v>
      </c>
    </row>
    <row r="338" spans="1:20" x14ac:dyDescent="0.25">
      <c r="A338" s="2" t="s">
        <v>863</v>
      </c>
      <c r="B338" s="2" t="s">
        <v>21</v>
      </c>
      <c r="C338" s="2" t="s">
        <v>579</v>
      </c>
      <c r="D338" s="3">
        <v>45065</v>
      </c>
      <c r="E338" s="4">
        <v>2</v>
      </c>
      <c r="F338" s="5">
        <v>16</v>
      </c>
      <c r="G338" s="4">
        <v>0.1</v>
      </c>
      <c r="H338" s="2" t="s">
        <v>23</v>
      </c>
      <c r="I338" s="2" t="s">
        <v>539</v>
      </c>
      <c r="J338" s="2" t="s">
        <v>540</v>
      </c>
      <c r="K338" s="2" t="s">
        <v>864</v>
      </c>
      <c r="L338" s="2" t="s">
        <v>865</v>
      </c>
      <c r="M338" s="2" t="s">
        <v>23</v>
      </c>
      <c r="N338" s="5">
        <v>16</v>
      </c>
      <c r="O338" s="5">
        <v>0</v>
      </c>
      <c r="P338" s="5">
        <v>4.28</v>
      </c>
      <c r="Q338" s="2" t="s">
        <v>29</v>
      </c>
      <c r="R338" s="5">
        <v>0</v>
      </c>
      <c r="S338" s="2" t="s">
        <v>544</v>
      </c>
      <c r="T338" s="2" t="s">
        <v>31</v>
      </c>
    </row>
    <row r="339" spans="1:20" x14ac:dyDescent="0.25">
      <c r="A339" s="2" t="s">
        <v>863</v>
      </c>
      <c r="B339" s="2" t="s">
        <v>21</v>
      </c>
      <c r="C339" s="2" t="s">
        <v>580</v>
      </c>
      <c r="D339" s="3">
        <v>45065</v>
      </c>
      <c r="E339" s="4">
        <v>4</v>
      </c>
      <c r="F339" s="5">
        <v>8</v>
      </c>
      <c r="G339" s="4">
        <v>4.0000000000000001E-3</v>
      </c>
      <c r="H339" s="2" t="s">
        <v>23</v>
      </c>
      <c r="I339" s="2" t="s">
        <v>539</v>
      </c>
      <c r="J339" s="2" t="s">
        <v>540</v>
      </c>
      <c r="K339" s="2" t="s">
        <v>864</v>
      </c>
      <c r="L339" s="2" t="s">
        <v>865</v>
      </c>
      <c r="M339" s="2" t="s">
        <v>23</v>
      </c>
      <c r="N339" s="5">
        <v>8</v>
      </c>
      <c r="O339" s="5">
        <v>0</v>
      </c>
      <c r="P339" s="5">
        <v>2.14</v>
      </c>
      <c r="Q339" s="2" t="s">
        <v>29</v>
      </c>
      <c r="R339" s="5">
        <v>0</v>
      </c>
      <c r="S339" s="2" t="s">
        <v>544</v>
      </c>
      <c r="T339" s="2" t="s">
        <v>31</v>
      </c>
    </row>
    <row r="340" spans="1:20" x14ac:dyDescent="0.25">
      <c r="A340" s="2" t="s">
        <v>866</v>
      </c>
      <c r="B340" s="2" t="s">
        <v>21</v>
      </c>
      <c r="C340" s="2" t="s">
        <v>23</v>
      </c>
      <c r="D340" s="3">
        <v>45068</v>
      </c>
      <c r="E340" s="4">
        <v>-4810</v>
      </c>
      <c r="F340" s="5">
        <v>-2164.5</v>
      </c>
      <c r="G340" s="4">
        <v>-50793.599999999999</v>
      </c>
      <c r="H340" s="2" t="s">
        <v>252</v>
      </c>
      <c r="I340" s="2" t="s">
        <v>23</v>
      </c>
      <c r="J340" s="2" t="s">
        <v>23</v>
      </c>
      <c r="K340" s="2" t="s">
        <v>867</v>
      </c>
      <c r="L340" s="2" t="s">
        <v>868</v>
      </c>
      <c r="M340" s="2" t="s">
        <v>869</v>
      </c>
      <c r="N340" s="5">
        <v>-2164.5</v>
      </c>
      <c r="O340" s="5">
        <v>0</v>
      </c>
      <c r="P340" s="5">
        <v>579</v>
      </c>
      <c r="Q340" s="2" t="s">
        <v>29</v>
      </c>
      <c r="R340" s="5">
        <v>0</v>
      </c>
      <c r="S340" s="2" t="s">
        <v>23</v>
      </c>
      <c r="T340" s="2" t="s">
        <v>31</v>
      </c>
    </row>
    <row r="341" spans="1:20" x14ac:dyDescent="0.25">
      <c r="A341" s="2" t="s">
        <v>866</v>
      </c>
      <c r="B341" s="2" t="s">
        <v>21</v>
      </c>
      <c r="C341" s="2" t="s">
        <v>23</v>
      </c>
      <c r="D341" s="3">
        <v>45068</v>
      </c>
      <c r="E341" s="4">
        <v>4810</v>
      </c>
      <c r="F341" s="5">
        <v>2164.5</v>
      </c>
      <c r="G341" s="4">
        <v>4473.3</v>
      </c>
      <c r="H341" s="2" t="s">
        <v>23</v>
      </c>
      <c r="I341" s="2" t="s">
        <v>23</v>
      </c>
      <c r="J341" s="2" t="s">
        <v>23</v>
      </c>
      <c r="K341" s="2" t="s">
        <v>867</v>
      </c>
      <c r="L341" s="2" t="s">
        <v>868</v>
      </c>
      <c r="M341" s="2" t="s">
        <v>869</v>
      </c>
      <c r="N341" s="5">
        <v>2164.5</v>
      </c>
      <c r="O341" s="5">
        <v>0</v>
      </c>
      <c r="P341" s="5">
        <v>579</v>
      </c>
      <c r="Q341" s="2" t="s">
        <v>29</v>
      </c>
      <c r="R341" s="5">
        <v>0</v>
      </c>
      <c r="S341" s="2" t="s">
        <v>23</v>
      </c>
      <c r="T341" s="2" t="s">
        <v>31</v>
      </c>
    </row>
    <row r="342" spans="1:20" x14ac:dyDescent="0.25">
      <c r="A342" s="2" t="s">
        <v>870</v>
      </c>
      <c r="B342" s="2" t="s">
        <v>21</v>
      </c>
      <c r="C342" s="2" t="s">
        <v>205</v>
      </c>
      <c r="D342" s="3">
        <v>45068</v>
      </c>
      <c r="E342" s="4">
        <v>350</v>
      </c>
      <c r="F342" s="5">
        <v>350</v>
      </c>
      <c r="G342" s="4">
        <v>17.5</v>
      </c>
      <c r="H342" s="2" t="s">
        <v>23</v>
      </c>
      <c r="I342" s="2" t="s">
        <v>539</v>
      </c>
      <c r="J342" s="2" t="s">
        <v>540</v>
      </c>
      <c r="K342" s="2" t="s">
        <v>871</v>
      </c>
      <c r="L342" s="2" t="s">
        <v>872</v>
      </c>
      <c r="M342" s="2" t="s">
        <v>873</v>
      </c>
      <c r="N342" s="5">
        <v>350</v>
      </c>
      <c r="O342" s="5">
        <v>0</v>
      </c>
      <c r="P342" s="5">
        <v>93.63</v>
      </c>
      <c r="Q342" s="2" t="s">
        <v>29</v>
      </c>
      <c r="R342" s="5">
        <v>0</v>
      </c>
      <c r="S342" s="2" t="s">
        <v>806</v>
      </c>
      <c r="T342" s="2" t="s">
        <v>31</v>
      </c>
    </row>
    <row r="343" spans="1:20" x14ac:dyDescent="0.25">
      <c r="A343" s="2" t="s">
        <v>874</v>
      </c>
      <c r="B343" s="2" t="s">
        <v>21</v>
      </c>
      <c r="C343" s="2" t="s">
        <v>205</v>
      </c>
      <c r="D343" s="3">
        <v>45068</v>
      </c>
      <c r="E343" s="4">
        <v>350</v>
      </c>
      <c r="F343" s="5">
        <v>350</v>
      </c>
      <c r="G343" s="4">
        <v>17.5</v>
      </c>
      <c r="H343" s="2" t="s">
        <v>23</v>
      </c>
      <c r="I343" s="2" t="s">
        <v>539</v>
      </c>
      <c r="J343" s="2" t="s">
        <v>540</v>
      </c>
      <c r="K343" s="2" t="s">
        <v>742</v>
      </c>
      <c r="L343" s="2" t="s">
        <v>743</v>
      </c>
      <c r="M343" s="2" t="s">
        <v>744</v>
      </c>
      <c r="N343" s="5">
        <v>350</v>
      </c>
      <c r="O343" s="5">
        <v>0</v>
      </c>
      <c r="P343" s="5">
        <v>93.63</v>
      </c>
      <c r="Q343" s="2" t="s">
        <v>29</v>
      </c>
      <c r="R343" s="5">
        <v>0</v>
      </c>
      <c r="S343" s="2" t="s">
        <v>685</v>
      </c>
      <c r="T343" s="2" t="s">
        <v>31</v>
      </c>
    </row>
    <row r="344" spans="1:20" x14ac:dyDescent="0.25">
      <c r="A344" s="2" t="s">
        <v>875</v>
      </c>
      <c r="B344" s="2" t="s">
        <v>21</v>
      </c>
      <c r="C344" s="2" t="s">
        <v>205</v>
      </c>
      <c r="D344" s="3">
        <v>45068</v>
      </c>
      <c r="E344" s="4">
        <v>300</v>
      </c>
      <c r="F344" s="5">
        <v>300</v>
      </c>
      <c r="G344" s="4">
        <v>15</v>
      </c>
      <c r="H344" s="2" t="s">
        <v>23</v>
      </c>
      <c r="I344" s="2" t="s">
        <v>539</v>
      </c>
      <c r="J344" s="2" t="s">
        <v>540</v>
      </c>
      <c r="K344" s="2" t="s">
        <v>776</v>
      </c>
      <c r="L344" s="2" t="s">
        <v>777</v>
      </c>
      <c r="M344" s="2" t="s">
        <v>778</v>
      </c>
      <c r="N344" s="5">
        <v>300</v>
      </c>
      <c r="O344" s="5">
        <v>0</v>
      </c>
      <c r="P344" s="5">
        <v>80.25</v>
      </c>
      <c r="Q344" s="2" t="s">
        <v>29</v>
      </c>
      <c r="R344" s="5">
        <v>0</v>
      </c>
      <c r="S344" s="2" t="s">
        <v>544</v>
      </c>
      <c r="T344" s="2" t="s">
        <v>31</v>
      </c>
    </row>
    <row r="345" spans="1:20" x14ac:dyDescent="0.25">
      <c r="A345" s="2" t="s">
        <v>876</v>
      </c>
      <c r="B345" s="2" t="s">
        <v>21</v>
      </c>
      <c r="C345" s="2" t="s">
        <v>263</v>
      </c>
      <c r="D345" s="3">
        <v>45068</v>
      </c>
      <c r="E345" s="4">
        <v>2</v>
      </c>
      <c r="F345" s="5">
        <v>52</v>
      </c>
      <c r="G345" s="4">
        <v>2.1999999999999999E-2</v>
      </c>
      <c r="H345" s="2" t="s">
        <v>23</v>
      </c>
      <c r="I345" s="2" t="s">
        <v>539</v>
      </c>
      <c r="J345" s="2" t="s">
        <v>540</v>
      </c>
      <c r="K345" s="2" t="s">
        <v>834</v>
      </c>
      <c r="L345" s="2" t="s">
        <v>835</v>
      </c>
      <c r="M345" s="2" t="s">
        <v>836</v>
      </c>
      <c r="N345" s="5">
        <v>52</v>
      </c>
      <c r="O345" s="5">
        <v>0</v>
      </c>
      <c r="P345" s="5">
        <v>13.91</v>
      </c>
      <c r="Q345" s="2" t="s">
        <v>29</v>
      </c>
      <c r="R345" s="5">
        <v>0</v>
      </c>
      <c r="S345" s="2" t="s">
        <v>544</v>
      </c>
      <c r="T345" s="2" t="s">
        <v>31</v>
      </c>
    </row>
    <row r="346" spans="1:20" x14ac:dyDescent="0.25">
      <c r="A346" s="2" t="s">
        <v>877</v>
      </c>
      <c r="B346" s="2" t="s">
        <v>21</v>
      </c>
      <c r="C346" s="2" t="s">
        <v>564</v>
      </c>
      <c r="D346" s="3">
        <v>45068</v>
      </c>
      <c r="E346" s="4">
        <v>50</v>
      </c>
      <c r="F346" s="5">
        <v>1850</v>
      </c>
      <c r="G346" s="4">
        <v>46.5</v>
      </c>
      <c r="H346" s="2" t="s">
        <v>23</v>
      </c>
      <c r="I346" s="2" t="s">
        <v>539</v>
      </c>
      <c r="J346" s="2" t="s">
        <v>540</v>
      </c>
      <c r="K346" s="2" t="s">
        <v>803</v>
      </c>
      <c r="L346" s="2" t="s">
        <v>804</v>
      </c>
      <c r="M346" s="2" t="s">
        <v>805</v>
      </c>
      <c r="N346" s="5">
        <v>1850</v>
      </c>
      <c r="O346" s="5">
        <v>0</v>
      </c>
      <c r="P346" s="5">
        <v>494.88</v>
      </c>
      <c r="Q346" s="2" t="s">
        <v>29</v>
      </c>
      <c r="R346" s="5">
        <v>0</v>
      </c>
      <c r="S346" s="2" t="s">
        <v>806</v>
      </c>
      <c r="T346" s="2" t="s">
        <v>31</v>
      </c>
    </row>
    <row r="347" spans="1:20" x14ac:dyDescent="0.25">
      <c r="A347" s="2" t="s">
        <v>878</v>
      </c>
      <c r="B347" s="2" t="s">
        <v>21</v>
      </c>
      <c r="C347" s="2" t="s">
        <v>23</v>
      </c>
      <c r="D347" s="3">
        <v>45068</v>
      </c>
      <c r="E347" s="4">
        <v>4810</v>
      </c>
      <c r="F347" s="5">
        <v>2164.5</v>
      </c>
      <c r="G347" s="4">
        <v>4473.3</v>
      </c>
      <c r="H347" s="2" t="s">
        <v>23</v>
      </c>
      <c r="I347" s="2" t="s">
        <v>23</v>
      </c>
      <c r="J347" s="2" t="s">
        <v>23</v>
      </c>
      <c r="K347" s="2" t="s">
        <v>867</v>
      </c>
      <c r="L347" s="2" t="s">
        <v>868</v>
      </c>
      <c r="M347" s="2" t="s">
        <v>869</v>
      </c>
      <c r="N347" s="5">
        <v>2164.5</v>
      </c>
      <c r="O347" s="5">
        <v>0</v>
      </c>
      <c r="P347" s="5">
        <v>543.96</v>
      </c>
      <c r="Q347" s="2" t="s">
        <v>29</v>
      </c>
      <c r="R347" s="5">
        <v>0</v>
      </c>
      <c r="S347" s="2" t="s">
        <v>23</v>
      </c>
      <c r="T347" s="2" t="s">
        <v>31</v>
      </c>
    </row>
    <row r="348" spans="1:20" x14ac:dyDescent="0.25">
      <c r="A348" s="2" t="s">
        <v>879</v>
      </c>
      <c r="B348" s="2" t="s">
        <v>21</v>
      </c>
      <c r="C348" s="2" t="s">
        <v>784</v>
      </c>
      <c r="D348" s="3">
        <v>45069</v>
      </c>
      <c r="E348" s="4">
        <v>4</v>
      </c>
      <c r="F348" s="5">
        <v>212</v>
      </c>
      <c r="G348" s="4">
        <v>1.2</v>
      </c>
      <c r="H348" s="2" t="s">
        <v>23</v>
      </c>
      <c r="I348" s="2" t="s">
        <v>539</v>
      </c>
      <c r="J348" s="2" t="s">
        <v>540</v>
      </c>
      <c r="K348" s="2" t="s">
        <v>880</v>
      </c>
      <c r="L348" s="2" t="s">
        <v>881</v>
      </c>
      <c r="M348" s="2" t="s">
        <v>882</v>
      </c>
      <c r="N348" s="5">
        <v>212</v>
      </c>
      <c r="O348" s="5">
        <v>0</v>
      </c>
      <c r="P348" s="5">
        <v>56.71</v>
      </c>
      <c r="Q348" s="2" t="s">
        <v>29</v>
      </c>
      <c r="R348" s="5">
        <v>0</v>
      </c>
      <c r="S348" s="2" t="s">
        <v>883</v>
      </c>
      <c r="T348" s="2" t="s">
        <v>31</v>
      </c>
    </row>
    <row r="349" spans="1:20" x14ac:dyDescent="0.25">
      <c r="A349" s="2" t="s">
        <v>884</v>
      </c>
      <c r="B349" s="2" t="s">
        <v>21</v>
      </c>
      <c r="C349" s="2" t="s">
        <v>885</v>
      </c>
      <c r="D349" s="3">
        <v>45069</v>
      </c>
      <c r="E349" s="4">
        <v>2</v>
      </c>
      <c r="F349" s="5">
        <v>264</v>
      </c>
      <c r="G349" s="4">
        <v>4</v>
      </c>
      <c r="H349" s="2" t="s">
        <v>23</v>
      </c>
      <c r="I349" s="2" t="s">
        <v>539</v>
      </c>
      <c r="J349" s="2" t="s">
        <v>540</v>
      </c>
      <c r="K349" s="2" t="s">
        <v>880</v>
      </c>
      <c r="L349" s="2" t="s">
        <v>881</v>
      </c>
      <c r="M349" s="2" t="s">
        <v>882</v>
      </c>
      <c r="N349" s="5">
        <v>264</v>
      </c>
      <c r="O349" s="5">
        <v>0</v>
      </c>
      <c r="P349" s="5">
        <v>70.62</v>
      </c>
      <c r="Q349" s="2" t="s">
        <v>29</v>
      </c>
      <c r="R349" s="5">
        <v>0</v>
      </c>
      <c r="S349" s="2" t="s">
        <v>883</v>
      </c>
      <c r="T349" s="2" t="s">
        <v>31</v>
      </c>
    </row>
    <row r="350" spans="1:20" x14ac:dyDescent="0.25">
      <c r="A350" s="2" t="s">
        <v>884</v>
      </c>
      <c r="B350" s="2" t="s">
        <v>21</v>
      </c>
      <c r="C350" s="2" t="s">
        <v>886</v>
      </c>
      <c r="D350" s="3">
        <v>45069</v>
      </c>
      <c r="E350" s="4">
        <v>2</v>
      </c>
      <c r="F350" s="5">
        <v>112</v>
      </c>
      <c r="G350" s="4">
        <v>3</v>
      </c>
      <c r="H350" s="2" t="s">
        <v>23</v>
      </c>
      <c r="I350" s="2" t="s">
        <v>539</v>
      </c>
      <c r="J350" s="2" t="s">
        <v>540</v>
      </c>
      <c r="K350" s="2" t="s">
        <v>880</v>
      </c>
      <c r="L350" s="2" t="s">
        <v>881</v>
      </c>
      <c r="M350" s="2" t="s">
        <v>882</v>
      </c>
      <c r="N350" s="5">
        <v>112</v>
      </c>
      <c r="O350" s="5">
        <v>0</v>
      </c>
      <c r="P350" s="5">
        <v>29.96</v>
      </c>
      <c r="Q350" s="2" t="s">
        <v>29</v>
      </c>
      <c r="R350" s="5">
        <v>0</v>
      </c>
      <c r="S350" s="2" t="s">
        <v>883</v>
      </c>
      <c r="T350" s="2" t="s">
        <v>31</v>
      </c>
    </row>
    <row r="351" spans="1:20" x14ac:dyDescent="0.25">
      <c r="A351" s="2" t="s">
        <v>887</v>
      </c>
      <c r="B351" s="2" t="s">
        <v>21</v>
      </c>
      <c r="C351" s="2" t="s">
        <v>564</v>
      </c>
      <c r="D351" s="3">
        <v>45069</v>
      </c>
      <c r="E351" s="4">
        <v>10</v>
      </c>
      <c r="F351" s="5">
        <v>370</v>
      </c>
      <c r="G351" s="4">
        <v>9.3000000000000007</v>
      </c>
      <c r="H351" s="2" t="s">
        <v>23</v>
      </c>
      <c r="I351" s="2" t="s">
        <v>539</v>
      </c>
      <c r="J351" s="2" t="s">
        <v>540</v>
      </c>
      <c r="K351" s="2" t="s">
        <v>888</v>
      </c>
      <c r="L351" s="2" t="s">
        <v>889</v>
      </c>
      <c r="M351" s="2" t="s">
        <v>890</v>
      </c>
      <c r="N351" s="5">
        <v>370</v>
      </c>
      <c r="O351" s="5">
        <v>0</v>
      </c>
      <c r="P351" s="5">
        <v>98.98</v>
      </c>
      <c r="Q351" s="2" t="s">
        <v>29</v>
      </c>
      <c r="R351" s="5">
        <v>0</v>
      </c>
      <c r="S351" s="2" t="s">
        <v>891</v>
      </c>
      <c r="T351" s="2" t="s">
        <v>31</v>
      </c>
    </row>
    <row r="352" spans="1:20" x14ac:dyDescent="0.25">
      <c r="A352" s="2" t="s">
        <v>892</v>
      </c>
      <c r="B352" s="2" t="s">
        <v>21</v>
      </c>
      <c r="C352" s="2" t="s">
        <v>763</v>
      </c>
      <c r="D352" s="3">
        <v>45069</v>
      </c>
      <c r="E352" s="4">
        <v>1</v>
      </c>
      <c r="F352" s="5">
        <v>54</v>
      </c>
      <c r="G352" s="4">
        <v>0.1</v>
      </c>
      <c r="H352" s="2" t="s">
        <v>23</v>
      </c>
      <c r="I352" s="2" t="s">
        <v>93</v>
      </c>
      <c r="J352" s="2" t="s">
        <v>540</v>
      </c>
      <c r="K352" s="2" t="s">
        <v>893</v>
      </c>
      <c r="L352" s="2" t="s">
        <v>894</v>
      </c>
      <c r="M352" s="2" t="s">
        <v>895</v>
      </c>
      <c r="N352" s="5">
        <v>54</v>
      </c>
      <c r="O352" s="5">
        <v>0</v>
      </c>
      <c r="P352" s="5">
        <v>11.47</v>
      </c>
      <c r="Q352" s="2" t="s">
        <v>260</v>
      </c>
      <c r="R352" s="5">
        <v>0</v>
      </c>
      <c r="S352" s="2" t="s">
        <v>896</v>
      </c>
      <c r="T352" s="2" t="s">
        <v>31</v>
      </c>
    </row>
    <row r="353" spans="1:20" x14ac:dyDescent="0.25">
      <c r="A353" s="2" t="s">
        <v>897</v>
      </c>
      <c r="B353" s="2" t="s">
        <v>21</v>
      </c>
      <c r="C353" s="2" t="s">
        <v>564</v>
      </c>
      <c r="D353" s="3">
        <v>45069</v>
      </c>
      <c r="E353" s="4">
        <v>40</v>
      </c>
      <c r="F353" s="5">
        <v>1480</v>
      </c>
      <c r="G353" s="4">
        <v>37.200000000000003</v>
      </c>
      <c r="H353" s="2" t="s">
        <v>23</v>
      </c>
      <c r="I353" s="2" t="s">
        <v>539</v>
      </c>
      <c r="J353" s="2" t="s">
        <v>540</v>
      </c>
      <c r="K353" s="2" t="s">
        <v>898</v>
      </c>
      <c r="L353" s="2" t="s">
        <v>899</v>
      </c>
      <c r="M353" s="2" t="s">
        <v>900</v>
      </c>
      <c r="N353" s="5">
        <v>1480</v>
      </c>
      <c r="O353" s="5">
        <v>0</v>
      </c>
      <c r="P353" s="5">
        <v>395.9</v>
      </c>
      <c r="Q353" s="2" t="s">
        <v>29</v>
      </c>
      <c r="R353" s="5">
        <v>0</v>
      </c>
      <c r="S353" s="2" t="s">
        <v>716</v>
      </c>
      <c r="T353" s="2" t="s">
        <v>31</v>
      </c>
    </row>
    <row r="354" spans="1:20" x14ac:dyDescent="0.25">
      <c r="A354" s="2" t="s">
        <v>901</v>
      </c>
      <c r="B354" s="2" t="s">
        <v>21</v>
      </c>
      <c r="C354" s="2" t="s">
        <v>695</v>
      </c>
      <c r="D354" s="3">
        <v>45069</v>
      </c>
      <c r="E354" s="4">
        <v>100</v>
      </c>
      <c r="F354" s="5">
        <v>10</v>
      </c>
      <c r="G354" s="4">
        <v>0.5</v>
      </c>
      <c r="H354" s="2" t="s">
        <v>23</v>
      </c>
      <c r="I354" s="2" t="s">
        <v>539</v>
      </c>
      <c r="J354" s="2" t="s">
        <v>540</v>
      </c>
      <c r="K354" s="2" t="s">
        <v>880</v>
      </c>
      <c r="L354" s="2" t="s">
        <v>881</v>
      </c>
      <c r="M354" s="2" t="s">
        <v>882</v>
      </c>
      <c r="N354" s="5">
        <v>10</v>
      </c>
      <c r="O354" s="5">
        <v>0</v>
      </c>
      <c r="P354" s="5">
        <v>2.68</v>
      </c>
      <c r="Q354" s="2" t="s">
        <v>29</v>
      </c>
      <c r="R354" s="5">
        <v>0</v>
      </c>
      <c r="S354" s="2" t="s">
        <v>883</v>
      </c>
      <c r="T354" s="2" t="s">
        <v>31</v>
      </c>
    </row>
    <row r="355" spans="1:20" x14ac:dyDescent="0.25">
      <c r="A355" s="2" t="s">
        <v>902</v>
      </c>
      <c r="B355" s="2" t="s">
        <v>21</v>
      </c>
      <c r="C355" s="2" t="s">
        <v>903</v>
      </c>
      <c r="D355" s="3">
        <v>45069</v>
      </c>
      <c r="E355" s="4">
        <v>2</v>
      </c>
      <c r="F355" s="5">
        <v>112</v>
      </c>
      <c r="G355" s="4">
        <v>2.8</v>
      </c>
      <c r="H355" s="2" t="s">
        <v>23</v>
      </c>
      <c r="I355" s="2" t="s">
        <v>539</v>
      </c>
      <c r="J355" s="2" t="s">
        <v>540</v>
      </c>
      <c r="K355" s="2" t="s">
        <v>904</v>
      </c>
      <c r="L355" s="2" t="s">
        <v>905</v>
      </c>
      <c r="M355" s="2" t="s">
        <v>906</v>
      </c>
      <c r="N355" s="5">
        <v>112</v>
      </c>
      <c r="O355" s="5">
        <v>0</v>
      </c>
      <c r="P355" s="5">
        <v>29.96</v>
      </c>
      <c r="Q355" s="2" t="s">
        <v>29</v>
      </c>
      <c r="R355" s="5">
        <v>0</v>
      </c>
      <c r="S355" s="2" t="s">
        <v>544</v>
      </c>
      <c r="T355" s="2" t="s">
        <v>31</v>
      </c>
    </row>
    <row r="356" spans="1:20" x14ac:dyDescent="0.25">
      <c r="A356" s="2" t="s">
        <v>907</v>
      </c>
      <c r="B356" s="2" t="s">
        <v>21</v>
      </c>
      <c r="C356" s="2" t="s">
        <v>761</v>
      </c>
      <c r="D356" s="3">
        <v>45069</v>
      </c>
      <c r="E356" s="4">
        <v>5000</v>
      </c>
      <c r="F356" s="5">
        <v>50</v>
      </c>
      <c r="G356" s="4">
        <v>5</v>
      </c>
      <c r="H356" s="2" t="s">
        <v>23</v>
      </c>
      <c r="I356" s="2" t="s">
        <v>539</v>
      </c>
      <c r="J356" s="2" t="s">
        <v>540</v>
      </c>
      <c r="K356" s="2" t="s">
        <v>803</v>
      </c>
      <c r="L356" s="2" t="s">
        <v>804</v>
      </c>
      <c r="M356" s="2" t="s">
        <v>805</v>
      </c>
      <c r="N356" s="5">
        <v>50</v>
      </c>
      <c r="O356" s="5">
        <v>0</v>
      </c>
      <c r="P356" s="5">
        <v>13.38</v>
      </c>
      <c r="Q356" s="2" t="s">
        <v>29</v>
      </c>
      <c r="R356" s="5">
        <v>0</v>
      </c>
      <c r="S356" s="2" t="s">
        <v>806</v>
      </c>
      <c r="T356" s="2" t="s">
        <v>31</v>
      </c>
    </row>
    <row r="357" spans="1:20" x14ac:dyDescent="0.25">
      <c r="A357" s="2" t="s">
        <v>908</v>
      </c>
      <c r="B357" s="2" t="s">
        <v>21</v>
      </c>
      <c r="C357" s="2" t="s">
        <v>801</v>
      </c>
      <c r="D357" s="3">
        <v>45069</v>
      </c>
      <c r="E357" s="4">
        <v>1</v>
      </c>
      <c r="F357" s="5">
        <v>56</v>
      </c>
      <c r="G357" s="4">
        <v>1</v>
      </c>
      <c r="H357" s="2" t="s">
        <v>23</v>
      </c>
      <c r="I357" s="2" t="s">
        <v>539</v>
      </c>
      <c r="J357" s="2" t="s">
        <v>540</v>
      </c>
      <c r="K357" s="2" t="s">
        <v>742</v>
      </c>
      <c r="L357" s="2" t="s">
        <v>743</v>
      </c>
      <c r="M357" s="2" t="s">
        <v>744</v>
      </c>
      <c r="N357" s="5">
        <v>56</v>
      </c>
      <c r="O357" s="5">
        <v>0</v>
      </c>
      <c r="P357" s="5">
        <v>14.98</v>
      </c>
      <c r="Q357" s="2" t="s">
        <v>29</v>
      </c>
      <c r="R357" s="5">
        <v>0</v>
      </c>
      <c r="S357" s="2" t="s">
        <v>685</v>
      </c>
      <c r="T357" s="2" t="s">
        <v>31</v>
      </c>
    </row>
    <row r="358" spans="1:20" x14ac:dyDescent="0.25">
      <c r="A358" s="2" t="s">
        <v>909</v>
      </c>
      <c r="B358" s="2" t="s">
        <v>21</v>
      </c>
      <c r="C358" s="2" t="s">
        <v>564</v>
      </c>
      <c r="D358" s="3">
        <v>45071</v>
      </c>
      <c r="E358" s="4">
        <v>20</v>
      </c>
      <c r="F358" s="5">
        <v>860</v>
      </c>
      <c r="G358" s="4">
        <v>18.600000000000001</v>
      </c>
      <c r="H358" s="2" t="s">
        <v>23</v>
      </c>
      <c r="I358" s="2" t="s">
        <v>492</v>
      </c>
      <c r="J358" s="2" t="s">
        <v>540</v>
      </c>
      <c r="K358" s="2" t="s">
        <v>910</v>
      </c>
      <c r="L358" s="2" t="s">
        <v>911</v>
      </c>
      <c r="M358" s="2" t="s">
        <v>912</v>
      </c>
      <c r="N358" s="5">
        <v>860</v>
      </c>
      <c r="O358" s="5">
        <v>0</v>
      </c>
      <c r="P358" s="5">
        <v>182.75</v>
      </c>
      <c r="Q358" s="2" t="s">
        <v>260</v>
      </c>
      <c r="R358" s="5">
        <v>0</v>
      </c>
      <c r="S358" s="2" t="s">
        <v>497</v>
      </c>
      <c r="T358" s="2" t="s">
        <v>31</v>
      </c>
    </row>
    <row r="359" spans="1:20" x14ac:dyDescent="0.25">
      <c r="A359" s="2" t="s">
        <v>913</v>
      </c>
      <c r="B359" s="2" t="s">
        <v>21</v>
      </c>
      <c r="C359" s="2" t="s">
        <v>810</v>
      </c>
      <c r="D359" s="3">
        <v>45071</v>
      </c>
      <c r="E359" s="4">
        <v>6</v>
      </c>
      <c r="F359" s="5">
        <v>233.4</v>
      </c>
      <c r="G359" s="4">
        <v>1.5</v>
      </c>
      <c r="H359" s="2" t="s">
        <v>23</v>
      </c>
      <c r="I359" s="2" t="s">
        <v>539</v>
      </c>
      <c r="J359" s="2" t="s">
        <v>540</v>
      </c>
      <c r="K359" s="2" t="s">
        <v>627</v>
      </c>
      <c r="L359" s="2" t="s">
        <v>628</v>
      </c>
      <c r="M359" s="2" t="s">
        <v>629</v>
      </c>
      <c r="N359" s="5">
        <v>233.4</v>
      </c>
      <c r="O359" s="5">
        <v>0</v>
      </c>
      <c r="P359" s="5">
        <v>62.44</v>
      </c>
      <c r="Q359" s="2" t="s">
        <v>29</v>
      </c>
      <c r="R359" s="5">
        <v>0</v>
      </c>
      <c r="S359" s="2" t="s">
        <v>630</v>
      </c>
      <c r="T359" s="2" t="s">
        <v>31</v>
      </c>
    </row>
    <row r="360" spans="1:20" x14ac:dyDescent="0.25">
      <c r="A360" s="2" t="s">
        <v>914</v>
      </c>
      <c r="B360" s="2" t="s">
        <v>21</v>
      </c>
      <c r="C360" s="2" t="s">
        <v>915</v>
      </c>
      <c r="D360" s="3">
        <v>45071</v>
      </c>
      <c r="E360" s="4">
        <v>10</v>
      </c>
      <c r="F360" s="5">
        <v>30</v>
      </c>
      <c r="G360" s="4">
        <v>0.05</v>
      </c>
      <c r="H360" s="2" t="s">
        <v>23</v>
      </c>
      <c r="I360" s="2" t="s">
        <v>539</v>
      </c>
      <c r="J360" s="2" t="s">
        <v>540</v>
      </c>
      <c r="K360" s="2" t="s">
        <v>916</v>
      </c>
      <c r="L360" s="2" t="s">
        <v>917</v>
      </c>
      <c r="M360" s="2" t="s">
        <v>918</v>
      </c>
      <c r="N360" s="5">
        <v>30</v>
      </c>
      <c r="O360" s="5">
        <v>0</v>
      </c>
      <c r="P360" s="5">
        <v>8.0299999999999994</v>
      </c>
      <c r="Q360" s="2" t="s">
        <v>29</v>
      </c>
      <c r="R360" s="5">
        <v>0</v>
      </c>
      <c r="S360" s="2" t="s">
        <v>919</v>
      </c>
      <c r="T360" s="2" t="s">
        <v>31</v>
      </c>
    </row>
    <row r="361" spans="1:20" x14ac:dyDescent="0.25">
      <c r="A361" s="2" t="s">
        <v>920</v>
      </c>
      <c r="B361" s="2" t="s">
        <v>21</v>
      </c>
      <c r="C361" s="2" t="s">
        <v>810</v>
      </c>
      <c r="D361" s="3">
        <v>45071</v>
      </c>
      <c r="E361" s="4">
        <v>4</v>
      </c>
      <c r="F361" s="5">
        <v>155.6</v>
      </c>
      <c r="G361" s="4">
        <v>1</v>
      </c>
      <c r="H361" s="2" t="s">
        <v>23</v>
      </c>
      <c r="I361" s="2" t="s">
        <v>539</v>
      </c>
      <c r="J361" s="2" t="s">
        <v>540</v>
      </c>
      <c r="K361" s="2" t="s">
        <v>627</v>
      </c>
      <c r="L361" s="2" t="s">
        <v>628</v>
      </c>
      <c r="M361" s="2" t="s">
        <v>629</v>
      </c>
      <c r="N361" s="5">
        <v>155.6</v>
      </c>
      <c r="O361" s="5">
        <v>0</v>
      </c>
      <c r="P361" s="5">
        <v>41.63</v>
      </c>
      <c r="Q361" s="2" t="s">
        <v>29</v>
      </c>
      <c r="R361" s="5">
        <v>0</v>
      </c>
      <c r="S361" s="2" t="s">
        <v>630</v>
      </c>
      <c r="T361" s="2" t="s">
        <v>31</v>
      </c>
    </row>
    <row r="362" spans="1:20" x14ac:dyDescent="0.25">
      <c r="A362" s="2" t="s">
        <v>921</v>
      </c>
      <c r="B362" s="2" t="s">
        <v>21</v>
      </c>
      <c r="C362" s="2" t="s">
        <v>814</v>
      </c>
      <c r="D362" s="3">
        <v>45071</v>
      </c>
      <c r="E362" s="4">
        <v>3</v>
      </c>
      <c r="F362" s="5">
        <v>162</v>
      </c>
      <c r="G362" s="4">
        <v>0.3</v>
      </c>
      <c r="H362" s="2" t="s">
        <v>23</v>
      </c>
      <c r="I362" s="2" t="s">
        <v>539</v>
      </c>
      <c r="J362" s="2" t="s">
        <v>540</v>
      </c>
      <c r="K362" s="2" t="s">
        <v>627</v>
      </c>
      <c r="L362" s="2" t="s">
        <v>628</v>
      </c>
      <c r="M362" s="2" t="s">
        <v>629</v>
      </c>
      <c r="N362" s="5">
        <v>162</v>
      </c>
      <c r="O362" s="5">
        <v>0</v>
      </c>
      <c r="P362" s="5">
        <v>43.33</v>
      </c>
      <c r="Q362" s="2" t="s">
        <v>29</v>
      </c>
      <c r="R362" s="5">
        <v>0</v>
      </c>
      <c r="S362" s="2" t="s">
        <v>630</v>
      </c>
      <c r="T362" s="2" t="s">
        <v>31</v>
      </c>
    </row>
    <row r="363" spans="1:20" x14ac:dyDescent="0.25">
      <c r="A363" s="2" t="s">
        <v>922</v>
      </c>
      <c r="B363" s="2" t="s">
        <v>21</v>
      </c>
      <c r="C363" s="2" t="s">
        <v>564</v>
      </c>
      <c r="D363" s="3">
        <v>45071</v>
      </c>
      <c r="E363" s="4">
        <v>20</v>
      </c>
      <c r="F363" s="5">
        <v>860</v>
      </c>
      <c r="G363" s="4">
        <v>18.600000000000001</v>
      </c>
      <c r="H363" s="2" t="s">
        <v>23</v>
      </c>
      <c r="I363" s="2" t="s">
        <v>539</v>
      </c>
      <c r="J363" s="2" t="s">
        <v>540</v>
      </c>
      <c r="K363" s="2" t="s">
        <v>923</v>
      </c>
      <c r="L363" s="2" t="s">
        <v>924</v>
      </c>
      <c r="M363" s="2" t="s">
        <v>925</v>
      </c>
      <c r="N363" s="5">
        <v>860</v>
      </c>
      <c r="O363" s="5">
        <v>0</v>
      </c>
      <c r="P363" s="5">
        <v>230.05</v>
      </c>
      <c r="Q363" s="2" t="s">
        <v>29</v>
      </c>
      <c r="R363" s="5">
        <v>0</v>
      </c>
      <c r="S363" s="2" t="s">
        <v>883</v>
      </c>
      <c r="T363" s="2" t="s">
        <v>31</v>
      </c>
    </row>
    <row r="364" spans="1:20" x14ac:dyDescent="0.25">
      <c r="A364" s="2" t="s">
        <v>926</v>
      </c>
      <c r="B364" s="2" t="s">
        <v>21</v>
      </c>
      <c r="C364" s="2" t="s">
        <v>927</v>
      </c>
      <c r="D364" s="3">
        <v>45071</v>
      </c>
      <c r="E364" s="4">
        <v>1</v>
      </c>
      <c r="F364" s="5">
        <v>23</v>
      </c>
      <c r="G364" s="4">
        <v>0.1</v>
      </c>
      <c r="H364" s="2" t="s">
        <v>23</v>
      </c>
      <c r="I364" s="2" t="s">
        <v>539</v>
      </c>
      <c r="J364" s="2" t="s">
        <v>540</v>
      </c>
      <c r="K364" s="2" t="s">
        <v>733</v>
      </c>
      <c r="L364" s="2" t="s">
        <v>734</v>
      </c>
      <c r="M364" s="2" t="s">
        <v>735</v>
      </c>
      <c r="N364" s="5">
        <v>23</v>
      </c>
      <c r="O364" s="5">
        <v>0</v>
      </c>
      <c r="P364" s="5">
        <v>6.16</v>
      </c>
      <c r="Q364" s="2" t="s">
        <v>29</v>
      </c>
      <c r="R364" s="5">
        <v>0</v>
      </c>
      <c r="S364" s="2" t="s">
        <v>724</v>
      </c>
      <c r="T364" s="2" t="s">
        <v>31</v>
      </c>
    </row>
    <row r="365" spans="1:20" x14ac:dyDescent="0.25">
      <c r="A365" s="2" t="s">
        <v>928</v>
      </c>
      <c r="B365" s="2" t="s">
        <v>21</v>
      </c>
      <c r="C365" s="2" t="s">
        <v>564</v>
      </c>
      <c r="D365" s="3">
        <v>45072</v>
      </c>
      <c r="E365" s="4">
        <v>40</v>
      </c>
      <c r="F365" s="5">
        <v>1480</v>
      </c>
      <c r="G365" s="4">
        <v>37.200000000000003</v>
      </c>
      <c r="H365" s="2" t="s">
        <v>23</v>
      </c>
      <c r="I365" s="2" t="s">
        <v>492</v>
      </c>
      <c r="J365" s="2" t="s">
        <v>540</v>
      </c>
      <c r="K365" s="2" t="s">
        <v>929</v>
      </c>
      <c r="L365" s="2" t="s">
        <v>930</v>
      </c>
      <c r="M365" s="2" t="s">
        <v>931</v>
      </c>
      <c r="N365" s="5">
        <v>1480</v>
      </c>
      <c r="O365" s="5">
        <v>0</v>
      </c>
      <c r="P365" s="5">
        <v>314.5</v>
      </c>
      <c r="Q365" s="2" t="s">
        <v>260</v>
      </c>
      <c r="R365" s="5">
        <v>0</v>
      </c>
      <c r="S365" s="2" t="s">
        <v>497</v>
      </c>
      <c r="T365" s="2" t="s">
        <v>31</v>
      </c>
    </row>
    <row r="366" spans="1:20" x14ac:dyDescent="0.25">
      <c r="A366" s="2" t="s">
        <v>932</v>
      </c>
      <c r="B366" s="2" t="s">
        <v>21</v>
      </c>
      <c r="C366" s="2" t="s">
        <v>933</v>
      </c>
      <c r="D366" s="3">
        <v>45075</v>
      </c>
      <c r="E366" s="4">
        <v>50</v>
      </c>
      <c r="F366" s="5">
        <v>275</v>
      </c>
      <c r="G366" s="4">
        <v>10</v>
      </c>
      <c r="H366" s="2" t="s">
        <v>23</v>
      </c>
      <c r="I366" s="2" t="s">
        <v>539</v>
      </c>
      <c r="J366" s="2" t="s">
        <v>540</v>
      </c>
      <c r="K366" s="2" t="s">
        <v>934</v>
      </c>
      <c r="L366" s="2" t="s">
        <v>935</v>
      </c>
      <c r="M366" s="2" t="s">
        <v>936</v>
      </c>
      <c r="N366" s="5">
        <v>275</v>
      </c>
      <c r="O366" s="5">
        <v>0</v>
      </c>
      <c r="P366" s="5">
        <v>73.569999999999993</v>
      </c>
      <c r="Q366" s="2" t="s">
        <v>29</v>
      </c>
      <c r="R366" s="5">
        <v>0</v>
      </c>
      <c r="S366" s="2" t="s">
        <v>705</v>
      </c>
      <c r="T366" s="2" t="s">
        <v>31</v>
      </c>
    </row>
    <row r="367" spans="1:20" x14ac:dyDescent="0.25">
      <c r="A367" s="2" t="s">
        <v>932</v>
      </c>
      <c r="B367" s="2" t="s">
        <v>21</v>
      </c>
      <c r="C367" s="2" t="s">
        <v>937</v>
      </c>
      <c r="D367" s="3">
        <v>45075</v>
      </c>
      <c r="E367" s="4">
        <v>10</v>
      </c>
      <c r="F367" s="5">
        <v>175</v>
      </c>
      <c r="G367" s="4">
        <v>0.8</v>
      </c>
      <c r="H367" s="2" t="s">
        <v>23</v>
      </c>
      <c r="I367" s="2" t="s">
        <v>539</v>
      </c>
      <c r="J367" s="2" t="s">
        <v>540</v>
      </c>
      <c r="K367" s="2" t="s">
        <v>934</v>
      </c>
      <c r="L367" s="2" t="s">
        <v>935</v>
      </c>
      <c r="M367" s="2" t="s">
        <v>936</v>
      </c>
      <c r="N367" s="5">
        <v>175</v>
      </c>
      <c r="O367" s="5">
        <v>0</v>
      </c>
      <c r="P367" s="5">
        <v>16.190000000000001</v>
      </c>
      <c r="Q367" s="2" t="s">
        <v>29</v>
      </c>
      <c r="R367" s="5">
        <v>0</v>
      </c>
      <c r="S367" s="2" t="s">
        <v>705</v>
      </c>
      <c r="T367" s="2" t="s">
        <v>31</v>
      </c>
    </row>
    <row r="368" spans="1:20" x14ac:dyDescent="0.25">
      <c r="A368" s="2" t="s">
        <v>932</v>
      </c>
      <c r="B368" s="2" t="s">
        <v>21</v>
      </c>
      <c r="C368" s="2" t="s">
        <v>938</v>
      </c>
      <c r="D368" s="3">
        <v>45075</v>
      </c>
      <c r="E368" s="4">
        <v>10</v>
      </c>
      <c r="F368" s="5">
        <v>170</v>
      </c>
      <c r="G368" s="4">
        <v>0.6</v>
      </c>
      <c r="H368" s="2" t="s">
        <v>23</v>
      </c>
      <c r="I368" s="2" t="s">
        <v>539</v>
      </c>
      <c r="J368" s="2" t="s">
        <v>540</v>
      </c>
      <c r="K368" s="2" t="s">
        <v>934</v>
      </c>
      <c r="L368" s="2" t="s">
        <v>935</v>
      </c>
      <c r="M368" s="2" t="s">
        <v>936</v>
      </c>
      <c r="N368" s="5">
        <v>170</v>
      </c>
      <c r="O368" s="5">
        <v>0</v>
      </c>
      <c r="P368" s="5">
        <v>15.73</v>
      </c>
      <c r="Q368" s="2" t="s">
        <v>29</v>
      </c>
      <c r="R368" s="5">
        <v>0</v>
      </c>
      <c r="S368" s="2" t="s">
        <v>705</v>
      </c>
      <c r="T368" s="2" t="s">
        <v>31</v>
      </c>
    </row>
    <row r="369" spans="1:20" x14ac:dyDescent="0.25">
      <c r="A369" s="2" t="s">
        <v>939</v>
      </c>
      <c r="B369" s="2" t="s">
        <v>21</v>
      </c>
      <c r="C369" s="2" t="s">
        <v>587</v>
      </c>
      <c r="D369" s="3">
        <v>45075</v>
      </c>
      <c r="E369" s="4">
        <v>30</v>
      </c>
      <c r="F369" s="5">
        <v>450</v>
      </c>
      <c r="G369" s="4">
        <v>12</v>
      </c>
      <c r="H369" s="2" t="s">
        <v>23</v>
      </c>
      <c r="I369" s="2" t="s">
        <v>539</v>
      </c>
      <c r="J369" s="2" t="s">
        <v>540</v>
      </c>
      <c r="K369" s="2" t="s">
        <v>641</v>
      </c>
      <c r="L369" s="2" t="s">
        <v>642</v>
      </c>
      <c r="M369" s="2" t="s">
        <v>643</v>
      </c>
      <c r="N369" s="5">
        <v>450</v>
      </c>
      <c r="O369" s="5">
        <v>0</v>
      </c>
      <c r="P369" s="5">
        <v>120.38</v>
      </c>
      <c r="Q369" s="2" t="s">
        <v>29</v>
      </c>
      <c r="R369" s="5">
        <v>0</v>
      </c>
      <c r="S369" s="2" t="s">
        <v>644</v>
      </c>
      <c r="T369" s="2" t="s">
        <v>31</v>
      </c>
    </row>
    <row r="370" spans="1:20" x14ac:dyDescent="0.25">
      <c r="A370" s="2" t="s">
        <v>940</v>
      </c>
      <c r="B370" s="2" t="s">
        <v>21</v>
      </c>
      <c r="C370" s="2" t="s">
        <v>587</v>
      </c>
      <c r="D370" s="3">
        <v>45075</v>
      </c>
      <c r="E370" s="4">
        <v>20</v>
      </c>
      <c r="F370" s="5">
        <v>300</v>
      </c>
      <c r="G370" s="4">
        <v>8</v>
      </c>
      <c r="H370" s="2" t="s">
        <v>23</v>
      </c>
      <c r="I370" s="2" t="s">
        <v>539</v>
      </c>
      <c r="J370" s="2" t="s">
        <v>540</v>
      </c>
      <c r="K370" s="2" t="s">
        <v>941</v>
      </c>
      <c r="L370" s="2" t="s">
        <v>942</v>
      </c>
      <c r="M370" s="2" t="s">
        <v>943</v>
      </c>
      <c r="N370" s="5">
        <v>300</v>
      </c>
      <c r="O370" s="5">
        <v>0</v>
      </c>
      <c r="P370" s="5">
        <v>80.25</v>
      </c>
      <c r="Q370" s="2" t="s">
        <v>29</v>
      </c>
      <c r="R370" s="5">
        <v>0</v>
      </c>
      <c r="S370" s="2" t="s">
        <v>544</v>
      </c>
      <c r="T370" s="2" t="s">
        <v>31</v>
      </c>
    </row>
    <row r="371" spans="1:20" x14ac:dyDescent="0.25">
      <c r="A371" s="2" t="s">
        <v>944</v>
      </c>
      <c r="B371" s="2" t="s">
        <v>21</v>
      </c>
      <c r="C371" s="2" t="s">
        <v>564</v>
      </c>
      <c r="D371" s="3">
        <v>45075</v>
      </c>
      <c r="E371" s="4">
        <v>40</v>
      </c>
      <c r="F371" s="5">
        <v>1720</v>
      </c>
      <c r="G371" s="4">
        <v>37.200000000000003</v>
      </c>
      <c r="H371" s="2" t="s">
        <v>23</v>
      </c>
      <c r="I371" s="2" t="s">
        <v>539</v>
      </c>
      <c r="J371" s="2" t="s">
        <v>540</v>
      </c>
      <c r="K371" s="2" t="s">
        <v>945</v>
      </c>
      <c r="L371" s="2" t="s">
        <v>946</v>
      </c>
      <c r="M371" s="2" t="s">
        <v>947</v>
      </c>
      <c r="N371" s="5">
        <v>1720</v>
      </c>
      <c r="O371" s="5">
        <v>0</v>
      </c>
      <c r="P371" s="5">
        <v>460.1</v>
      </c>
      <c r="Q371" s="2" t="s">
        <v>29</v>
      </c>
      <c r="R371" s="5">
        <v>0</v>
      </c>
      <c r="S371" s="2" t="s">
        <v>806</v>
      </c>
      <c r="T371" s="2" t="s">
        <v>31</v>
      </c>
    </row>
    <row r="372" spans="1:20" x14ac:dyDescent="0.25">
      <c r="A372" s="2" t="s">
        <v>948</v>
      </c>
      <c r="B372" s="2" t="s">
        <v>21</v>
      </c>
      <c r="C372" s="2" t="s">
        <v>587</v>
      </c>
      <c r="D372" s="3">
        <v>45075</v>
      </c>
      <c r="E372" s="4">
        <v>30</v>
      </c>
      <c r="F372" s="5">
        <v>450</v>
      </c>
      <c r="G372" s="4">
        <v>12</v>
      </c>
      <c r="H372" s="2" t="s">
        <v>23</v>
      </c>
      <c r="I372" s="2" t="s">
        <v>539</v>
      </c>
      <c r="J372" s="2" t="s">
        <v>540</v>
      </c>
      <c r="K372" s="2" t="s">
        <v>949</v>
      </c>
      <c r="L372" s="2" t="s">
        <v>950</v>
      </c>
      <c r="M372" s="2" t="s">
        <v>951</v>
      </c>
      <c r="N372" s="5">
        <v>450</v>
      </c>
      <c r="O372" s="5">
        <v>0</v>
      </c>
      <c r="P372" s="5">
        <v>120.38</v>
      </c>
      <c r="Q372" s="2" t="s">
        <v>29</v>
      </c>
      <c r="R372" s="5">
        <v>0</v>
      </c>
      <c r="S372" s="2" t="s">
        <v>952</v>
      </c>
      <c r="T372" s="2" t="s">
        <v>31</v>
      </c>
    </row>
    <row r="373" spans="1:20" x14ac:dyDescent="0.25">
      <c r="A373" s="2" t="s">
        <v>948</v>
      </c>
      <c r="B373" s="2" t="s">
        <v>21</v>
      </c>
      <c r="C373" s="2" t="s">
        <v>695</v>
      </c>
      <c r="D373" s="3">
        <v>45075</v>
      </c>
      <c r="E373" s="4">
        <v>100</v>
      </c>
      <c r="F373" s="5">
        <v>10</v>
      </c>
      <c r="G373" s="4">
        <v>0.5</v>
      </c>
      <c r="H373" s="2" t="s">
        <v>23</v>
      </c>
      <c r="I373" s="2" t="s">
        <v>539</v>
      </c>
      <c r="J373" s="2" t="s">
        <v>540</v>
      </c>
      <c r="K373" s="2" t="s">
        <v>949</v>
      </c>
      <c r="L373" s="2" t="s">
        <v>950</v>
      </c>
      <c r="M373" s="2" t="s">
        <v>951</v>
      </c>
      <c r="N373" s="5">
        <v>10</v>
      </c>
      <c r="O373" s="5">
        <v>0</v>
      </c>
      <c r="P373" s="5">
        <v>2.68</v>
      </c>
      <c r="Q373" s="2" t="s">
        <v>29</v>
      </c>
      <c r="R373" s="5">
        <v>0</v>
      </c>
      <c r="S373" s="2" t="s">
        <v>952</v>
      </c>
      <c r="T373" s="2" t="s">
        <v>31</v>
      </c>
    </row>
    <row r="374" spans="1:20" x14ac:dyDescent="0.25">
      <c r="A374" s="2" t="s">
        <v>953</v>
      </c>
      <c r="B374" s="2" t="s">
        <v>21</v>
      </c>
      <c r="C374" s="2" t="s">
        <v>564</v>
      </c>
      <c r="D374" s="3">
        <v>45075</v>
      </c>
      <c r="E374" s="4">
        <v>10</v>
      </c>
      <c r="F374" s="5">
        <v>430</v>
      </c>
      <c r="G374" s="4">
        <v>9.3000000000000007</v>
      </c>
      <c r="H374" s="2" t="s">
        <v>23</v>
      </c>
      <c r="I374" s="2" t="s">
        <v>492</v>
      </c>
      <c r="J374" s="2" t="s">
        <v>540</v>
      </c>
      <c r="K374" s="2" t="s">
        <v>954</v>
      </c>
      <c r="L374" s="2" t="s">
        <v>955</v>
      </c>
      <c r="M374" s="2" t="s">
        <v>956</v>
      </c>
      <c r="N374" s="5">
        <v>430</v>
      </c>
      <c r="O374" s="5">
        <v>0</v>
      </c>
      <c r="P374" s="5">
        <v>91.38</v>
      </c>
      <c r="Q374" s="2" t="s">
        <v>260</v>
      </c>
      <c r="R374" s="5">
        <v>0</v>
      </c>
      <c r="S374" s="2" t="s">
        <v>497</v>
      </c>
      <c r="T374" s="2" t="s">
        <v>31</v>
      </c>
    </row>
    <row r="375" spans="1:20" x14ac:dyDescent="0.25">
      <c r="A375" s="2" t="s">
        <v>957</v>
      </c>
      <c r="B375" s="2" t="s">
        <v>21</v>
      </c>
      <c r="C375" s="2" t="s">
        <v>564</v>
      </c>
      <c r="D375" s="3">
        <v>45075</v>
      </c>
      <c r="E375" s="4">
        <v>20</v>
      </c>
      <c r="F375" s="5">
        <v>860</v>
      </c>
      <c r="G375" s="4">
        <v>18.600000000000001</v>
      </c>
      <c r="H375" s="2" t="s">
        <v>23</v>
      </c>
      <c r="I375" s="2" t="s">
        <v>539</v>
      </c>
      <c r="J375" s="2" t="s">
        <v>540</v>
      </c>
      <c r="K375" s="2" t="s">
        <v>958</v>
      </c>
      <c r="L375" s="2" t="s">
        <v>959</v>
      </c>
      <c r="M375" s="2" t="s">
        <v>960</v>
      </c>
      <c r="N375" s="5">
        <v>860</v>
      </c>
      <c r="O375" s="5">
        <v>0</v>
      </c>
      <c r="P375" s="5">
        <v>230.05</v>
      </c>
      <c r="Q375" s="2" t="s">
        <v>29</v>
      </c>
      <c r="R375" s="5">
        <v>0</v>
      </c>
      <c r="S375" s="2" t="s">
        <v>961</v>
      </c>
      <c r="T375" s="2" t="s">
        <v>31</v>
      </c>
    </row>
    <row r="376" spans="1:20" x14ac:dyDescent="0.25">
      <c r="A376" s="2" t="s">
        <v>962</v>
      </c>
      <c r="B376" s="2" t="s">
        <v>21</v>
      </c>
      <c r="C376" s="2" t="s">
        <v>886</v>
      </c>
      <c r="D376" s="3">
        <v>45075</v>
      </c>
      <c r="E376" s="4">
        <v>2</v>
      </c>
      <c r="F376" s="5">
        <v>112</v>
      </c>
      <c r="G376" s="4">
        <v>3</v>
      </c>
      <c r="H376" s="2" t="s">
        <v>23</v>
      </c>
      <c r="I376" s="2" t="s">
        <v>539</v>
      </c>
      <c r="J376" s="2" t="s">
        <v>540</v>
      </c>
      <c r="K376" s="2" t="s">
        <v>963</v>
      </c>
      <c r="L376" s="2" t="s">
        <v>964</v>
      </c>
      <c r="M376" s="2" t="s">
        <v>965</v>
      </c>
      <c r="N376" s="5">
        <v>112</v>
      </c>
      <c r="O376" s="5">
        <v>0</v>
      </c>
      <c r="P376" s="5">
        <v>29.96</v>
      </c>
      <c r="Q376" s="2" t="s">
        <v>29</v>
      </c>
      <c r="R376" s="5">
        <v>0</v>
      </c>
      <c r="S376" s="2" t="s">
        <v>544</v>
      </c>
      <c r="T376" s="2" t="s">
        <v>31</v>
      </c>
    </row>
    <row r="377" spans="1:20" x14ac:dyDescent="0.25">
      <c r="A377" s="2" t="s">
        <v>962</v>
      </c>
      <c r="B377" s="2" t="s">
        <v>21</v>
      </c>
      <c r="C377" s="2" t="s">
        <v>801</v>
      </c>
      <c r="D377" s="3">
        <v>45075</v>
      </c>
      <c r="E377" s="4">
        <v>3</v>
      </c>
      <c r="F377" s="5">
        <v>168</v>
      </c>
      <c r="G377" s="4">
        <v>3</v>
      </c>
      <c r="H377" s="2" t="s">
        <v>23</v>
      </c>
      <c r="I377" s="2" t="s">
        <v>539</v>
      </c>
      <c r="J377" s="2" t="s">
        <v>540</v>
      </c>
      <c r="K377" s="2" t="s">
        <v>963</v>
      </c>
      <c r="L377" s="2" t="s">
        <v>964</v>
      </c>
      <c r="M377" s="2" t="s">
        <v>965</v>
      </c>
      <c r="N377" s="5">
        <v>168</v>
      </c>
      <c r="O377" s="5">
        <v>0</v>
      </c>
      <c r="P377" s="5">
        <v>44.94</v>
      </c>
      <c r="Q377" s="2" t="s">
        <v>29</v>
      </c>
      <c r="R377" s="5">
        <v>0</v>
      </c>
      <c r="S377" s="2" t="s">
        <v>544</v>
      </c>
      <c r="T377" s="2" t="s">
        <v>31</v>
      </c>
    </row>
    <row r="378" spans="1:20" x14ac:dyDescent="0.25">
      <c r="A378" s="2" t="s">
        <v>962</v>
      </c>
      <c r="B378" s="2" t="s">
        <v>21</v>
      </c>
      <c r="C378" s="2" t="s">
        <v>903</v>
      </c>
      <c r="D378" s="3">
        <v>45075</v>
      </c>
      <c r="E378" s="4">
        <v>3</v>
      </c>
      <c r="F378" s="5">
        <v>168</v>
      </c>
      <c r="G378" s="4">
        <v>4.2</v>
      </c>
      <c r="H378" s="2" t="s">
        <v>23</v>
      </c>
      <c r="I378" s="2" t="s">
        <v>539</v>
      </c>
      <c r="J378" s="2" t="s">
        <v>540</v>
      </c>
      <c r="K378" s="2" t="s">
        <v>963</v>
      </c>
      <c r="L378" s="2" t="s">
        <v>964</v>
      </c>
      <c r="M378" s="2" t="s">
        <v>965</v>
      </c>
      <c r="N378" s="5">
        <v>168</v>
      </c>
      <c r="O378" s="5">
        <v>0</v>
      </c>
      <c r="P378" s="5">
        <v>44.94</v>
      </c>
      <c r="Q378" s="2" t="s">
        <v>29</v>
      </c>
      <c r="R378" s="5">
        <v>0</v>
      </c>
      <c r="S378" s="2" t="s">
        <v>544</v>
      </c>
      <c r="T378" s="2" t="s">
        <v>31</v>
      </c>
    </row>
    <row r="379" spans="1:20" x14ac:dyDescent="0.25">
      <c r="A379" s="2" t="s">
        <v>966</v>
      </c>
      <c r="B379" s="2" t="s">
        <v>21</v>
      </c>
      <c r="C379" s="2" t="s">
        <v>814</v>
      </c>
      <c r="D379" s="3">
        <v>45075</v>
      </c>
      <c r="E379" s="4">
        <v>2</v>
      </c>
      <c r="F379" s="5">
        <v>108</v>
      </c>
      <c r="G379" s="4">
        <v>0.2</v>
      </c>
      <c r="H379" s="2" t="s">
        <v>23</v>
      </c>
      <c r="I379" s="2" t="s">
        <v>539</v>
      </c>
      <c r="J379" s="2" t="s">
        <v>540</v>
      </c>
      <c r="K379" s="2" t="s">
        <v>963</v>
      </c>
      <c r="L379" s="2" t="s">
        <v>964</v>
      </c>
      <c r="M379" s="2" t="s">
        <v>965</v>
      </c>
      <c r="N379" s="5">
        <v>108</v>
      </c>
      <c r="O379" s="5">
        <v>0</v>
      </c>
      <c r="P379" s="5">
        <v>28.89</v>
      </c>
      <c r="Q379" s="2" t="s">
        <v>29</v>
      </c>
      <c r="R379" s="5">
        <v>0</v>
      </c>
      <c r="S379" s="2" t="s">
        <v>544</v>
      </c>
      <c r="T379" s="2" t="s">
        <v>31</v>
      </c>
    </row>
    <row r="380" spans="1:20" x14ac:dyDescent="0.25">
      <c r="A380" s="2" t="s">
        <v>966</v>
      </c>
      <c r="B380" s="2" t="s">
        <v>21</v>
      </c>
      <c r="C380" s="2" t="s">
        <v>763</v>
      </c>
      <c r="D380" s="3">
        <v>45075</v>
      </c>
      <c r="E380" s="4">
        <v>2</v>
      </c>
      <c r="F380" s="5">
        <v>108</v>
      </c>
      <c r="G380" s="4">
        <v>0.2</v>
      </c>
      <c r="H380" s="2" t="s">
        <v>23</v>
      </c>
      <c r="I380" s="2" t="s">
        <v>539</v>
      </c>
      <c r="J380" s="2" t="s">
        <v>540</v>
      </c>
      <c r="K380" s="2" t="s">
        <v>963</v>
      </c>
      <c r="L380" s="2" t="s">
        <v>964</v>
      </c>
      <c r="M380" s="2" t="s">
        <v>965</v>
      </c>
      <c r="N380" s="5">
        <v>108</v>
      </c>
      <c r="O380" s="5">
        <v>0</v>
      </c>
      <c r="P380" s="5">
        <v>28.89</v>
      </c>
      <c r="Q380" s="2" t="s">
        <v>29</v>
      </c>
      <c r="R380" s="5">
        <v>0</v>
      </c>
      <c r="S380" s="2" t="s">
        <v>544</v>
      </c>
      <c r="T380" s="2" t="s">
        <v>31</v>
      </c>
    </row>
    <row r="381" spans="1:20" x14ac:dyDescent="0.25">
      <c r="A381" s="2" t="s">
        <v>967</v>
      </c>
      <c r="B381" s="2" t="s">
        <v>21</v>
      </c>
      <c r="C381" s="2" t="s">
        <v>808</v>
      </c>
      <c r="D381" s="3">
        <v>45075</v>
      </c>
      <c r="E381" s="4">
        <v>2</v>
      </c>
      <c r="F381" s="5">
        <v>124</v>
      </c>
      <c r="G381" s="4">
        <v>0.6</v>
      </c>
      <c r="H381" s="2" t="s">
        <v>23</v>
      </c>
      <c r="I381" s="2" t="s">
        <v>539</v>
      </c>
      <c r="J381" s="2" t="s">
        <v>540</v>
      </c>
      <c r="K381" s="2" t="s">
        <v>968</v>
      </c>
      <c r="L381" s="2" t="s">
        <v>969</v>
      </c>
      <c r="M381" s="2" t="s">
        <v>970</v>
      </c>
      <c r="N381" s="5">
        <v>124</v>
      </c>
      <c r="O381" s="5">
        <v>0</v>
      </c>
      <c r="P381" s="5">
        <v>33.17</v>
      </c>
      <c r="Q381" s="2" t="s">
        <v>29</v>
      </c>
      <c r="R381" s="5">
        <v>0</v>
      </c>
      <c r="S381" s="2" t="s">
        <v>971</v>
      </c>
      <c r="T381" s="2" t="s">
        <v>31</v>
      </c>
    </row>
    <row r="382" spans="1:20" x14ac:dyDescent="0.25">
      <c r="A382" s="2" t="s">
        <v>972</v>
      </c>
      <c r="B382" s="2" t="s">
        <v>21</v>
      </c>
      <c r="C382" s="2" t="s">
        <v>973</v>
      </c>
      <c r="D382" s="3">
        <v>45075</v>
      </c>
      <c r="E382" s="4">
        <v>3</v>
      </c>
      <c r="F382" s="5">
        <v>96</v>
      </c>
      <c r="G382" s="4">
        <v>1.2</v>
      </c>
      <c r="H382" s="2" t="s">
        <v>23</v>
      </c>
      <c r="I382" s="2" t="s">
        <v>539</v>
      </c>
      <c r="J382" s="2" t="s">
        <v>540</v>
      </c>
      <c r="K382" s="2" t="s">
        <v>828</v>
      </c>
      <c r="L382" s="2" t="s">
        <v>829</v>
      </c>
      <c r="M382" s="2" t="s">
        <v>830</v>
      </c>
      <c r="N382" s="5">
        <v>96</v>
      </c>
      <c r="O382" s="5">
        <v>0</v>
      </c>
      <c r="P382" s="5">
        <v>25.68</v>
      </c>
      <c r="Q382" s="2" t="s">
        <v>29</v>
      </c>
      <c r="R382" s="5">
        <v>0</v>
      </c>
      <c r="S382" s="2" t="s">
        <v>544</v>
      </c>
      <c r="T382" s="2" t="s">
        <v>31</v>
      </c>
    </row>
    <row r="383" spans="1:20" x14ac:dyDescent="0.25">
      <c r="A383" s="2" t="s">
        <v>972</v>
      </c>
      <c r="B383" s="2" t="s">
        <v>21</v>
      </c>
      <c r="C383" s="2" t="s">
        <v>974</v>
      </c>
      <c r="D383" s="3">
        <v>45075</v>
      </c>
      <c r="E383" s="4">
        <v>2</v>
      </c>
      <c r="F383" s="5">
        <v>30</v>
      </c>
      <c r="G383" s="4">
        <v>0.1</v>
      </c>
      <c r="H383" s="2" t="s">
        <v>23</v>
      </c>
      <c r="I383" s="2" t="s">
        <v>539</v>
      </c>
      <c r="J383" s="2" t="s">
        <v>540</v>
      </c>
      <c r="K383" s="2" t="s">
        <v>828</v>
      </c>
      <c r="L383" s="2" t="s">
        <v>829</v>
      </c>
      <c r="M383" s="2" t="s">
        <v>830</v>
      </c>
      <c r="N383" s="5">
        <v>30</v>
      </c>
      <c r="O383" s="5">
        <v>0</v>
      </c>
      <c r="P383" s="5">
        <v>8.0299999999999994</v>
      </c>
      <c r="Q383" s="2" t="s">
        <v>29</v>
      </c>
      <c r="R383" s="5">
        <v>0</v>
      </c>
      <c r="S383" s="2" t="s">
        <v>544</v>
      </c>
      <c r="T383" s="2" t="s">
        <v>31</v>
      </c>
    </row>
    <row r="384" spans="1:20" x14ac:dyDescent="0.25">
      <c r="A384" s="2" t="s">
        <v>975</v>
      </c>
      <c r="B384" s="2" t="s">
        <v>21</v>
      </c>
      <c r="C384" s="2" t="s">
        <v>976</v>
      </c>
      <c r="D384" s="3">
        <v>45077</v>
      </c>
      <c r="E384" s="4">
        <v>1</v>
      </c>
      <c r="F384" s="5">
        <v>231</v>
      </c>
      <c r="G384" s="4">
        <v>0.3</v>
      </c>
      <c r="H384" s="2" t="s">
        <v>23</v>
      </c>
      <c r="I384" s="2" t="s">
        <v>539</v>
      </c>
      <c r="J384" s="2" t="s">
        <v>540</v>
      </c>
      <c r="K384" s="2" t="s">
        <v>977</v>
      </c>
      <c r="L384" s="2" t="s">
        <v>978</v>
      </c>
      <c r="M384" s="2" t="s">
        <v>979</v>
      </c>
      <c r="N384" s="5">
        <v>231</v>
      </c>
      <c r="O384" s="5">
        <v>0</v>
      </c>
      <c r="P384" s="5">
        <v>61.8</v>
      </c>
      <c r="Q384" s="2" t="s">
        <v>29</v>
      </c>
      <c r="R384" s="5">
        <v>0</v>
      </c>
      <c r="S384" s="2" t="s">
        <v>544</v>
      </c>
      <c r="T384" s="2" t="s">
        <v>31</v>
      </c>
    </row>
    <row r="385" spans="1:20" x14ac:dyDescent="0.25">
      <c r="A385" s="2" t="s">
        <v>980</v>
      </c>
      <c r="B385" s="2" t="s">
        <v>35</v>
      </c>
      <c r="C385" s="2" t="s">
        <v>981</v>
      </c>
      <c r="D385" s="3">
        <v>45048</v>
      </c>
      <c r="E385" s="4">
        <v>10</v>
      </c>
      <c r="F385" s="5">
        <v>420</v>
      </c>
      <c r="G385" s="4">
        <v>0.9</v>
      </c>
      <c r="H385" s="2" t="s">
        <v>23</v>
      </c>
      <c r="I385" s="2" t="s">
        <v>46</v>
      </c>
      <c r="J385" s="2" t="s">
        <v>982</v>
      </c>
      <c r="K385" s="2" t="s">
        <v>983</v>
      </c>
      <c r="L385" s="2" t="s">
        <v>984</v>
      </c>
      <c r="M385" s="2" t="s">
        <v>985</v>
      </c>
      <c r="N385" s="5">
        <v>420</v>
      </c>
      <c r="O385" s="5">
        <v>0</v>
      </c>
      <c r="P385" s="5">
        <v>89.25</v>
      </c>
      <c r="Q385" s="2" t="s">
        <v>260</v>
      </c>
      <c r="R385" s="5">
        <v>0</v>
      </c>
      <c r="S385" s="2" t="s">
        <v>986</v>
      </c>
      <c r="T385" s="2" t="s">
        <v>31</v>
      </c>
    </row>
    <row r="386" spans="1:20" x14ac:dyDescent="0.25">
      <c r="A386" s="2" t="s">
        <v>980</v>
      </c>
      <c r="B386" s="2" t="s">
        <v>35</v>
      </c>
      <c r="C386" s="2" t="s">
        <v>987</v>
      </c>
      <c r="D386" s="3">
        <v>45048</v>
      </c>
      <c r="E386" s="4">
        <v>10</v>
      </c>
      <c r="F386" s="5">
        <v>420</v>
      </c>
      <c r="G386" s="4">
        <v>0.9</v>
      </c>
      <c r="H386" s="2" t="s">
        <v>23</v>
      </c>
      <c r="I386" s="2" t="s">
        <v>46</v>
      </c>
      <c r="J386" s="2" t="s">
        <v>982</v>
      </c>
      <c r="K386" s="2" t="s">
        <v>983</v>
      </c>
      <c r="L386" s="2" t="s">
        <v>984</v>
      </c>
      <c r="M386" s="2" t="s">
        <v>985</v>
      </c>
      <c r="N386" s="5">
        <v>420</v>
      </c>
      <c r="O386" s="5">
        <v>0</v>
      </c>
      <c r="P386" s="5">
        <v>89.25</v>
      </c>
      <c r="Q386" s="2" t="s">
        <v>260</v>
      </c>
      <c r="R386" s="5">
        <v>0</v>
      </c>
      <c r="S386" s="2" t="s">
        <v>986</v>
      </c>
      <c r="T386" s="2" t="s">
        <v>31</v>
      </c>
    </row>
    <row r="387" spans="1:20" x14ac:dyDescent="0.25">
      <c r="A387" s="2" t="s">
        <v>988</v>
      </c>
      <c r="B387" s="2" t="s">
        <v>35</v>
      </c>
      <c r="C387" s="2" t="s">
        <v>989</v>
      </c>
      <c r="D387" s="3">
        <v>45048</v>
      </c>
      <c r="E387" s="4">
        <v>2</v>
      </c>
      <c r="F387" s="5">
        <v>29.8</v>
      </c>
      <c r="G387" s="4">
        <v>0.36</v>
      </c>
      <c r="H387" s="2" t="s">
        <v>23</v>
      </c>
      <c r="I387" s="2" t="s">
        <v>412</v>
      </c>
      <c r="J387" s="2" t="s">
        <v>982</v>
      </c>
      <c r="K387" s="2" t="s">
        <v>990</v>
      </c>
      <c r="L387" s="2" t="s">
        <v>991</v>
      </c>
      <c r="M387" s="2" t="s">
        <v>992</v>
      </c>
      <c r="N387" s="5">
        <v>29.8</v>
      </c>
      <c r="O387" s="5">
        <v>0</v>
      </c>
      <c r="P387" s="5">
        <v>6.33</v>
      </c>
      <c r="Q387" s="2" t="s">
        <v>260</v>
      </c>
      <c r="R387" s="5">
        <v>0</v>
      </c>
      <c r="S387" s="2" t="s">
        <v>993</v>
      </c>
      <c r="T387" s="2" t="s">
        <v>31</v>
      </c>
    </row>
    <row r="388" spans="1:20" x14ac:dyDescent="0.25">
      <c r="A388" s="2" t="s">
        <v>994</v>
      </c>
      <c r="B388" s="2" t="s">
        <v>35</v>
      </c>
      <c r="C388" s="2" t="s">
        <v>995</v>
      </c>
      <c r="D388" s="3">
        <v>45048</v>
      </c>
      <c r="E388" s="4">
        <v>3527</v>
      </c>
      <c r="F388" s="5">
        <v>4232.3999999999996</v>
      </c>
      <c r="G388" s="4">
        <v>3527</v>
      </c>
      <c r="H388" s="2" t="s">
        <v>23</v>
      </c>
      <c r="I388" s="2" t="s">
        <v>23</v>
      </c>
      <c r="J388" s="2" t="s">
        <v>23</v>
      </c>
      <c r="K388" s="2" t="s">
        <v>996</v>
      </c>
      <c r="L388" s="2" t="s">
        <v>997</v>
      </c>
      <c r="M388" s="2" t="s">
        <v>998</v>
      </c>
      <c r="N388" s="5">
        <v>4232.3999999999996</v>
      </c>
      <c r="O388" s="5">
        <v>0</v>
      </c>
      <c r="P388" s="5">
        <v>846.48</v>
      </c>
      <c r="Q388" s="2" t="s">
        <v>29</v>
      </c>
      <c r="R388" s="5">
        <v>0</v>
      </c>
      <c r="S388" s="2" t="s">
        <v>23</v>
      </c>
      <c r="T388" s="2" t="s">
        <v>61</v>
      </c>
    </row>
    <row r="389" spans="1:20" x14ac:dyDescent="0.25">
      <c r="A389" s="2" t="s">
        <v>999</v>
      </c>
      <c r="B389" s="2" t="s">
        <v>35</v>
      </c>
      <c r="C389" s="2" t="s">
        <v>1000</v>
      </c>
      <c r="D389" s="3">
        <v>45049</v>
      </c>
      <c r="E389" s="4">
        <v>3</v>
      </c>
      <c r="F389" s="5">
        <v>201</v>
      </c>
      <c r="G389" s="4">
        <v>0.9</v>
      </c>
      <c r="H389" s="2" t="s">
        <v>23</v>
      </c>
      <c r="I389" s="2" t="s">
        <v>55</v>
      </c>
      <c r="J389" s="2" t="s">
        <v>982</v>
      </c>
      <c r="K389" s="2" t="s">
        <v>1001</v>
      </c>
      <c r="L389" s="2" t="s">
        <v>1002</v>
      </c>
      <c r="M389" s="2" t="s">
        <v>1003</v>
      </c>
      <c r="N389" s="5">
        <v>201</v>
      </c>
      <c r="O389" s="5">
        <v>0</v>
      </c>
      <c r="P389" s="5">
        <v>40.200000000000003</v>
      </c>
      <c r="Q389" s="2" t="s">
        <v>29</v>
      </c>
      <c r="R389" s="5">
        <v>0</v>
      </c>
      <c r="S389" s="2" t="s">
        <v>78</v>
      </c>
      <c r="T389" s="2" t="s">
        <v>61</v>
      </c>
    </row>
    <row r="390" spans="1:20" x14ac:dyDescent="0.25">
      <c r="A390" s="2" t="s">
        <v>1004</v>
      </c>
      <c r="B390" s="2" t="s">
        <v>35</v>
      </c>
      <c r="C390" s="2" t="s">
        <v>100</v>
      </c>
      <c r="D390" s="3">
        <v>45049</v>
      </c>
      <c r="E390" s="4">
        <v>5000</v>
      </c>
      <c r="F390" s="5">
        <v>700</v>
      </c>
      <c r="G390" s="4">
        <v>10</v>
      </c>
      <c r="H390" s="2" t="s">
        <v>23</v>
      </c>
      <c r="I390" s="2" t="s">
        <v>55</v>
      </c>
      <c r="J390" s="2" t="s">
        <v>982</v>
      </c>
      <c r="K390" s="2" t="s">
        <v>1005</v>
      </c>
      <c r="L390" s="2" t="s">
        <v>1006</v>
      </c>
      <c r="M390" s="2" t="s">
        <v>1007</v>
      </c>
      <c r="N390" s="5">
        <v>700</v>
      </c>
      <c r="O390" s="5">
        <v>0</v>
      </c>
      <c r="P390" s="5">
        <v>204.75</v>
      </c>
      <c r="Q390" s="2" t="s">
        <v>29</v>
      </c>
      <c r="R390" s="5">
        <v>0</v>
      </c>
      <c r="S390" s="2" t="s">
        <v>1008</v>
      </c>
      <c r="T390" s="2" t="s">
        <v>31</v>
      </c>
    </row>
    <row r="391" spans="1:20" x14ac:dyDescent="0.25">
      <c r="A391" s="2" t="s">
        <v>1009</v>
      </c>
      <c r="B391" s="2" t="s">
        <v>35</v>
      </c>
      <c r="C391" s="2" t="s">
        <v>1010</v>
      </c>
      <c r="D391" s="3">
        <v>45049</v>
      </c>
      <c r="E391" s="4">
        <v>5000</v>
      </c>
      <c r="F391" s="5">
        <v>500</v>
      </c>
      <c r="G391" s="4">
        <v>5</v>
      </c>
      <c r="H391" s="2" t="s">
        <v>23</v>
      </c>
      <c r="I391" s="2" t="s">
        <v>55</v>
      </c>
      <c r="J391" s="2" t="s">
        <v>982</v>
      </c>
      <c r="K391" s="2" t="s">
        <v>1011</v>
      </c>
      <c r="L391" s="2" t="s">
        <v>1012</v>
      </c>
      <c r="M391" s="2" t="s">
        <v>1013</v>
      </c>
      <c r="N391" s="5">
        <v>500</v>
      </c>
      <c r="O391" s="5">
        <v>0</v>
      </c>
      <c r="P391" s="5">
        <v>100</v>
      </c>
      <c r="Q391" s="2" t="s">
        <v>29</v>
      </c>
      <c r="R391" s="5">
        <v>0</v>
      </c>
      <c r="S391" s="2" t="s">
        <v>78</v>
      </c>
      <c r="T391" s="2" t="s">
        <v>61</v>
      </c>
    </row>
    <row r="392" spans="1:20" x14ac:dyDescent="0.25">
      <c r="A392" s="2" t="s">
        <v>1014</v>
      </c>
      <c r="B392" s="2" t="s">
        <v>35</v>
      </c>
      <c r="C392" s="2" t="s">
        <v>100</v>
      </c>
      <c r="D392" s="3">
        <v>45049</v>
      </c>
      <c r="E392" s="4">
        <v>9000</v>
      </c>
      <c r="F392" s="5">
        <v>1260</v>
      </c>
      <c r="G392" s="4">
        <v>18</v>
      </c>
      <c r="H392" s="2" t="s">
        <v>23</v>
      </c>
      <c r="I392" s="2" t="s">
        <v>55</v>
      </c>
      <c r="J392" s="2" t="s">
        <v>982</v>
      </c>
      <c r="K392" s="2" t="s">
        <v>1015</v>
      </c>
      <c r="L392" s="2" t="s">
        <v>1016</v>
      </c>
      <c r="M392" s="2" t="s">
        <v>1017</v>
      </c>
      <c r="N392" s="5">
        <v>1260</v>
      </c>
      <c r="O392" s="5">
        <v>0</v>
      </c>
      <c r="P392" s="5">
        <v>252</v>
      </c>
      <c r="Q392" s="2" t="s">
        <v>29</v>
      </c>
      <c r="R392" s="5">
        <v>0</v>
      </c>
      <c r="S392" s="2" t="s">
        <v>78</v>
      </c>
      <c r="T392" s="2" t="s">
        <v>61</v>
      </c>
    </row>
    <row r="393" spans="1:20" x14ac:dyDescent="0.25">
      <c r="A393" s="2" t="s">
        <v>1018</v>
      </c>
      <c r="B393" s="2" t="s">
        <v>35</v>
      </c>
      <c r="C393" s="2" t="s">
        <v>1019</v>
      </c>
      <c r="D393" s="3">
        <v>45049</v>
      </c>
      <c r="E393" s="4">
        <v>2</v>
      </c>
      <c r="F393" s="5">
        <v>40</v>
      </c>
      <c r="G393" s="4">
        <v>0.04</v>
      </c>
      <c r="H393" s="2" t="s">
        <v>23</v>
      </c>
      <c r="I393" s="2" t="s">
        <v>55</v>
      </c>
      <c r="J393" s="2" t="s">
        <v>982</v>
      </c>
      <c r="K393" s="2" t="s">
        <v>1020</v>
      </c>
      <c r="L393" s="2" t="s">
        <v>1021</v>
      </c>
      <c r="M393" s="2" t="s">
        <v>1022</v>
      </c>
      <c r="N393" s="5">
        <v>40</v>
      </c>
      <c r="O393" s="5">
        <v>0</v>
      </c>
      <c r="P393" s="5">
        <v>8</v>
      </c>
      <c r="Q393" s="2" t="s">
        <v>29</v>
      </c>
      <c r="R393" s="5">
        <v>0</v>
      </c>
      <c r="S393" s="2" t="s">
        <v>78</v>
      </c>
      <c r="T393" s="2" t="s">
        <v>61</v>
      </c>
    </row>
    <row r="394" spans="1:20" x14ac:dyDescent="0.25">
      <c r="A394" s="2" t="s">
        <v>1018</v>
      </c>
      <c r="B394" s="2" t="s">
        <v>35</v>
      </c>
      <c r="C394" s="2" t="s">
        <v>459</v>
      </c>
      <c r="D394" s="3">
        <v>45049</v>
      </c>
      <c r="E394" s="4">
        <v>1</v>
      </c>
      <c r="F394" s="5">
        <v>146</v>
      </c>
      <c r="G394" s="4">
        <v>0.01</v>
      </c>
      <c r="H394" s="2" t="s">
        <v>23</v>
      </c>
      <c r="I394" s="2" t="s">
        <v>55</v>
      </c>
      <c r="J394" s="2" t="s">
        <v>982</v>
      </c>
      <c r="K394" s="2" t="s">
        <v>1020</v>
      </c>
      <c r="L394" s="2" t="s">
        <v>1021</v>
      </c>
      <c r="M394" s="2" t="s">
        <v>1022</v>
      </c>
      <c r="N394" s="5">
        <v>146</v>
      </c>
      <c r="O394" s="5">
        <v>0</v>
      </c>
      <c r="P394" s="5">
        <v>29.2</v>
      </c>
      <c r="Q394" s="2" t="s">
        <v>29</v>
      </c>
      <c r="R394" s="5">
        <v>0</v>
      </c>
      <c r="S394" s="2" t="s">
        <v>78</v>
      </c>
      <c r="T394" s="2" t="s">
        <v>61</v>
      </c>
    </row>
    <row r="395" spans="1:20" x14ac:dyDescent="0.25">
      <c r="A395" s="2" t="s">
        <v>1023</v>
      </c>
      <c r="B395" s="2" t="s">
        <v>35</v>
      </c>
      <c r="C395" s="2" t="s">
        <v>587</v>
      </c>
      <c r="D395" s="3">
        <v>45050</v>
      </c>
      <c r="E395" s="4">
        <v>20</v>
      </c>
      <c r="F395" s="5">
        <v>300</v>
      </c>
      <c r="G395" s="4">
        <v>8</v>
      </c>
      <c r="H395" s="2" t="s">
        <v>23</v>
      </c>
      <c r="I395" s="2" t="s">
        <v>412</v>
      </c>
      <c r="J395" s="2" t="s">
        <v>982</v>
      </c>
      <c r="K395" s="2" t="s">
        <v>1024</v>
      </c>
      <c r="L395" s="2" t="s">
        <v>1025</v>
      </c>
      <c r="M395" s="2" t="s">
        <v>1026</v>
      </c>
      <c r="N395" s="5">
        <v>300</v>
      </c>
      <c r="O395" s="5">
        <v>0</v>
      </c>
      <c r="P395" s="5">
        <v>63.75</v>
      </c>
      <c r="Q395" s="2" t="s">
        <v>260</v>
      </c>
      <c r="R395" s="5">
        <v>0</v>
      </c>
      <c r="S395" s="2" t="s">
        <v>417</v>
      </c>
      <c r="T395" s="2" t="s">
        <v>31</v>
      </c>
    </row>
    <row r="396" spans="1:20" x14ac:dyDescent="0.25">
      <c r="A396" s="2" t="s">
        <v>1027</v>
      </c>
      <c r="B396" s="2" t="s">
        <v>35</v>
      </c>
      <c r="C396" s="2" t="s">
        <v>587</v>
      </c>
      <c r="D396" s="3">
        <v>45050</v>
      </c>
      <c r="E396" s="4">
        <v>6</v>
      </c>
      <c r="F396" s="5">
        <v>90</v>
      </c>
      <c r="G396" s="4">
        <v>2.4</v>
      </c>
      <c r="H396" s="2" t="s">
        <v>23</v>
      </c>
      <c r="I396" s="2" t="s">
        <v>24</v>
      </c>
      <c r="J396" s="2" t="s">
        <v>982</v>
      </c>
      <c r="K396" s="2" t="s">
        <v>1028</v>
      </c>
      <c r="L396" s="2" t="s">
        <v>1029</v>
      </c>
      <c r="M396" s="2" t="s">
        <v>1030</v>
      </c>
      <c r="N396" s="5">
        <v>90</v>
      </c>
      <c r="O396" s="5">
        <v>0</v>
      </c>
      <c r="P396" s="5">
        <v>19.13</v>
      </c>
      <c r="Q396" s="2" t="s">
        <v>260</v>
      </c>
      <c r="R396" s="5">
        <v>0</v>
      </c>
      <c r="S396" s="2" t="s">
        <v>1031</v>
      </c>
      <c r="T396" s="2" t="s">
        <v>31</v>
      </c>
    </row>
    <row r="397" spans="1:20" x14ac:dyDescent="0.25">
      <c r="A397" s="2" t="s">
        <v>1032</v>
      </c>
      <c r="B397" s="2" t="s">
        <v>35</v>
      </c>
      <c r="C397" s="2" t="s">
        <v>504</v>
      </c>
      <c r="D397" s="3">
        <v>45050</v>
      </c>
      <c r="E397" s="4">
        <v>2</v>
      </c>
      <c r="F397" s="5">
        <v>232</v>
      </c>
      <c r="G397" s="4">
        <v>15.888</v>
      </c>
      <c r="H397" s="2" t="s">
        <v>23</v>
      </c>
      <c r="I397" s="2" t="s">
        <v>55</v>
      </c>
      <c r="J397" s="2" t="s">
        <v>982</v>
      </c>
      <c r="K397" s="2" t="s">
        <v>1033</v>
      </c>
      <c r="L397" s="2" t="s">
        <v>1034</v>
      </c>
      <c r="M397" s="2" t="s">
        <v>1035</v>
      </c>
      <c r="N397" s="5">
        <v>232</v>
      </c>
      <c r="O397" s="5">
        <v>0</v>
      </c>
      <c r="P397" s="5">
        <v>46.4</v>
      </c>
      <c r="Q397" s="2" t="s">
        <v>29</v>
      </c>
      <c r="R397" s="5">
        <v>0</v>
      </c>
      <c r="S397" s="2" t="s">
        <v>78</v>
      </c>
      <c r="T397" s="2" t="s">
        <v>61</v>
      </c>
    </row>
    <row r="398" spans="1:20" x14ac:dyDescent="0.25">
      <c r="A398" s="2" t="s">
        <v>1036</v>
      </c>
      <c r="B398" s="2" t="s">
        <v>35</v>
      </c>
      <c r="C398" s="2" t="s">
        <v>1037</v>
      </c>
      <c r="D398" s="3">
        <v>45051</v>
      </c>
      <c r="E398" s="4">
        <v>1800</v>
      </c>
      <c r="F398" s="5">
        <v>1800</v>
      </c>
      <c r="G398" s="4">
        <v>1800</v>
      </c>
      <c r="H398" s="2" t="s">
        <v>23</v>
      </c>
      <c r="I398" s="2" t="s">
        <v>55</v>
      </c>
      <c r="J398" s="2" t="s">
        <v>23</v>
      </c>
      <c r="K398" s="2" t="s">
        <v>1038</v>
      </c>
      <c r="L398" s="2" t="s">
        <v>1039</v>
      </c>
      <c r="M398" s="2" t="s">
        <v>1040</v>
      </c>
      <c r="N398" s="5">
        <v>1800</v>
      </c>
      <c r="O398" s="5">
        <v>0</v>
      </c>
      <c r="P398" s="5">
        <v>0</v>
      </c>
      <c r="Q398" s="2" t="s">
        <v>29</v>
      </c>
      <c r="R398" s="5">
        <v>0</v>
      </c>
      <c r="S398" s="2" t="s">
        <v>78</v>
      </c>
      <c r="T398" s="2" t="s">
        <v>61</v>
      </c>
    </row>
    <row r="399" spans="1:20" x14ac:dyDescent="0.25">
      <c r="A399" s="2" t="s">
        <v>1041</v>
      </c>
      <c r="B399" s="2" t="s">
        <v>35</v>
      </c>
      <c r="C399" s="2" t="s">
        <v>886</v>
      </c>
      <c r="D399" s="3">
        <v>45054</v>
      </c>
      <c r="E399" s="4">
        <v>2</v>
      </c>
      <c r="F399" s="5">
        <v>112</v>
      </c>
      <c r="G399" s="4">
        <v>3</v>
      </c>
      <c r="H399" s="2" t="s">
        <v>23</v>
      </c>
      <c r="I399" s="2" t="s">
        <v>55</v>
      </c>
      <c r="J399" s="2" t="s">
        <v>982</v>
      </c>
      <c r="K399" s="2" t="s">
        <v>1042</v>
      </c>
      <c r="L399" s="2" t="s">
        <v>1043</v>
      </c>
      <c r="M399" s="2" t="s">
        <v>1044</v>
      </c>
      <c r="N399" s="5">
        <v>112</v>
      </c>
      <c r="O399" s="5">
        <v>0</v>
      </c>
      <c r="P399" s="5">
        <v>22.4</v>
      </c>
      <c r="Q399" s="2" t="s">
        <v>29</v>
      </c>
      <c r="R399" s="5">
        <v>0</v>
      </c>
      <c r="S399" s="2" t="s">
        <v>78</v>
      </c>
      <c r="T399" s="2" t="s">
        <v>61</v>
      </c>
    </row>
    <row r="400" spans="1:20" x14ac:dyDescent="0.25">
      <c r="A400" s="2" t="s">
        <v>1045</v>
      </c>
      <c r="B400" s="2" t="s">
        <v>35</v>
      </c>
      <c r="C400" s="2" t="s">
        <v>1046</v>
      </c>
      <c r="D400" s="3">
        <v>45055</v>
      </c>
      <c r="E400" s="4">
        <v>10</v>
      </c>
      <c r="F400" s="5">
        <v>540</v>
      </c>
      <c r="G400" s="4">
        <v>1.5</v>
      </c>
      <c r="H400" s="2" t="s">
        <v>23</v>
      </c>
      <c r="I400" s="2" t="s">
        <v>36</v>
      </c>
      <c r="J400" s="2" t="s">
        <v>982</v>
      </c>
      <c r="K400" s="2" t="s">
        <v>1047</v>
      </c>
      <c r="L400" s="2" t="s">
        <v>1048</v>
      </c>
      <c r="M400" s="2" t="s">
        <v>1049</v>
      </c>
      <c r="N400" s="5">
        <v>540</v>
      </c>
      <c r="O400" s="5">
        <v>0</v>
      </c>
      <c r="P400" s="5">
        <v>114.75</v>
      </c>
      <c r="Q400" s="2" t="s">
        <v>260</v>
      </c>
      <c r="R400" s="5">
        <v>0</v>
      </c>
      <c r="S400" s="2" t="s">
        <v>1050</v>
      </c>
      <c r="T400" s="2" t="s">
        <v>31</v>
      </c>
    </row>
    <row r="401" spans="1:20" x14ac:dyDescent="0.25">
      <c r="A401" s="2" t="s">
        <v>1051</v>
      </c>
      <c r="B401" s="2" t="s">
        <v>35</v>
      </c>
      <c r="C401" s="2" t="s">
        <v>1052</v>
      </c>
      <c r="D401" s="3">
        <v>45056</v>
      </c>
      <c r="E401" s="4">
        <v>19070</v>
      </c>
      <c r="F401" s="5">
        <v>587928.1</v>
      </c>
      <c r="G401" s="4">
        <v>0</v>
      </c>
      <c r="H401" s="2" t="s">
        <v>23</v>
      </c>
      <c r="I401" s="2" t="s">
        <v>23</v>
      </c>
      <c r="J401" s="2" t="s">
        <v>23</v>
      </c>
      <c r="K401" s="2" t="s">
        <v>1053</v>
      </c>
      <c r="L401" s="2" t="s">
        <v>1054</v>
      </c>
      <c r="M401" s="2" t="s">
        <v>1055</v>
      </c>
      <c r="N401" s="5">
        <v>587928.1</v>
      </c>
      <c r="O401" s="5">
        <v>0</v>
      </c>
      <c r="P401" s="5">
        <v>161092.29999999999</v>
      </c>
      <c r="Q401" s="2" t="s">
        <v>29</v>
      </c>
      <c r="R401" s="5">
        <v>0</v>
      </c>
      <c r="S401" s="2" t="s">
        <v>23</v>
      </c>
      <c r="T401" s="2" t="s">
        <v>31</v>
      </c>
    </row>
    <row r="402" spans="1:20" x14ac:dyDescent="0.25">
      <c r="A402" s="2" t="s">
        <v>1056</v>
      </c>
      <c r="B402" s="2" t="s">
        <v>35</v>
      </c>
      <c r="C402" s="2" t="s">
        <v>707</v>
      </c>
      <c r="D402" s="3">
        <v>45057</v>
      </c>
      <c r="E402" s="4">
        <v>3</v>
      </c>
      <c r="F402" s="5">
        <v>210</v>
      </c>
      <c r="G402" s="4">
        <v>2.7</v>
      </c>
      <c r="H402" s="2" t="s">
        <v>23</v>
      </c>
      <c r="I402" s="2" t="s">
        <v>55</v>
      </c>
      <c r="J402" s="2" t="s">
        <v>982</v>
      </c>
      <c r="K402" s="2" t="s">
        <v>1057</v>
      </c>
      <c r="L402" s="2" t="s">
        <v>1058</v>
      </c>
      <c r="M402" s="2" t="s">
        <v>1059</v>
      </c>
      <c r="N402" s="5">
        <v>210</v>
      </c>
      <c r="O402" s="5">
        <v>0</v>
      </c>
      <c r="P402" s="5">
        <v>42</v>
      </c>
      <c r="Q402" s="2" t="s">
        <v>29</v>
      </c>
      <c r="R402" s="5">
        <v>0</v>
      </c>
      <c r="S402" s="2" t="s">
        <v>78</v>
      </c>
      <c r="T402" s="2" t="s">
        <v>61</v>
      </c>
    </row>
    <row r="403" spans="1:20" x14ac:dyDescent="0.25">
      <c r="A403" s="2" t="s">
        <v>1060</v>
      </c>
      <c r="B403" s="2" t="s">
        <v>35</v>
      </c>
      <c r="C403" s="2" t="s">
        <v>1000</v>
      </c>
      <c r="D403" s="3">
        <v>45057</v>
      </c>
      <c r="E403" s="4">
        <v>1</v>
      </c>
      <c r="F403" s="5">
        <v>67</v>
      </c>
      <c r="G403" s="4">
        <v>0.3</v>
      </c>
      <c r="H403" s="2" t="s">
        <v>23</v>
      </c>
      <c r="I403" s="2" t="s">
        <v>55</v>
      </c>
      <c r="J403" s="2" t="s">
        <v>982</v>
      </c>
      <c r="K403" s="2" t="s">
        <v>1061</v>
      </c>
      <c r="L403" s="2" t="s">
        <v>1062</v>
      </c>
      <c r="M403" s="2" t="s">
        <v>1063</v>
      </c>
      <c r="N403" s="5">
        <v>67</v>
      </c>
      <c r="O403" s="5">
        <v>0</v>
      </c>
      <c r="P403" s="5">
        <v>13.4</v>
      </c>
      <c r="Q403" s="2" t="s">
        <v>29</v>
      </c>
      <c r="R403" s="5">
        <v>0</v>
      </c>
      <c r="S403" s="2" t="s">
        <v>78</v>
      </c>
      <c r="T403" s="2" t="s">
        <v>61</v>
      </c>
    </row>
    <row r="404" spans="1:20" x14ac:dyDescent="0.25">
      <c r="A404" s="2" t="s">
        <v>1064</v>
      </c>
      <c r="B404" s="2" t="s">
        <v>35</v>
      </c>
      <c r="C404" s="2" t="s">
        <v>1065</v>
      </c>
      <c r="D404" s="3">
        <v>45057</v>
      </c>
      <c r="E404" s="4">
        <v>1</v>
      </c>
      <c r="F404" s="5">
        <v>44</v>
      </c>
      <c r="G404" s="4">
        <v>0.22500000000000001</v>
      </c>
      <c r="H404" s="2" t="s">
        <v>23</v>
      </c>
      <c r="I404" s="2" t="s">
        <v>55</v>
      </c>
      <c r="J404" s="2" t="s">
        <v>982</v>
      </c>
      <c r="K404" s="2" t="s">
        <v>1066</v>
      </c>
      <c r="L404" s="2" t="s">
        <v>1067</v>
      </c>
      <c r="M404" s="2" t="s">
        <v>1068</v>
      </c>
      <c r="N404" s="5">
        <v>44</v>
      </c>
      <c r="O404" s="5">
        <v>0</v>
      </c>
      <c r="P404" s="5">
        <v>8.8000000000000007</v>
      </c>
      <c r="Q404" s="2" t="s">
        <v>29</v>
      </c>
      <c r="R404" s="5">
        <v>0</v>
      </c>
      <c r="S404" s="2" t="s">
        <v>78</v>
      </c>
      <c r="T404" s="2" t="s">
        <v>61</v>
      </c>
    </row>
    <row r="405" spans="1:20" x14ac:dyDescent="0.25">
      <c r="A405" s="2" t="s">
        <v>1064</v>
      </c>
      <c r="B405" s="2" t="s">
        <v>35</v>
      </c>
      <c r="C405" s="2" t="s">
        <v>465</v>
      </c>
      <c r="D405" s="3">
        <v>45057</v>
      </c>
      <c r="E405" s="4">
        <v>1</v>
      </c>
      <c r="F405" s="5">
        <v>107</v>
      </c>
      <c r="G405" s="4">
        <v>10.02</v>
      </c>
      <c r="H405" s="2" t="s">
        <v>23</v>
      </c>
      <c r="I405" s="2" t="s">
        <v>55</v>
      </c>
      <c r="J405" s="2" t="s">
        <v>982</v>
      </c>
      <c r="K405" s="2" t="s">
        <v>1066</v>
      </c>
      <c r="L405" s="2" t="s">
        <v>1067</v>
      </c>
      <c r="M405" s="2" t="s">
        <v>1068</v>
      </c>
      <c r="N405" s="5">
        <v>107</v>
      </c>
      <c r="O405" s="5">
        <v>0</v>
      </c>
      <c r="P405" s="5">
        <v>21.4</v>
      </c>
      <c r="Q405" s="2" t="s">
        <v>29</v>
      </c>
      <c r="R405" s="5">
        <v>0</v>
      </c>
      <c r="S405" s="2" t="s">
        <v>78</v>
      </c>
      <c r="T405" s="2" t="s">
        <v>61</v>
      </c>
    </row>
    <row r="406" spans="1:20" x14ac:dyDescent="0.25">
      <c r="A406" s="2" t="s">
        <v>1069</v>
      </c>
      <c r="B406" s="2" t="s">
        <v>35</v>
      </c>
      <c r="C406" s="2" t="s">
        <v>510</v>
      </c>
      <c r="D406" s="3">
        <v>45058</v>
      </c>
      <c r="E406" s="4">
        <v>1</v>
      </c>
      <c r="F406" s="5">
        <v>360</v>
      </c>
      <c r="G406" s="4">
        <v>4</v>
      </c>
      <c r="H406" s="2" t="s">
        <v>23</v>
      </c>
      <c r="I406" s="2" t="s">
        <v>55</v>
      </c>
      <c r="J406" s="2" t="s">
        <v>982</v>
      </c>
      <c r="K406" s="2" t="s">
        <v>1070</v>
      </c>
      <c r="L406" s="2" t="s">
        <v>1071</v>
      </c>
      <c r="M406" s="2" t="s">
        <v>1072</v>
      </c>
      <c r="N406" s="5">
        <v>360</v>
      </c>
      <c r="O406" s="5">
        <v>0</v>
      </c>
      <c r="P406" s="5">
        <v>72</v>
      </c>
      <c r="Q406" s="2" t="s">
        <v>29</v>
      </c>
      <c r="R406" s="5">
        <v>0</v>
      </c>
      <c r="S406" s="2" t="s">
        <v>78</v>
      </c>
      <c r="T406" s="2" t="s">
        <v>61</v>
      </c>
    </row>
    <row r="407" spans="1:20" x14ac:dyDescent="0.25">
      <c r="A407" s="2" t="s">
        <v>1073</v>
      </c>
      <c r="B407" s="2" t="s">
        <v>35</v>
      </c>
      <c r="C407" s="2" t="s">
        <v>100</v>
      </c>
      <c r="D407" s="3">
        <v>45058</v>
      </c>
      <c r="E407" s="4">
        <v>5000</v>
      </c>
      <c r="F407" s="5">
        <v>700</v>
      </c>
      <c r="G407" s="4">
        <v>10</v>
      </c>
      <c r="H407" s="2" t="s">
        <v>23</v>
      </c>
      <c r="I407" s="2" t="s">
        <v>55</v>
      </c>
      <c r="J407" s="2" t="s">
        <v>982</v>
      </c>
      <c r="K407" s="2" t="s">
        <v>1074</v>
      </c>
      <c r="L407" s="2" t="s">
        <v>1075</v>
      </c>
      <c r="M407" s="2" t="s">
        <v>1076</v>
      </c>
      <c r="N407" s="5">
        <v>700</v>
      </c>
      <c r="O407" s="5">
        <v>0</v>
      </c>
      <c r="P407" s="5">
        <v>140</v>
      </c>
      <c r="Q407" s="2" t="s">
        <v>29</v>
      </c>
      <c r="R407" s="5">
        <v>0</v>
      </c>
      <c r="S407" s="2" t="s">
        <v>78</v>
      </c>
      <c r="T407" s="2" t="s">
        <v>61</v>
      </c>
    </row>
    <row r="408" spans="1:20" x14ac:dyDescent="0.25">
      <c r="A408" s="2" t="s">
        <v>1077</v>
      </c>
      <c r="B408" s="2" t="s">
        <v>35</v>
      </c>
      <c r="C408" s="2" t="s">
        <v>465</v>
      </c>
      <c r="D408" s="3">
        <v>45058</v>
      </c>
      <c r="E408" s="4">
        <v>3</v>
      </c>
      <c r="F408" s="5">
        <v>321</v>
      </c>
      <c r="G408" s="4">
        <v>30.06</v>
      </c>
      <c r="H408" s="2" t="s">
        <v>23</v>
      </c>
      <c r="I408" s="2" t="s">
        <v>55</v>
      </c>
      <c r="J408" s="2" t="s">
        <v>982</v>
      </c>
      <c r="K408" s="2" t="s">
        <v>1078</v>
      </c>
      <c r="L408" s="2" t="s">
        <v>1079</v>
      </c>
      <c r="M408" s="2" t="s">
        <v>1080</v>
      </c>
      <c r="N408" s="5">
        <v>321</v>
      </c>
      <c r="O408" s="5">
        <v>0</v>
      </c>
      <c r="P408" s="5">
        <v>64.2</v>
      </c>
      <c r="Q408" s="2" t="s">
        <v>29</v>
      </c>
      <c r="R408" s="5">
        <v>0</v>
      </c>
      <c r="S408" s="2" t="s">
        <v>78</v>
      </c>
      <c r="T408" s="2" t="s">
        <v>61</v>
      </c>
    </row>
    <row r="409" spans="1:20" x14ac:dyDescent="0.25">
      <c r="A409" s="2" t="s">
        <v>1077</v>
      </c>
      <c r="B409" s="2" t="s">
        <v>35</v>
      </c>
      <c r="C409" s="2" t="s">
        <v>459</v>
      </c>
      <c r="D409" s="3">
        <v>45058</v>
      </c>
      <c r="E409" s="4">
        <v>1</v>
      </c>
      <c r="F409" s="5">
        <v>146</v>
      </c>
      <c r="G409" s="4">
        <v>0.01</v>
      </c>
      <c r="H409" s="2" t="s">
        <v>23</v>
      </c>
      <c r="I409" s="2" t="s">
        <v>55</v>
      </c>
      <c r="J409" s="2" t="s">
        <v>982</v>
      </c>
      <c r="K409" s="2" t="s">
        <v>1078</v>
      </c>
      <c r="L409" s="2" t="s">
        <v>1079</v>
      </c>
      <c r="M409" s="2" t="s">
        <v>1080</v>
      </c>
      <c r="N409" s="5">
        <v>146</v>
      </c>
      <c r="O409" s="5">
        <v>0</v>
      </c>
      <c r="P409" s="5">
        <v>29.2</v>
      </c>
      <c r="Q409" s="2" t="s">
        <v>29</v>
      </c>
      <c r="R409" s="5">
        <v>0</v>
      </c>
      <c r="S409" s="2" t="s">
        <v>78</v>
      </c>
      <c r="T409" s="2" t="s">
        <v>61</v>
      </c>
    </row>
    <row r="410" spans="1:20" x14ac:dyDescent="0.25">
      <c r="A410" s="2" t="s">
        <v>1081</v>
      </c>
      <c r="B410" s="2" t="s">
        <v>35</v>
      </c>
      <c r="C410" s="2" t="s">
        <v>564</v>
      </c>
      <c r="D410" s="3">
        <v>45061</v>
      </c>
      <c r="E410" s="4">
        <v>8</v>
      </c>
      <c r="F410" s="5">
        <v>296</v>
      </c>
      <c r="G410" s="4">
        <v>7.44</v>
      </c>
      <c r="H410" s="2" t="s">
        <v>23</v>
      </c>
      <c r="I410" s="2" t="s">
        <v>412</v>
      </c>
      <c r="J410" s="2" t="s">
        <v>982</v>
      </c>
      <c r="K410" s="2" t="s">
        <v>1082</v>
      </c>
      <c r="L410" s="2" t="s">
        <v>1083</v>
      </c>
      <c r="M410" s="2" t="s">
        <v>1084</v>
      </c>
      <c r="N410" s="5">
        <v>296</v>
      </c>
      <c r="O410" s="5">
        <v>0</v>
      </c>
      <c r="P410" s="5">
        <v>62.9</v>
      </c>
      <c r="Q410" s="2" t="s">
        <v>260</v>
      </c>
      <c r="R410" s="5">
        <v>0</v>
      </c>
      <c r="S410" s="2" t="s">
        <v>417</v>
      </c>
      <c r="T410" s="2" t="s">
        <v>31</v>
      </c>
    </row>
    <row r="411" spans="1:20" x14ac:dyDescent="0.25">
      <c r="A411" s="2" t="s">
        <v>1085</v>
      </c>
      <c r="B411" s="2" t="s">
        <v>35</v>
      </c>
      <c r="C411" s="2" t="s">
        <v>770</v>
      </c>
      <c r="D411" s="3">
        <v>45061</v>
      </c>
      <c r="E411" s="4">
        <v>1</v>
      </c>
      <c r="F411" s="5">
        <v>38.9</v>
      </c>
      <c r="G411" s="4">
        <v>0.25</v>
      </c>
      <c r="H411" s="2" t="s">
        <v>23</v>
      </c>
      <c r="I411" s="2" t="s">
        <v>55</v>
      </c>
      <c r="J411" s="2" t="s">
        <v>982</v>
      </c>
      <c r="K411" s="2" t="s">
        <v>1070</v>
      </c>
      <c r="L411" s="2" t="s">
        <v>1071</v>
      </c>
      <c r="M411" s="2" t="s">
        <v>1072</v>
      </c>
      <c r="N411" s="5">
        <v>38.9</v>
      </c>
      <c r="O411" s="5">
        <v>0</v>
      </c>
      <c r="P411" s="5">
        <v>7.78</v>
      </c>
      <c r="Q411" s="2" t="s">
        <v>29</v>
      </c>
      <c r="R411" s="5">
        <v>0</v>
      </c>
      <c r="S411" s="2" t="s">
        <v>78</v>
      </c>
      <c r="T411" s="2" t="s">
        <v>61</v>
      </c>
    </row>
    <row r="412" spans="1:20" x14ac:dyDescent="0.25">
      <c r="A412" s="2" t="s">
        <v>1086</v>
      </c>
      <c r="B412" s="2" t="s">
        <v>35</v>
      </c>
      <c r="C412" s="2" t="s">
        <v>770</v>
      </c>
      <c r="D412" s="3">
        <v>45061</v>
      </c>
      <c r="E412" s="4">
        <v>2</v>
      </c>
      <c r="F412" s="5">
        <v>77.8</v>
      </c>
      <c r="G412" s="4">
        <v>0.5</v>
      </c>
      <c r="H412" s="2" t="s">
        <v>23</v>
      </c>
      <c r="I412" s="2" t="s">
        <v>55</v>
      </c>
      <c r="J412" s="2" t="s">
        <v>982</v>
      </c>
      <c r="K412" s="2" t="s">
        <v>1087</v>
      </c>
      <c r="L412" s="2" t="s">
        <v>1088</v>
      </c>
      <c r="M412" s="2" t="s">
        <v>1089</v>
      </c>
      <c r="N412" s="5">
        <v>77.8</v>
      </c>
      <c r="O412" s="5">
        <v>0</v>
      </c>
      <c r="P412" s="5">
        <v>15.56</v>
      </c>
      <c r="Q412" s="2" t="s">
        <v>29</v>
      </c>
      <c r="R412" s="5">
        <v>0</v>
      </c>
      <c r="S412" s="2" t="s">
        <v>78</v>
      </c>
      <c r="T412" s="2" t="s">
        <v>61</v>
      </c>
    </row>
    <row r="413" spans="1:20" x14ac:dyDescent="0.25">
      <c r="A413" s="2" t="s">
        <v>1090</v>
      </c>
      <c r="B413" s="2" t="s">
        <v>35</v>
      </c>
      <c r="C413" s="2" t="s">
        <v>711</v>
      </c>
      <c r="D413" s="3">
        <v>45062</v>
      </c>
      <c r="E413" s="4">
        <v>1</v>
      </c>
      <c r="F413" s="5">
        <v>70</v>
      </c>
      <c r="G413" s="4">
        <v>3</v>
      </c>
      <c r="H413" s="2" t="s">
        <v>23</v>
      </c>
      <c r="I413" s="2" t="s">
        <v>55</v>
      </c>
      <c r="J413" s="2" t="s">
        <v>982</v>
      </c>
      <c r="K413" s="2" t="s">
        <v>1091</v>
      </c>
      <c r="L413" s="2" t="s">
        <v>1092</v>
      </c>
      <c r="M413" s="2" t="s">
        <v>1093</v>
      </c>
      <c r="N413" s="5">
        <v>70</v>
      </c>
      <c r="O413" s="5">
        <v>0</v>
      </c>
      <c r="P413" s="5">
        <v>14</v>
      </c>
      <c r="Q413" s="2" t="s">
        <v>29</v>
      </c>
      <c r="R413" s="5">
        <v>0</v>
      </c>
      <c r="S413" s="2" t="s">
        <v>78</v>
      </c>
      <c r="T413" s="2" t="s">
        <v>61</v>
      </c>
    </row>
    <row r="414" spans="1:20" x14ac:dyDescent="0.25">
      <c r="A414" s="2" t="s">
        <v>1094</v>
      </c>
      <c r="B414" s="2" t="s">
        <v>35</v>
      </c>
      <c r="C414" s="2" t="s">
        <v>775</v>
      </c>
      <c r="D414" s="3">
        <v>45062</v>
      </c>
      <c r="E414" s="4">
        <v>4</v>
      </c>
      <c r="F414" s="5">
        <v>60</v>
      </c>
      <c r="G414" s="4">
        <v>0.36</v>
      </c>
      <c r="H414" s="2" t="s">
        <v>23</v>
      </c>
      <c r="I414" s="2" t="s">
        <v>55</v>
      </c>
      <c r="J414" s="2" t="s">
        <v>982</v>
      </c>
      <c r="K414" s="2" t="s">
        <v>1091</v>
      </c>
      <c r="L414" s="2" t="s">
        <v>1092</v>
      </c>
      <c r="M414" s="2" t="s">
        <v>1093</v>
      </c>
      <c r="N414" s="5">
        <v>60</v>
      </c>
      <c r="O414" s="5">
        <v>0</v>
      </c>
      <c r="P414" s="5">
        <v>12</v>
      </c>
      <c r="Q414" s="2" t="s">
        <v>29</v>
      </c>
      <c r="R414" s="5">
        <v>0</v>
      </c>
      <c r="S414" s="2" t="s">
        <v>78</v>
      </c>
      <c r="T414" s="2" t="s">
        <v>61</v>
      </c>
    </row>
    <row r="415" spans="1:20" x14ac:dyDescent="0.25">
      <c r="A415" s="2" t="s">
        <v>1095</v>
      </c>
      <c r="B415" s="2" t="s">
        <v>35</v>
      </c>
      <c r="C415" s="2" t="s">
        <v>903</v>
      </c>
      <c r="D415" s="3">
        <v>45062</v>
      </c>
      <c r="E415" s="4">
        <v>2</v>
      </c>
      <c r="F415" s="5">
        <v>112</v>
      </c>
      <c r="G415" s="4">
        <v>2.8</v>
      </c>
      <c r="H415" s="2" t="s">
        <v>23</v>
      </c>
      <c r="I415" s="2" t="s">
        <v>36</v>
      </c>
      <c r="J415" s="2" t="s">
        <v>982</v>
      </c>
      <c r="K415" s="2" t="s">
        <v>1096</v>
      </c>
      <c r="L415" s="2" t="s">
        <v>1097</v>
      </c>
      <c r="M415" s="2" t="s">
        <v>1098</v>
      </c>
      <c r="N415" s="5">
        <v>112</v>
      </c>
      <c r="O415" s="5">
        <v>0</v>
      </c>
      <c r="P415" s="5">
        <v>23.8</v>
      </c>
      <c r="Q415" s="2" t="s">
        <v>260</v>
      </c>
      <c r="R415" s="5">
        <v>0</v>
      </c>
      <c r="S415" s="2" t="s">
        <v>1099</v>
      </c>
      <c r="T415" s="2" t="s">
        <v>31</v>
      </c>
    </row>
    <row r="416" spans="1:20" x14ac:dyDescent="0.25">
      <c r="A416" s="2" t="s">
        <v>1095</v>
      </c>
      <c r="B416" s="2" t="s">
        <v>35</v>
      </c>
      <c r="C416" s="2" t="s">
        <v>784</v>
      </c>
      <c r="D416" s="3">
        <v>45062</v>
      </c>
      <c r="E416" s="4">
        <v>6</v>
      </c>
      <c r="F416" s="5">
        <v>318</v>
      </c>
      <c r="G416" s="4">
        <v>1.8</v>
      </c>
      <c r="H416" s="2" t="s">
        <v>23</v>
      </c>
      <c r="I416" s="2" t="s">
        <v>36</v>
      </c>
      <c r="J416" s="2" t="s">
        <v>982</v>
      </c>
      <c r="K416" s="2" t="s">
        <v>1096</v>
      </c>
      <c r="L416" s="2" t="s">
        <v>1097</v>
      </c>
      <c r="M416" s="2" t="s">
        <v>1098</v>
      </c>
      <c r="N416" s="5">
        <v>318</v>
      </c>
      <c r="O416" s="5">
        <v>0</v>
      </c>
      <c r="P416" s="5">
        <v>67.58</v>
      </c>
      <c r="Q416" s="2" t="s">
        <v>260</v>
      </c>
      <c r="R416" s="5">
        <v>0</v>
      </c>
      <c r="S416" s="2" t="s">
        <v>1099</v>
      </c>
      <c r="T416" s="2" t="s">
        <v>31</v>
      </c>
    </row>
    <row r="417" spans="1:20" x14ac:dyDescent="0.25">
      <c r="A417" s="2" t="s">
        <v>1100</v>
      </c>
      <c r="B417" s="2" t="s">
        <v>35</v>
      </c>
      <c r="C417" s="2" t="s">
        <v>711</v>
      </c>
      <c r="D417" s="3">
        <v>45062</v>
      </c>
      <c r="E417" s="4">
        <v>4</v>
      </c>
      <c r="F417" s="5">
        <v>280</v>
      </c>
      <c r="G417" s="4">
        <v>12</v>
      </c>
      <c r="H417" s="2" t="s">
        <v>23</v>
      </c>
      <c r="I417" s="2" t="s">
        <v>55</v>
      </c>
      <c r="J417" s="2" t="s">
        <v>982</v>
      </c>
      <c r="K417" s="2" t="s">
        <v>1070</v>
      </c>
      <c r="L417" s="2" t="s">
        <v>1071</v>
      </c>
      <c r="M417" s="2" t="s">
        <v>1072</v>
      </c>
      <c r="N417" s="5">
        <v>280</v>
      </c>
      <c r="O417" s="5">
        <v>0</v>
      </c>
      <c r="P417" s="5">
        <v>56</v>
      </c>
      <c r="Q417" s="2" t="s">
        <v>29</v>
      </c>
      <c r="R417" s="5">
        <v>0</v>
      </c>
      <c r="S417" s="2" t="s">
        <v>78</v>
      </c>
      <c r="T417" s="2" t="s">
        <v>61</v>
      </c>
    </row>
    <row r="418" spans="1:20" x14ac:dyDescent="0.25">
      <c r="A418" s="2" t="s">
        <v>1101</v>
      </c>
      <c r="B418" s="2" t="s">
        <v>35</v>
      </c>
      <c r="C418" s="2" t="s">
        <v>973</v>
      </c>
      <c r="D418" s="3">
        <v>45062</v>
      </c>
      <c r="E418" s="4">
        <v>2</v>
      </c>
      <c r="F418" s="5">
        <v>64</v>
      </c>
      <c r="G418" s="4">
        <v>0.8</v>
      </c>
      <c r="H418" s="2" t="s">
        <v>23</v>
      </c>
      <c r="I418" s="2" t="s">
        <v>55</v>
      </c>
      <c r="J418" s="2" t="s">
        <v>982</v>
      </c>
      <c r="K418" s="2" t="s">
        <v>1102</v>
      </c>
      <c r="L418" s="2" t="s">
        <v>1103</v>
      </c>
      <c r="M418" s="2" t="s">
        <v>1104</v>
      </c>
      <c r="N418" s="5">
        <v>64</v>
      </c>
      <c r="O418" s="5">
        <v>0</v>
      </c>
      <c r="P418" s="5">
        <v>18.72</v>
      </c>
      <c r="Q418" s="2" t="s">
        <v>29</v>
      </c>
      <c r="R418" s="5">
        <v>0</v>
      </c>
      <c r="S418" s="2" t="s">
        <v>1105</v>
      </c>
      <c r="T418" s="2" t="s">
        <v>31</v>
      </c>
    </row>
    <row r="419" spans="1:20" x14ac:dyDescent="0.25">
      <c r="A419" s="2" t="s">
        <v>1101</v>
      </c>
      <c r="B419" s="2" t="s">
        <v>35</v>
      </c>
      <c r="C419" s="2" t="s">
        <v>1106</v>
      </c>
      <c r="D419" s="3">
        <v>45062</v>
      </c>
      <c r="E419" s="4">
        <v>2</v>
      </c>
      <c r="F419" s="5">
        <v>124</v>
      </c>
      <c r="G419" s="4">
        <v>0.6</v>
      </c>
      <c r="H419" s="2" t="s">
        <v>23</v>
      </c>
      <c r="I419" s="2" t="s">
        <v>55</v>
      </c>
      <c r="J419" s="2" t="s">
        <v>982</v>
      </c>
      <c r="K419" s="2" t="s">
        <v>1102</v>
      </c>
      <c r="L419" s="2" t="s">
        <v>1103</v>
      </c>
      <c r="M419" s="2" t="s">
        <v>1104</v>
      </c>
      <c r="N419" s="5">
        <v>124</v>
      </c>
      <c r="O419" s="5">
        <v>0</v>
      </c>
      <c r="P419" s="5">
        <v>36.270000000000003</v>
      </c>
      <c r="Q419" s="2" t="s">
        <v>29</v>
      </c>
      <c r="R419" s="5">
        <v>0</v>
      </c>
      <c r="S419" s="2" t="s">
        <v>1105</v>
      </c>
      <c r="T419" s="2" t="s">
        <v>31</v>
      </c>
    </row>
    <row r="420" spans="1:20" x14ac:dyDescent="0.25">
      <c r="A420" s="2" t="s">
        <v>1101</v>
      </c>
      <c r="B420" s="2" t="s">
        <v>35</v>
      </c>
      <c r="C420" s="2" t="s">
        <v>808</v>
      </c>
      <c r="D420" s="3">
        <v>45062</v>
      </c>
      <c r="E420" s="4">
        <v>2</v>
      </c>
      <c r="F420" s="5">
        <v>124</v>
      </c>
      <c r="G420" s="4">
        <v>0.6</v>
      </c>
      <c r="H420" s="2" t="s">
        <v>23</v>
      </c>
      <c r="I420" s="2" t="s">
        <v>55</v>
      </c>
      <c r="J420" s="2" t="s">
        <v>982</v>
      </c>
      <c r="K420" s="2" t="s">
        <v>1102</v>
      </c>
      <c r="L420" s="2" t="s">
        <v>1103</v>
      </c>
      <c r="M420" s="2" t="s">
        <v>1104</v>
      </c>
      <c r="N420" s="5">
        <v>124</v>
      </c>
      <c r="O420" s="5">
        <v>0</v>
      </c>
      <c r="P420" s="5">
        <v>36.270000000000003</v>
      </c>
      <c r="Q420" s="2" t="s">
        <v>29</v>
      </c>
      <c r="R420" s="5">
        <v>0</v>
      </c>
      <c r="S420" s="2" t="s">
        <v>1105</v>
      </c>
      <c r="T420" s="2" t="s">
        <v>31</v>
      </c>
    </row>
    <row r="421" spans="1:20" x14ac:dyDescent="0.25">
      <c r="A421" s="2" t="s">
        <v>1107</v>
      </c>
      <c r="B421" s="2" t="s">
        <v>35</v>
      </c>
      <c r="C421" s="2" t="s">
        <v>1108</v>
      </c>
      <c r="D421" s="3">
        <v>45064</v>
      </c>
      <c r="E421" s="4">
        <v>1</v>
      </c>
      <c r="F421" s="5">
        <v>230</v>
      </c>
      <c r="G421" s="4">
        <v>3</v>
      </c>
      <c r="H421" s="2" t="s">
        <v>23</v>
      </c>
      <c r="I421" s="2" t="s">
        <v>492</v>
      </c>
      <c r="J421" s="2" t="s">
        <v>982</v>
      </c>
      <c r="K421" s="2" t="s">
        <v>597</v>
      </c>
      <c r="L421" s="2" t="s">
        <v>598</v>
      </c>
      <c r="M421" s="2" t="s">
        <v>599</v>
      </c>
      <c r="N421" s="5">
        <v>230</v>
      </c>
      <c r="O421" s="5">
        <v>0</v>
      </c>
      <c r="P421" s="5">
        <v>48.88</v>
      </c>
      <c r="Q421" s="2" t="s">
        <v>260</v>
      </c>
      <c r="R421" s="5">
        <v>0</v>
      </c>
      <c r="S421" s="2" t="s">
        <v>497</v>
      </c>
      <c r="T421" s="2" t="s">
        <v>31</v>
      </c>
    </row>
    <row r="422" spans="1:20" x14ac:dyDescent="0.25">
      <c r="A422" s="2" t="s">
        <v>1109</v>
      </c>
      <c r="B422" s="2" t="s">
        <v>35</v>
      </c>
      <c r="C422" s="2" t="s">
        <v>1108</v>
      </c>
      <c r="D422" s="3">
        <v>45064</v>
      </c>
      <c r="E422" s="4">
        <v>1</v>
      </c>
      <c r="F422" s="5">
        <v>230</v>
      </c>
      <c r="G422" s="4">
        <v>3</v>
      </c>
      <c r="H422" s="2" t="s">
        <v>23</v>
      </c>
      <c r="I422" s="2" t="s">
        <v>55</v>
      </c>
      <c r="J422" s="2" t="s">
        <v>982</v>
      </c>
      <c r="K422" s="2" t="s">
        <v>1110</v>
      </c>
      <c r="L422" s="2" t="s">
        <v>1111</v>
      </c>
      <c r="M422" s="2" t="s">
        <v>1112</v>
      </c>
      <c r="N422" s="5">
        <v>230</v>
      </c>
      <c r="O422" s="5">
        <v>0</v>
      </c>
      <c r="P422" s="5">
        <v>46</v>
      </c>
      <c r="Q422" s="2" t="s">
        <v>29</v>
      </c>
      <c r="R422" s="5">
        <v>0</v>
      </c>
      <c r="S422" s="2" t="s">
        <v>78</v>
      </c>
      <c r="T422" s="2" t="s">
        <v>61</v>
      </c>
    </row>
    <row r="423" spans="1:20" x14ac:dyDescent="0.25">
      <c r="A423" s="2" t="s">
        <v>1113</v>
      </c>
      <c r="B423" s="2" t="s">
        <v>35</v>
      </c>
      <c r="C423" s="2" t="s">
        <v>1108</v>
      </c>
      <c r="D423" s="3">
        <v>45064</v>
      </c>
      <c r="E423" s="4">
        <v>1</v>
      </c>
      <c r="F423" s="5">
        <v>230</v>
      </c>
      <c r="G423" s="4">
        <v>3</v>
      </c>
      <c r="H423" s="2" t="s">
        <v>23</v>
      </c>
      <c r="I423" s="2" t="s">
        <v>93</v>
      </c>
      <c r="J423" s="2" t="s">
        <v>982</v>
      </c>
      <c r="K423" s="2" t="s">
        <v>893</v>
      </c>
      <c r="L423" s="2" t="s">
        <v>894</v>
      </c>
      <c r="M423" s="2" t="s">
        <v>895</v>
      </c>
      <c r="N423" s="5">
        <v>230</v>
      </c>
      <c r="O423" s="5">
        <v>0</v>
      </c>
      <c r="P423" s="5">
        <v>48.88</v>
      </c>
      <c r="Q423" s="2" t="s">
        <v>260</v>
      </c>
      <c r="R423" s="5">
        <v>0</v>
      </c>
      <c r="S423" s="2" t="s">
        <v>896</v>
      </c>
      <c r="T423" s="2" t="s">
        <v>31</v>
      </c>
    </row>
    <row r="424" spans="1:20" x14ac:dyDescent="0.25">
      <c r="A424" s="2" t="s">
        <v>1114</v>
      </c>
      <c r="B424" s="2" t="s">
        <v>35</v>
      </c>
      <c r="C424" s="2" t="s">
        <v>1108</v>
      </c>
      <c r="D424" s="3">
        <v>45064</v>
      </c>
      <c r="E424" s="4">
        <v>2</v>
      </c>
      <c r="F424" s="5">
        <v>460</v>
      </c>
      <c r="G424" s="4">
        <v>6</v>
      </c>
      <c r="H424" s="2" t="s">
        <v>23</v>
      </c>
      <c r="I424" s="2" t="s">
        <v>24</v>
      </c>
      <c r="J424" s="2" t="s">
        <v>982</v>
      </c>
      <c r="K424" s="2" t="s">
        <v>1115</v>
      </c>
      <c r="L424" s="2" t="s">
        <v>1116</v>
      </c>
      <c r="M424" s="2" t="s">
        <v>1117</v>
      </c>
      <c r="N424" s="5">
        <v>460</v>
      </c>
      <c r="O424" s="5">
        <v>0</v>
      </c>
      <c r="P424" s="5">
        <v>97.75</v>
      </c>
      <c r="Q424" s="2" t="s">
        <v>260</v>
      </c>
      <c r="R424" s="5">
        <v>0</v>
      </c>
      <c r="S424" s="2" t="s">
        <v>1118</v>
      </c>
      <c r="T424" s="2" t="s">
        <v>31</v>
      </c>
    </row>
    <row r="425" spans="1:20" x14ac:dyDescent="0.25">
      <c r="A425" s="2" t="s">
        <v>1119</v>
      </c>
      <c r="B425" s="2" t="s">
        <v>35</v>
      </c>
      <c r="C425" s="2" t="s">
        <v>1108</v>
      </c>
      <c r="D425" s="3">
        <v>45064</v>
      </c>
      <c r="E425" s="4">
        <v>2</v>
      </c>
      <c r="F425" s="5">
        <v>460</v>
      </c>
      <c r="G425" s="4">
        <v>6</v>
      </c>
      <c r="H425" s="2" t="s">
        <v>23</v>
      </c>
      <c r="I425" s="2" t="s">
        <v>539</v>
      </c>
      <c r="J425" s="2" t="s">
        <v>982</v>
      </c>
      <c r="K425" s="2" t="s">
        <v>713</v>
      </c>
      <c r="L425" s="2" t="s">
        <v>714</v>
      </c>
      <c r="M425" s="2" t="s">
        <v>715</v>
      </c>
      <c r="N425" s="5">
        <v>460</v>
      </c>
      <c r="O425" s="5">
        <v>0</v>
      </c>
      <c r="P425" s="5">
        <v>97.75</v>
      </c>
      <c r="Q425" s="2" t="s">
        <v>260</v>
      </c>
      <c r="R425" s="5">
        <v>0</v>
      </c>
      <c r="S425" s="2" t="s">
        <v>716</v>
      </c>
      <c r="T425" s="2" t="s">
        <v>31</v>
      </c>
    </row>
    <row r="426" spans="1:20" x14ac:dyDescent="0.25">
      <c r="A426" s="2" t="s">
        <v>1120</v>
      </c>
      <c r="B426" s="2" t="s">
        <v>35</v>
      </c>
      <c r="C426" s="2" t="s">
        <v>1108</v>
      </c>
      <c r="D426" s="3">
        <v>45064</v>
      </c>
      <c r="E426" s="4">
        <v>1</v>
      </c>
      <c r="F426" s="5">
        <v>230</v>
      </c>
      <c r="G426" s="4">
        <v>3</v>
      </c>
      <c r="H426" s="2" t="s">
        <v>23</v>
      </c>
      <c r="I426" s="2" t="s">
        <v>539</v>
      </c>
      <c r="J426" s="2" t="s">
        <v>982</v>
      </c>
      <c r="K426" s="2" t="s">
        <v>1121</v>
      </c>
      <c r="L426" s="2" t="s">
        <v>1122</v>
      </c>
      <c r="M426" s="2" t="s">
        <v>1123</v>
      </c>
      <c r="N426" s="5">
        <v>230</v>
      </c>
      <c r="O426" s="5">
        <v>0</v>
      </c>
      <c r="P426" s="5">
        <v>48.88</v>
      </c>
      <c r="Q426" s="2" t="s">
        <v>260</v>
      </c>
      <c r="R426" s="5">
        <v>0</v>
      </c>
      <c r="S426" s="2" t="s">
        <v>1124</v>
      </c>
      <c r="T426" s="2" t="s">
        <v>31</v>
      </c>
    </row>
    <row r="427" spans="1:20" x14ac:dyDescent="0.25">
      <c r="A427" s="2" t="s">
        <v>1125</v>
      </c>
      <c r="B427" s="2" t="s">
        <v>35</v>
      </c>
      <c r="C427" s="2" t="s">
        <v>1108</v>
      </c>
      <c r="D427" s="3">
        <v>45064</v>
      </c>
      <c r="E427" s="4">
        <v>1</v>
      </c>
      <c r="F427" s="5">
        <v>230</v>
      </c>
      <c r="G427" s="4">
        <v>3</v>
      </c>
      <c r="H427" s="2" t="s">
        <v>23</v>
      </c>
      <c r="I427" s="2" t="s">
        <v>93</v>
      </c>
      <c r="J427" s="2" t="s">
        <v>982</v>
      </c>
      <c r="K427" s="2" t="s">
        <v>112</v>
      </c>
      <c r="L427" s="2" t="s">
        <v>113</v>
      </c>
      <c r="M427" s="2" t="s">
        <v>114</v>
      </c>
      <c r="N427" s="5">
        <v>230</v>
      </c>
      <c r="O427" s="5">
        <v>0</v>
      </c>
      <c r="P427" s="5">
        <v>48.88</v>
      </c>
      <c r="Q427" s="2" t="s">
        <v>260</v>
      </c>
      <c r="R427" s="5">
        <v>0</v>
      </c>
      <c r="S427" s="2" t="s">
        <v>115</v>
      </c>
      <c r="T427" s="2" t="s">
        <v>31</v>
      </c>
    </row>
    <row r="428" spans="1:20" x14ac:dyDescent="0.25">
      <c r="A428" s="2" t="s">
        <v>1126</v>
      </c>
      <c r="B428" s="2" t="s">
        <v>35</v>
      </c>
      <c r="C428" s="2" t="s">
        <v>1127</v>
      </c>
      <c r="D428" s="3">
        <v>45065</v>
      </c>
      <c r="E428" s="4">
        <v>-5</v>
      </c>
      <c r="F428" s="5">
        <v>-925</v>
      </c>
      <c r="G428" s="4">
        <v>-300</v>
      </c>
      <c r="H428" s="2" t="s">
        <v>252</v>
      </c>
      <c r="I428" s="2" t="s">
        <v>23</v>
      </c>
      <c r="J428" s="2" t="s">
        <v>23</v>
      </c>
      <c r="K428" s="2" t="s">
        <v>1128</v>
      </c>
      <c r="L428" s="2" t="s">
        <v>1129</v>
      </c>
      <c r="M428" s="2" t="s">
        <v>1130</v>
      </c>
      <c r="N428" s="5">
        <v>-925</v>
      </c>
      <c r="O428" s="5">
        <v>0</v>
      </c>
      <c r="P428" s="5">
        <v>185</v>
      </c>
      <c r="Q428" s="2" t="s">
        <v>29</v>
      </c>
      <c r="R428" s="5">
        <v>0</v>
      </c>
      <c r="S428" s="2" t="s">
        <v>23</v>
      </c>
      <c r="T428" s="2" t="s">
        <v>61</v>
      </c>
    </row>
    <row r="429" spans="1:20" x14ac:dyDescent="0.25">
      <c r="A429" s="2" t="s">
        <v>1126</v>
      </c>
      <c r="B429" s="2" t="s">
        <v>35</v>
      </c>
      <c r="C429" s="2" t="s">
        <v>1127</v>
      </c>
      <c r="D429" s="3">
        <v>45065</v>
      </c>
      <c r="E429" s="4">
        <v>-23</v>
      </c>
      <c r="F429" s="5">
        <v>-1840</v>
      </c>
      <c r="G429" s="4">
        <v>-1380</v>
      </c>
      <c r="H429" s="2" t="s">
        <v>252</v>
      </c>
      <c r="I429" s="2" t="s">
        <v>23</v>
      </c>
      <c r="J429" s="2" t="s">
        <v>23</v>
      </c>
      <c r="K429" s="2" t="s">
        <v>1128</v>
      </c>
      <c r="L429" s="2" t="s">
        <v>1129</v>
      </c>
      <c r="M429" s="2" t="s">
        <v>1130</v>
      </c>
      <c r="N429" s="5">
        <v>-1840</v>
      </c>
      <c r="O429" s="5">
        <v>0</v>
      </c>
      <c r="P429" s="5">
        <v>368</v>
      </c>
      <c r="Q429" s="2" t="s">
        <v>29</v>
      </c>
      <c r="R429" s="5">
        <v>0</v>
      </c>
      <c r="S429" s="2" t="s">
        <v>23</v>
      </c>
      <c r="T429" s="2" t="s">
        <v>61</v>
      </c>
    </row>
    <row r="430" spans="1:20" x14ac:dyDescent="0.25">
      <c r="A430" s="2" t="s">
        <v>1126</v>
      </c>
      <c r="B430" s="2" t="s">
        <v>35</v>
      </c>
      <c r="C430" s="2" t="s">
        <v>1131</v>
      </c>
      <c r="D430" s="3">
        <v>45065</v>
      </c>
      <c r="E430" s="4">
        <v>-27</v>
      </c>
      <c r="F430" s="5">
        <v>-4860</v>
      </c>
      <c r="G430" s="4">
        <v>-1350</v>
      </c>
      <c r="H430" s="2" t="s">
        <v>252</v>
      </c>
      <c r="I430" s="2" t="s">
        <v>23</v>
      </c>
      <c r="J430" s="2" t="s">
        <v>23</v>
      </c>
      <c r="K430" s="2" t="s">
        <v>1128</v>
      </c>
      <c r="L430" s="2" t="s">
        <v>1129</v>
      </c>
      <c r="M430" s="2" t="s">
        <v>1130</v>
      </c>
      <c r="N430" s="5">
        <v>-4860</v>
      </c>
      <c r="O430" s="5">
        <v>0</v>
      </c>
      <c r="P430" s="5">
        <v>972</v>
      </c>
      <c r="Q430" s="2" t="s">
        <v>29</v>
      </c>
      <c r="R430" s="5">
        <v>0</v>
      </c>
      <c r="S430" s="2" t="s">
        <v>23</v>
      </c>
      <c r="T430" s="2" t="s">
        <v>61</v>
      </c>
    </row>
    <row r="431" spans="1:20" x14ac:dyDescent="0.25">
      <c r="A431" s="2" t="s">
        <v>1126</v>
      </c>
      <c r="B431" s="2" t="s">
        <v>35</v>
      </c>
      <c r="C431" s="2" t="s">
        <v>1131</v>
      </c>
      <c r="D431" s="3">
        <v>45065</v>
      </c>
      <c r="E431" s="4">
        <v>-4</v>
      </c>
      <c r="F431" s="5">
        <v>-320</v>
      </c>
      <c r="G431" s="4">
        <v>-200</v>
      </c>
      <c r="H431" s="2" t="s">
        <v>252</v>
      </c>
      <c r="I431" s="2" t="s">
        <v>23</v>
      </c>
      <c r="J431" s="2" t="s">
        <v>23</v>
      </c>
      <c r="K431" s="2" t="s">
        <v>1128</v>
      </c>
      <c r="L431" s="2" t="s">
        <v>1129</v>
      </c>
      <c r="M431" s="2" t="s">
        <v>1130</v>
      </c>
      <c r="N431" s="5">
        <v>-320</v>
      </c>
      <c r="O431" s="5">
        <v>0</v>
      </c>
      <c r="P431" s="5">
        <v>64</v>
      </c>
      <c r="Q431" s="2" t="s">
        <v>29</v>
      </c>
      <c r="R431" s="5">
        <v>0</v>
      </c>
      <c r="S431" s="2" t="s">
        <v>23</v>
      </c>
      <c r="T431" s="2" t="s">
        <v>61</v>
      </c>
    </row>
    <row r="432" spans="1:20" x14ac:dyDescent="0.25">
      <c r="A432" s="2" t="s">
        <v>1126</v>
      </c>
      <c r="B432" s="2" t="s">
        <v>35</v>
      </c>
      <c r="C432" s="2" t="s">
        <v>1132</v>
      </c>
      <c r="D432" s="3">
        <v>45065</v>
      </c>
      <c r="E432" s="4">
        <v>-33</v>
      </c>
      <c r="F432" s="5">
        <v>-330</v>
      </c>
      <c r="G432" s="4">
        <v>-330</v>
      </c>
      <c r="H432" s="2" t="s">
        <v>252</v>
      </c>
      <c r="I432" s="2" t="s">
        <v>23</v>
      </c>
      <c r="J432" s="2" t="s">
        <v>23</v>
      </c>
      <c r="K432" s="2" t="s">
        <v>1128</v>
      </c>
      <c r="L432" s="2" t="s">
        <v>1129</v>
      </c>
      <c r="M432" s="2" t="s">
        <v>1130</v>
      </c>
      <c r="N432" s="5">
        <v>-330</v>
      </c>
      <c r="O432" s="5">
        <v>0</v>
      </c>
      <c r="P432" s="5">
        <v>66</v>
      </c>
      <c r="Q432" s="2" t="s">
        <v>29</v>
      </c>
      <c r="R432" s="5">
        <v>0</v>
      </c>
      <c r="S432" s="2" t="s">
        <v>23</v>
      </c>
      <c r="T432" s="2" t="s">
        <v>61</v>
      </c>
    </row>
    <row r="433" spans="1:20" x14ac:dyDescent="0.25">
      <c r="A433" s="2" t="s">
        <v>1126</v>
      </c>
      <c r="B433" s="2" t="s">
        <v>35</v>
      </c>
      <c r="C433" s="2" t="s">
        <v>1127</v>
      </c>
      <c r="D433" s="3">
        <v>45065</v>
      </c>
      <c r="E433" s="4">
        <v>5</v>
      </c>
      <c r="F433" s="5">
        <v>925</v>
      </c>
      <c r="G433" s="4">
        <v>300</v>
      </c>
      <c r="H433" s="2" t="s">
        <v>23</v>
      </c>
      <c r="I433" s="2" t="s">
        <v>23</v>
      </c>
      <c r="J433" s="2" t="s">
        <v>23</v>
      </c>
      <c r="K433" s="2" t="s">
        <v>1128</v>
      </c>
      <c r="L433" s="2" t="s">
        <v>1129</v>
      </c>
      <c r="M433" s="2" t="s">
        <v>1130</v>
      </c>
      <c r="N433" s="5">
        <v>925</v>
      </c>
      <c r="O433" s="5">
        <v>0</v>
      </c>
      <c r="P433" s="5">
        <v>185</v>
      </c>
      <c r="Q433" s="2" t="s">
        <v>29</v>
      </c>
      <c r="R433" s="5">
        <v>0</v>
      </c>
      <c r="S433" s="2" t="s">
        <v>23</v>
      </c>
      <c r="T433" s="2" t="s">
        <v>61</v>
      </c>
    </row>
    <row r="434" spans="1:20" x14ac:dyDescent="0.25">
      <c r="A434" s="2" t="s">
        <v>1126</v>
      </c>
      <c r="B434" s="2" t="s">
        <v>35</v>
      </c>
      <c r="C434" s="2" t="s">
        <v>1127</v>
      </c>
      <c r="D434" s="3">
        <v>45065</v>
      </c>
      <c r="E434" s="4">
        <v>23</v>
      </c>
      <c r="F434" s="5">
        <v>1840</v>
      </c>
      <c r="G434" s="4">
        <v>1380</v>
      </c>
      <c r="H434" s="2" t="s">
        <v>23</v>
      </c>
      <c r="I434" s="2" t="s">
        <v>23</v>
      </c>
      <c r="J434" s="2" t="s">
        <v>23</v>
      </c>
      <c r="K434" s="2" t="s">
        <v>1128</v>
      </c>
      <c r="L434" s="2" t="s">
        <v>1129</v>
      </c>
      <c r="M434" s="2" t="s">
        <v>1130</v>
      </c>
      <c r="N434" s="5">
        <v>1840</v>
      </c>
      <c r="O434" s="5">
        <v>0</v>
      </c>
      <c r="P434" s="5">
        <v>368</v>
      </c>
      <c r="Q434" s="2" t="s">
        <v>29</v>
      </c>
      <c r="R434" s="5">
        <v>0</v>
      </c>
      <c r="S434" s="2" t="s">
        <v>23</v>
      </c>
      <c r="T434" s="2" t="s">
        <v>61</v>
      </c>
    </row>
    <row r="435" spans="1:20" x14ac:dyDescent="0.25">
      <c r="A435" s="2" t="s">
        <v>1126</v>
      </c>
      <c r="B435" s="2" t="s">
        <v>35</v>
      </c>
      <c r="C435" s="2" t="s">
        <v>1131</v>
      </c>
      <c r="D435" s="3">
        <v>45065</v>
      </c>
      <c r="E435" s="4">
        <v>27</v>
      </c>
      <c r="F435" s="5">
        <v>4860</v>
      </c>
      <c r="G435" s="4">
        <v>1350</v>
      </c>
      <c r="H435" s="2" t="s">
        <v>23</v>
      </c>
      <c r="I435" s="2" t="s">
        <v>23</v>
      </c>
      <c r="J435" s="2" t="s">
        <v>23</v>
      </c>
      <c r="K435" s="2" t="s">
        <v>1128</v>
      </c>
      <c r="L435" s="2" t="s">
        <v>1129</v>
      </c>
      <c r="M435" s="2" t="s">
        <v>1130</v>
      </c>
      <c r="N435" s="5">
        <v>4860</v>
      </c>
      <c r="O435" s="5">
        <v>0</v>
      </c>
      <c r="P435" s="5">
        <v>972</v>
      </c>
      <c r="Q435" s="2" t="s">
        <v>29</v>
      </c>
      <c r="R435" s="5">
        <v>0</v>
      </c>
      <c r="S435" s="2" t="s">
        <v>23</v>
      </c>
      <c r="T435" s="2" t="s">
        <v>61</v>
      </c>
    </row>
    <row r="436" spans="1:20" x14ac:dyDescent="0.25">
      <c r="A436" s="2" t="s">
        <v>1126</v>
      </c>
      <c r="B436" s="2" t="s">
        <v>35</v>
      </c>
      <c r="C436" s="2" t="s">
        <v>1131</v>
      </c>
      <c r="D436" s="3">
        <v>45065</v>
      </c>
      <c r="E436" s="4">
        <v>4</v>
      </c>
      <c r="F436" s="5">
        <v>320</v>
      </c>
      <c r="G436" s="4">
        <v>200</v>
      </c>
      <c r="H436" s="2" t="s">
        <v>23</v>
      </c>
      <c r="I436" s="2" t="s">
        <v>23</v>
      </c>
      <c r="J436" s="2" t="s">
        <v>23</v>
      </c>
      <c r="K436" s="2" t="s">
        <v>1128</v>
      </c>
      <c r="L436" s="2" t="s">
        <v>1129</v>
      </c>
      <c r="M436" s="2" t="s">
        <v>1130</v>
      </c>
      <c r="N436" s="5">
        <v>320</v>
      </c>
      <c r="O436" s="5">
        <v>0</v>
      </c>
      <c r="P436" s="5">
        <v>64</v>
      </c>
      <c r="Q436" s="2" t="s">
        <v>29</v>
      </c>
      <c r="R436" s="5">
        <v>0</v>
      </c>
      <c r="S436" s="2" t="s">
        <v>23</v>
      </c>
      <c r="T436" s="2" t="s">
        <v>61</v>
      </c>
    </row>
    <row r="437" spans="1:20" x14ac:dyDescent="0.25">
      <c r="A437" s="2" t="s">
        <v>1126</v>
      </c>
      <c r="B437" s="2" t="s">
        <v>35</v>
      </c>
      <c r="C437" s="2" t="s">
        <v>1132</v>
      </c>
      <c r="D437" s="3">
        <v>45065</v>
      </c>
      <c r="E437" s="4">
        <v>33</v>
      </c>
      <c r="F437" s="5">
        <v>330</v>
      </c>
      <c r="G437" s="4">
        <v>330</v>
      </c>
      <c r="H437" s="2" t="s">
        <v>23</v>
      </c>
      <c r="I437" s="2" t="s">
        <v>23</v>
      </c>
      <c r="J437" s="2" t="s">
        <v>23</v>
      </c>
      <c r="K437" s="2" t="s">
        <v>1128</v>
      </c>
      <c r="L437" s="2" t="s">
        <v>1129</v>
      </c>
      <c r="M437" s="2" t="s">
        <v>1130</v>
      </c>
      <c r="N437" s="5">
        <v>330</v>
      </c>
      <c r="O437" s="5">
        <v>0</v>
      </c>
      <c r="P437" s="5">
        <v>66</v>
      </c>
      <c r="Q437" s="2" t="s">
        <v>29</v>
      </c>
      <c r="R437" s="5">
        <v>0</v>
      </c>
      <c r="S437" s="2" t="s">
        <v>23</v>
      </c>
      <c r="T437" s="2" t="s">
        <v>61</v>
      </c>
    </row>
    <row r="438" spans="1:20" x14ac:dyDescent="0.25">
      <c r="A438" s="2" t="s">
        <v>1133</v>
      </c>
      <c r="B438" s="2" t="s">
        <v>35</v>
      </c>
      <c r="C438" s="2" t="s">
        <v>1127</v>
      </c>
      <c r="D438" s="3">
        <v>45065</v>
      </c>
      <c r="E438" s="4">
        <v>-5</v>
      </c>
      <c r="F438" s="5">
        <v>-925</v>
      </c>
      <c r="G438" s="4">
        <v>-300</v>
      </c>
      <c r="H438" s="2" t="s">
        <v>252</v>
      </c>
      <c r="I438" s="2" t="s">
        <v>23</v>
      </c>
      <c r="J438" s="2" t="s">
        <v>23</v>
      </c>
      <c r="K438" s="2" t="s">
        <v>1134</v>
      </c>
      <c r="L438" s="2" t="s">
        <v>1135</v>
      </c>
      <c r="M438" s="2" t="s">
        <v>23</v>
      </c>
      <c r="N438" s="5">
        <v>-925</v>
      </c>
      <c r="O438" s="5">
        <v>0</v>
      </c>
      <c r="P438" s="5">
        <v>270.56</v>
      </c>
      <c r="Q438" s="2" t="s">
        <v>29</v>
      </c>
      <c r="R438" s="5">
        <v>0</v>
      </c>
      <c r="S438" s="2" t="s">
        <v>23</v>
      </c>
      <c r="T438" s="2" t="s">
        <v>31</v>
      </c>
    </row>
    <row r="439" spans="1:20" x14ac:dyDescent="0.25">
      <c r="A439" s="2" t="s">
        <v>1133</v>
      </c>
      <c r="B439" s="2" t="s">
        <v>35</v>
      </c>
      <c r="C439" s="2" t="s">
        <v>1127</v>
      </c>
      <c r="D439" s="3">
        <v>45065</v>
      </c>
      <c r="E439" s="4">
        <v>-23</v>
      </c>
      <c r="F439" s="5">
        <v>-1840</v>
      </c>
      <c r="G439" s="4">
        <v>-1380</v>
      </c>
      <c r="H439" s="2" t="s">
        <v>252</v>
      </c>
      <c r="I439" s="2" t="s">
        <v>23</v>
      </c>
      <c r="J439" s="2" t="s">
        <v>23</v>
      </c>
      <c r="K439" s="2" t="s">
        <v>1134</v>
      </c>
      <c r="L439" s="2" t="s">
        <v>1135</v>
      </c>
      <c r="M439" s="2" t="s">
        <v>23</v>
      </c>
      <c r="N439" s="5">
        <v>-1840</v>
      </c>
      <c r="O439" s="5">
        <v>0</v>
      </c>
      <c r="P439" s="5">
        <v>538.20000000000005</v>
      </c>
      <c r="Q439" s="2" t="s">
        <v>29</v>
      </c>
      <c r="R439" s="5">
        <v>0</v>
      </c>
      <c r="S439" s="2" t="s">
        <v>23</v>
      </c>
      <c r="T439" s="2" t="s">
        <v>31</v>
      </c>
    </row>
    <row r="440" spans="1:20" x14ac:dyDescent="0.25">
      <c r="A440" s="2" t="s">
        <v>1133</v>
      </c>
      <c r="B440" s="2" t="s">
        <v>35</v>
      </c>
      <c r="C440" s="2" t="s">
        <v>1131</v>
      </c>
      <c r="D440" s="3">
        <v>45065</v>
      </c>
      <c r="E440" s="4">
        <v>-27</v>
      </c>
      <c r="F440" s="5">
        <v>-4860</v>
      </c>
      <c r="G440" s="4">
        <v>-1350</v>
      </c>
      <c r="H440" s="2" t="s">
        <v>252</v>
      </c>
      <c r="I440" s="2" t="s">
        <v>23</v>
      </c>
      <c r="J440" s="2" t="s">
        <v>23</v>
      </c>
      <c r="K440" s="2" t="s">
        <v>1134</v>
      </c>
      <c r="L440" s="2" t="s">
        <v>1135</v>
      </c>
      <c r="M440" s="2" t="s">
        <v>23</v>
      </c>
      <c r="N440" s="5">
        <v>-4860</v>
      </c>
      <c r="O440" s="5">
        <v>0</v>
      </c>
      <c r="P440" s="5">
        <v>1421.55</v>
      </c>
      <c r="Q440" s="2" t="s">
        <v>29</v>
      </c>
      <c r="R440" s="5">
        <v>0</v>
      </c>
      <c r="S440" s="2" t="s">
        <v>23</v>
      </c>
      <c r="T440" s="2" t="s">
        <v>31</v>
      </c>
    </row>
    <row r="441" spans="1:20" x14ac:dyDescent="0.25">
      <c r="A441" s="2" t="s">
        <v>1133</v>
      </c>
      <c r="B441" s="2" t="s">
        <v>35</v>
      </c>
      <c r="C441" s="2" t="s">
        <v>1131</v>
      </c>
      <c r="D441" s="3">
        <v>45065</v>
      </c>
      <c r="E441" s="4">
        <v>-4</v>
      </c>
      <c r="F441" s="5">
        <v>-320</v>
      </c>
      <c r="G441" s="4">
        <v>-200</v>
      </c>
      <c r="H441" s="2" t="s">
        <v>252</v>
      </c>
      <c r="I441" s="2" t="s">
        <v>23</v>
      </c>
      <c r="J441" s="2" t="s">
        <v>23</v>
      </c>
      <c r="K441" s="2" t="s">
        <v>1134</v>
      </c>
      <c r="L441" s="2" t="s">
        <v>1135</v>
      </c>
      <c r="M441" s="2" t="s">
        <v>23</v>
      </c>
      <c r="N441" s="5">
        <v>-320</v>
      </c>
      <c r="O441" s="5">
        <v>0</v>
      </c>
      <c r="P441" s="5">
        <v>93.6</v>
      </c>
      <c r="Q441" s="2" t="s">
        <v>29</v>
      </c>
      <c r="R441" s="5">
        <v>0</v>
      </c>
      <c r="S441" s="2" t="s">
        <v>23</v>
      </c>
      <c r="T441" s="2" t="s">
        <v>31</v>
      </c>
    </row>
    <row r="442" spans="1:20" x14ac:dyDescent="0.25">
      <c r="A442" s="2" t="s">
        <v>1133</v>
      </c>
      <c r="B442" s="2" t="s">
        <v>35</v>
      </c>
      <c r="C442" s="2" t="s">
        <v>1132</v>
      </c>
      <c r="D442" s="3">
        <v>45065</v>
      </c>
      <c r="E442" s="4">
        <v>-33</v>
      </c>
      <c r="F442" s="5">
        <v>-330</v>
      </c>
      <c r="G442" s="4">
        <v>-330</v>
      </c>
      <c r="H442" s="2" t="s">
        <v>252</v>
      </c>
      <c r="I442" s="2" t="s">
        <v>23</v>
      </c>
      <c r="J442" s="2" t="s">
        <v>23</v>
      </c>
      <c r="K442" s="2" t="s">
        <v>1134</v>
      </c>
      <c r="L442" s="2" t="s">
        <v>1135</v>
      </c>
      <c r="M442" s="2" t="s">
        <v>23</v>
      </c>
      <c r="N442" s="5">
        <v>-330</v>
      </c>
      <c r="O442" s="5">
        <v>0</v>
      </c>
      <c r="P442" s="5">
        <v>96.53</v>
      </c>
      <c r="Q442" s="2" t="s">
        <v>29</v>
      </c>
      <c r="R442" s="5">
        <v>0</v>
      </c>
      <c r="S442" s="2" t="s">
        <v>23</v>
      </c>
      <c r="T442" s="2" t="s">
        <v>31</v>
      </c>
    </row>
    <row r="443" spans="1:20" x14ac:dyDescent="0.25">
      <c r="A443" s="2" t="s">
        <v>1133</v>
      </c>
      <c r="B443" s="2" t="s">
        <v>35</v>
      </c>
      <c r="C443" s="2" t="s">
        <v>1127</v>
      </c>
      <c r="D443" s="3">
        <v>45065</v>
      </c>
      <c r="E443" s="4">
        <v>5</v>
      </c>
      <c r="F443" s="5">
        <v>925</v>
      </c>
      <c r="G443" s="4">
        <v>300</v>
      </c>
      <c r="H443" s="2" t="s">
        <v>23</v>
      </c>
      <c r="I443" s="2" t="s">
        <v>23</v>
      </c>
      <c r="J443" s="2" t="s">
        <v>23</v>
      </c>
      <c r="K443" s="2" t="s">
        <v>1134</v>
      </c>
      <c r="L443" s="2" t="s">
        <v>1135</v>
      </c>
      <c r="M443" s="2" t="s">
        <v>23</v>
      </c>
      <c r="N443" s="5">
        <v>925</v>
      </c>
      <c r="O443" s="5">
        <v>0</v>
      </c>
      <c r="P443" s="5">
        <v>270.56</v>
      </c>
      <c r="Q443" s="2" t="s">
        <v>29</v>
      </c>
      <c r="R443" s="5">
        <v>0</v>
      </c>
      <c r="S443" s="2" t="s">
        <v>23</v>
      </c>
      <c r="T443" s="2" t="s">
        <v>31</v>
      </c>
    </row>
    <row r="444" spans="1:20" x14ac:dyDescent="0.25">
      <c r="A444" s="2" t="s">
        <v>1133</v>
      </c>
      <c r="B444" s="2" t="s">
        <v>35</v>
      </c>
      <c r="C444" s="2" t="s">
        <v>1127</v>
      </c>
      <c r="D444" s="3">
        <v>45065</v>
      </c>
      <c r="E444" s="4">
        <v>23</v>
      </c>
      <c r="F444" s="5">
        <v>1840</v>
      </c>
      <c r="G444" s="4">
        <v>1380</v>
      </c>
      <c r="H444" s="2" t="s">
        <v>23</v>
      </c>
      <c r="I444" s="2" t="s">
        <v>23</v>
      </c>
      <c r="J444" s="2" t="s">
        <v>23</v>
      </c>
      <c r="K444" s="2" t="s">
        <v>1134</v>
      </c>
      <c r="L444" s="2" t="s">
        <v>1135</v>
      </c>
      <c r="M444" s="2" t="s">
        <v>23</v>
      </c>
      <c r="N444" s="5">
        <v>1840</v>
      </c>
      <c r="O444" s="5">
        <v>0</v>
      </c>
      <c r="P444" s="5">
        <v>538.20000000000005</v>
      </c>
      <c r="Q444" s="2" t="s">
        <v>29</v>
      </c>
      <c r="R444" s="5">
        <v>0</v>
      </c>
      <c r="S444" s="2" t="s">
        <v>23</v>
      </c>
      <c r="T444" s="2" t="s">
        <v>31</v>
      </c>
    </row>
    <row r="445" spans="1:20" x14ac:dyDescent="0.25">
      <c r="A445" s="2" t="s">
        <v>1133</v>
      </c>
      <c r="B445" s="2" t="s">
        <v>35</v>
      </c>
      <c r="C445" s="2" t="s">
        <v>1131</v>
      </c>
      <c r="D445" s="3">
        <v>45065</v>
      </c>
      <c r="E445" s="4">
        <v>27</v>
      </c>
      <c r="F445" s="5">
        <v>4860</v>
      </c>
      <c r="G445" s="4">
        <v>1350</v>
      </c>
      <c r="H445" s="2" t="s">
        <v>23</v>
      </c>
      <c r="I445" s="2" t="s">
        <v>23</v>
      </c>
      <c r="J445" s="2" t="s">
        <v>23</v>
      </c>
      <c r="K445" s="2" t="s">
        <v>1134</v>
      </c>
      <c r="L445" s="2" t="s">
        <v>1135</v>
      </c>
      <c r="M445" s="2" t="s">
        <v>23</v>
      </c>
      <c r="N445" s="5">
        <v>4860</v>
      </c>
      <c r="O445" s="5">
        <v>0</v>
      </c>
      <c r="P445" s="5">
        <v>1421.55</v>
      </c>
      <c r="Q445" s="2" t="s">
        <v>29</v>
      </c>
      <c r="R445" s="5">
        <v>0</v>
      </c>
      <c r="S445" s="2" t="s">
        <v>23</v>
      </c>
      <c r="T445" s="2" t="s">
        <v>31</v>
      </c>
    </row>
    <row r="446" spans="1:20" x14ac:dyDescent="0.25">
      <c r="A446" s="2" t="s">
        <v>1133</v>
      </c>
      <c r="B446" s="2" t="s">
        <v>35</v>
      </c>
      <c r="C446" s="2" t="s">
        <v>1131</v>
      </c>
      <c r="D446" s="3">
        <v>45065</v>
      </c>
      <c r="E446" s="4">
        <v>4</v>
      </c>
      <c r="F446" s="5">
        <v>320</v>
      </c>
      <c r="G446" s="4">
        <v>200</v>
      </c>
      <c r="H446" s="2" t="s">
        <v>23</v>
      </c>
      <c r="I446" s="2" t="s">
        <v>23</v>
      </c>
      <c r="J446" s="2" t="s">
        <v>23</v>
      </c>
      <c r="K446" s="2" t="s">
        <v>1134</v>
      </c>
      <c r="L446" s="2" t="s">
        <v>1135</v>
      </c>
      <c r="M446" s="2" t="s">
        <v>23</v>
      </c>
      <c r="N446" s="5">
        <v>320</v>
      </c>
      <c r="O446" s="5">
        <v>0</v>
      </c>
      <c r="P446" s="5">
        <v>93.6</v>
      </c>
      <c r="Q446" s="2" t="s">
        <v>29</v>
      </c>
      <c r="R446" s="5">
        <v>0</v>
      </c>
      <c r="S446" s="2" t="s">
        <v>23</v>
      </c>
      <c r="T446" s="2" t="s">
        <v>31</v>
      </c>
    </row>
    <row r="447" spans="1:20" x14ac:dyDescent="0.25">
      <c r="A447" s="2" t="s">
        <v>1133</v>
      </c>
      <c r="B447" s="2" t="s">
        <v>35</v>
      </c>
      <c r="C447" s="2" t="s">
        <v>1132</v>
      </c>
      <c r="D447" s="3">
        <v>45065</v>
      </c>
      <c r="E447" s="4">
        <v>33</v>
      </c>
      <c r="F447" s="5">
        <v>330</v>
      </c>
      <c r="G447" s="4">
        <v>330</v>
      </c>
      <c r="H447" s="2" t="s">
        <v>23</v>
      </c>
      <c r="I447" s="2" t="s">
        <v>23</v>
      </c>
      <c r="J447" s="2" t="s">
        <v>23</v>
      </c>
      <c r="K447" s="2" t="s">
        <v>1134</v>
      </c>
      <c r="L447" s="2" t="s">
        <v>1135</v>
      </c>
      <c r="M447" s="2" t="s">
        <v>23</v>
      </c>
      <c r="N447" s="5">
        <v>330</v>
      </c>
      <c r="O447" s="5">
        <v>0</v>
      </c>
      <c r="P447" s="5">
        <v>96.53</v>
      </c>
      <c r="Q447" s="2" t="s">
        <v>29</v>
      </c>
      <c r="R447" s="5">
        <v>0</v>
      </c>
      <c r="S447" s="2" t="s">
        <v>23</v>
      </c>
      <c r="T447" s="2" t="s">
        <v>31</v>
      </c>
    </row>
    <row r="448" spans="1:20" x14ac:dyDescent="0.25">
      <c r="A448" s="2" t="s">
        <v>1136</v>
      </c>
      <c r="B448" s="2" t="s">
        <v>35</v>
      </c>
      <c r="C448" s="2" t="s">
        <v>1127</v>
      </c>
      <c r="D448" s="3">
        <v>45065</v>
      </c>
      <c r="E448" s="4">
        <v>-5</v>
      </c>
      <c r="F448" s="5">
        <v>-925</v>
      </c>
      <c r="G448" s="4">
        <v>-300</v>
      </c>
      <c r="H448" s="2" t="s">
        <v>252</v>
      </c>
      <c r="I448" s="2" t="s">
        <v>23</v>
      </c>
      <c r="J448" s="2" t="s">
        <v>23</v>
      </c>
      <c r="K448" s="2" t="s">
        <v>1134</v>
      </c>
      <c r="L448" s="2" t="s">
        <v>1135</v>
      </c>
      <c r="M448" s="2" t="s">
        <v>23</v>
      </c>
      <c r="N448" s="5">
        <v>-925</v>
      </c>
      <c r="O448" s="5">
        <v>0</v>
      </c>
      <c r="P448" s="5">
        <v>270.56</v>
      </c>
      <c r="Q448" s="2" t="s">
        <v>29</v>
      </c>
      <c r="R448" s="5">
        <v>0</v>
      </c>
      <c r="S448" s="2" t="s">
        <v>23</v>
      </c>
      <c r="T448" s="2" t="s">
        <v>31</v>
      </c>
    </row>
    <row r="449" spans="1:20" x14ac:dyDescent="0.25">
      <c r="A449" s="2" t="s">
        <v>1136</v>
      </c>
      <c r="B449" s="2" t="s">
        <v>35</v>
      </c>
      <c r="C449" s="2" t="s">
        <v>1127</v>
      </c>
      <c r="D449" s="3">
        <v>45065</v>
      </c>
      <c r="E449" s="4">
        <v>-23</v>
      </c>
      <c r="F449" s="5">
        <v>-1840</v>
      </c>
      <c r="G449" s="4">
        <v>-1380</v>
      </c>
      <c r="H449" s="2" t="s">
        <v>252</v>
      </c>
      <c r="I449" s="2" t="s">
        <v>23</v>
      </c>
      <c r="J449" s="2" t="s">
        <v>23</v>
      </c>
      <c r="K449" s="2" t="s">
        <v>1134</v>
      </c>
      <c r="L449" s="2" t="s">
        <v>1135</v>
      </c>
      <c r="M449" s="2" t="s">
        <v>23</v>
      </c>
      <c r="N449" s="5">
        <v>-1840</v>
      </c>
      <c r="O449" s="5">
        <v>0</v>
      </c>
      <c r="P449" s="5">
        <v>538.20000000000005</v>
      </c>
      <c r="Q449" s="2" t="s">
        <v>29</v>
      </c>
      <c r="R449" s="5">
        <v>0</v>
      </c>
      <c r="S449" s="2" t="s">
        <v>23</v>
      </c>
      <c r="T449" s="2" t="s">
        <v>31</v>
      </c>
    </row>
    <row r="450" spans="1:20" x14ac:dyDescent="0.25">
      <c r="A450" s="2" t="s">
        <v>1136</v>
      </c>
      <c r="B450" s="2" t="s">
        <v>35</v>
      </c>
      <c r="C450" s="2" t="s">
        <v>1131</v>
      </c>
      <c r="D450" s="3">
        <v>45065</v>
      </c>
      <c r="E450" s="4">
        <v>-27</v>
      </c>
      <c r="F450" s="5">
        <v>-4860</v>
      </c>
      <c r="G450" s="4">
        <v>-1350</v>
      </c>
      <c r="H450" s="2" t="s">
        <v>252</v>
      </c>
      <c r="I450" s="2" t="s">
        <v>23</v>
      </c>
      <c r="J450" s="2" t="s">
        <v>23</v>
      </c>
      <c r="K450" s="2" t="s">
        <v>1134</v>
      </c>
      <c r="L450" s="2" t="s">
        <v>1135</v>
      </c>
      <c r="M450" s="2" t="s">
        <v>23</v>
      </c>
      <c r="N450" s="5">
        <v>-4860</v>
      </c>
      <c r="O450" s="5">
        <v>0</v>
      </c>
      <c r="P450" s="5">
        <v>1421.55</v>
      </c>
      <c r="Q450" s="2" t="s">
        <v>29</v>
      </c>
      <c r="R450" s="5">
        <v>0</v>
      </c>
      <c r="S450" s="2" t="s">
        <v>23</v>
      </c>
      <c r="T450" s="2" t="s">
        <v>31</v>
      </c>
    </row>
    <row r="451" spans="1:20" x14ac:dyDescent="0.25">
      <c r="A451" s="2" t="s">
        <v>1136</v>
      </c>
      <c r="B451" s="2" t="s">
        <v>35</v>
      </c>
      <c r="C451" s="2" t="s">
        <v>1131</v>
      </c>
      <c r="D451" s="3">
        <v>45065</v>
      </c>
      <c r="E451" s="4">
        <v>-4</v>
      </c>
      <c r="F451" s="5">
        <v>-320</v>
      </c>
      <c r="G451" s="4">
        <v>-200</v>
      </c>
      <c r="H451" s="2" t="s">
        <v>252</v>
      </c>
      <c r="I451" s="2" t="s">
        <v>23</v>
      </c>
      <c r="J451" s="2" t="s">
        <v>23</v>
      </c>
      <c r="K451" s="2" t="s">
        <v>1134</v>
      </c>
      <c r="L451" s="2" t="s">
        <v>1135</v>
      </c>
      <c r="M451" s="2" t="s">
        <v>23</v>
      </c>
      <c r="N451" s="5">
        <v>-320</v>
      </c>
      <c r="O451" s="5">
        <v>0</v>
      </c>
      <c r="P451" s="5">
        <v>93.6</v>
      </c>
      <c r="Q451" s="2" t="s">
        <v>29</v>
      </c>
      <c r="R451" s="5">
        <v>0</v>
      </c>
      <c r="S451" s="2" t="s">
        <v>23</v>
      </c>
      <c r="T451" s="2" t="s">
        <v>31</v>
      </c>
    </row>
    <row r="452" spans="1:20" x14ac:dyDescent="0.25">
      <c r="A452" s="2" t="s">
        <v>1136</v>
      </c>
      <c r="B452" s="2" t="s">
        <v>35</v>
      </c>
      <c r="C452" s="2" t="s">
        <v>1132</v>
      </c>
      <c r="D452" s="3">
        <v>45065</v>
      </c>
      <c r="E452" s="4">
        <v>-33</v>
      </c>
      <c r="F452" s="5">
        <v>-330</v>
      </c>
      <c r="G452" s="4">
        <v>-330</v>
      </c>
      <c r="H452" s="2" t="s">
        <v>252</v>
      </c>
      <c r="I452" s="2" t="s">
        <v>23</v>
      </c>
      <c r="J452" s="2" t="s">
        <v>23</v>
      </c>
      <c r="K452" s="2" t="s">
        <v>1134</v>
      </c>
      <c r="L452" s="2" t="s">
        <v>1135</v>
      </c>
      <c r="M452" s="2" t="s">
        <v>23</v>
      </c>
      <c r="N452" s="5">
        <v>-330</v>
      </c>
      <c r="O452" s="5">
        <v>0</v>
      </c>
      <c r="P452" s="5">
        <v>96.53</v>
      </c>
      <c r="Q452" s="2" t="s">
        <v>29</v>
      </c>
      <c r="R452" s="5">
        <v>0</v>
      </c>
      <c r="S452" s="2" t="s">
        <v>23</v>
      </c>
      <c r="T452" s="2" t="s">
        <v>31</v>
      </c>
    </row>
    <row r="453" spans="1:20" x14ac:dyDescent="0.25">
      <c r="A453" s="2" t="s">
        <v>1136</v>
      </c>
      <c r="B453" s="2" t="s">
        <v>35</v>
      </c>
      <c r="C453" s="2" t="s">
        <v>1127</v>
      </c>
      <c r="D453" s="3">
        <v>45065</v>
      </c>
      <c r="E453" s="4">
        <v>5</v>
      </c>
      <c r="F453" s="5">
        <v>925</v>
      </c>
      <c r="G453" s="4">
        <v>300</v>
      </c>
      <c r="H453" s="2" t="s">
        <v>23</v>
      </c>
      <c r="I453" s="2" t="s">
        <v>23</v>
      </c>
      <c r="J453" s="2" t="s">
        <v>23</v>
      </c>
      <c r="K453" s="2" t="s">
        <v>1134</v>
      </c>
      <c r="L453" s="2" t="s">
        <v>1135</v>
      </c>
      <c r="M453" s="2" t="s">
        <v>23</v>
      </c>
      <c r="N453" s="5">
        <v>925</v>
      </c>
      <c r="O453" s="5">
        <v>0</v>
      </c>
      <c r="P453" s="5">
        <v>270.56</v>
      </c>
      <c r="Q453" s="2" t="s">
        <v>29</v>
      </c>
      <c r="R453" s="5">
        <v>0</v>
      </c>
      <c r="S453" s="2" t="s">
        <v>23</v>
      </c>
      <c r="T453" s="2" t="s">
        <v>31</v>
      </c>
    </row>
    <row r="454" spans="1:20" x14ac:dyDescent="0.25">
      <c r="A454" s="2" t="s">
        <v>1136</v>
      </c>
      <c r="B454" s="2" t="s">
        <v>35</v>
      </c>
      <c r="C454" s="2" t="s">
        <v>1127</v>
      </c>
      <c r="D454" s="3">
        <v>45065</v>
      </c>
      <c r="E454" s="4">
        <v>23</v>
      </c>
      <c r="F454" s="5">
        <v>1840</v>
      </c>
      <c r="G454" s="4">
        <v>1380</v>
      </c>
      <c r="H454" s="2" t="s">
        <v>23</v>
      </c>
      <c r="I454" s="2" t="s">
        <v>23</v>
      </c>
      <c r="J454" s="2" t="s">
        <v>23</v>
      </c>
      <c r="K454" s="2" t="s">
        <v>1134</v>
      </c>
      <c r="L454" s="2" t="s">
        <v>1135</v>
      </c>
      <c r="M454" s="2" t="s">
        <v>23</v>
      </c>
      <c r="N454" s="5">
        <v>1840</v>
      </c>
      <c r="O454" s="5">
        <v>0</v>
      </c>
      <c r="P454" s="5">
        <v>538.20000000000005</v>
      </c>
      <c r="Q454" s="2" t="s">
        <v>29</v>
      </c>
      <c r="R454" s="5">
        <v>0</v>
      </c>
      <c r="S454" s="2" t="s">
        <v>23</v>
      </c>
      <c r="T454" s="2" t="s">
        <v>31</v>
      </c>
    </row>
    <row r="455" spans="1:20" x14ac:dyDescent="0.25">
      <c r="A455" s="2" t="s">
        <v>1136</v>
      </c>
      <c r="B455" s="2" t="s">
        <v>35</v>
      </c>
      <c r="C455" s="2" t="s">
        <v>1131</v>
      </c>
      <c r="D455" s="3">
        <v>45065</v>
      </c>
      <c r="E455" s="4">
        <v>27</v>
      </c>
      <c r="F455" s="5">
        <v>4860</v>
      </c>
      <c r="G455" s="4">
        <v>1350</v>
      </c>
      <c r="H455" s="2" t="s">
        <v>23</v>
      </c>
      <c r="I455" s="2" t="s">
        <v>23</v>
      </c>
      <c r="J455" s="2" t="s">
        <v>23</v>
      </c>
      <c r="K455" s="2" t="s">
        <v>1134</v>
      </c>
      <c r="L455" s="2" t="s">
        <v>1135</v>
      </c>
      <c r="M455" s="2" t="s">
        <v>23</v>
      </c>
      <c r="N455" s="5">
        <v>4860</v>
      </c>
      <c r="O455" s="5">
        <v>0</v>
      </c>
      <c r="P455" s="5">
        <v>1421.55</v>
      </c>
      <c r="Q455" s="2" t="s">
        <v>29</v>
      </c>
      <c r="R455" s="5">
        <v>0</v>
      </c>
      <c r="S455" s="2" t="s">
        <v>23</v>
      </c>
      <c r="T455" s="2" t="s">
        <v>31</v>
      </c>
    </row>
    <row r="456" spans="1:20" x14ac:dyDescent="0.25">
      <c r="A456" s="2" t="s">
        <v>1136</v>
      </c>
      <c r="B456" s="2" t="s">
        <v>35</v>
      </c>
      <c r="C456" s="2" t="s">
        <v>1131</v>
      </c>
      <c r="D456" s="3">
        <v>45065</v>
      </c>
      <c r="E456" s="4">
        <v>4</v>
      </c>
      <c r="F456" s="5">
        <v>320</v>
      </c>
      <c r="G456" s="4">
        <v>200</v>
      </c>
      <c r="H456" s="2" t="s">
        <v>23</v>
      </c>
      <c r="I456" s="2" t="s">
        <v>23</v>
      </c>
      <c r="J456" s="2" t="s">
        <v>23</v>
      </c>
      <c r="K456" s="2" t="s">
        <v>1134</v>
      </c>
      <c r="L456" s="2" t="s">
        <v>1135</v>
      </c>
      <c r="M456" s="2" t="s">
        <v>23</v>
      </c>
      <c r="N456" s="5">
        <v>320</v>
      </c>
      <c r="O456" s="5">
        <v>0</v>
      </c>
      <c r="P456" s="5">
        <v>93.6</v>
      </c>
      <c r="Q456" s="2" t="s">
        <v>29</v>
      </c>
      <c r="R456" s="5">
        <v>0</v>
      </c>
      <c r="S456" s="2" t="s">
        <v>23</v>
      </c>
      <c r="T456" s="2" t="s">
        <v>31</v>
      </c>
    </row>
    <row r="457" spans="1:20" x14ac:dyDescent="0.25">
      <c r="A457" s="2" t="s">
        <v>1136</v>
      </c>
      <c r="B457" s="2" t="s">
        <v>35</v>
      </c>
      <c r="C457" s="2" t="s">
        <v>1132</v>
      </c>
      <c r="D457" s="3">
        <v>45065</v>
      </c>
      <c r="E457" s="4">
        <v>33</v>
      </c>
      <c r="F457" s="5">
        <v>330</v>
      </c>
      <c r="G457" s="4">
        <v>330</v>
      </c>
      <c r="H457" s="2" t="s">
        <v>23</v>
      </c>
      <c r="I457" s="2" t="s">
        <v>23</v>
      </c>
      <c r="J457" s="2" t="s">
        <v>23</v>
      </c>
      <c r="K457" s="2" t="s">
        <v>1134</v>
      </c>
      <c r="L457" s="2" t="s">
        <v>1135</v>
      </c>
      <c r="M457" s="2" t="s">
        <v>23</v>
      </c>
      <c r="N457" s="5">
        <v>330</v>
      </c>
      <c r="O457" s="5">
        <v>0</v>
      </c>
      <c r="P457" s="5">
        <v>96.53</v>
      </c>
      <c r="Q457" s="2" t="s">
        <v>29</v>
      </c>
      <c r="R457" s="5">
        <v>0</v>
      </c>
      <c r="S457" s="2" t="s">
        <v>23</v>
      </c>
      <c r="T457" s="2" t="s">
        <v>31</v>
      </c>
    </row>
    <row r="458" spans="1:20" x14ac:dyDescent="0.25">
      <c r="A458" s="2" t="s">
        <v>1137</v>
      </c>
      <c r="B458" s="2" t="s">
        <v>35</v>
      </c>
      <c r="C458" s="2" t="s">
        <v>1127</v>
      </c>
      <c r="D458" s="3">
        <v>45065</v>
      </c>
      <c r="E458" s="4">
        <v>5</v>
      </c>
      <c r="F458" s="5">
        <v>925</v>
      </c>
      <c r="G458" s="4">
        <v>300</v>
      </c>
      <c r="H458" s="2" t="s">
        <v>23</v>
      </c>
      <c r="I458" s="2" t="s">
        <v>23</v>
      </c>
      <c r="J458" s="2" t="s">
        <v>23</v>
      </c>
      <c r="K458" s="2" t="s">
        <v>1134</v>
      </c>
      <c r="L458" s="2" t="s">
        <v>1135</v>
      </c>
      <c r="M458" s="2" t="s">
        <v>23</v>
      </c>
      <c r="N458" s="5">
        <v>925</v>
      </c>
      <c r="O458" s="5">
        <v>0</v>
      </c>
      <c r="P458" s="5">
        <v>185</v>
      </c>
      <c r="Q458" s="2" t="s">
        <v>29</v>
      </c>
      <c r="R458" s="5">
        <v>0</v>
      </c>
      <c r="S458" s="2" t="s">
        <v>23</v>
      </c>
      <c r="T458" s="2" t="s">
        <v>61</v>
      </c>
    </row>
    <row r="459" spans="1:20" x14ac:dyDescent="0.25">
      <c r="A459" s="2" t="s">
        <v>1137</v>
      </c>
      <c r="B459" s="2" t="s">
        <v>35</v>
      </c>
      <c r="C459" s="2" t="s">
        <v>1127</v>
      </c>
      <c r="D459" s="3">
        <v>45065</v>
      </c>
      <c r="E459" s="4">
        <v>23</v>
      </c>
      <c r="F459" s="5">
        <v>1840</v>
      </c>
      <c r="G459" s="4">
        <v>1380</v>
      </c>
      <c r="H459" s="2" t="s">
        <v>23</v>
      </c>
      <c r="I459" s="2" t="s">
        <v>23</v>
      </c>
      <c r="J459" s="2" t="s">
        <v>23</v>
      </c>
      <c r="K459" s="2" t="s">
        <v>1134</v>
      </c>
      <c r="L459" s="2" t="s">
        <v>1135</v>
      </c>
      <c r="M459" s="2" t="s">
        <v>23</v>
      </c>
      <c r="N459" s="5">
        <v>1840</v>
      </c>
      <c r="O459" s="5">
        <v>0</v>
      </c>
      <c r="P459" s="5">
        <v>368</v>
      </c>
      <c r="Q459" s="2" t="s">
        <v>29</v>
      </c>
      <c r="R459" s="5">
        <v>0</v>
      </c>
      <c r="S459" s="2" t="s">
        <v>23</v>
      </c>
      <c r="T459" s="2" t="s">
        <v>61</v>
      </c>
    </row>
    <row r="460" spans="1:20" x14ac:dyDescent="0.25">
      <c r="A460" s="2" t="s">
        <v>1137</v>
      </c>
      <c r="B460" s="2" t="s">
        <v>35</v>
      </c>
      <c r="C460" s="2" t="s">
        <v>1131</v>
      </c>
      <c r="D460" s="3">
        <v>45065</v>
      </c>
      <c r="E460" s="4">
        <v>27</v>
      </c>
      <c r="F460" s="5">
        <v>4860</v>
      </c>
      <c r="G460" s="4">
        <v>1350</v>
      </c>
      <c r="H460" s="2" t="s">
        <v>23</v>
      </c>
      <c r="I460" s="2" t="s">
        <v>23</v>
      </c>
      <c r="J460" s="2" t="s">
        <v>23</v>
      </c>
      <c r="K460" s="2" t="s">
        <v>1134</v>
      </c>
      <c r="L460" s="2" t="s">
        <v>1135</v>
      </c>
      <c r="M460" s="2" t="s">
        <v>23</v>
      </c>
      <c r="N460" s="5">
        <v>4860</v>
      </c>
      <c r="O460" s="5">
        <v>0</v>
      </c>
      <c r="P460" s="5">
        <v>972</v>
      </c>
      <c r="Q460" s="2" t="s">
        <v>29</v>
      </c>
      <c r="R460" s="5">
        <v>0</v>
      </c>
      <c r="S460" s="2" t="s">
        <v>23</v>
      </c>
      <c r="T460" s="2" t="s">
        <v>61</v>
      </c>
    </row>
    <row r="461" spans="1:20" x14ac:dyDescent="0.25">
      <c r="A461" s="2" t="s">
        <v>1137</v>
      </c>
      <c r="B461" s="2" t="s">
        <v>35</v>
      </c>
      <c r="C461" s="2" t="s">
        <v>1131</v>
      </c>
      <c r="D461" s="3">
        <v>45065</v>
      </c>
      <c r="E461" s="4">
        <v>4</v>
      </c>
      <c r="F461" s="5">
        <v>320</v>
      </c>
      <c r="G461" s="4">
        <v>200</v>
      </c>
      <c r="H461" s="2" t="s">
        <v>23</v>
      </c>
      <c r="I461" s="2" t="s">
        <v>23</v>
      </c>
      <c r="J461" s="2" t="s">
        <v>23</v>
      </c>
      <c r="K461" s="2" t="s">
        <v>1134</v>
      </c>
      <c r="L461" s="2" t="s">
        <v>1135</v>
      </c>
      <c r="M461" s="2" t="s">
        <v>23</v>
      </c>
      <c r="N461" s="5">
        <v>320</v>
      </c>
      <c r="O461" s="5">
        <v>0</v>
      </c>
      <c r="P461" s="5">
        <v>64</v>
      </c>
      <c r="Q461" s="2" t="s">
        <v>29</v>
      </c>
      <c r="R461" s="5">
        <v>0</v>
      </c>
      <c r="S461" s="2" t="s">
        <v>23</v>
      </c>
      <c r="T461" s="2" t="s">
        <v>61</v>
      </c>
    </row>
    <row r="462" spans="1:20" x14ac:dyDescent="0.25">
      <c r="A462" s="2" t="s">
        <v>1137</v>
      </c>
      <c r="B462" s="2" t="s">
        <v>35</v>
      </c>
      <c r="C462" s="2" t="s">
        <v>1132</v>
      </c>
      <c r="D462" s="3">
        <v>45065</v>
      </c>
      <c r="E462" s="4">
        <v>33</v>
      </c>
      <c r="F462" s="5">
        <v>330</v>
      </c>
      <c r="G462" s="4">
        <v>330</v>
      </c>
      <c r="H462" s="2" t="s">
        <v>23</v>
      </c>
      <c r="I462" s="2" t="s">
        <v>23</v>
      </c>
      <c r="J462" s="2" t="s">
        <v>23</v>
      </c>
      <c r="K462" s="2" t="s">
        <v>1134</v>
      </c>
      <c r="L462" s="2" t="s">
        <v>1135</v>
      </c>
      <c r="M462" s="2" t="s">
        <v>23</v>
      </c>
      <c r="N462" s="5">
        <v>330</v>
      </c>
      <c r="O462" s="5">
        <v>0</v>
      </c>
      <c r="P462" s="5">
        <v>66</v>
      </c>
      <c r="Q462" s="2" t="s">
        <v>29</v>
      </c>
      <c r="R462" s="5">
        <v>0</v>
      </c>
      <c r="S462" s="2" t="s">
        <v>23</v>
      </c>
      <c r="T462" s="2" t="s">
        <v>61</v>
      </c>
    </row>
    <row r="463" spans="1:20" x14ac:dyDescent="0.25">
      <c r="A463" s="2" t="s">
        <v>1138</v>
      </c>
      <c r="B463" s="2" t="s">
        <v>35</v>
      </c>
      <c r="C463" s="2" t="s">
        <v>886</v>
      </c>
      <c r="D463" s="3">
        <v>45068</v>
      </c>
      <c r="E463" s="4">
        <v>1</v>
      </c>
      <c r="F463" s="5">
        <v>56</v>
      </c>
      <c r="G463" s="4">
        <v>1.5</v>
      </c>
      <c r="H463" s="2" t="s">
        <v>23</v>
      </c>
      <c r="I463" s="2" t="s">
        <v>55</v>
      </c>
      <c r="J463" s="2" t="s">
        <v>982</v>
      </c>
      <c r="K463" s="2" t="s">
        <v>1139</v>
      </c>
      <c r="L463" s="2" t="s">
        <v>1140</v>
      </c>
      <c r="M463" s="2" t="s">
        <v>1141</v>
      </c>
      <c r="N463" s="5">
        <v>56</v>
      </c>
      <c r="O463" s="5">
        <v>0</v>
      </c>
      <c r="P463" s="5">
        <v>11.2</v>
      </c>
      <c r="Q463" s="2" t="s">
        <v>29</v>
      </c>
      <c r="R463" s="5">
        <v>0</v>
      </c>
      <c r="S463" s="2" t="s">
        <v>78</v>
      </c>
      <c r="T463" s="2" t="s">
        <v>61</v>
      </c>
    </row>
    <row r="464" spans="1:20" x14ac:dyDescent="0.25">
      <c r="A464" s="2" t="s">
        <v>1142</v>
      </c>
      <c r="B464" s="2" t="s">
        <v>35</v>
      </c>
      <c r="C464" s="2" t="s">
        <v>564</v>
      </c>
      <c r="D464" s="3">
        <v>45068</v>
      </c>
      <c r="E464" s="4">
        <v>30</v>
      </c>
      <c r="F464" s="5">
        <v>1110</v>
      </c>
      <c r="G464" s="4">
        <v>27.9</v>
      </c>
      <c r="H464" s="2" t="s">
        <v>23</v>
      </c>
      <c r="I464" s="2" t="s">
        <v>282</v>
      </c>
      <c r="J464" s="2" t="s">
        <v>982</v>
      </c>
      <c r="K464" s="2" t="s">
        <v>1143</v>
      </c>
      <c r="L464" s="2" t="s">
        <v>1144</v>
      </c>
      <c r="M464" s="2" t="s">
        <v>1145</v>
      </c>
      <c r="N464" s="5">
        <v>1110</v>
      </c>
      <c r="O464" s="5">
        <v>0</v>
      </c>
      <c r="P464" s="5">
        <v>235.88</v>
      </c>
      <c r="Q464" s="2" t="s">
        <v>260</v>
      </c>
      <c r="R464" s="5">
        <v>0</v>
      </c>
      <c r="S464" s="2" t="s">
        <v>1146</v>
      </c>
      <c r="T464" s="2" t="s">
        <v>31</v>
      </c>
    </row>
    <row r="465" spans="1:20" x14ac:dyDescent="0.25">
      <c r="A465" s="2" t="s">
        <v>1147</v>
      </c>
      <c r="B465" s="2" t="s">
        <v>35</v>
      </c>
      <c r="C465" s="2" t="s">
        <v>1046</v>
      </c>
      <c r="D465" s="3">
        <v>45069</v>
      </c>
      <c r="E465" s="4">
        <v>6</v>
      </c>
      <c r="F465" s="5">
        <v>324</v>
      </c>
      <c r="G465" s="4">
        <v>0.9</v>
      </c>
      <c r="H465" s="2" t="s">
        <v>23</v>
      </c>
      <c r="I465" s="2" t="s">
        <v>36</v>
      </c>
      <c r="J465" s="2" t="s">
        <v>982</v>
      </c>
      <c r="K465" s="2" t="s">
        <v>1148</v>
      </c>
      <c r="L465" s="2" t="s">
        <v>1149</v>
      </c>
      <c r="M465" s="2" t="s">
        <v>1150</v>
      </c>
      <c r="N465" s="5">
        <v>324</v>
      </c>
      <c r="O465" s="5">
        <v>0</v>
      </c>
      <c r="P465" s="5">
        <v>68.849999999999994</v>
      </c>
      <c r="Q465" s="2" t="s">
        <v>260</v>
      </c>
      <c r="R465" s="5">
        <v>0</v>
      </c>
      <c r="S465" s="2" t="s">
        <v>1099</v>
      </c>
      <c r="T465" s="2" t="s">
        <v>31</v>
      </c>
    </row>
    <row r="466" spans="1:20" x14ac:dyDescent="0.25">
      <c r="A466" s="2" t="s">
        <v>1151</v>
      </c>
      <c r="B466" s="2" t="s">
        <v>35</v>
      </c>
      <c r="C466" s="2" t="s">
        <v>1152</v>
      </c>
      <c r="D466" s="3">
        <v>45069</v>
      </c>
      <c r="E466" s="4">
        <v>1</v>
      </c>
      <c r="F466" s="5">
        <v>38.9</v>
      </c>
      <c r="G466" s="4">
        <v>0.25</v>
      </c>
      <c r="H466" s="2" t="s">
        <v>23</v>
      </c>
      <c r="I466" s="2" t="s">
        <v>24</v>
      </c>
      <c r="J466" s="2" t="s">
        <v>982</v>
      </c>
      <c r="K466" s="2" t="s">
        <v>1153</v>
      </c>
      <c r="L466" s="2" t="s">
        <v>1154</v>
      </c>
      <c r="M466" s="2" t="s">
        <v>1155</v>
      </c>
      <c r="N466" s="5">
        <v>38.9</v>
      </c>
      <c r="O466" s="5">
        <v>0</v>
      </c>
      <c r="P466" s="5">
        <v>8.27</v>
      </c>
      <c r="Q466" s="2" t="s">
        <v>260</v>
      </c>
      <c r="R466" s="5">
        <v>0</v>
      </c>
      <c r="S466" s="2" t="s">
        <v>1156</v>
      </c>
      <c r="T466" s="2" t="s">
        <v>31</v>
      </c>
    </row>
    <row r="467" spans="1:20" x14ac:dyDescent="0.25">
      <c r="A467" s="2" t="s">
        <v>1157</v>
      </c>
      <c r="B467" s="2" t="s">
        <v>35</v>
      </c>
      <c r="C467" s="2" t="s">
        <v>886</v>
      </c>
      <c r="D467" s="3">
        <v>45069</v>
      </c>
      <c r="E467" s="4">
        <v>1</v>
      </c>
      <c r="F467" s="5">
        <v>56</v>
      </c>
      <c r="G467" s="4">
        <v>1.5</v>
      </c>
      <c r="H467" s="2" t="s">
        <v>23</v>
      </c>
      <c r="I467" s="2" t="s">
        <v>55</v>
      </c>
      <c r="J467" s="2" t="s">
        <v>982</v>
      </c>
      <c r="K467" s="2" t="s">
        <v>1110</v>
      </c>
      <c r="L467" s="2" t="s">
        <v>1111</v>
      </c>
      <c r="M467" s="2" t="s">
        <v>1112</v>
      </c>
      <c r="N467" s="5">
        <v>56</v>
      </c>
      <c r="O467" s="5">
        <v>0</v>
      </c>
      <c r="P467" s="5">
        <v>11.2</v>
      </c>
      <c r="Q467" s="2" t="s">
        <v>29</v>
      </c>
      <c r="R467" s="5">
        <v>0</v>
      </c>
      <c r="S467" s="2" t="s">
        <v>78</v>
      </c>
      <c r="T467" s="2" t="s">
        <v>61</v>
      </c>
    </row>
    <row r="468" spans="1:20" x14ac:dyDescent="0.25">
      <c r="A468" s="2" t="s">
        <v>1158</v>
      </c>
      <c r="B468" s="2" t="s">
        <v>35</v>
      </c>
      <c r="C468" s="2" t="s">
        <v>886</v>
      </c>
      <c r="D468" s="3">
        <v>45069</v>
      </c>
      <c r="E468" s="4">
        <v>5</v>
      </c>
      <c r="F468" s="5">
        <v>280</v>
      </c>
      <c r="G468" s="4">
        <v>7.5</v>
      </c>
      <c r="H468" s="2" t="s">
        <v>23</v>
      </c>
      <c r="I468" s="2" t="s">
        <v>55</v>
      </c>
      <c r="J468" s="2" t="s">
        <v>982</v>
      </c>
      <c r="K468" s="2" t="s">
        <v>1159</v>
      </c>
      <c r="L468" s="2" t="s">
        <v>1160</v>
      </c>
      <c r="M468" s="2" t="s">
        <v>1161</v>
      </c>
      <c r="N468" s="5">
        <v>280</v>
      </c>
      <c r="O468" s="5">
        <v>0</v>
      </c>
      <c r="P468" s="5">
        <v>56</v>
      </c>
      <c r="Q468" s="2" t="s">
        <v>29</v>
      </c>
      <c r="R468" s="5">
        <v>0</v>
      </c>
      <c r="S468" s="2" t="s">
        <v>78</v>
      </c>
      <c r="T468" s="2" t="s">
        <v>61</v>
      </c>
    </row>
    <row r="469" spans="1:20" x14ac:dyDescent="0.25">
      <c r="A469" s="2" t="s">
        <v>1158</v>
      </c>
      <c r="B469" s="2" t="s">
        <v>35</v>
      </c>
      <c r="C469" s="2" t="s">
        <v>1046</v>
      </c>
      <c r="D469" s="3">
        <v>45069</v>
      </c>
      <c r="E469" s="4">
        <v>2</v>
      </c>
      <c r="F469" s="5">
        <v>108</v>
      </c>
      <c r="G469" s="4">
        <v>0.3</v>
      </c>
      <c r="H469" s="2" t="s">
        <v>23</v>
      </c>
      <c r="I469" s="2" t="s">
        <v>55</v>
      </c>
      <c r="J469" s="2" t="s">
        <v>982</v>
      </c>
      <c r="K469" s="2" t="s">
        <v>1159</v>
      </c>
      <c r="L469" s="2" t="s">
        <v>1160</v>
      </c>
      <c r="M469" s="2" t="s">
        <v>1161</v>
      </c>
      <c r="N469" s="5">
        <v>108</v>
      </c>
      <c r="O469" s="5">
        <v>0</v>
      </c>
      <c r="P469" s="5">
        <v>21.6</v>
      </c>
      <c r="Q469" s="2" t="s">
        <v>29</v>
      </c>
      <c r="R469" s="5">
        <v>0</v>
      </c>
      <c r="S469" s="2" t="s">
        <v>78</v>
      </c>
      <c r="T469" s="2" t="s">
        <v>61</v>
      </c>
    </row>
    <row r="470" spans="1:20" x14ac:dyDescent="0.25">
      <c r="A470" s="2" t="s">
        <v>1162</v>
      </c>
      <c r="B470" s="2" t="s">
        <v>35</v>
      </c>
      <c r="C470" s="2" t="s">
        <v>786</v>
      </c>
      <c r="D470" s="3">
        <v>45069</v>
      </c>
      <c r="E470" s="4">
        <v>100</v>
      </c>
      <c r="F470" s="5">
        <v>150</v>
      </c>
      <c r="G470" s="4">
        <v>5</v>
      </c>
      <c r="H470" s="2" t="s">
        <v>23</v>
      </c>
      <c r="I470" s="2" t="s">
        <v>55</v>
      </c>
      <c r="J470" s="2" t="s">
        <v>982</v>
      </c>
      <c r="K470" s="2" t="s">
        <v>1163</v>
      </c>
      <c r="L470" s="2" t="s">
        <v>1164</v>
      </c>
      <c r="M470" s="2" t="s">
        <v>1165</v>
      </c>
      <c r="N470" s="5">
        <v>150</v>
      </c>
      <c r="O470" s="5">
        <v>0</v>
      </c>
      <c r="P470" s="5">
        <v>43.88</v>
      </c>
      <c r="Q470" s="2" t="s">
        <v>29</v>
      </c>
      <c r="R470" s="5">
        <v>0</v>
      </c>
      <c r="S470" s="2" t="s">
        <v>1166</v>
      </c>
      <c r="T470" s="2" t="s">
        <v>31</v>
      </c>
    </row>
    <row r="471" spans="1:20" x14ac:dyDescent="0.25">
      <c r="A471" s="2" t="s">
        <v>1167</v>
      </c>
      <c r="B471" s="2" t="s">
        <v>35</v>
      </c>
      <c r="C471" s="2" t="s">
        <v>786</v>
      </c>
      <c r="D471" s="3">
        <v>45069</v>
      </c>
      <c r="E471" s="4">
        <v>100</v>
      </c>
      <c r="F471" s="5">
        <v>150</v>
      </c>
      <c r="G471" s="4">
        <v>5</v>
      </c>
      <c r="H471" s="2" t="s">
        <v>23</v>
      </c>
      <c r="I471" s="2" t="s">
        <v>55</v>
      </c>
      <c r="J471" s="2" t="s">
        <v>982</v>
      </c>
      <c r="K471" s="2" t="s">
        <v>1163</v>
      </c>
      <c r="L471" s="2" t="s">
        <v>1164</v>
      </c>
      <c r="M471" s="2" t="s">
        <v>1165</v>
      </c>
      <c r="N471" s="5">
        <v>150</v>
      </c>
      <c r="O471" s="5">
        <v>0</v>
      </c>
      <c r="P471" s="5">
        <v>43.88</v>
      </c>
      <c r="Q471" s="2" t="s">
        <v>29</v>
      </c>
      <c r="R471" s="5">
        <v>0</v>
      </c>
      <c r="S471" s="2" t="s">
        <v>1166</v>
      </c>
      <c r="T471" s="2" t="s">
        <v>31</v>
      </c>
    </row>
    <row r="472" spans="1:20" x14ac:dyDescent="0.25">
      <c r="A472" s="2" t="s">
        <v>1168</v>
      </c>
      <c r="B472" s="2" t="s">
        <v>35</v>
      </c>
      <c r="C472" s="2" t="s">
        <v>786</v>
      </c>
      <c r="D472" s="3">
        <v>45069</v>
      </c>
      <c r="E472" s="4">
        <v>100</v>
      </c>
      <c r="F472" s="5">
        <v>150</v>
      </c>
      <c r="G472" s="4">
        <v>5</v>
      </c>
      <c r="H472" s="2" t="s">
        <v>23</v>
      </c>
      <c r="I472" s="2" t="s">
        <v>55</v>
      </c>
      <c r="J472" s="2" t="s">
        <v>982</v>
      </c>
      <c r="K472" s="2" t="s">
        <v>1163</v>
      </c>
      <c r="L472" s="2" t="s">
        <v>1164</v>
      </c>
      <c r="M472" s="2" t="s">
        <v>1165</v>
      </c>
      <c r="N472" s="5">
        <v>150</v>
      </c>
      <c r="O472" s="5">
        <v>0</v>
      </c>
      <c r="P472" s="5">
        <v>43.88</v>
      </c>
      <c r="Q472" s="2" t="s">
        <v>29</v>
      </c>
      <c r="R472" s="5">
        <v>0</v>
      </c>
      <c r="S472" s="2" t="s">
        <v>1166</v>
      </c>
      <c r="T472" s="2" t="s">
        <v>31</v>
      </c>
    </row>
    <row r="473" spans="1:20" x14ac:dyDescent="0.25">
      <c r="A473" s="2" t="s">
        <v>1169</v>
      </c>
      <c r="B473" s="2" t="s">
        <v>35</v>
      </c>
      <c r="C473" s="2" t="s">
        <v>786</v>
      </c>
      <c r="D473" s="3">
        <v>45069</v>
      </c>
      <c r="E473" s="4">
        <v>100</v>
      </c>
      <c r="F473" s="5">
        <v>150</v>
      </c>
      <c r="G473" s="4">
        <v>5</v>
      </c>
      <c r="H473" s="2" t="s">
        <v>23</v>
      </c>
      <c r="I473" s="2" t="s">
        <v>55</v>
      </c>
      <c r="J473" s="2" t="s">
        <v>982</v>
      </c>
      <c r="K473" s="2" t="s">
        <v>1163</v>
      </c>
      <c r="L473" s="2" t="s">
        <v>1164</v>
      </c>
      <c r="M473" s="2" t="s">
        <v>1165</v>
      </c>
      <c r="N473" s="5">
        <v>150</v>
      </c>
      <c r="O473" s="5">
        <v>0</v>
      </c>
      <c r="P473" s="5">
        <v>43.88</v>
      </c>
      <c r="Q473" s="2" t="s">
        <v>29</v>
      </c>
      <c r="R473" s="5">
        <v>0</v>
      </c>
      <c r="S473" s="2" t="s">
        <v>1166</v>
      </c>
      <c r="T473" s="2" t="s">
        <v>31</v>
      </c>
    </row>
    <row r="474" spans="1:20" x14ac:dyDescent="0.25">
      <c r="A474" s="2" t="s">
        <v>1170</v>
      </c>
      <c r="B474" s="2" t="s">
        <v>35</v>
      </c>
      <c r="C474" s="2" t="s">
        <v>786</v>
      </c>
      <c r="D474" s="3">
        <v>45069</v>
      </c>
      <c r="E474" s="4">
        <v>100</v>
      </c>
      <c r="F474" s="5">
        <v>150</v>
      </c>
      <c r="G474" s="4">
        <v>5</v>
      </c>
      <c r="H474" s="2" t="s">
        <v>23</v>
      </c>
      <c r="I474" s="2" t="s">
        <v>55</v>
      </c>
      <c r="J474" s="2" t="s">
        <v>982</v>
      </c>
      <c r="K474" s="2" t="s">
        <v>1163</v>
      </c>
      <c r="L474" s="2" t="s">
        <v>1164</v>
      </c>
      <c r="M474" s="2" t="s">
        <v>1165</v>
      </c>
      <c r="N474" s="5">
        <v>150</v>
      </c>
      <c r="O474" s="5">
        <v>0</v>
      </c>
      <c r="P474" s="5">
        <v>43.88</v>
      </c>
      <c r="Q474" s="2" t="s">
        <v>29</v>
      </c>
      <c r="R474" s="5">
        <v>0</v>
      </c>
      <c r="S474" s="2" t="s">
        <v>1166</v>
      </c>
      <c r="T474" s="2" t="s">
        <v>31</v>
      </c>
    </row>
    <row r="475" spans="1:20" x14ac:dyDescent="0.25">
      <c r="A475" s="2" t="s">
        <v>1171</v>
      </c>
      <c r="B475" s="2" t="s">
        <v>35</v>
      </c>
      <c r="C475" s="2" t="s">
        <v>786</v>
      </c>
      <c r="D475" s="3">
        <v>45069</v>
      </c>
      <c r="E475" s="4">
        <v>500</v>
      </c>
      <c r="F475" s="5">
        <v>750</v>
      </c>
      <c r="G475" s="4">
        <v>25</v>
      </c>
      <c r="H475" s="2" t="s">
        <v>23</v>
      </c>
      <c r="I475" s="2" t="s">
        <v>55</v>
      </c>
      <c r="J475" s="2" t="s">
        <v>982</v>
      </c>
      <c r="K475" s="2" t="s">
        <v>1172</v>
      </c>
      <c r="L475" s="2" t="s">
        <v>1173</v>
      </c>
      <c r="M475" s="2" t="s">
        <v>1174</v>
      </c>
      <c r="N475" s="5">
        <v>750</v>
      </c>
      <c r="O475" s="5">
        <v>0</v>
      </c>
      <c r="P475" s="5">
        <v>150</v>
      </c>
      <c r="Q475" s="2" t="s">
        <v>29</v>
      </c>
      <c r="R475" s="5">
        <v>0</v>
      </c>
      <c r="S475" s="2" t="s">
        <v>78</v>
      </c>
      <c r="T475" s="2" t="s">
        <v>61</v>
      </c>
    </row>
    <row r="476" spans="1:20" x14ac:dyDescent="0.25">
      <c r="A476" s="2" t="s">
        <v>1175</v>
      </c>
      <c r="B476" s="2" t="s">
        <v>35</v>
      </c>
      <c r="C476" s="2" t="s">
        <v>1176</v>
      </c>
      <c r="D476" s="3">
        <v>45070</v>
      </c>
      <c r="E476" s="4">
        <v>6</v>
      </c>
      <c r="F476" s="5">
        <v>252</v>
      </c>
      <c r="G476" s="4">
        <v>0.54</v>
      </c>
      <c r="H476" s="2" t="s">
        <v>23</v>
      </c>
      <c r="I476" s="2" t="s">
        <v>46</v>
      </c>
      <c r="J476" s="2" t="s">
        <v>982</v>
      </c>
      <c r="K476" s="2" t="s">
        <v>1177</v>
      </c>
      <c r="L476" s="2" t="s">
        <v>1178</v>
      </c>
      <c r="M476" s="2" t="s">
        <v>1179</v>
      </c>
      <c r="N476" s="5">
        <v>252</v>
      </c>
      <c r="O476" s="5">
        <v>0</v>
      </c>
      <c r="P476" s="5">
        <v>53.55</v>
      </c>
      <c r="Q476" s="2" t="s">
        <v>260</v>
      </c>
      <c r="R476" s="5">
        <v>0</v>
      </c>
      <c r="S476" s="2" t="s">
        <v>1180</v>
      </c>
      <c r="T476" s="2" t="s">
        <v>31</v>
      </c>
    </row>
    <row r="477" spans="1:20" x14ac:dyDescent="0.25">
      <c r="A477" s="2" t="s">
        <v>1181</v>
      </c>
      <c r="B477" s="2" t="s">
        <v>35</v>
      </c>
      <c r="C477" s="2" t="s">
        <v>1046</v>
      </c>
      <c r="D477" s="3">
        <v>45070</v>
      </c>
      <c r="E477" s="4">
        <v>6</v>
      </c>
      <c r="F477" s="5">
        <v>324</v>
      </c>
      <c r="G477" s="4">
        <v>0.9</v>
      </c>
      <c r="H477" s="2" t="s">
        <v>23</v>
      </c>
      <c r="I477" s="2" t="s">
        <v>46</v>
      </c>
      <c r="J477" s="2" t="s">
        <v>982</v>
      </c>
      <c r="K477" s="2" t="s">
        <v>1177</v>
      </c>
      <c r="L477" s="2" t="s">
        <v>1178</v>
      </c>
      <c r="M477" s="2" t="s">
        <v>1179</v>
      </c>
      <c r="N477" s="5">
        <v>324</v>
      </c>
      <c r="O477" s="5">
        <v>0</v>
      </c>
      <c r="P477" s="5">
        <v>68.849999999999994</v>
      </c>
      <c r="Q477" s="2" t="s">
        <v>260</v>
      </c>
      <c r="R477" s="5">
        <v>0</v>
      </c>
      <c r="S477" s="2" t="s">
        <v>1180</v>
      </c>
      <c r="T477" s="2" t="s">
        <v>31</v>
      </c>
    </row>
    <row r="478" spans="1:20" x14ac:dyDescent="0.25">
      <c r="A478" s="2" t="s">
        <v>1182</v>
      </c>
      <c r="B478" s="2" t="s">
        <v>35</v>
      </c>
      <c r="C478" s="2" t="s">
        <v>1046</v>
      </c>
      <c r="D478" s="3">
        <v>45070</v>
      </c>
      <c r="E478" s="4">
        <v>2</v>
      </c>
      <c r="F478" s="5">
        <v>108</v>
      </c>
      <c r="G478" s="4">
        <v>0.3</v>
      </c>
      <c r="H478" s="2" t="s">
        <v>23</v>
      </c>
      <c r="I478" s="2" t="s">
        <v>24</v>
      </c>
      <c r="J478" s="2" t="s">
        <v>982</v>
      </c>
      <c r="K478" s="2" t="s">
        <v>264</v>
      </c>
      <c r="L478" s="2" t="s">
        <v>265</v>
      </c>
      <c r="M478" s="2" t="s">
        <v>266</v>
      </c>
      <c r="N478" s="5">
        <v>108</v>
      </c>
      <c r="O478" s="5">
        <v>0</v>
      </c>
      <c r="P478" s="5">
        <v>22.95</v>
      </c>
      <c r="Q478" s="2" t="s">
        <v>260</v>
      </c>
      <c r="R478" s="5">
        <v>0</v>
      </c>
      <c r="S478" s="2" t="s">
        <v>267</v>
      </c>
      <c r="T478" s="2" t="s">
        <v>31</v>
      </c>
    </row>
    <row r="479" spans="1:20" x14ac:dyDescent="0.25">
      <c r="A479" s="2" t="s">
        <v>1183</v>
      </c>
      <c r="B479" s="2" t="s">
        <v>35</v>
      </c>
      <c r="C479" s="2" t="s">
        <v>1184</v>
      </c>
      <c r="D479" s="3">
        <v>45070</v>
      </c>
      <c r="E479" s="4">
        <v>1</v>
      </c>
      <c r="F479" s="5">
        <v>56</v>
      </c>
      <c r="G479" s="4">
        <v>1</v>
      </c>
      <c r="H479" s="2" t="s">
        <v>23</v>
      </c>
      <c r="I479" s="2" t="s">
        <v>55</v>
      </c>
      <c r="J479" s="2" t="s">
        <v>982</v>
      </c>
      <c r="K479" s="2" t="s">
        <v>1185</v>
      </c>
      <c r="L479" s="2" t="s">
        <v>1186</v>
      </c>
      <c r="M479" s="2" t="s">
        <v>1187</v>
      </c>
      <c r="N479" s="5">
        <v>56</v>
      </c>
      <c r="O479" s="5">
        <v>0</v>
      </c>
      <c r="P479" s="5">
        <v>16.38</v>
      </c>
      <c r="Q479" s="2" t="s">
        <v>29</v>
      </c>
      <c r="R479" s="5">
        <v>0</v>
      </c>
      <c r="S479" s="2" t="s">
        <v>1188</v>
      </c>
      <c r="T479" s="2" t="s">
        <v>31</v>
      </c>
    </row>
    <row r="480" spans="1:20" x14ac:dyDescent="0.25">
      <c r="A480" s="2" t="s">
        <v>1189</v>
      </c>
      <c r="B480" s="2" t="s">
        <v>35</v>
      </c>
      <c r="C480" s="2" t="s">
        <v>775</v>
      </c>
      <c r="D480" s="3">
        <v>45070</v>
      </c>
      <c r="E480" s="4">
        <v>10</v>
      </c>
      <c r="F480" s="5">
        <v>150</v>
      </c>
      <c r="G480" s="4">
        <v>0.9</v>
      </c>
      <c r="H480" s="2" t="s">
        <v>23</v>
      </c>
      <c r="I480" s="2" t="s">
        <v>55</v>
      </c>
      <c r="J480" s="2" t="s">
        <v>982</v>
      </c>
      <c r="K480" s="2" t="s">
        <v>1159</v>
      </c>
      <c r="L480" s="2" t="s">
        <v>1160</v>
      </c>
      <c r="M480" s="2" t="s">
        <v>1161</v>
      </c>
      <c r="N480" s="5">
        <v>150</v>
      </c>
      <c r="O480" s="5">
        <v>0</v>
      </c>
      <c r="P480" s="5">
        <v>30</v>
      </c>
      <c r="Q480" s="2" t="s">
        <v>29</v>
      </c>
      <c r="R480" s="5">
        <v>0</v>
      </c>
      <c r="S480" s="2" t="s">
        <v>78</v>
      </c>
      <c r="T480" s="2" t="s">
        <v>61</v>
      </c>
    </row>
    <row r="481" spans="1:20" x14ac:dyDescent="0.25">
      <c r="A481" s="2" t="s">
        <v>1190</v>
      </c>
      <c r="B481" s="2" t="s">
        <v>35</v>
      </c>
      <c r="C481" s="2" t="s">
        <v>903</v>
      </c>
      <c r="D481" s="3">
        <v>45070</v>
      </c>
      <c r="E481" s="4">
        <v>1</v>
      </c>
      <c r="F481" s="5">
        <v>56</v>
      </c>
      <c r="G481" s="4">
        <v>1.4</v>
      </c>
      <c r="H481" s="2" t="s">
        <v>23</v>
      </c>
      <c r="I481" s="2" t="s">
        <v>55</v>
      </c>
      <c r="J481" s="2" t="s">
        <v>982</v>
      </c>
      <c r="K481" s="2" t="s">
        <v>1191</v>
      </c>
      <c r="L481" s="2" t="s">
        <v>1192</v>
      </c>
      <c r="M481" s="2" t="s">
        <v>1193</v>
      </c>
      <c r="N481" s="5">
        <v>56</v>
      </c>
      <c r="O481" s="5">
        <v>0</v>
      </c>
      <c r="P481" s="5">
        <v>11.2</v>
      </c>
      <c r="Q481" s="2" t="s">
        <v>29</v>
      </c>
      <c r="R481" s="5">
        <v>0</v>
      </c>
      <c r="S481" s="2" t="s">
        <v>78</v>
      </c>
      <c r="T481" s="2" t="s">
        <v>61</v>
      </c>
    </row>
    <row r="482" spans="1:20" x14ac:dyDescent="0.25">
      <c r="A482" s="2" t="s">
        <v>1194</v>
      </c>
      <c r="B482" s="2" t="s">
        <v>35</v>
      </c>
      <c r="C482" s="2" t="s">
        <v>1000</v>
      </c>
      <c r="D482" s="3">
        <v>45070</v>
      </c>
      <c r="E482" s="4">
        <v>2</v>
      </c>
      <c r="F482" s="5">
        <v>134</v>
      </c>
      <c r="G482" s="4">
        <v>0.6</v>
      </c>
      <c r="H482" s="2" t="s">
        <v>23</v>
      </c>
      <c r="I482" s="2" t="s">
        <v>55</v>
      </c>
      <c r="J482" s="2" t="s">
        <v>982</v>
      </c>
      <c r="K482" s="2" t="s">
        <v>1110</v>
      </c>
      <c r="L482" s="2" t="s">
        <v>1111</v>
      </c>
      <c r="M482" s="2" t="s">
        <v>1112</v>
      </c>
      <c r="N482" s="5">
        <v>134</v>
      </c>
      <c r="O482" s="5">
        <v>0</v>
      </c>
      <c r="P482" s="5">
        <v>26.8</v>
      </c>
      <c r="Q482" s="2" t="s">
        <v>29</v>
      </c>
      <c r="R482" s="5">
        <v>0</v>
      </c>
      <c r="S482" s="2" t="s">
        <v>78</v>
      </c>
      <c r="T482" s="2" t="s">
        <v>61</v>
      </c>
    </row>
    <row r="483" spans="1:20" x14ac:dyDescent="0.25">
      <c r="A483" s="2" t="s">
        <v>1195</v>
      </c>
      <c r="B483" s="2" t="s">
        <v>35</v>
      </c>
      <c r="C483" s="2" t="s">
        <v>1000</v>
      </c>
      <c r="D483" s="3">
        <v>45070</v>
      </c>
      <c r="E483" s="4">
        <v>2</v>
      </c>
      <c r="F483" s="5">
        <v>134</v>
      </c>
      <c r="G483" s="4">
        <v>0.6</v>
      </c>
      <c r="H483" s="2" t="s">
        <v>23</v>
      </c>
      <c r="I483" s="2" t="s">
        <v>55</v>
      </c>
      <c r="J483" s="2" t="s">
        <v>982</v>
      </c>
      <c r="K483" s="2" t="s">
        <v>1196</v>
      </c>
      <c r="L483" s="2" t="s">
        <v>1197</v>
      </c>
      <c r="M483" s="2" t="s">
        <v>1198</v>
      </c>
      <c r="N483" s="5">
        <v>134</v>
      </c>
      <c r="O483" s="5">
        <v>0</v>
      </c>
      <c r="P483" s="5">
        <v>26.8</v>
      </c>
      <c r="Q483" s="2" t="s">
        <v>29</v>
      </c>
      <c r="R483" s="5">
        <v>0</v>
      </c>
      <c r="S483" s="2" t="s">
        <v>78</v>
      </c>
      <c r="T483" s="2" t="s">
        <v>61</v>
      </c>
    </row>
    <row r="484" spans="1:20" x14ac:dyDescent="0.25">
      <c r="A484" s="2" t="s">
        <v>1199</v>
      </c>
      <c r="B484" s="2" t="s">
        <v>35</v>
      </c>
      <c r="C484" s="2" t="s">
        <v>1000</v>
      </c>
      <c r="D484" s="3">
        <v>45070</v>
      </c>
      <c r="E484" s="4">
        <v>6</v>
      </c>
      <c r="F484" s="5">
        <v>402</v>
      </c>
      <c r="G484" s="4">
        <v>1.8</v>
      </c>
      <c r="H484" s="2" t="s">
        <v>23</v>
      </c>
      <c r="I484" s="2" t="s">
        <v>46</v>
      </c>
      <c r="J484" s="2" t="s">
        <v>982</v>
      </c>
      <c r="K484" s="2" t="s">
        <v>1177</v>
      </c>
      <c r="L484" s="2" t="s">
        <v>1178</v>
      </c>
      <c r="M484" s="2" t="s">
        <v>1179</v>
      </c>
      <c r="N484" s="5">
        <v>402</v>
      </c>
      <c r="O484" s="5">
        <v>0</v>
      </c>
      <c r="P484" s="5">
        <v>85.42</v>
      </c>
      <c r="Q484" s="2" t="s">
        <v>260</v>
      </c>
      <c r="R484" s="5">
        <v>0</v>
      </c>
      <c r="S484" s="2" t="s">
        <v>1180</v>
      </c>
      <c r="T484" s="2" t="s">
        <v>31</v>
      </c>
    </row>
    <row r="485" spans="1:20" x14ac:dyDescent="0.25">
      <c r="A485" s="2" t="s">
        <v>1199</v>
      </c>
      <c r="B485" s="2" t="s">
        <v>35</v>
      </c>
      <c r="C485" s="2" t="s">
        <v>1200</v>
      </c>
      <c r="D485" s="3">
        <v>45070</v>
      </c>
      <c r="E485" s="4">
        <v>4</v>
      </c>
      <c r="F485" s="5">
        <v>268</v>
      </c>
      <c r="G485" s="4">
        <v>1.2</v>
      </c>
      <c r="H485" s="2" t="s">
        <v>23</v>
      </c>
      <c r="I485" s="2" t="s">
        <v>46</v>
      </c>
      <c r="J485" s="2" t="s">
        <v>982</v>
      </c>
      <c r="K485" s="2" t="s">
        <v>1177</v>
      </c>
      <c r="L485" s="2" t="s">
        <v>1178</v>
      </c>
      <c r="M485" s="2" t="s">
        <v>1179</v>
      </c>
      <c r="N485" s="5">
        <v>268</v>
      </c>
      <c r="O485" s="5">
        <v>0</v>
      </c>
      <c r="P485" s="5">
        <v>56.95</v>
      </c>
      <c r="Q485" s="2" t="s">
        <v>260</v>
      </c>
      <c r="R485" s="5">
        <v>0</v>
      </c>
      <c r="S485" s="2" t="s">
        <v>1180</v>
      </c>
      <c r="T485" s="2" t="s">
        <v>31</v>
      </c>
    </row>
    <row r="486" spans="1:20" x14ac:dyDescent="0.25">
      <c r="A486" s="2" t="s">
        <v>1199</v>
      </c>
      <c r="B486" s="2" t="s">
        <v>35</v>
      </c>
      <c r="C486" s="2" t="s">
        <v>1201</v>
      </c>
      <c r="D486" s="3">
        <v>45070</v>
      </c>
      <c r="E486" s="4">
        <v>4</v>
      </c>
      <c r="F486" s="5">
        <v>268</v>
      </c>
      <c r="G486" s="4">
        <v>1.2</v>
      </c>
      <c r="H486" s="2" t="s">
        <v>23</v>
      </c>
      <c r="I486" s="2" t="s">
        <v>46</v>
      </c>
      <c r="J486" s="2" t="s">
        <v>982</v>
      </c>
      <c r="K486" s="2" t="s">
        <v>1177</v>
      </c>
      <c r="L486" s="2" t="s">
        <v>1178</v>
      </c>
      <c r="M486" s="2" t="s">
        <v>1179</v>
      </c>
      <c r="N486" s="5">
        <v>268</v>
      </c>
      <c r="O486" s="5">
        <v>0</v>
      </c>
      <c r="P486" s="5">
        <v>56.95</v>
      </c>
      <c r="Q486" s="2" t="s">
        <v>260</v>
      </c>
      <c r="R486" s="5">
        <v>0</v>
      </c>
      <c r="S486" s="2" t="s">
        <v>1180</v>
      </c>
      <c r="T486" s="2" t="s">
        <v>31</v>
      </c>
    </row>
    <row r="487" spans="1:20" x14ac:dyDescent="0.25">
      <c r="A487" s="2" t="s">
        <v>1202</v>
      </c>
      <c r="B487" s="2" t="s">
        <v>35</v>
      </c>
      <c r="C487" s="2" t="s">
        <v>717</v>
      </c>
      <c r="D487" s="3">
        <v>45070</v>
      </c>
      <c r="E487" s="4">
        <v>10</v>
      </c>
      <c r="F487" s="5">
        <v>31.9</v>
      </c>
      <c r="G487" s="4">
        <v>0.75</v>
      </c>
      <c r="H487" s="2" t="s">
        <v>23</v>
      </c>
      <c r="I487" s="2" t="s">
        <v>55</v>
      </c>
      <c r="J487" s="2" t="s">
        <v>982</v>
      </c>
      <c r="K487" s="2" t="s">
        <v>1110</v>
      </c>
      <c r="L487" s="2" t="s">
        <v>1111</v>
      </c>
      <c r="M487" s="2" t="s">
        <v>1112</v>
      </c>
      <c r="N487" s="5">
        <v>31.9</v>
      </c>
      <c r="O487" s="5">
        <v>0</v>
      </c>
      <c r="P487" s="5">
        <v>6.38</v>
      </c>
      <c r="Q487" s="2" t="s">
        <v>29</v>
      </c>
      <c r="R487" s="5">
        <v>0</v>
      </c>
      <c r="S487" s="2" t="s">
        <v>78</v>
      </c>
      <c r="T487" s="2" t="s">
        <v>61</v>
      </c>
    </row>
    <row r="488" spans="1:20" x14ac:dyDescent="0.25">
      <c r="A488" s="2" t="s">
        <v>1203</v>
      </c>
      <c r="B488" s="2" t="s">
        <v>35</v>
      </c>
      <c r="C488" s="2" t="s">
        <v>717</v>
      </c>
      <c r="D488" s="3">
        <v>45070</v>
      </c>
      <c r="E488" s="4">
        <v>20</v>
      </c>
      <c r="F488" s="5">
        <v>70</v>
      </c>
      <c r="G488" s="4">
        <v>1.5</v>
      </c>
      <c r="H488" s="2" t="s">
        <v>23</v>
      </c>
      <c r="I488" s="2" t="s">
        <v>36</v>
      </c>
      <c r="J488" s="2" t="s">
        <v>982</v>
      </c>
      <c r="K488" s="2" t="s">
        <v>1204</v>
      </c>
      <c r="L488" s="2" t="s">
        <v>1205</v>
      </c>
      <c r="M488" s="2" t="s">
        <v>1206</v>
      </c>
      <c r="N488" s="5">
        <v>70</v>
      </c>
      <c r="O488" s="5">
        <v>0</v>
      </c>
      <c r="P488" s="5">
        <v>14.88</v>
      </c>
      <c r="Q488" s="2" t="s">
        <v>260</v>
      </c>
      <c r="R488" s="5">
        <v>0</v>
      </c>
      <c r="S488" s="2" t="s">
        <v>271</v>
      </c>
      <c r="T488" s="2" t="s">
        <v>31</v>
      </c>
    </row>
    <row r="489" spans="1:20" x14ac:dyDescent="0.25">
      <c r="A489" s="2" t="s">
        <v>1207</v>
      </c>
      <c r="B489" s="2" t="s">
        <v>35</v>
      </c>
      <c r="C489" s="2" t="s">
        <v>564</v>
      </c>
      <c r="D489" s="3">
        <v>45070</v>
      </c>
      <c r="E489" s="4">
        <v>15</v>
      </c>
      <c r="F489" s="5">
        <v>645</v>
      </c>
      <c r="G489" s="4">
        <v>13.95</v>
      </c>
      <c r="H489" s="2" t="s">
        <v>23</v>
      </c>
      <c r="I489" s="2" t="s">
        <v>24</v>
      </c>
      <c r="J489" s="2" t="s">
        <v>982</v>
      </c>
      <c r="K489" s="2" t="s">
        <v>1208</v>
      </c>
      <c r="L489" s="2" t="s">
        <v>1209</v>
      </c>
      <c r="M489" s="2" t="s">
        <v>1210</v>
      </c>
      <c r="N489" s="5">
        <v>645</v>
      </c>
      <c r="O489" s="5">
        <v>0</v>
      </c>
      <c r="P489" s="5">
        <v>137.06</v>
      </c>
      <c r="Q489" s="2" t="s">
        <v>260</v>
      </c>
      <c r="R489" s="5">
        <v>0</v>
      </c>
      <c r="S489" s="2" t="s">
        <v>1211</v>
      </c>
      <c r="T489" s="2" t="s">
        <v>31</v>
      </c>
    </row>
    <row r="490" spans="1:20" x14ac:dyDescent="0.25">
      <c r="A490" s="2" t="s">
        <v>1212</v>
      </c>
      <c r="B490" s="2" t="s">
        <v>35</v>
      </c>
      <c r="C490" s="2" t="s">
        <v>564</v>
      </c>
      <c r="D490" s="3">
        <v>45070</v>
      </c>
      <c r="E490" s="4">
        <v>4</v>
      </c>
      <c r="F490" s="5">
        <v>172</v>
      </c>
      <c r="G490" s="4">
        <v>3.72</v>
      </c>
      <c r="H490" s="2" t="s">
        <v>23</v>
      </c>
      <c r="I490" s="2" t="s">
        <v>412</v>
      </c>
      <c r="J490" s="2" t="s">
        <v>982</v>
      </c>
      <c r="K490" s="2" t="s">
        <v>1213</v>
      </c>
      <c r="L490" s="2" t="s">
        <v>1214</v>
      </c>
      <c r="M490" s="2" t="s">
        <v>1215</v>
      </c>
      <c r="N490" s="5">
        <v>172</v>
      </c>
      <c r="O490" s="5">
        <v>0</v>
      </c>
      <c r="P490" s="5">
        <v>36.549999999999997</v>
      </c>
      <c r="Q490" s="2" t="s">
        <v>260</v>
      </c>
      <c r="R490" s="5">
        <v>0</v>
      </c>
      <c r="S490" s="2" t="s">
        <v>417</v>
      </c>
      <c r="T490" s="2" t="s">
        <v>31</v>
      </c>
    </row>
    <row r="491" spans="1:20" x14ac:dyDescent="0.25">
      <c r="A491" s="2" t="s">
        <v>1216</v>
      </c>
      <c r="B491" s="2" t="s">
        <v>35</v>
      </c>
      <c r="C491" s="2" t="s">
        <v>1217</v>
      </c>
      <c r="D491" s="3">
        <v>45071</v>
      </c>
      <c r="E491" s="4">
        <v>1</v>
      </c>
      <c r="F491" s="5">
        <v>580</v>
      </c>
      <c r="G491" s="4">
        <v>30</v>
      </c>
      <c r="H491" s="2" t="s">
        <v>23</v>
      </c>
      <c r="I491" s="2" t="s">
        <v>55</v>
      </c>
      <c r="J491" s="2" t="s">
        <v>982</v>
      </c>
      <c r="K491" s="2" t="s">
        <v>1218</v>
      </c>
      <c r="L491" s="2" t="s">
        <v>1219</v>
      </c>
      <c r="M491" s="2" t="s">
        <v>1220</v>
      </c>
      <c r="N491" s="5">
        <v>580</v>
      </c>
      <c r="O491" s="5">
        <v>0</v>
      </c>
      <c r="P491" s="5">
        <v>116</v>
      </c>
      <c r="Q491" s="2" t="s">
        <v>29</v>
      </c>
      <c r="R491" s="5">
        <v>0</v>
      </c>
      <c r="S491" s="2" t="s">
        <v>78</v>
      </c>
      <c r="T491" s="2" t="s">
        <v>61</v>
      </c>
    </row>
    <row r="492" spans="1:20" x14ac:dyDescent="0.25">
      <c r="A492" s="2" t="s">
        <v>1221</v>
      </c>
      <c r="B492" s="2" t="s">
        <v>35</v>
      </c>
      <c r="C492" s="2" t="s">
        <v>510</v>
      </c>
      <c r="D492" s="3">
        <v>45071</v>
      </c>
      <c r="E492" s="4">
        <v>1</v>
      </c>
      <c r="F492" s="5">
        <v>360</v>
      </c>
      <c r="G492" s="4">
        <v>4</v>
      </c>
      <c r="H492" s="2" t="s">
        <v>23</v>
      </c>
      <c r="I492" s="2" t="s">
        <v>55</v>
      </c>
      <c r="J492" s="2" t="s">
        <v>982</v>
      </c>
      <c r="K492" s="2" t="s">
        <v>1222</v>
      </c>
      <c r="L492" s="2" t="s">
        <v>1223</v>
      </c>
      <c r="M492" s="2" t="s">
        <v>1224</v>
      </c>
      <c r="N492" s="5">
        <v>360</v>
      </c>
      <c r="O492" s="5">
        <v>0</v>
      </c>
      <c r="P492" s="5">
        <v>72</v>
      </c>
      <c r="Q492" s="2" t="s">
        <v>29</v>
      </c>
      <c r="R492" s="5">
        <v>0</v>
      </c>
      <c r="S492" s="2" t="s">
        <v>78</v>
      </c>
      <c r="T492" s="2" t="s">
        <v>61</v>
      </c>
    </row>
    <row r="493" spans="1:20" x14ac:dyDescent="0.25">
      <c r="A493" s="2" t="s">
        <v>1225</v>
      </c>
      <c r="B493" s="2" t="s">
        <v>35</v>
      </c>
      <c r="C493" s="2" t="s">
        <v>981</v>
      </c>
      <c r="D493" s="3">
        <v>45071</v>
      </c>
      <c r="E493" s="4">
        <v>1</v>
      </c>
      <c r="F493" s="5">
        <v>42</v>
      </c>
      <c r="G493" s="4">
        <v>0.09</v>
      </c>
      <c r="H493" s="2" t="s">
        <v>23</v>
      </c>
      <c r="I493" s="2" t="s">
        <v>492</v>
      </c>
      <c r="J493" s="2" t="s">
        <v>982</v>
      </c>
      <c r="K493" s="2" t="s">
        <v>820</v>
      </c>
      <c r="L493" s="2" t="s">
        <v>821</v>
      </c>
      <c r="M493" s="2" t="s">
        <v>822</v>
      </c>
      <c r="N493" s="5">
        <v>42</v>
      </c>
      <c r="O493" s="5">
        <v>0</v>
      </c>
      <c r="P493" s="5">
        <v>8.92</v>
      </c>
      <c r="Q493" s="2" t="s">
        <v>260</v>
      </c>
      <c r="R493" s="5">
        <v>0</v>
      </c>
      <c r="S493" s="2" t="s">
        <v>497</v>
      </c>
      <c r="T493" s="2" t="s">
        <v>31</v>
      </c>
    </row>
    <row r="494" spans="1:20" x14ac:dyDescent="0.25">
      <c r="A494" s="2" t="s">
        <v>1226</v>
      </c>
      <c r="B494" s="2" t="s">
        <v>35</v>
      </c>
      <c r="C494" s="2" t="s">
        <v>1227</v>
      </c>
      <c r="D494" s="3">
        <v>45071</v>
      </c>
      <c r="E494" s="4">
        <v>3</v>
      </c>
      <c r="F494" s="5">
        <v>93</v>
      </c>
      <c r="G494" s="4">
        <v>0.3</v>
      </c>
      <c r="H494" s="2" t="s">
        <v>23</v>
      </c>
      <c r="I494" s="2" t="s">
        <v>55</v>
      </c>
      <c r="J494" s="2" t="s">
        <v>982</v>
      </c>
      <c r="K494" s="2" t="s">
        <v>1228</v>
      </c>
      <c r="L494" s="2" t="s">
        <v>1229</v>
      </c>
      <c r="M494" s="2" t="s">
        <v>1230</v>
      </c>
      <c r="N494" s="5">
        <v>93</v>
      </c>
      <c r="O494" s="5">
        <v>0</v>
      </c>
      <c r="P494" s="5">
        <v>27.2</v>
      </c>
      <c r="Q494" s="2" t="s">
        <v>29</v>
      </c>
      <c r="R494" s="5">
        <v>0</v>
      </c>
      <c r="S494" s="2" t="s">
        <v>1231</v>
      </c>
      <c r="T494" s="2" t="s">
        <v>31</v>
      </c>
    </row>
    <row r="495" spans="1:20" x14ac:dyDescent="0.25">
      <c r="A495" s="2" t="s">
        <v>1232</v>
      </c>
      <c r="B495" s="2" t="s">
        <v>35</v>
      </c>
      <c r="C495" s="2" t="s">
        <v>1233</v>
      </c>
      <c r="D495" s="3">
        <v>45071</v>
      </c>
      <c r="E495" s="4">
        <v>6</v>
      </c>
      <c r="F495" s="5">
        <v>233.4</v>
      </c>
      <c r="G495" s="4">
        <v>1.5</v>
      </c>
      <c r="H495" s="2" t="s">
        <v>23</v>
      </c>
      <c r="I495" s="2" t="s">
        <v>36</v>
      </c>
      <c r="J495" s="2" t="s">
        <v>982</v>
      </c>
      <c r="K495" s="2" t="s">
        <v>1234</v>
      </c>
      <c r="L495" s="2" t="s">
        <v>1235</v>
      </c>
      <c r="M495" s="2" t="s">
        <v>1236</v>
      </c>
      <c r="N495" s="5">
        <v>233.4</v>
      </c>
      <c r="O495" s="5">
        <v>0</v>
      </c>
      <c r="P495" s="5">
        <v>49.6</v>
      </c>
      <c r="Q495" s="2" t="s">
        <v>260</v>
      </c>
      <c r="R495" s="5">
        <v>0</v>
      </c>
      <c r="S495" s="2" t="s">
        <v>1237</v>
      </c>
      <c r="T495" s="2" t="s">
        <v>31</v>
      </c>
    </row>
    <row r="496" spans="1:20" x14ac:dyDescent="0.25">
      <c r="A496" s="2" t="s">
        <v>1232</v>
      </c>
      <c r="B496" s="2" t="s">
        <v>35</v>
      </c>
      <c r="C496" s="2" t="s">
        <v>1238</v>
      </c>
      <c r="D496" s="3">
        <v>45071</v>
      </c>
      <c r="E496" s="4">
        <v>2</v>
      </c>
      <c r="F496" s="5">
        <v>77.8</v>
      </c>
      <c r="G496" s="4">
        <v>0.5</v>
      </c>
      <c r="H496" s="2" t="s">
        <v>23</v>
      </c>
      <c r="I496" s="2" t="s">
        <v>36</v>
      </c>
      <c r="J496" s="2" t="s">
        <v>982</v>
      </c>
      <c r="K496" s="2" t="s">
        <v>1234</v>
      </c>
      <c r="L496" s="2" t="s">
        <v>1235</v>
      </c>
      <c r="M496" s="2" t="s">
        <v>1236</v>
      </c>
      <c r="N496" s="5">
        <v>77.8</v>
      </c>
      <c r="O496" s="5">
        <v>0</v>
      </c>
      <c r="P496" s="5">
        <v>16.53</v>
      </c>
      <c r="Q496" s="2" t="s">
        <v>260</v>
      </c>
      <c r="R496" s="5">
        <v>0</v>
      </c>
      <c r="S496" s="2" t="s">
        <v>1237</v>
      </c>
      <c r="T496" s="2" t="s">
        <v>31</v>
      </c>
    </row>
    <row r="497" spans="1:20" x14ac:dyDescent="0.25">
      <c r="A497" s="2" t="s">
        <v>1232</v>
      </c>
      <c r="B497" s="2" t="s">
        <v>35</v>
      </c>
      <c r="C497" s="2" t="s">
        <v>1239</v>
      </c>
      <c r="D497" s="3">
        <v>45071</v>
      </c>
      <c r="E497" s="4">
        <v>4</v>
      </c>
      <c r="F497" s="5">
        <v>155.6</v>
      </c>
      <c r="G497" s="4">
        <v>1</v>
      </c>
      <c r="H497" s="2" t="s">
        <v>23</v>
      </c>
      <c r="I497" s="2" t="s">
        <v>36</v>
      </c>
      <c r="J497" s="2" t="s">
        <v>982</v>
      </c>
      <c r="K497" s="2" t="s">
        <v>1234</v>
      </c>
      <c r="L497" s="2" t="s">
        <v>1235</v>
      </c>
      <c r="M497" s="2" t="s">
        <v>1236</v>
      </c>
      <c r="N497" s="5">
        <v>155.6</v>
      </c>
      <c r="O497" s="5">
        <v>0</v>
      </c>
      <c r="P497" s="5">
        <v>33.07</v>
      </c>
      <c r="Q497" s="2" t="s">
        <v>260</v>
      </c>
      <c r="R497" s="5">
        <v>0</v>
      </c>
      <c r="S497" s="2" t="s">
        <v>1237</v>
      </c>
      <c r="T497" s="2" t="s">
        <v>31</v>
      </c>
    </row>
    <row r="498" spans="1:20" x14ac:dyDescent="0.25">
      <c r="A498" s="2" t="s">
        <v>1240</v>
      </c>
      <c r="B498" s="2" t="s">
        <v>35</v>
      </c>
      <c r="C498" s="2" t="s">
        <v>1238</v>
      </c>
      <c r="D498" s="3">
        <v>45071</v>
      </c>
      <c r="E498" s="4">
        <v>4</v>
      </c>
      <c r="F498" s="5">
        <v>155.6</v>
      </c>
      <c r="G498" s="4">
        <v>1</v>
      </c>
      <c r="H498" s="2" t="s">
        <v>23</v>
      </c>
      <c r="I498" s="2" t="s">
        <v>36</v>
      </c>
      <c r="J498" s="2" t="s">
        <v>982</v>
      </c>
      <c r="K498" s="2" t="s">
        <v>1148</v>
      </c>
      <c r="L498" s="2" t="s">
        <v>1149</v>
      </c>
      <c r="M498" s="2" t="s">
        <v>1150</v>
      </c>
      <c r="N498" s="5">
        <v>155.6</v>
      </c>
      <c r="O498" s="5">
        <v>0</v>
      </c>
      <c r="P498" s="5">
        <v>33.07</v>
      </c>
      <c r="Q498" s="2" t="s">
        <v>260</v>
      </c>
      <c r="R498" s="5">
        <v>0</v>
      </c>
      <c r="S498" s="2" t="s">
        <v>1099</v>
      </c>
      <c r="T498" s="2" t="s">
        <v>31</v>
      </c>
    </row>
    <row r="499" spans="1:20" x14ac:dyDescent="0.25">
      <c r="A499" s="2" t="s">
        <v>1241</v>
      </c>
      <c r="B499" s="2" t="s">
        <v>35</v>
      </c>
      <c r="C499" s="2" t="s">
        <v>1233</v>
      </c>
      <c r="D499" s="3">
        <v>45071</v>
      </c>
      <c r="E499" s="4">
        <v>1</v>
      </c>
      <c r="F499" s="5">
        <v>38.9</v>
      </c>
      <c r="G499" s="4">
        <v>0.25</v>
      </c>
      <c r="H499" s="2" t="s">
        <v>23</v>
      </c>
      <c r="I499" s="2" t="s">
        <v>55</v>
      </c>
      <c r="J499" s="2" t="s">
        <v>982</v>
      </c>
      <c r="K499" s="2" t="s">
        <v>1242</v>
      </c>
      <c r="L499" s="2" t="s">
        <v>1243</v>
      </c>
      <c r="M499" s="2" t="s">
        <v>1244</v>
      </c>
      <c r="N499" s="5">
        <v>38.9</v>
      </c>
      <c r="O499" s="5">
        <v>0</v>
      </c>
      <c r="P499" s="5">
        <v>7.78</v>
      </c>
      <c r="Q499" s="2" t="s">
        <v>29</v>
      </c>
      <c r="R499" s="5">
        <v>0</v>
      </c>
      <c r="S499" s="2" t="s">
        <v>78</v>
      </c>
      <c r="T499" s="2" t="s">
        <v>61</v>
      </c>
    </row>
    <row r="500" spans="1:20" x14ac:dyDescent="0.25">
      <c r="A500" s="2" t="s">
        <v>1245</v>
      </c>
      <c r="B500" s="2" t="s">
        <v>35</v>
      </c>
      <c r="C500" s="2" t="s">
        <v>1246</v>
      </c>
      <c r="D500" s="3">
        <v>45071</v>
      </c>
      <c r="E500" s="4">
        <v>1</v>
      </c>
      <c r="F500" s="5">
        <v>99</v>
      </c>
      <c r="G500" s="4">
        <v>1.2</v>
      </c>
      <c r="H500" s="2" t="s">
        <v>23</v>
      </c>
      <c r="I500" s="2" t="s">
        <v>539</v>
      </c>
      <c r="J500" s="2" t="s">
        <v>982</v>
      </c>
      <c r="K500" s="2" t="s">
        <v>1247</v>
      </c>
      <c r="L500" s="2" t="s">
        <v>1248</v>
      </c>
      <c r="M500" s="2" t="s">
        <v>1249</v>
      </c>
      <c r="N500" s="5">
        <v>99</v>
      </c>
      <c r="O500" s="5">
        <v>0</v>
      </c>
      <c r="P500" s="5">
        <v>21.03</v>
      </c>
      <c r="Q500" s="2" t="s">
        <v>260</v>
      </c>
      <c r="R500" s="5">
        <v>0</v>
      </c>
      <c r="S500" s="2" t="s">
        <v>544</v>
      </c>
      <c r="T500" s="2" t="s">
        <v>31</v>
      </c>
    </row>
    <row r="501" spans="1:20" x14ac:dyDescent="0.25">
      <c r="A501" s="2" t="s">
        <v>1250</v>
      </c>
      <c r="B501" s="2" t="s">
        <v>35</v>
      </c>
      <c r="C501" s="2" t="s">
        <v>903</v>
      </c>
      <c r="D501" s="3">
        <v>45071</v>
      </c>
      <c r="E501" s="4">
        <v>1</v>
      </c>
      <c r="F501" s="5">
        <v>56</v>
      </c>
      <c r="G501" s="4">
        <v>1.4</v>
      </c>
      <c r="H501" s="2" t="s">
        <v>23</v>
      </c>
      <c r="I501" s="2" t="s">
        <v>24</v>
      </c>
      <c r="J501" s="2" t="s">
        <v>982</v>
      </c>
      <c r="K501" s="2" t="s">
        <v>1251</v>
      </c>
      <c r="L501" s="2" t="s">
        <v>1252</v>
      </c>
      <c r="M501" s="2" t="s">
        <v>1253</v>
      </c>
      <c r="N501" s="5">
        <v>56</v>
      </c>
      <c r="O501" s="5">
        <v>0</v>
      </c>
      <c r="P501" s="5">
        <v>11.9</v>
      </c>
      <c r="Q501" s="2" t="s">
        <v>260</v>
      </c>
      <c r="R501" s="5">
        <v>0</v>
      </c>
      <c r="S501" s="2" t="s">
        <v>1254</v>
      </c>
      <c r="T501" s="2" t="s">
        <v>31</v>
      </c>
    </row>
    <row r="502" spans="1:20" x14ac:dyDescent="0.25">
      <c r="A502" s="2" t="s">
        <v>1255</v>
      </c>
      <c r="B502" s="2" t="s">
        <v>35</v>
      </c>
      <c r="C502" s="2" t="s">
        <v>886</v>
      </c>
      <c r="D502" s="3">
        <v>45071</v>
      </c>
      <c r="E502" s="4">
        <v>1</v>
      </c>
      <c r="F502" s="5">
        <v>56</v>
      </c>
      <c r="G502" s="4">
        <v>1.5</v>
      </c>
      <c r="H502" s="2" t="s">
        <v>23</v>
      </c>
      <c r="I502" s="2" t="s">
        <v>36</v>
      </c>
      <c r="J502" s="2" t="s">
        <v>982</v>
      </c>
      <c r="K502" s="2" t="s">
        <v>1256</v>
      </c>
      <c r="L502" s="2" t="s">
        <v>1257</v>
      </c>
      <c r="M502" s="2" t="s">
        <v>1258</v>
      </c>
      <c r="N502" s="5">
        <v>56</v>
      </c>
      <c r="O502" s="5">
        <v>0</v>
      </c>
      <c r="P502" s="5">
        <v>11.9</v>
      </c>
      <c r="Q502" s="2" t="s">
        <v>260</v>
      </c>
      <c r="R502" s="5">
        <v>0</v>
      </c>
      <c r="S502" s="2" t="s">
        <v>1259</v>
      </c>
      <c r="T502" s="2" t="s">
        <v>31</v>
      </c>
    </row>
    <row r="503" spans="1:20" x14ac:dyDescent="0.25">
      <c r="A503" s="2" t="s">
        <v>1260</v>
      </c>
      <c r="B503" s="2" t="s">
        <v>35</v>
      </c>
      <c r="C503" s="2" t="s">
        <v>459</v>
      </c>
      <c r="D503" s="3">
        <v>45075</v>
      </c>
      <c r="E503" s="4">
        <v>1</v>
      </c>
      <c r="F503" s="5">
        <v>146</v>
      </c>
      <c r="G503" s="4">
        <v>0.01</v>
      </c>
      <c r="H503" s="2" t="s">
        <v>23</v>
      </c>
      <c r="I503" s="2" t="s">
        <v>55</v>
      </c>
      <c r="J503" s="2" t="s">
        <v>982</v>
      </c>
      <c r="K503" s="2" t="s">
        <v>1261</v>
      </c>
      <c r="L503" s="2" t="s">
        <v>1262</v>
      </c>
      <c r="M503" s="2" t="s">
        <v>23</v>
      </c>
      <c r="N503" s="5">
        <v>146</v>
      </c>
      <c r="O503" s="5">
        <v>0</v>
      </c>
      <c r="P503" s="5">
        <v>29.2</v>
      </c>
      <c r="Q503" s="2" t="s">
        <v>29</v>
      </c>
      <c r="R503" s="5">
        <v>0</v>
      </c>
      <c r="S503" s="2" t="s">
        <v>78</v>
      </c>
      <c r="T503" s="2" t="s">
        <v>61</v>
      </c>
    </row>
    <row r="504" spans="1:20" x14ac:dyDescent="0.25">
      <c r="A504" s="2" t="s">
        <v>1260</v>
      </c>
      <c r="B504" s="2" t="s">
        <v>35</v>
      </c>
      <c r="C504" s="2" t="s">
        <v>1019</v>
      </c>
      <c r="D504" s="3">
        <v>45075</v>
      </c>
      <c r="E504" s="4">
        <v>2</v>
      </c>
      <c r="F504" s="5">
        <v>40</v>
      </c>
      <c r="G504" s="4">
        <v>0.04</v>
      </c>
      <c r="H504" s="2" t="s">
        <v>23</v>
      </c>
      <c r="I504" s="2" t="s">
        <v>55</v>
      </c>
      <c r="J504" s="2" t="s">
        <v>982</v>
      </c>
      <c r="K504" s="2" t="s">
        <v>1261</v>
      </c>
      <c r="L504" s="2" t="s">
        <v>1262</v>
      </c>
      <c r="M504" s="2" t="s">
        <v>23</v>
      </c>
      <c r="N504" s="5">
        <v>40</v>
      </c>
      <c r="O504" s="5">
        <v>0</v>
      </c>
      <c r="P504" s="5">
        <v>8</v>
      </c>
      <c r="Q504" s="2" t="s">
        <v>29</v>
      </c>
      <c r="R504" s="5">
        <v>0</v>
      </c>
      <c r="S504" s="2" t="s">
        <v>78</v>
      </c>
      <c r="T504" s="2" t="s">
        <v>61</v>
      </c>
    </row>
    <row r="505" spans="1:20" x14ac:dyDescent="0.25">
      <c r="A505" s="2" t="s">
        <v>1263</v>
      </c>
      <c r="B505" s="2" t="s">
        <v>35</v>
      </c>
      <c r="C505" s="2" t="s">
        <v>1264</v>
      </c>
      <c r="D505" s="3">
        <v>45075</v>
      </c>
      <c r="E505" s="4">
        <v>2</v>
      </c>
      <c r="F505" s="5">
        <v>58</v>
      </c>
      <c r="G505" s="4">
        <v>1.6</v>
      </c>
      <c r="H505" s="2" t="s">
        <v>23</v>
      </c>
      <c r="I505" s="2" t="s">
        <v>55</v>
      </c>
      <c r="J505" s="2" t="s">
        <v>982</v>
      </c>
      <c r="K505" s="2" t="s">
        <v>1061</v>
      </c>
      <c r="L505" s="2" t="s">
        <v>1062</v>
      </c>
      <c r="M505" s="2" t="s">
        <v>1063</v>
      </c>
      <c r="N505" s="5">
        <v>58</v>
      </c>
      <c r="O505" s="5">
        <v>0</v>
      </c>
      <c r="P505" s="5">
        <v>11.6</v>
      </c>
      <c r="Q505" s="2" t="s">
        <v>29</v>
      </c>
      <c r="R505" s="5">
        <v>0</v>
      </c>
      <c r="S505" s="2" t="s">
        <v>78</v>
      </c>
      <c r="T505" s="2" t="s">
        <v>61</v>
      </c>
    </row>
    <row r="506" spans="1:20" x14ac:dyDescent="0.25">
      <c r="A506" s="2" t="s">
        <v>1265</v>
      </c>
      <c r="B506" s="2" t="s">
        <v>35</v>
      </c>
      <c r="C506" s="2" t="s">
        <v>1046</v>
      </c>
      <c r="D506" s="3">
        <v>45075</v>
      </c>
      <c r="E506" s="4">
        <v>3</v>
      </c>
      <c r="F506" s="5">
        <v>162</v>
      </c>
      <c r="G506" s="4">
        <v>0.45</v>
      </c>
      <c r="H506" s="2" t="s">
        <v>23</v>
      </c>
      <c r="I506" s="2" t="s">
        <v>24</v>
      </c>
      <c r="J506" s="2" t="s">
        <v>982</v>
      </c>
      <c r="K506" s="2" t="s">
        <v>1266</v>
      </c>
      <c r="L506" s="2" t="s">
        <v>1267</v>
      </c>
      <c r="M506" s="2" t="s">
        <v>1268</v>
      </c>
      <c r="N506" s="5">
        <v>162</v>
      </c>
      <c r="O506" s="5">
        <v>0</v>
      </c>
      <c r="P506" s="5">
        <v>34.42</v>
      </c>
      <c r="Q506" s="2" t="s">
        <v>260</v>
      </c>
      <c r="R506" s="5">
        <v>0</v>
      </c>
      <c r="S506" s="2" t="s">
        <v>30</v>
      </c>
      <c r="T506" s="2" t="s">
        <v>31</v>
      </c>
    </row>
    <row r="507" spans="1:20" x14ac:dyDescent="0.25">
      <c r="A507" s="2" t="s">
        <v>1269</v>
      </c>
      <c r="B507" s="2" t="s">
        <v>35</v>
      </c>
      <c r="C507" s="2" t="s">
        <v>510</v>
      </c>
      <c r="D507" s="3">
        <v>45075</v>
      </c>
      <c r="E507" s="4">
        <v>1</v>
      </c>
      <c r="F507" s="5">
        <v>360</v>
      </c>
      <c r="G507" s="4">
        <v>4</v>
      </c>
      <c r="H507" s="2" t="s">
        <v>23</v>
      </c>
      <c r="I507" s="2" t="s">
        <v>55</v>
      </c>
      <c r="J507" s="2" t="s">
        <v>982</v>
      </c>
      <c r="K507" s="2" t="s">
        <v>1270</v>
      </c>
      <c r="L507" s="2" t="s">
        <v>1271</v>
      </c>
      <c r="M507" s="2" t="s">
        <v>1272</v>
      </c>
      <c r="N507" s="5">
        <v>360</v>
      </c>
      <c r="O507" s="5">
        <v>0</v>
      </c>
      <c r="P507" s="5">
        <v>72</v>
      </c>
      <c r="Q507" s="2" t="s">
        <v>29</v>
      </c>
      <c r="R507" s="5">
        <v>0</v>
      </c>
      <c r="S507" s="2" t="s">
        <v>78</v>
      </c>
      <c r="T507" s="2" t="s">
        <v>61</v>
      </c>
    </row>
    <row r="508" spans="1:20" x14ac:dyDescent="0.25">
      <c r="A508" s="2" t="s">
        <v>1273</v>
      </c>
      <c r="B508" s="2" t="s">
        <v>35</v>
      </c>
      <c r="C508" s="2" t="s">
        <v>1108</v>
      </c>
      <c r="D508" s="3">
        <v>45075</v>
      </c>
      <c r="E508" s="4">
        <v>1</v>
      </c>
      <c r="F508" s="5">
        <v>230</v>
      </c>
      <c r="G508" s="4">
        <v>3</v>
      </c>
      <c r="H508" s="2" t="s">
        <v>23</v>
      </c>
      <c r="I508" s="2" t="s">
        <v>55</v>
      </c>
      <c r="J508" s="2" t="s">
        <v>982</v>
      </c>
      <c r="K508" s="2" t="s">
        <v>1274</v>
      </c>
      <c r="L508" s="2" t="s">
        <v>1275</v>
      </c>
      <c r="M508" s="2" t="s">
        <v>1276</v>
      </c>
      <c r="N508" s="5">
        <v>230</v>
      </c>
      <c r="O508" s="5">
        <v>0</v>
      </c>
      <c r="P508" s="5">
        <v>46</v>
      </c>
      <c r="Q508" s="2" t="s">
        <v>29</v>
      </c>
      <c r="R508" s="5">
        <v>0</v>
      </c>
      <c r="S508" s="2" t="s">
        <v>78</v>
      </c>
      <c r="T508" s="2" t="s">
        <v>61</v>
      </c>
    </row>
    <row r="509" spans="1:20" x14ac:dyDescent="0.25">
      <c r="A509" s="2" t="s">
        <v>1277</v>
      </c>
      <c r="B509" s="2" t="s">
        <v>35</v>
      </c>
      <c r="C509" s="2" t="s">
        <v>1278</v>
      </c>
      <c r="D509" s="3">
        <v>45075</v>
      </c>
      <c r="E509" s="4">
        <v>1</v>
      </c>
      <c r="F509" s="5">
        <v>445</v>
      </c>
      <c r="G509" s="4">
        <v>10</v>
      </c>
      <c r="H509" s="2" t="s">
        <v>23</v>
      </c>
      <c r="I509" s="2" t="s">
        <v>93</v>
      </c>
      <c r="J509" s="2" t="s">
        <v>982</v>
      </c>
      <c r="K509" s="2" t="s">
        <v>236</v>
      </c>
      <c r="L509" s="2" t="s">
        <v>237</v>
      </c>
      <c r="M509" s="2" t="s">
        <v>238</v>
      </c>
      <c r="N509" s="5">
        <v>445</v>
      </c>
      <c r="O509" s="5">
        <v>0</v>
      </c>
      <c r="P509" s="5">
        <v>94.56</v>
      </c>
      <c r="Q509" s="2" t="s">
        <v>260</v>
      </c>
      <c r="R509" s="5">
        <v>0</v>
      </c>
      <c r="S509" s="2" t="s">
        <v>98</v>
      </c>
      <c r="T509" s="2" t="s">
        <v>31</v>
      </c>
    </row>
    <row r="510" spans="1:20" x14ac:dyDescent="0.25">
      <c r="A510" s="2" t="s">
        <v>1279</v>
      </c>
      <c r="B510" s="2" t="s">
        <v>35</v>
      </c>
      <c r="C510" s="2" t="s">
        <v>1176</v>
      </c>
      <c r="D510" s="3">
        <v>45075</v>
      </c>
      <c r="E510" s="4">
        <v>2</v>
      </c>
      <c r="F510" s="5">
        <v>84</v>
      </c>
      <c r="G510" s="4">
        <v>0.18</v>
      </c>
      <c r="H510" s="2" t="s">
        <v>23</v>
      </c>
      <c r="I510" s="2" t="s">
        <v>24</v>
      </c>
      <c r="J510" s="2" t="s">
        <v>982</v>
      </c>
      <c r="K510" s="2" t="s">
        <v>1280</v>
      </c>
      <c r="L510" s="2" t="s">
        <v>1281</v>
      </c>
      <c r="M510" s="2" t="s">
        <v>1282</v>
      </c>
      <c r="N510" s="5">
        <v>84</v>
      </c>
      <c r="O510" s="5">
        <v>0</v>
      </c>
      <c r="P510" s="5">
        <v>17.850000000000001</v>
      </c>
      <c r="Q510" s="2" t="s">
        <v>260</v>
      </c>
      <c r="R510" s="5">
        <v>0</v>
      </c>
      <c r="S510" s="2" t="s">
        <v>30</v>
      </c>
      <c r="T510" s="2" t="s">
        <v>31</v>
      </c>
    </row>
    <row r="511" spans="1:20" x14ac:dyDescent="0.25">
      <c r="A511" s="2" t="s">
        <v>1283</v>
      </c>
      <c r="B511" s="2" t="s">
        <v>35</v>
      </c>
      <c r="C511" s="2" t="s">
        <v>1108</v>
      </c>
      <c r="D511" s="3">
        <v>45075</v>
      </c>
      <c r="E511" s="4">
        <v>2</v>
      </c>
      <c r="F511" s="5">
        <v>460</v>
      </c>
      <c r="G511" s="4">
        <v>6</v>
      </c>
      <c r="H511" s="2" t="s">
        <v>23</v>
      </c>
      <c r="I511" s="2" t="s">
        <v>55</v>
      </c>
      <c r="J511" s="2" t="s">
        <v>982</v>
      </c>
      <c r="K511" s="2" t="s">
        <v>1110</v>
      </c>
      <c r="L511" s="2" t="s">
        <v>1111</v>
      </c>
      <c r="M511" s="2" t="s">
        <v>1112</v>
      </c>
      <c r="N511" s="5">
        <v>460</v>
      </c>
      <c r="O511" s="5">
        <v>0</v>
      </c>
      <c r="P511" s="5">
        <v>92</v>
      </c>
      <c r="Q511" s="2" t="s">
        <v>29</v>
      </c>
      <c r="R511" s="5">
        <v>0</v>
      </c>
      <c r="S511" s="2" t="s">
        <v>78</v>
      </c>
      <c r="T511" s="2" t="s">
        <v>61</v>
      </c>
    </row>
    <row r="512" spans="1:20" x14ac:dyDescent="0.25">
      <c r="A512" s="2" t="s">
        <v>1284</v>
      </c>
      <c r="B512" s="2" t="s">
        <v>35</v>
      </c>
      <c r="C512" s="2" t="s">
        <v>1052</v>
      </c>
      <c r="D512" s="3">
        <v>45077</v>
      </c>
      <c r="E512" s="4">
        <v>20570</v>
      </c>
      <c r="F512" s="5">
        <v>648983.5</v>
      </c>
      <c r="G512" s="4">
        <v>0</v>
      </c>
      <c r="H512" s="2" t="s">
        <v>23</v>
      </c>
      <c r="I512" s="2" t="s">
        <v>23</v>
      </c>
      <c r="J512" s="2" t="s">
        <v>23</v>
      </c>
      <c r="K512" s="2" t="s">
        <v>1053</v>
      </c>
      <c r="L512" s="2" t="s">
        <v>1054</v>
      </c>
      <c r="M512" s="2" t="s">
        <v>1055</v>
      </c>
      <c r="N512" s="5">
        <v>648983.5</v>
      </c>
      <c r="O512" s="5">
        <v>0</v>
      </c>
      <c r="P512" s="5">
        <v>177821.48</v>
      </c>
      <c r="Q512" s="2" t="s">
        <v>29</v>
      </c>
      <c r="R512" s="5">
        <v>0</v>
      </c>
      <c r="S512" s="2" t="s">
        <v>23</v>
      </c>
      <c r="T512" s="2" t="s">
        <v>31</v>
      </c>
    </row>
    <row r="513" spans="1:20" x14ac:dyDescent="0.25">
      <c r="A513" s="2" t="s">
        <v>1285</v>
      </c>
      <c r="B513" s="2" t="s">
        <v>35</v>
      </c>
      <c r="C513" s="2" t="s">
        <v>1217</v>
      </c>
      <c r="D513" s="3">
        <v>45077</v>
      </c>
      <c r="E513" s="4">
        <v>1</v>
      </c>
      <c r="F513" s="5">
        <v>580</v>
      </c>
      <c r="G513" s="4">
        <v>30</v>
      </c>
      <c r="H513" s="2" t="s">
        <v>23</v>
      </c>
      <c r="I513" s="2" t="s">
        <v>55</v>
      </c>
      <c r="J513" s="2" t="s">
        <v>982</v>
      </c>
      <c r="K513" s="2" t="s">
        <v>1286</v>
      </c>
      <c r="L513" s="2" t="s">
        <v>1287</v>
      </c>
      <c r="M513" s="2" t="s">
        <v>1288</v>
      </c>
      <c r="N513" s="5">
        <v>580</v>
      </c>
      <c r="O513" s="5">
        <v>0</v>
      </c>
      <c r="P513" s="5">
        <v>116</v>
      </c>
      <c r="Q513" s="2" t="s">
        <v>29</v>
      </c>
      <c r="R513" s="5">
        <v>0</v>
      </c>
      <c r="S513" s="2" t="s">
        <v>78</v>
      </c>
      <c r="T513" s="2" t="s">
        <v>61</v>
      </c>
    </row>
    <row r="514" spans="1:20" x14ac:dyDescent="0.25">
      <c r="A514" s="6" t="s">
        <v>23</v>
      </c>
      <c r="B514" s="6" t="s">
        <v>23</v>
      </c>
      <c r="C514" s="6" t="s">
        <v>23</v>
      </c>
      <c r="D514" s="7"/>
      <c r="E514" s="8"/>
      <c r="F514" s="8"/>
      <c r="G514" s="8"/>
      <c r="H514" s="6" t="s">
        <v>23</v>
      </c>
      <c r="I514" s="6" t="s">
        <v>23</v>
      </c>
      <c r="J514" s="6" t="s">
        <v>23</v>
      </c>
      <c r="K514" s="6" t="s">
        <v>23</v>
      </c>
      <c r="L514" s="6" t="s">
        <v>23</v>
      </c>
      <c r="M514" s="6" t="s">
        <v>23</v>
      </c>
      <c r="N514" s="9">
        <v>1402489.68</v>
      </c>
      <c r="O514" s="9">
        <v>0</v>
      </c>
      <c r="P514" s="8"/>
      <c r="Q514" s="6" t="s">
        <v>23</v>
      </c>
      <c r="R514" s="9">
        <v>0</v>
      </c>
      <c r="S514" s="6" t="s">
        <v>23</v>
      </c>
      <c r="T514" s="6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5"/>
  <sheetViews>
    <sheetView tabSelected="1" topLeftCell="A250" workbookViewId="0">
      <selection activeCell="M270" sqref="M270"/>
    </sheetView>
  </sheetViews>
  <sheetFormatPr defaultRowHeight="15" x14ac:dyDescent="0.25"/>
  <cols>
    <col min="2" max="2" width="7" style="2" bestFit="1" customWidth="1"/>
    <col min="3" max="3" width="5.5703125" style="2" bestFit="1" customWidth="1"/>
    <col min="4" max="4" width="19.28515625" style="2" bestFit="1" customWidth="1"/>
    <col min="5" max="5" width="15.85546875" style="2" bestFit="1" customWidth="1"/>
    <col min="6" max="6" width="10.140625" style="2" bestFit="1" customWidth="1"/>
    <col min="7" max="7" width="14" style="2" bestFit="1" customWidth="1"/>
    <col min="8" max="8" width="9.85546875" style="2" bestFit="1" customWidth="1"/>
    <col min="9" max="9" width="10.28515625" style="2" bestFit="1" customWidth="1"/>
    <col min="10" max="10" width="6.85546875" style="2" bestFit="1" customWidth="1"/>
    <col min="11" max="11" width="19" style="12" bestFit="1" customWidth="1"/>
    <col min="12" max="12" width="11" style="2" bestFit="1" customWidth="1"/>
    <col min="13" max="13" width="39.7109375" style="2" bestFit="1" customWidth="1"/>
    <col min="14" max="14" width="15.140625" style="2" bestFit="1" customWidth="1"/>
    <col min="15" max="15" width="10.5703125" style="2" bestFit="1" customWidth="1"/>
    <col min="16" max="16" width="10.140625" style="2" bestFit="1" customWidth="1"/>
    <col min="17" max="17" width="11.7109375" style="2" bestFit="1" customWidth="1"/>
    <col min="18" max="18" width="7.5703125" style="2" bestFit="1" customWidth="1"/>
    <col min="19" max="19" width="9.28515625" style="2" bestFit="1" customWidth="1"/>
    <col min="20" max="20" width="27.28515625" style="2" bestFit="1" customWidth="1"/>
    <col min="21" max="21" width="11.140625" style="2" bestFit="1" customWidth="1"/>
    <col min="22" max="22" width="11.140625" style="2" customWidth="1"/>
    <col min="23" max="23" width="13.42578125" style="13" bestFit="1" customWidth="1"/>
    <col min="24" max="24" width="4.5703125" style="13" customWidth="1"/>
    <col min="25" max="25" width="7" style="13" bestFit="1" customWidth="1"/>
    <col min="26" max="26" width="9.5703125" bestFit="1" customWidth="1"/>
    <col min="27" max="27" width="25.85546875" bestFit="1" customWidth="1"/>
    <col min="28" max="28" width="10.28515625" bestFit="1" customWidth="1"/>
    <col min="29" max="29" width="16" bestFit="1" customWidth="1"/>
    <col min="30" max="30" width="18.85546875" style="27" bestFit="1" customWidth="1"/>
    <col min="31" max="31" width="13.42578125" bestFit="1" customWidth="1"/>
    <col min="32" max="32" width="19.140625" bestFit="1" customWidth="1"/>
    <col min="33" max="33" width="22" style="27" bestFit="1" customWidth="1"/>
  </cols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33" t="s">
        <v>1733</v>
      </c>
      <c r="W1" s="21" t="s">
        <v>1291</v>
      </c>
      <c r="X1" s="21"/>
      <c r="Y1" s="21" t="s">
        <v>1292</v>
      </c>
      <c r="Z1" s="23" t="s">
        <v>1293</v>
      </c>
      <c r="AA1" s="23" t="s">
        <v>1294</v>
      </c>
      <c r="AB1" s="23" t="s">
        <v>1295</v>
      </c>
      <c r="AC1" s="23" t="s">
        <v>1299</v>
      </c>
      <c r="AD1" s="25" t="s">
        <v>1296</v>
      </c>
      <c r="AE1" s="23" t="s">
        <v>1297</v>
      </c>
      <c r="AF1" s="23" t="s">
        <v>1300</v>
      </c>
      <c r="AG1" s="25" t="s">
        <v>1298</v>
      </c>
      <c r="AH1" s="24"/>
    </row>
    <row r="2" spans="1:34" x14ac:dyDescent="0.25">
      <c r="A2">
        <v>100</v>
      </c>
      <c r="B2" s="10">
        <v>927821</v>
      </c>
      <c r="C2" s="10">
        <v>1</v>
      </c>
      <c r="D2" s="2" t="s">
        <v>100</v>
      </c>
      <c r="E2" s="3">
        <v>45049</v>
      </c>
      <c r="F2" s="4">
        <v>5000</v>
      </c>
      <c r="G2" s="5">
        <v>700</v>
      </c>
      <c r="H2" s="4">
        <v>10</v>
      </c>
      <c r="I2" s="2" t="s">
        <v>23</v>
      </c>
      <c r="J2" s="2" t="s">
        <v>55</v>
      </c>
      <c r="K2" s="12" t="s">
        <v>982</v>
      </c>
      <c r="L2" s="2" t="s">
        <v>1005</v>
      </c>
      <c r="M2" s="2" t="s">
        <v>1006</v>
      </c>
      <c r="N2" s="2" t="s">
        <v>1007</v>
      </c>
      <c r="O2" s="5">
        <v>700</v>
      </c>
      <c r="P2" s="5">
        <v>0</v>
      </c>
      <c r="Q2" s="5">
        <v>204.75</v>
      </c>
      <c r="R2" s="2" t="s">
        <v>29</v>
      </c>
      <c r="S2" s="5">
        <v>0</v>
      </c>
      <c r="T2" s="2" t="s">
        <v>1008</v>
      </c>
      <c r="U2" s="2" t="s">
        <v>31</v>
      </c>
      <c r="V2" s="2">
        <v>61104</v>
      </c>
      <c r="W2" s="13">
        <f>20+1.65+7.6</f>
        <v>29.25</v>
      </c>
      <c r="X2" s="21" t="s">
        <v>1289</v>
      </c>
      <c r="Y2" s="13">
        <f>W2-9.25</f>
        <v>20</v>
      </c>
      <c r="Z2" s="22">
        <f>O2*Y2%</f>
        <v>140</v>
      </c>
      <c r="AA2" s="22">
        <f>O2-Z2</f>
        <v>560</v>
      </c>
      <c r="AB2" s="22">
        <f>AA2*1.65%</f>
        <v>9.24</v>
      </c>
      <c r="AC2" s="22">
        <f>O2*1.65%</f>
        <v>11.55</v>
      </c>
      <c r="AD2" s="26">
        <f>AC2-AB2</f>
        <v>2.3100000000000005</v>
      </c>
      <c r="AE2" s="22">
        <f>AA2*7.6%</f>
        <v>42.56</v>
      </c>
      <c r="AF2">
        <f>O2*7.6%</f>
        <v>53.199999999999996</v>
      </c>
      <c r="AG2" s="26">
        <f>AF2-AE2</f>
        <v>10.639999999999993</v>
      </c>
    </row>
    <row r="3" spans="1:34" x14ac:dyDescent="0.25">
      <c r="A3">
        <v>100</v>
      </c>
      <c r="B3" s="10">
        <v>929787</v>
      </c>
      <c r="C3" s="10">
        <v>1</v>
      </c>
      <c r="D3" s="2" t="s">
        <v>973</v>
      </c>
      <c r="E3" s="3">
        <v>45062</v>
      </c>
      <c r="F3" s="4">
        <v>2</v>
      </c>
      <c r="G3" s="5">
        <v>64</v>
      </c>
      <c r="H3" s="4">
        <v>0.8</v>
      </c>
      <c r="I3" s="2" t="s">
        <v>23</v>
      </c>
      <c r="J3" s="2" t="s">
        <v>55</v>
      </c>
      <c r="K3" s="12" t="s">
        <v>982</v>
      </c>
      <c r="L3" s="2" t="s">
        <v>1102</v>
      </c>
      <c r="M3" s="2" t="s">
        <v>1103</v>
      </c>
      <c r="N3" s="2" t="s">
        <v>1104</v>
      </c>
      <c r="O3" s="5">
        <v>64</v>
      </c>
      <c r="P3" s="5">
        <v>0</v>
      </c>
      <c r="Q3" s="5">
        <v>18.72</v>
      </c>
      <c r="R3" s="2" t="s">
        <v>29</v>
      </c>
      <c r="S3" s="5">
        <v>0</v>
      </c>
      <c r="T3" s="2" t="s">
        <v>1105</v>
      </c>
      <c r="U3" s="2" t="s">
        <v>31</v>
      </c>
      <c r="V3" s="2">
        <v>61104</v>
      </c>
      <c r="W3" s="13">
        <f>20+1.65+7.6</f>
        <v>29.25</v>
      </c>
      <c r="X3" s="21" t="s">
        <v>1289</v>
      </c>
      <c r="Y3" s="13">
        <f>W3-9.25</f>
        <v>20</v>
      </c>
      <c r="Z3" s="22">
        <f>O3*Y3%</f>
        <v>12.8</v>
      </c>
      <c r="AA3" s="22">
        <f>O3-Z3</f>
        <v>51.2</v>
      </c>
      <c r="AB3" s="22">
        <f>AA3*1.65%</f>
        <v>0.84480000000000011</v>
      </c>
      <c r="AC3" s="22">
        <f>O3*1.65%</f>
        <v>1.056</v>
      </c>
      <c r="AD3" s="26">
        <f>AC3-AB3</f>
        <v>0.21119999999999994</v>
      </c>
      <c r="AE3" s="22">
        <f>AA3*7.6%</f>
        <v>3.8912</v>
      </c>
      <c r="AF3">
        <f>O3*7.6%</f>
        <v>4.8639999999999999</v>
      </c>
      <c r="AG3" s="26">
        <f>AF3-AE3</f>
        <v>0.97279999999999989</v>
      </c>
    </row>
    <row r="4" spans="1:34" x14ac:dyDescent="0.25">
      <c r="A4">
        <v>100</v>
      </c>
      <c r="B4" s="10">
        <v>929787</v>
      </c>
      <c r="C4" s="10">
        <v>1</v>
      </c>
      <c r="D4" s="2" t="s">
        <v>1106</v>
      </c>
      <c r="E4" s="3">
        <v>45062</v>
      </c>
      <c r="F4" s="4">
        <v>2</v>
      </c>
      <c r="G4" s="5">
        <v>124</v>
      </c>
      <c r="H4" s="4">
        <v>0.6</v>
      </c>
      <c r="I4" s="2" t="s">
        <v>23</v>
      </c>
      <c r="J4" s="2" t="s">
        <v>55</v>
      </c>
      <c r="K4" s="12" t="s">
        <v>982</v>
      </c>
      <c r="L4" s="2" t="s">
        <v>1102</v>
      </c>
      <c r="M4" s="2" t="s">
        <v>1103</v>
      </c>
      <c r="N4" s="2" t="s">
        <v>1104</v>
      </c>
      <c r="O4" s="5">
        <v>124</v>
      </c>
      <c r="P4" s="5">
        <v>0</v>
      </c>
      <c r="Q4" s="5">
        <v>36.270000000000003</v>
      </c>
      <c r="R4" s="2" t="s">
        <v>29</v>
      </c>
      <c r="S4" s="5">
        <v>0</v>
      </c>
      <c r="T4" s="2" t="s">
        <v>1105</v>
      </c>
      <c r="U4" s="2" t="s">
        <v>31</v>
      </c>
      <c r="V4" s="2">
        <v>61104</v>
      </c>
      <c r="W4" s="13">
        <f>20+1.65+7.6</f>
        <v>29.25</v>
      </c>
      <c r="X4" s="21" t="s">
        <v>1289</v>
      </c>
      <c r="Y4" s="13">
        <f>W4-9.25</f>
        <v>20</v>
      </c>
      <c r="Z4" s="22">
        <f>O4*Y4%</f>
        <v>24.8</v>
      </c>
      <c r="AA4" s="22">
        <f>O4-Z4</f>
        <v>99.2</v>
      </c>
      <c r="AB4" s="22">
        <f>AA4*1.65%</f>
        <v>1.6368</v>
      </c>
      <c r="AC4" s="22">
        <f>O4*1.65%</f>
        <v>2.0460000000000003</v>
      </c>
      <c r="AD4" s="26">
        <f>AC4-AB4</f>
        <v>0.40920000000000023</v>
      </c>
      <c r="AE4" s="22">
        <f>AA4*7.6%</f>
        <v>7.5392000000000001</v>
      </c>
      <c r="AF4">
        <f>O4*7.6%</f>
        <v>9.4239999999999995</v>
      </c>
      <c r="AG4" s="26">
        <f>AF4-AE4</f>
        <v>1.8847999999999994</v>
      </c>
    </row>
    <row r="5" spans="1:34" x14ac:dyDescent="0.25">
      <c r="A5">
        <v>100</v>
      </c>
      <c r="B5" s="10">
        <v>929787</v>
      </c>
      <c r="C5" s="10">
        <v>1</v>
      </c>
      <c r="D5" s="2" t="s">
        <v>808</v>
      </c>
      <c r="E5" s="3">
        <v>45062</v>
      </c>
      <c r="F5" s="4">
        <v>2</v>
      </c>
      <c r="G5" s="5">
        <v>124</v>
      </c>
      <c r="H5" s="4">
        <v>0.6</v>
      </c>
      <c r="I5" s="2" t="s">
        <v>23</v>
      </c>
      <c r="J5" s="2" t="s">
        <v>55</v>
      </c>
      <c r="K5" s="12" t="s">
        <v>982</v>
      </c>
      <c r="L5" s="2" t="s">
        <v>1102</v>
      </c>
      <c r="M5" s="2" t="s">
        <v>1103</v>
      </c>
      <c r="N5" s="2" t="s">
        <v>1104</v>
      </c>
      <c r="O5" s="5">
        <v>124</v>
      </c>
      <c r="P5" s="5">
        <v>0</v>
      </c>
      <c r="Q5" s="5">
        <v>36.270000000000003</v>
      </c>
      <c r="R5" s="2" t="s">
        <v>29</v>
      </c>
      <c r="S5" s="5">
        <v>0</v>
      </c>
      <c r="T5" s="2" t="s">
        <v>1105</v>
      </c>
      <c r="U5" s="2" t="s">
        <v>31</v>
      </c>
      <c r="V5" s="2">
        <v>61104</v>
      </c>
      <c r="W5" s="13">
        <f>20+1.65+7.6</f>
        <v>29.25</v>
      </c>
      <c r="X5" s="21" t="s">
        <v>1289</v>
      </c>
      <c r="Y5" s="13">
        <f>W5-9.25</f>
        <v>20</v>
      </c>
      <c r="Z5" s="22">
        <f>O5*Y5%</f>
        <v>24.8</v>
      </c>
      <c r="AA5" s="22">
        <f>O5-Z5</f>
        <v>99.2</v>
      </c>
      <c r="AB5" s="22">
        <f>AA5*1.65%</f>
        <v>1.6368</v>
      </c>
      <c r="AC5" s="22">
        <f>O5*1.65%</f>
        <v>2.0460000000000003</v>
      </c>
      <c r="AD5" s="26">
        <f>AC5-AB5</f>
        <v>0.40920000000000023</v>
      </c>
      <c r="AE5" s="22">
        <f>AA5*7.6%</f>
        <v>7.5392000000000001</v>
      </c>
      <c r="AF5">
        <f>O5*7.6%</f>
        <v>9.4239999999999995</v>
      </c>
      <c r="AG5" s="26">
        <f>AF5-AE5</f>
        <v>1.8847999999999994</v>
      </c>
    </row>
    <row r="6" spans="1:34" x14ac:dyDescent="0.25">
      <c r="A6">
        <v>100</v>
      </c>
      <c r="B6" s="10">
        <v>930824</v>
      </c>
      <c r="C6" s="10">
        <v>1</v>
      </c>
      <c r="D6" s="2" t="s">
        <v>786</v>
      </c>
      <c r="E6" s="3">
        <v>45069</v>
      </c>
      <c r="F6" s="4">
        <v>100</v>
      </c>
      <c r="G6" s="5">
        <v>150</v>
      </c>
      <c r="H6" s="4">
        <v>5</v>
      </c>
      <c r="I6" s="2" t="s">
        <v>23</v>
      </c>
      <c r="J6" s="2" t="s">
        <v>55</v>
      </c>
      <c r="K6" s="12" t="s">
        <v>982</v>
      </c>
      <c r="L6" s="2" t="s">
        <v>1163</v>
      </c>
      <c r="M6" s="2" t="s">
        <v>1164</v>
      </c>
      <c r="N6" s="2" t="s">
        <v>1165</v>
      </c>
      <c r="O6" s="5">
        <v>150</v>
      </c>
      <c r="P6" s="5">
        <v>0</v>
      </c>
      <c r="Q6" s="5">
        <v>43.88</v>
      </c>
      <c r="R6" s="2" t="s">
        <v>29</v>
      </c>
      <c r="S6" s="5">
        <v>0</v>
      </c>
      <c r="T6" s="2" t="s">
        <v>1166</v>
      </c>
      <c r="U6" s="2" t="s">
        <v>31</v>
      </c>
      <c r="V6" s="2">
        <v>61104</v>
      </c>
      <c r="W6" s="13">
        <f>20+1.65+7.6</f>
        <v>29.25</v>
      </c>
      <c r="X6" s="21" t="s">
        <v>1289</v>
      </c>
      <c r="Y6" s="13">
        <f>W6-9.25</f>
        <v>20</v>
      </c>
      <c r="Z6" s="22">
        <f>O6*Y6%</f>
        <v>30</v>
      </c>
      <c r="AA6" s="22">
        <f>O6-Z6</f>
        <v>120</v>
      </c>
      <c r="AB6" s="22">
        <f>AA6*1.65%</f>
        <v>1.98</v>
      </c>
      <c r="AC6" s="22">
        <f>O6*1.65%</f>
        <v>2.4750000000000001</v>
      </c>
      <c r="AD6" s="26">
        <f>AC6-AB6</f>
        <v>0.49500000000000011</v>
      </c>
      <c r="AE6" s="22">
        <f>AA6*7.6%</f>
        <v>9.1199999999999992</v>
      </c>
      <c r="AF6">
        <f>O6*7.6%</f>
        <v>11.4</v>
      </c>
      <c r="AG6" s="26">
        <f>AF6-AE6</f>
        <v>2.2800000000000011</v>
      </c>
    </row>
    <row r="7" spans="1:34" x14ac:dyDescent="0.25">
      <c r="A7">
        <v>100</v>
      </c>
      <c r="B7" s="10">
        <v>930825</v>
      </c>
      <c r="C7" s="10">
        <v>1</v>
      </c>
      <c r="D7" s="2" t="s">
        <v>786</v>
      </c>
      <c r="E7" s="3">
        <v>45069</v>
      </c>
      <c r="F7" s="4">
        <v>100</v>
      </c>
      <c r="G7" s="5">
        <v>150</v>
      </c>
      <c r="H7" s="4">
        <v>5</v>
      </c>
      <c r="I7" s="2" t="s">
        <v>23</v>
      </c>
      <c r="J7" s="2" t="s">
        <v>55</v>
      </c>
      <c r="K7" s="12" t="s">
        <v>982</v>
      </c>
      <c r="L7" s="2" t="s">
        <v>1163</v>
      </c>
      <c r="M7" s="2" t="s">
        <v>1164</v>
      </c>
      <c r="N7" s="2" t="s">
        <v>1165</v>
      </c>
      <c r="O7" s="5">
        <v>150</v>
      </c>
      <c r="P7" s="5">
        <v>0</v>
      </c>
      <c r="Q7" s="5">
        <v>43.88</v>
      </c>
      <c r="R7" s="2" t="s">
        <v>29</v>
      </c>
      <c r="S7" s="5">
        <v>0</v>
      </c>
      <c r="T7" s="2" t="s">
        <v>1166</v>
      </c>
      <c r="U7" s="2" t="s">
        <v>31</v>
      </c>
      <c r="V7" s="2">
        <v>61104</v>
      </c>
      <c r="W7" s="13">
        <f>20+1.65+7.6</f>
        <v>29.25</v>
      </c>
      <c r="X7" s="21" t="s">
        <v>1289</v>
      </c>
      <c r="Y7" s="13">
        <f>W7-9.25</f>
        <v>20</v>
      </c>
      <c r="Z7" s="22">
        <f>O7*Y7%</f>
        <v>30</v>
      </c>
      <c r="AA7" s="22">
        <f>O7-Z7</f>
        <v>120</v>
      </c>
      <c r="AB7" s="22">
        <f>AA7*1.65%</f>
        <v>1.98</v>
      </c>
      <c r="AC7" s="22">
        <f>O7*1.65%</f>
        <v>2.4750000000000001</v>
      </c>
      <c r="AD7" s="26">
        <f>AC7-AB7</f>
        <v>0.49500000000000011</v>
      </c>
      <c r="AE7" s="22">
        <f>AA7*7.6%</f>
        <v>9.1199999999999992</v>
      </c>
      <c r="AF7">
        <f>O7*7.6%</f>
        <v>11.4</v>
      </c>
      <c r="AG7" s="26">
        <f>AF7-AE7</f>
        <v>2.2800000000000011</v>
      </c>
    </row>
    <row r="8" spans="1:34" x14ac:dyDescent="0.25">
      <c r="A8">
        <v>100</v>
      </c>
      <c r="B8" s="10">
        <v>930826</v>
      </c>
      <c r="C8" s="10">
        <v>1</v>
      </c>
      <c r="D8" s="2" t="s">
        <v>786</v>
      </c>
      <c r="E8" s="3">
        <v>45069</v>
      </c>
      <c r="F8" s="4">
        <v>100</v>
      </c>
      <c r="G8" s="5">
        <v>150</v>
      </c>
      <c r="H8" s="4">
        <v>5</v>
      </c>
      <c r="I8" s="2" t="s">
        <v>23</v>
      </c>
      <c r="J8" s="2" t="s">
        <v>55</v>
      </c>
      <c r="K8" s="12" t="s">
        <v>982</v>
      </c>
      <c r="L8" s="2" t="s">
        <v>1163</v>
      </c>
      <c r="M8" s="2" t="s">
        <v>1164</v>
      </c>
      <c r="N8" s="2" t="s">
        <v>1165</v>
      </c>
      <c r="O8" s="5">
        <v>150</v>
      </c>
      <c r="P8" s="5">
        <v>0</v>
      </c>
      <c r="Q8" s="5">
        <v>43.88</v>
      </c>
      <c r="R8" s="2" t="s">
        <v>29</v>
      </c>
      <c r="S8" s="5">
        <v>0</v>
      </c>
      <c r="T8" s="2" t="s">
        <v>1166</v>
      </c>
      <c r="U8" s="2" t="s">
        <v>31</v>
      </c>
      <c r="V8" s="2">
        <v>61104</v>
      </c>
      <c r="W8" s="13">
        <f>20+1.65+7.6</f>
        <v>29.25</v>
      </c>
      <c r="X8" s="21" t="s">
        <v>1289</v>
      </c>
      <c r="Y8" s="13">
        <f>W8-9.25</f>
        <v>20</v>
      </c>
      <c r="Z8" s="22">
        <f>O8*Y8%</f>
        <v>30</v>
      </c>
      <c r="AA8" s="22">
        <f>O8-Z8</f>
        <v>120</v>
      </c>
      <c r="AB8" s="22">
        <f>AA8*1.65%</f>
        <v>1.98</v>
      </c>
      <c r="AC8" s="22">
        <f>O8*1.65%</f>
        <v>2.4750000000000001</v>
      </c>
      <c r="AD8" s="26">
        <f>AC8-AB8</f>
        <v>0.49500000000000011</v>
      </c>
      <c r="AE8" s="22">
        <f>AA8*7.6%</f>
        <v>9.1199999999999992</v>
      </c>
      <c r="AF8">
        <f>O8*7.6%</f>
        <v>11.4</v>
      </c>
      <c r="AG8" s="26">
        <f>AF8-AE8</f>
        <v>2.2800000000000011</v>
      </c>
    </row>
    <row r="9" spans="1:34" x14ac:dyDescent="0.25">
      <c r="A9">
        <v>100</v>
      </c>
      <c r="B9" s="10">
        <v>930827</v>
      </c>
      <c r="C9" s="10">
        <v>1</v>
      </c>
      <c r="D9" s="2" t="s">
        <v>786</v>
      </c>
      <c r="E9" s="3">
        <v>45069</v>
      </c>
      <c r="F9" s="4">
        <v>100</v>
      </c>
      <c r="G9" s="5">
        <v>150</v>
      </c>
      <c r="H9" s="4">
        <v>5</v>
      </c>
      <c r="I9" s="2" t="s">
        <v>23</v>
      </c>
      <c r="J9" s="2" t="s">
        <v>55</v>
      </c>
      <c r="K9" s="12" t="s">
        <v>982</v>
      </c>
      <c r="L9" s="2" t="s">
        <v>1163</v>
      </c>
      <c r="M9" s="2" t="s">
        <v>1164</v>
      </c>
      <c r="N9" s="2" t="s">
        <v>1165</v>
      </c>
      <c r="O9" s="5">
        <v>150</v>
      </c>
      <c r="P9" s="5">
        <v>0</v>
      </c>
      <c r="Q9" s="5">
        <v>43.88</v>
      </c>
      <c r="R9" s="2" t="s">
        <v>29</v>
      </c>
      <c r="S9" s="5">
        <v>0</v>
      </c>
      <c r="T9" s="2" t="s">
        <v>1166</v>
      </c>
      <c r="U9" s="2" t="s">
        <v>31</v>
      </c>
      <c r="V9" s="2">
        <v>61104</v>
      </c>
      <c r="W9" s="13">
        <f>20+1.65+7.6</f>
        <v>29.25</v>
      </c>
      <c r="X9" s="21" t="s">
        <v>1289</v>
      </c>
      <c r="Y9" s="13">
        <f>W9-9.25</f>
        <v>20</v>
      </c>
      <c r="Z9" s="22">
        <f>O9*Y9%</f>
        <v>30</v>
      </c>
      <c r="AA9" s="22">
        <f>O9-Z9</f>
        <v>120</v>
      </c>
      <c r="AB9" s="22">
        <f>AA9*1.65%</f>
        <v>1.98</v>
      </c>
      <c r="AC9" s="22">
        <f>O9*1.65%</f>
        <v>2.4750000000000001</v>
      </c>
      <c r="AD9" s="26">
        <f>AC9-AB9</f>
        <v>0.49500000000000011</v>
      </c>
      <c r="AE9" s="22">
        <f>AA9*7.6%</f>
        <v>9.1199999999999992</v>
      </c>
      <c r="AF9">
        <f>O9*7.6%</f>
        <v>11.4</v>
      </c>
      <c r="AG9" s="26">
        <f>AF9-AE9</f>
        <v>2.2800000000000011</v>
      </c>
    </row>
    <row r="10" spans="1:34" x14ac:dyDescent="0.25">
      <c r="A10">
        <v>100</v>
      </c>
      <c r="B10" s="10">
        <v>930828</v>
      </c>
      <c r="C10" s="10">
        <v>1</v>
      </c>
      <c r="D10" s="2" t="s">
        <v>786</v>
      </c>
      <c r="E10" s="3">
        <v>45069</v>
      </c>
      <c r="F10" s="4">
        <v>100</v>
      </c>
      <c r="G10" s="5">
        <v>150</v>
      </c>
      <c r="H10" s="4">
        <v>5</v>
      </c>
      <c r="I10" s="2" t="s">
        <v>23</v>
      </c>
      <c r="J10" s="2" t="s">
        <v>55</v>
      </c>
      <c r="K10" s="12" t="s">
        <v>982</v>
      </c>
      <c r="L10" s="2" t="s">
        <v>1163</v>
      </c>
      <c r="M10" s="2" t="s">
        <v>1164</v>
      </c>
      <c r="N10" s="2" t="s">
        <v>1165</v>
      </c>
      <c r="O10" s="5">
        <v>150</v>
      </c>
      <c r="P10" s="5">
        <v>0</v>
      </c>
      <c r="Q10" s="5">
        <v>43.88</v>
      </c>
      <c r="R10" s="2" t="s">
        <v>29</v>
      </c>
      <c r="S10" s="5">
        <v>0</v>
      </c>
      <c r="T10" s="2" t="s">
        <v>1166</v>
      </c>
      <c r="U10" s="2" t="s">
        <v>31</v>
      </c>
      <c r="V10" s="2">
        <v>61104</v>
      </c>
      <c r="W10" s="13">
        <f>20+1.65+7.6</f>
        <v>29.25</v>
      </c>
      <c r="X10" s="21" t="s">
        <v>1289</v>
      </c>
      <c r="Y10" s="13">
        <f>W10-9.25</f>
        <v>20</v>
      </c>
      <c r="Z10" s="22">
        <f>O10*Y10%</f>
        <v>30</v>
      </c>
      <c r="AA10" s="22">
        <f>O10-Z10</f>
        <v>120</v>
      </c>
      <c r="AB10" s="22">
        <f>AA10*1.65%</f>
        <v>1.98</v>
      </c>
      <c r="AC10" s="22">
        <f>O10*1.65%</f>
        <v>2.4750000000000001</v>
      </c>
      <c r="AD10" s="26">
        <f>AC10-AB10</f>
        <v>0.49500000000000011</v>
      </c>
      <c r="AE10" s="22">
        <f>AA10*7.6%</f>
        <v>9.1199999999999992</v>
      </c>
      <c r="AF10">
        <f>O10*7.6%</f>
        <v>11.4</v>
      </c>
      <c r="AG10" s="26">
        <f>AF10-AE10</f>
        <v>2.2800000000000011</v>
      </c>
    </row>
    <row r="11" spans="1:34" x14ac:dyDescent="0.25">
      <c r="A11">
        <v>100</v>
      </c>
      <c r="B11" s="10">
        <v>930950</v>
      </c>
      <c r="C11" s="10">
        <v>1</v>
      </c>
      <c r="D11" s="2" t="s">
        <v>1184</v>
      </c>
      <c r="E11" s="3">
        <v>45070</v>
      </c>
      <c r="F11" s="4">
        <v>1</v>
      </c>
      <c r="G11" s="5">
        <v>56</v>
      </c>
      <c r="H11" s="4">
        <v>1</v>
      </c>
      <c r="I11" s="2" t="s">
        <v>23</v>
      </c>
      <c r="J11" s="2" t="s">
        <v>55</v>
      </c>
      <c r="K11" s="12" t="s">
        <v>982</v>
      </c>
      <c r="L11" s="2" t="s">
        <v>1185</v>
      </c>
      <c r="M11" s="2" t="s">
        <v>1186</v>
      </c>
      <c r="N11" s="2" t="s">
        <v>1187</v>
      </c>
      <c r="O11" s="5">
        <v>56</v>
      </c>
      <c r="P11" s="5">
        <v>0</v>
      </c>
      <c r="Q11" s="5">
        <v>16.38</v>
      </c>
      <c r="R11" s="2" t="s">
        <v>29</v>
      </c>
      <c r="S11" s="5">
        <v>0</v>
      </c>
      <c r="T11" s="2" t="s">
        <v>1188</v>
      </c>
      <c r="U11" s="2" t="s">
        <v>31</v>
      </c>
      <c r="V11" s="2">
        <v>61104</v>
      </c>
      <c r="W11" s="13">
        <f>20+1.65+7.6</f>
        <v>29.25</v>
      </c>
      <c r="X11" s="21" t="s">
        <v>1289</v>
      </c>
      <c r="Y11" s="13">
        <f>W11-9.25</f>
        <v>20</v>
      </c>
      <c r="Z11" s="22">
        <f>O11*Y11%</f>
        <v>11.200000000000001</v>
      </c>
      <c r="AA11" s="22">
        <f>O11-Z11</f>
        <v>44.8</v>
      </c>
      <c r="AB11" s="22">
        <f>AA11*1.65%</f>
        <v>0.73919999999999997</v>
      </c>
      <c r="AC11" s="22">
        <f>O11*1.65%</f>
        <v>0.92400000000000004</v>
      </c>
      <c r="AD11" s="26">
        <f>AC11-AB11</f>
        <v>0.18480000000000008</v>
      </c>
      <c r="AE11" s="22">
        <f>AA11*7.6%</f>
        <v>3.4047999999999998</v>
      </c>
      <c r="AF11">
        <f>O11*7.6%</f>
        <v>4.2560000000000002</v>
      </c>
      <c r="AG11" s="26">
        <f>AF11-AE11</f>
        <v>0.8512000000000004</v>
      </c>
    </row>
    <row r="12" spans="1:34" x14ac:dyDescent="0.25">
      <c r="A12">
        <v>100</v>
      </c>
      <c r="B12" s="10">
        <v>931232</v>
      </c>
      <c r="C12" s="10">
        <v>1</v>
      </c>
      <c r="D12" s="2" t="s">
        <v>1227</v>
      </c>
      <c r="E12" s="3">
        <v>45071</v>
      </c>
      <c r="F12" s="4">
        <v>3</v>
      </c>
      <c r="G12" s="5">
        <v>93</v>
      </c>
      <c r="H12" s="4">
        <v>0.3</v>
      </c>
      <c r="I12" s="2" t="s">
        <v>23</v>
      </c>
      <c r="J12" s="2" t="s">
        <v>55</v>
      </c>
      <c r="K12" s="12" t="s">
        <v>982</v>
      </c>
      <c r="L12" s="2" t="s">
        <v>1228</v>
      </c>
      <c r="M12" s="2" t="s">
        <v>1229</v>
      </c>
      <c r="N12" s="2" t="s">
        <v>1230</v>
      </c>
      <c r="O12" s="5">
        <v>93</v>
      </c>
      <c r="P12" s="5">
        <v>0</v>
      </c>
      <c r="Q12" s="5">
        <v>27.2</v>
      </c>
      <c r="R12" s="2" t="s">
        <v>29</v>
      </c>
      <c r="S12" s="5">
        <v>0</v>
      </c>
      <c r="T12" s="2" t="s">
        <v>1231</v>
      </c>
      <c r="U12" s="2" t="s">
        <v>31</v>
      </c>
      <c r="V12" s="2">
        <v>61104</v>
      </c>
      <c r="W12" s="13">
        <f>20+1.65+7.6</f>
        <v>29.25</v>
      </c>
      <c r="X12" s="21" t="s">
        <v>1289</v>
      </c>
      <c r="Y12" s="13">
        <f>W12-9.25</f>
        <v>20</v>
      </c>
      <c r="Z12" s="22">
        <f>O12*Y12%</f>
        <v>18.600000000000001</v>
      </c>
      <c r="AA12" s="22">
        <f>O12-Z12</f>
        <v>74.400000000000006</v>
      </c>
      <c r="AB12" s="22">
        <f>AA12*1.65%</f>
        <v>1.2276000000000002</v>
      </c>
      <c r="AC12" s="22">
        <f>O12*1.65%</f>
        <v>1.5345</v>
      </c>
      <c r="AD12" s="26">
        <f>AC12-AB12</f>
        <v>0.30689999999999973</v>
      </c>
      <c r="AE12" s="22">
        <f>AA12*7.6%</f>
        <v>5.6543999999999999</v>
      </c>
      <c r="AF12">
        <f>O12*7.6%</f>
        <v>7.0679999999999996</v>
      </c>
      <c r="AG12" s="26">
        <f>AF12-AE12</f>
        <v>1.4135999999999997</v>
      </c>
    </row>
    <row r="13" spans="1:34" x14ac:dyDescent="0.25">
      <c r="A13">
        <v>100</v>
      </c>
      <c r="B13" s="10">
        <v>930087</v>
      </c>
      <c r="C13" s="10">
        <v>1</v>
      </c>
      <c r="D13" s="2" t="s">
        <v>1108</v>
      </c>
      <c r="E13" s="3">
        <v>45064</v>
      </c>
      <c r="F13" s="4">
        <v>2</v>
      </c>
      <c r="G13" s="5">
        <v>460</v>
      </c>
      <c r="H13" s="4">
        <v>6</v>
      </c>
      <c r="I13" s="2" t="s">
        <v>23</v>
      </c>
      <c r="J13" s="2" t="s">
        <v>539</v>
      </c>
      <c r="K13" s="12" t="s">
        <v>982</v>
      </c>
      <c r="L13" s="2" t="s">
        <v>713</v>
      </c>
      <c r="M13" s="2" t="s">
        <v>714</v>
      </c>
      <c r="N13" s="2" t="s">
        <v>715</v>
      </c>
      <c r="O13" s="5">
        <v>460</v>
      </c>
      <c r="P13" s="5">
        <v>0</v>
      </c>
      <c r="Q13" s="5">
        <v>97.75</v>
      </c>
      <c r="R13" s="2" t="s">
        <v>260</v>
      </c>
      <c r="S13" s="5">
        <v>0</v>
      </c>
      <c r="T13" s="2" t="s">
        <v>716</v>
      </c>
      <c r="U13" s="2" t="s">
        <v>31</v>
      </c>
      <c r="V13" s="2">
        <v>61204</v>
      </c>
      <c r="W13" s="13">
        <f>12+1.65+7.6</f>
        <v>21.25</v>
      </c>
      <c r="X13" s="21" t="s">
        <v>1289</v>
      </c>
      <c r="Y13" s="13">
        <f>W13-9.25</f>
        <v>12</v>
      </c>
      <c r="Z13" s="22">
        <f>O13*Y13%</f>
        <v>55.199999999999996</v>
      </c>
      <c r="AA13" s="22">
        <f>O13-Z13</f>
        <v>404.8</v>
      </c>
      <c r="AB13" s="22">
        <f>AA13*1.65%</f>
        <v>6.6792000000000007</v>
      </c>
      <c r="AC13" s="22">
        <f>O13*1.65%</f>
        <v>7.5900000000000007</v>
      </c>
      <c r="AD13" s="26">
        <f>AC13-AB13</f>
        <v>0.91080000000000005</v>
      </c>
      <c r="AE13" s="22">
        <f>AA13*7.6%</f>
        <v>30.764800000000001</v>
      </c>
      <c r="AF13">
        <f>O13*7.6%</f>
        <v>34.96</v>
      </c>
      <c r="AG13" s="26">
        <f>AF13-AE13</f>
        <v>4.1951999999999998</v>
      </c>
    </row>
    <row r="14" spans="1:34" x14ac:dyDescent="0.25">
      <c r="A14">
        <v>100</v>
      </c>
      <c r="B14" s="10">
        <v>930090</v>
      </c>
      <c r="C14" s="10">
        <v>1</v>
      </c>
      <c r="D14" s="2" t="s">
        <v>1108</v>
      </c>
      <c r="E14" s="3">
        <v>45064</v>
      </c>
      <c r="F14" s="4">
        <v>1</v>
      </c>
      <c r="G14" s="5">
        <v>230</v>
      </c>
      <c r="H14" s="4">
        <v>3</v>
      </c>
      <c r="I14" s="2" t="s">
        <v>23</v>
      </c>
      <c r="J14" s="2" t="s">
        <v>539</v>
      </c>
      <c r="K14" s="12" t="s">
        <v>982</v>
      </c>
      <c r="L14" s="2" t="s">
        <v>1121</v>
      </c>
      <c r="M14" s="2" t="s">
        <v>1122</v>
      </c>
      <c r="N14" s="2" t="s">
        <v>1123</v>
      </c>
      <c r="O14" s="5">
        <v>230</v>
      </c>
      <c r="P14" s="5">
        <v>0</v>
      </c>
      <c r="Q14" s="5">
        <v>48.88</v>
      </c>
      <c r="R14" s="2" t="s">
        <v>260</v>
      </c>
      <c r="S14" s="5">
        <v>0</v>
      </c>
      <c r="T14" s="2" t="s">
        <v>1124</v>
      </c>
      <c r="U14" s="2" t="s">
        <v>31</v>
      </c>
      <c r="V14" s="2">
        <v>61204</v>
      </c>
      <c r="W14" s="13">
        <f>12+1.65+7.6</f>
        <v>21.25</v>
      </c>
      <c r="X14" s="21" t="s">
        <v>1289</v>
      </c>
      <c r="Y14" s="13">
        <f>W14-9.25</f>
        <v>12</v>
      </c>
      <c r="Z14" s="22">
        <f>O14*Y14%</f>
        <v>27.599999999999998</v>
      </c>
      <c r="AA14" s="22">
        <f>O14-Z14</f>
        <v>202.4</v>
      </c>
      <c r="AB14" s="22">
        <f>AA14*1.65%</f>
        <v>3.3396000000000003</v>
      </c>
      <c r="AC14" s="22">
        <f>O14*1.65%</f>
        <v>3.7950000000000004</v>
      </c>
      <c r="AD14" s="26">
        <f>AC14-AB14</f>
        <v>0.45540000000000003</v>
      </c>
      <c r="AE14" s="22">
        <f>AA14*7.6%</f>
        <v>15.382400000000001</v>
      </c>
      <c r="AF14">
        <f>O14*7.6%</f>
        <v>17.48</v>
      </c>
      <c r="AG14" s="26">
        <f>AF14-AE14</f>
        <v>2.0975999999999999</v>
      </c>
    </row>
    <row r="15" spans="1:34" x14ac:dyDescent="0.25">
      <c r="A15">
        <v>100</v>
      </c>
      <c r="B15" s="10">
        <v>931264</v>
      </c>
      <c r="C15" s="10">
        <v>1</v>
      </c>
      <c r="D15" s="2" t="s">
        <v>1246</v>
      </c>
      <c r="E15" s="3">
        <v>45071</v>
      </c>
      <c r="F15" s="4">
        <v>1</v>
      </c>
      <c r="G15" s="5">
        <v>99</v>
      </c>
      <c r="H15" s="4">
        <v>1.2</v>
      </c>
      <c r="I15" s="2" t="s">
        <v>23</v>
      </c>
      <c r="J15" s="2" t="s">
        <v>539</v>
      </c>
      <c r="K15" s="12" t="s">
        <v>982</v>
      </c>
      <c r="L15" s="2" t="s">
        <v>1247</v>
      </c>
      <c r="M15" s="2" t="s">
        <v>1248</v>
      </c>
      <c r="N15" s="2" t="s">
        <v>1249</v>
      </c>
      <c r="O15" s="5">
        <v>99</v>
      </c>
      <c r="P15" s="5">
        <v>0</v>
      </c>
      <c r="Q15" s="5">
        <v>21.03</v>
      </c>
      <c r="R15" s="2" t="s">
        <v>260</v>
      </c>
      <c r="S15" s="5">
        <v>0</v>
      </c>
      <c r="T15" s="2" t="s">
        <v>544</v>
      </c>
      <c r="U15" s="2" t="s">
        <v>31</v>
      </c>
      <c r="V15" s="2">
        <v>61204</v>
      </c>
      <c r="W15" s="13">
        <f>12+1.65+7.6</f>
        <v>21.25</v>
      </c>
      <c r="X15" s="21" t="s">
        <v>1289</v>
      </c>
      <c r="Y15" s="13">
        <f>W15-9.25</f>
        <v>12</v>
      </c>
      <c r="Z15" s="22">
        <f>O15*Y15%</f>
        <v>11.879999999999999</v>
      </c>
      <c r="AA15" s="22">
        <f>O15-Z15</f>
        <v>87.12</v>
      </c>
      <c r="AB15" s="22">
        <f>AA15*1.65%</f>
        <v>1.4374800000000001</v>
      </c>
      <c r="AC15" s="22">
        <f>O15*1.65%</f>
        <v>1.6335000000000002</v>
      </c>
      <c r="AD15" s="26">
        <f>AC15-AB15</f>
        <v>0.19602000000000008</v>
      </c>
      <c r="AE15" s="22">
        <f>AA15*7.6%</f>
        <v>6.6211200000000003</v>
      </c>
      <c r="AF15">
        <f>O15*7.6%</f>
        <v>7.524</v>
      </c>
      <c r="AG15" s="26">
        <f>AF15-AE15</f>
        <v>0.90287999999999968</v>
      </c>
    </row>
    <row r="16" spans="1:34" x14ac:dyDescent="0.25">
      <c r="A16">
        <v>100</v>
      </c>
      <c r="B16" s="10">
        <v>930541</v>
      </c>
      <c r="C16" s="10">
        <v>1</v>
      </c>
      <c r="D16" s="2" t="s">
        <v>564</v>
      </c>
      <c r="E16" s="3">
        <v>45068</v>
      </c>
      <c r="F16" s="4">
        <v>30</v>
      </c>
      <c r="G16" s="5">
        <v>1110</v>
      </c>
      <c r="H16" s="4">
        <v>27.9</v>
      </c>
      <c r="I16" s="2" t="s">
        <v>23</v>
      </c>
      <c r="J16" s="2" t="s">
        <v>282</v>
      </c>
      <c r="K16" s="12" t="s">
        <v>982</v>
      </c>
      <c r="L16" s="2" t="s">
        <v>1143</v>
      </c>
      <c r="M16" s="2" t="s">
        <v>1144</v>
      </c>
      <c r="N16" s="2" t="s">
        <v>1145</v>
      </c>
      <c r="O16" s="5">
        <v>1110</v>
      </c>
      <c r="P16" s="5">
        <v>0</v>
      </c>
      <c r="Q16" s="5">
        <v>235.88</v>
      </c>
      <c r="R16" s="2" t="s">
        <v>260</v>
      </c>
      <c r="S16" s="5">
        <v>0</v>
      </c>
      <c r="T16" s="2" t="s">
        <v>1146</v>
      </c>
      <c r="U16" s="2" t="s">
        <v>31</v>
      </c>
      <c r="V16" s="2">
        <v>61301</v>
      </c>
      <c r="W16" s="13">
        <f>12+1.65+7.6</f>
        <v>21.25</v>
      </c>
      <c r="X16" s="21" t="s">
        <v>1289</v>
      </c>
      <c r="Y16" s="13">
        <f>W16-9.25</f>
        <v>12</v>
      </c>
      <c r="Z16" s="22">
        <f>O16*Y16%</f>
        <v>133.19999999999999</v>
      </c>
      <c r="AA16" s="22">
        <f>O16-Z16</f>
        <v>976.8</v>
      </c>
      <c r="AB16" s="22">
        <f>AA16*1.65%</f>
        <v>16.1172</v>
      </c>
      <c r="AC16" s="22">
        <f>O16*1.65%</f>
        <v>18.315000000000001</v>
      </c>
      <c r="AD16" s="26">
        <f>AC16-AB16</f>
        <v>2.1978000000000009</v>
      </c>
      <c r="AE16" s="22">
        <f>AA16*7.6%</f>
        <v>74.236799999999988</v>
      </c>
      <c r="AF16">
        <f>O16*7.6%</f>
        <v>84.36</v>
      </c>
      <c r="AG16" s="26">
        <f>AF16-AE16</f>
        <v>10.123200000000011</v>
      </c>
    </row>
    <row r="17" spans="1:33" x14ac:dyDescent="0.25">
      <c r="A17">
        <v>100</v>
      </c>
      <c r="B17" s="10">
        <v>930065</v>
      </c>
      <c r="C17" s="10">
        <v>1</v>
      </c>
      <c r="D17" s="2" t="s">
        <v>1108</v>
      </c>
      <c r="E17" s="3">
        <v>45064</v>
      </c>
      <c r="F17" s="4">
        <v>1</v>
      </c>
      <c r="G17" s="5">
        <v>230</v>
      </c>
      <c r="H17" s="4">
        <v>3</v>
      </c>
      <c r="I17" s="2" t="s">
        <v>23</v>
      </c>
      <c r="J17" s="2" t="s">
        <v>492</v>
      </c>
      <c r="K17" s="12" t="s">
        <v>982</v>
      </c>
      <c r="L17" s="2" t="s">
        <v>597</v>
      </c>
      <c r="M17" s="2" t="s">
        <v>598</v>
      </c>
      <c r="N17" s="2" t="s">
        <v>599</v>
      </c>
      <c r="O17" s="5">
        <v>230</v>
      </c>
      <c r="P17" s="5">
        <v>0</v>
      </c>
      <c r="Q17" s="5">
        <v>48.88</v>
      </c>
      <c r="R17" s="2" t="s">
        <v>260</v>
      </c>
      <c r="S17" s="5">
        <v>0</v>
      </c>
      <c r="T17" s="2" t="s">
        <v>497</v>
      </c>
      <c r="U17" s="2" t="s">
        <v>31</v>
      </c>
      <c r="V17" s="2">
        <v>61404</v>
      </c>
      <c r="W17" s="13">
        <f>12+1.65+7.6</f>
        <v>21.25</v>
      </c>
      <c r="X17" s="21" t="s">
        <v>1289</v>
      </c>
      <c r="Y17" s="13">
        <f>W17-9.25</f>
        <v>12</v>
      </c>
      <c r="Z17" s="22">
        <f>O17*Y17%</f>
        <v>27.599999999999998</v>
      </c>
      <c r="AA17" s="22">
        <f>O17-Z17</f>
        <v>202.4</v>
      </c>
      <c r="AB17" s="22">
        <f>AA17*1.65%</f>
        <v>3.3396000000000003</v>
      </c>
      <c r="AC17" s="22">
        <f>O17*1.65%</f>
        <v>3.7950000000000004</v>
      </c>
      <c r="AD17" s="26">
        <f>AC17-AB17</f>
        <v>0.45540000000000003</v>
      </c>
      <c r="AE17" s="22">
        <f>AA17*7.6%</f>
        <v>15.382400000000001</v>
      </c>
      <c r="AF17">
        <f>O17*7.6%</f>
        <v>17.48</v>
      </c>
      <c r="AG17" s="26">
        <f>AF17-AE17</f>
        <v>2.0975999999999999</v>
      </c>
    </row>
    <row r="18" spans="1:33" x14ac:dyDescent="0.25">
      <c r="A18">
        <v>100</v>
      </c>
      <c r="B18" s="10">
        <v>931219</v>
      </c>
      <c r="C18" s="10">
        <v>1</v>
      </c>
      <c r="D18" s="2" t="s">
        <v>981</v>
      </c>
      <c r="E18" s="3">
        <v>45071</v>
      </c>
      <c r="F18" s="4">
        <v>1</v>
      </c>
      <c r="G18" s="5">
        <v>42</v>
      </c>
      <c r="H18" s="4">
        <v>0.09</v>
      </c>
      <c r="I18" s="2" t="s">
        <v>23</v>
      </c>
      <c r="J18" s="2" t="s">
        <v>492</v>
      </c>
      <c r="K18" s="12" t="s">
        <v>982</v>
      </c>
      <c r="L18" s="2" t="s">
        <v>820</v>
      </c>
      <c r="M18" s="2" t="s">
        <v>821</v>
      </c>
      <c r="N18" s="2" t="s">
        <v>822</v>
      </c>
      <c r="O18" s="5">
        <v>42</v>
      </c>
      <c r="P18" s="5">
        <v>0</v>
      </c>
      <c r="Q18" s="5">
        <v>8.92</v>
      </c>
      <c r="R18" s="2" t="s">
        <v>260</v>
      </c>
      <c r="S18" s="5">
        <v>0</v>
      </c>
      <c r="T18" s="2" t="s">
        <v>497</v>
      </c>
      <c r="U18" s="2" t="s">
        <v>31</v>
      </c>
      <c r="V18" s="2">
        <v>61404</v>
      </c>
      <c r="W18" s="13">
        <f>12+1.65+7.6</f>
        <v>21.25</v>
      </c>
      <c r="X18" s="21" t="s">
        <v>1289</v>
      </c>
      <c r="Y18" s="13">
        <f>W18-9.25</f>
        <v>12</v>
      </c>
      <c r="Z18" s="22">
        <f>O18*Y18%</f>
        <v>5.04</v>
      </c>
      <c r="AA18" s="22">
        <f>O18-Z18</f>
        <v>36.96</v>
      </c>
      <c r="AB18" s="22">
        <f>AA18*1.65%</f>
        <v>0.60984000000000005</v>
      </c>
      <c r="AC18" s="22">
        <f>O18*1.65%</f>
        <v>0.69300000000000006</v>
      </c>
      <c r="AD18" s="26">
        <f>AC18-AB18</f>
        <v>8.3160000000000012E-2</v>
      </c>
      <c r="AE18" s="22">
        <f>AA18*7.6%</f>
        <v>2.8089599999999999</v>
      </c>
      <c r="AF18">
        <f>O18*7.6%</f>
        <v>3.1919999999999997</v>
      </c>
      <c r="AG18" s="26">
        <f>AF18-AE18</f>
        <v>0.38303999999999983</v>
      </c>
    </row>
    <row r="19" spans="1:33" x14ac:dyDescent="0.25">
      <c r="A19">
        <v>100</v>
      </c>
      <c r="B19" s="10">
        <v>927995</v>
      </c>
      <c r="C19" s="10">
        <v>1</v>
      </c>
      <c r="D19" s="2" t="s">
        <v>587</v>
      </c>
      <c r="E19" s="3">
        <v>45050</v>
      </c>
      <c r="F19" s="4">
        <v>20</v>
      </c>
      <c r="G19" s="5">
        <v>300</v>
      </c>
      <c r="H19" s="4">
        <v>8</v>
      </c>
      <c r="I19" s="2" t="s">
        <v>23</v>
      </c>
      <c r="J19" s="2" t="s">
        <v>412</v>
      </c>
      <c r="K19" s="12" t="s">
        <v>982</v>
      </c>
      <c r="L19" s="2" t="s">
        <v>1024</v>
      </c>
      <c r="M19" s="2" t="s">
        <v>1025</v>
      </c>
      <c r="N19" s="2" t="s">
        <v>1026</v>
      </c>
      <c r="O19" s="5">
        <v>300</v>
      </c>
      <c r="P19" s="5">
        <v>0</v>
      </c>
      <c r="Q19" s="5">
        <v>63.75</v>
      </c>
      <c r="R19" s="2" t="s">
        <v>260</v>
      </c>
      <c r="S19" s="5">
        <v>0</v>
      </c>
      <c r="T19" s="2" t="s">
        <v>417</v>
      </c>
      <c r="U19" s="2" t="s">
        <v>31</v>
      </c>
      <c r="V19" s="2">
        <v>61501</v>
      </c>
      <c r="W19" s="13">
        <f>12+1.65+7.6</f>
        <v>21.25</v>
      </c>
      <c r="X19" s="21" t="s">
        <v>1289</v>
      </c>
      <c r="Y19" s="13">
        <f>W19-9.25</f>
        <v>12</v>
      </c>
      <c r="Z19" s="22">
        <f>O19*Y19%</f>
        <v>36</v>
      </c>
      <c r="AA19" s="22">
        <f>O19-Z19</f>
        <v>264</v>
      </c>
      <c r="AB19" s="22">
        <f>AA19*1.65%</f>
        <v>4.3559999999999999</v>
      </c>
      <c r="AC19" s="22">
        <f>O19*1.65%</f>
        <v>4.95</v>
      </c>
      <c r="AD19" s="26">
        <f>AC19-AB19</f>
        <v>0.59400000000000031</v>
      </c>
      <c r="AE19" s="22">
        <f>AA19*7.6%</f>
        <v>20.064</v>
      </c>
      <c r="AF19">
        <f>O19*7.6%</f>
        <v>22.8</v>
      </c>
      <c r="AG19" s="26">
        <f>AF19-AE19</f>
        <v>2.7360000000000007</v>
      </c>
    </row>
    <row r="20" spans="1:33" x14ac:dyDescent="0.25">
      <c r="A20">
        <v>100</v>
      </c>
      <c r="B20" s="10">
        <v>929541</v>
      </c>
      <c r="C20" s="10">
        <v>1</v>
      </c>
      <c r="D20" s="2" t="s">
        <v>564</v>
      </c>
      <c r="E20" s="3">
        <v>45061</v>
      </c>
      <c r="F20" s="4">
        <v>8</v>
      </c>
      <c r="G20" s="5">
        <v>296</v>
      </c>
      <c r="H20" s="4">
        <v>7.44</v>
      </c>
      <c r="I20" s="2" t="s">
        <v>23</v>
      </c>
      <c r="J20" s="2" t="s">
        <v>412</v>
      </c>
      <c r="K20" s="12" t="s">
        <v>982</v>
      </c>
      <c r="L20" s="2" t="s">
        <v>1082</v>
      </c>
      <c r="M20" s="2" t="s">
        <v>1083</v>
      </c>
      <c r="N20" s="2" t="s">
        <v>1084</v>
      </c>
      <c r="O20" s="5">
        <v>296</v>
      </c>
      <c r="P20" s="5">
        <v>0</v>
      </c>
      <c r="Q20" s="5">
        <v>62.9</v>
      </c>
      <c r="R20" s="2" t="s">
        <v>260</v>
      </c>
      <c r="S20" s="5">
        <v>0</v>
      </c>
      <c r="T20" s="2" t="s">
        <v>417</v>
      </c>
      <c r="U20" s="2" t="s">
        <v>31</v>
      </c>
      <c r="V20" s="2">
        <v>61501</v>
      </c>
      <c r="W20" s="13">
        <f>12+1.65+7.6</f>
        <v>21.25</v>
      </c>
      <c r="X20" s="21" t="s">
        <v>1289</v>
      </c>
      <c r="Y20" s="13">
        <f>W20-9.25</f>
        <v>12</v>
      </c>
      <c r="Z20" s="22">
        <f>O20*Y20%</f>
        <v>35.519999999999996</v>
      </c>
      <c r="AA20" s="22">
        <f>O20-Z20</f>
        <v>260.48</v>
      </c>
      <c r="AB20" s="22">
        <f>AA20*1.65%</f>
        <v>4.2979200000000004</v>
      </c>
      <c r="AC20" s="22">
        <f>O20*1.65%</f>
        <v>4.8840000000000003</v>
      </c>
      <c r="AD20" s="26">
        <f>AC20-AB20</f>
        <v>0.58607999999999993</v>
      </c>
      <c r="AE20" s="22">
        <f>AA20*7.6%</f>
        <v>19.796480000000003</v>
      </c>
      <c r="AF20">
        <f>O20*7.6%</f>
        <v>22.495999999999999</v>
      </c>
      <c r="AG20" s="26">
        <f>AF20-AE20</f>
        <v>2.6995199999999961</v>
      </c>
    </row>
    <row r="21" spans="1:33" x14ac:dyDescent="0.25">
      <c r="A21">
        <v>100</v>
      </c>
      <c r="B21" s="10">
        <v>931110</v>
      </c>
      <c r="C21" s="10">
        <v>1</v>
      </c>
      <c r="D21" s="2" t="s">
        <v>564</v>
      </c>
      <c r="E21" s="3">
        <v>45070</v>
      </c>
      <c r="F21" s="4">
        <v>4</v>
      </c>
      <c r="G21" s="5">
        <v>172</v>
      </c>
      <c r="H21" s="4">
        <v>3.72</v>
      </c>
      <c r="I21" s="2" t="s">
        <v>23</v>
      </c>
      <c r="J21" s="2" t="s">
        <v>412</v>
      </c>
      <c r="K21" s="12" t="s">
        <v>982</v>
      </c>
      <c r="L21" s="2" t="s">
        <v>1213</v>
      </c>
      <c r="M21" s="2" t="s">
        <v>1214</v>
      </c>
      <c r="N21" s="2" t="s">
        <v>1215</v>
      </c>
      <c r="O21" s="5">
        <v>172</v>
      </c>
      <c r="P21" s="5">
        <v>0</v>
      </c>
      <c r="Q21" s="5">
        <v>36.549999999999997</v>
      </c>
      <c r="R21" s="2" t="s">
        <v>260</v>
      </c>
      <c r="S21" s="5">
        <v>0</v>
      </c>
      <c r="T21" s="2" t="s">
        <v>417</v>
      </c>
      <c r="U21" s="2" t="s">
        <v>31</v>
      </c>
      <c r="V21" s="2">
        <v>61501</v>
      </c>
      <c r="W21" s="13">
        <f>12+1.65+7.6</f>
        <v>21.25</v>
      </c>
      <c r="X21" s="21" t="s">
        <v>1289</v>
      </c>
      <c r="Y21" s="13">
        <f>W21-9.25</f>
        <v>12</v>
      </c>
      <c r="Z21" s="22">
        <f>O21*Y21%</f>
        <v>20.64</v>
      </c>
      <c r="AA21" s="22">
        <f>O21-Z21</f>
        <v>151.36000000000001</v>
      </c>
      <c r="AB21" s="22">
        <f>AA21*1.65%</f>
        <v>2.4974400000000005</v>
      </c>
      <c r="AC21" s="22">
        <f>O21*1.65%</f>
        <v>2.8380000000000001</v>
      </c>
      <c r="AD21" s="26">
        <f>AC21-AB21</f>
        <v>0.34055999999999953</v>
      </c>
      <c r="AE21" s="22">
        <f>AA21*7.6%</f>
        <v>11.503360000000001</v>
      </c>
      <c r="AF21">
        <f>O21*7.6%</f>
        <v>13.071999999999999</v>
      </c>
      <c r="AG21" s="26">
        <f>AF21-AE21</f>
        <v>1.5686399999999985</v>
      </c>
    </row>
    <row r="22" spans="1:33" x14ac:dyDescent="0.25">
      <c r="A22">
        <v>100</v>
      </c>
      <c r="B22" s="10">
        <v>927534</v>
      </c>
      <c r="C22" s="10">
        <v>1</v>
      </c>
      <c r="D22" s="2" t="s">
        <v>989</v>
      </c>
      <c r="E22" s="3">
        <v>45048</v>
      </c>
      <c r="F22" s="4">
        <v>2</v>
      </c>
      <c r="G22" s="5">
        <v>29.8</v>
      </c>
      <c r="H22" s="4">
        <v>0.36</v>
      </c>
      <c r="I22" s="2" t="s">
        <v>23</v>
      </c>
      <c r="J22" s="2" t="s">
        <v>412</v>
      </c>
      <c r="K22" s="12" t="s">
        <v>982</v>
      </c>
      <c r="L22" s="2" t="s">
        <v>990</v>
      </c>
      <c r="M22" s="2" t="s">
        <v>991</v>
      </c>
      <c r="N22" s="2" t="s">
        <v>992</v>
      </c>
      <c r="O22" s="5">
        <v>29.8</v>
      </c>
      <c r="P22" s="5">
        <v>0</v>
      </c>
      <c r="Q22" s="5">
        <v>6.33</v>
      </c>
      <c r="R22" s="2" t="s">
        <v>260</v>
      </c>
      <c r="S22" s="5">
        <v>0</v>
      </c>
      <c r="T22" s="2" t="s">
        <v>993</v>
      </c>
      <c r="U22" s="2" t="s">
        <v>31</v>
      </c>
      <c r="V22" s="2">
        <v>61504</v>
      </c>
      <c r="W22" s="13">
        <f>12+1.65+7.6</f>
        <v>21.25</v>
      </c>
      <c r="X22" s="21" t="s">
        <v>1289</v>
      </c>
      <c r="Y22" s="13">
        <f>W22-9.25</f>
        <v>12</v>
      </c>
      <c r="Z22" s="22">
        <f>O22*Y22%</f>
        <v>3.5760000000000001</v>
      </c>
      <c r="AA22" s="22">
        <f>O22-Z22</f>
        <v>26.224</v>
      </c>
      <c r="AB22" s="22">
        <f>AA22*1.65%</f>
        <v>0.43269600000000003</v>
      </c>
      <c r="AC22" s="22">
        <f>O22*1.65%</f>
        <v>0.49170000000000003</v>
      </c>
      <c r="AD22" s="26">
        <f>AC22-AB22</f>
        <v>5.9004000000000001E-2</v>
      </c>
      <c r="AE22" s="22">
        <f>AA22*7.6%</f>
        <v>1.9930239999999999</v>
      </c>
      <c r="AF22">
        <f>O22*7.6%</f>
        <v>2.2648000000000001</v>
      </c>
      <c r="AG22" s="26">
        <f>AF22-AE22</f>
        <v>0.27177600000000024</v>
      </c>
    </row>
    <row r="23" spans="1:33" x14ac:dyDescent="0.25">
      <c r="A23">
        <v>100</v>
      </c>
      <c r="B23" s="10">
        <v>927527</v>
      </c>
      <c r="C23" s="10">
        <v>1</v>
      </c>
      <c r="D23" s="2" t="s">
        <v>981</v>
      </c>
      <c r="E23" s="3">
        <v>45048</v>
      </c>
      <c r="F23" s="4">
        <v>10</v>
      </c>
      <c r="G23" s="5">
        <v>420</v>
      </c>
      <c r="H23" s="4">
        <v>0.9</v>
      </c>
      <c r="I23" s="2" t="s">
        <v>23</v>
      </c>
      <c r="J23" s="2" t="s">
        <v>46</v>
      </c>
      <c r="K23" s="12" t="s">
        <v>982</v>
      </c>
      <c r="L23" s="2" t="s">
        <v>983</v>
      </c>
      <c r="M23" s="2" t="s">
        <v>984</v>
      </c>
      <c r="N23" s="2" t="s">
        <v>985</v>
      </c>
      <c r="O23" s="5">
        <v>420</v>
      </c>
      <c r="P23" s="5">
        <v>0</v>
      </c>
      <c r="Q23" s="5">
        <v>89.25</v>
      </c>
      <c r="R23" s="2" t="s">
        <v>260</v>
      </c>
      <c r="S23" s="5">
        <v>0</v>
      </c>
      <c r="T23" s="2" t="s">
        <v>986</v>
      </c>
      <c r="U23" s="2" t="s">
        <v>31</v>
      </c>
      <c r="V23" s="2">
        <v>62204</v>
      </c>
      <c r="W23" s="13">
        <f>12+1.65+7.6</f>
        <v>21.25</v>
      </c>
      <c r="X23" s="21" t="s">
        <v>1289</v>
      </c>
      <c r="Y23" s="13">
        <f>W23-9.25</f>
        <v>12</v>
      </c>
      <c r="Z23" s="22">
        <f>O23*Y23%</f>
        <v>50.4</v>
      </c>
      <c r="AA23" s="22">
        <f>O23-Z23</f>
        <v>369.6</v>
      </c>
      <c r="AB23" s="22">
        <f>AA23*1.65%</f>
        <v>6.0984000000000007</v>
      </c>
      <c r="AC23" s="22">
        <f>O23*1.65%</f>
        <v>6.9300000000000006</v>
      </c>
      <c r="AD23" s="26">
        <f>AC23-AB23</f>
        <v>0.83159999999999989</v>
      </c>
      <c r="AE23" s="22">
        <f>AA23*7.6%</f>
        <v>28.089600000000001</v>
      </c>
      <c r="AF23">
        <f>O23*7.6%</f>
        <v>31.919999999999998</v>
      </c>
      <c r="AG23" s="26">
        <f>AF23-AE23</f>
        <v>3.8303999999999974</v>
      </c>
    </row>
    <row r="24" spans="1:33" x14ac:dyDescent="0.25">
      <c r="A24">
        <v>100</v>
      </c>
      <c r="B24" s="10">
        <v>927527</v>
      </c>
      <c r="C24" s="10">
        <v>1</v>
      </c>
      <c r="D24" s="2" t="s">
        <v>987</v>
      </c>
      <c r="E24" s="3">
        <v>45048</v>
      </c>
      <c r="F24" s="4">
        <v>10</v>
      </c>
      <c r="G24" s="5">
        <v>420</v>
      </c>
      <c r="H24" s="4">
        <v>0.9</v>
      </c>
      <c r="I24" s="2" t="s">
        <v>23</v>
      </c>
      <c r="J24" s="2" t="s">
        <v>46</v>
      </c>
      <c r="K24" s="12" t="s">
        <v>982</v>
      </c>
      <c r="L24" s="2" t="s">
        <v>983</v>
      </c>
      <c r="M24" s="2" t="s">
        <v>984</v>
      </c>
      <c r="N24" s="2" t="s">
        <v>985</v>
      </c>
      <c r="O24" s="5">
        <v>420</v>
      </c>
      <c r="P24" s="5">
        <v>0</v>
      </c>
      <c r="Q24" s="5">
        <v>89.25</v>
      </c>
      <c r="R24" s="2" t="s">
        <v>260</v>
      </c>
      <c r="S24" s="5">
        <v>0</v>
      </c>
      <c r="T24" s="2" t="s">
        <v>986</v>
      </c>
      <c r="U24" s="2" t="s">
        <v>31</v>
      </c>
      <c r="V24" s="2">
        <v>62204</v>
      </c>
      <c r="W24" s="13">
        <f>12+1.65+7.6</f>
        <v>21.25</v>
      </c>
      <c r="X24" s="21" t="s">
        <v>1289</v>
      </c>
      <c r="Y24" s="13">
        <f>W24-9.25</f>
        <v>12</v>
      </c>
      <c r="Z24" s="22">
        <f>O24*Y24%</f>
        <v>50.4</v>
      </c>
      <c r="AA24" s="22">
        <f>O24-Z24</f>
        <v>369.6</v>
      </c>
      <c r="AB24" s="22">
        <f>AA24*1.65%</f>
        <v>6.0984000000000007</v>
      </c>
      <c r="AC24" s="22">
        <f>O24*1.65%</f>
        <v>6.9300000000000006</v>
      </c>
      <c r="AD24" s="26">
        <f>AC24-AB24</f>
        <v>0.83159999999999989</v>
      </c>
      <c r="AE24" s="22">
        <f>AA24*7.6%</f>
        <v>28.089600000000001</v>
      </c>
      <c r="AF24">
        <f>O24*7.6%</f>
        <v>31.919999999999998</v>
      </c>
      <c r="AG24" s="26">
        <f>AF24-AE24</f>
        <v>3.8303999999999974</v>
      </c>
    </row>
    <row r="25" spans="1:33" x14ac:dyDescent="0.25">
      <c r="A25">
        <v>100</v>
      </c>
      <c r="B25" s="10">
        <v>930930</v>
      </c>
      <c r="C25" s="10">
        <v>1</v>
      </c>
      <c r="D25" s="2" t="s">
        <v>1176</v>
      </c>
      <c r="E25" s="3">
        <v>45070</v>
      </c>
      <c r="F25" s="4">
        <v>6</v>
      </c>
      <c r="G25" s="5">
        <v>252</v>
      </c>
      <c r="H25" s="4">
        <v>0.54</v>
      </c>
      <c r="I25" s="2" t="s">
        <v>23</v>
      </c>
      <c r="J25" s="2" t="s">
        <v>46</v>
      </c>
      <c r="K25" s="12" t="s">
        <v>982</v>
      </c>
      <c r="L25" s="2" t="s">
        <v>1177</v>
      </c>
      <c r="M25" s="2" t="s">
        <v>1178</v>
      </c>
      <c r="N25" s="2" t="s">
        <v>1179</v>
      </c>
      <c r="O25" s="5">
        <v>252</v>
      </c>
      <c r="P25" s="5">
        <v>0</v>
      </c>
      <c r="Q25" s="5">
        <v>53.55</v>
      </c>
      <c r="R25" s="2" t="s">
        <v>260</v>
      </c>
      <c r="S25" s="5">
        <v>0</v>
      </c>
      <c r="T25" s="2" t="s">
        <v>1180</v>
      </c>
      <c r="U25" s="2" t="s">
        <v>31</v>
      </c>
      <c r="V25" s="2">
        <v>62204</v>
      </c>
      <c r="W25" s="13">
        <f>12+1.65+7.6</f>
        <v>21.25</v>
      </c>
      <c r="X25" s="21" t="s">
        <v>1289</v>
      </c>
      <c r="Y25" s="13">
        <f>W25-9.25</f>
        <v>12</v>
      </c>
      <c r="Z25" s="22">
        <f>O25*Y25%</f>
        <v>30.24</v>
      </c>
      <c r="AA25" s="22">
        <f>O25-Z25</f>
        <v>221.76</v>
      </c>
      <c r="AB25" s="22">
        <f>AA25*1.65%</f>
        <v>3.6590400000000001</v>
      </c>
      <c r="AC25" s="22">
        <f>O25*1.65%</f>
        <v>4.1580000000000004</v>
      </c>
      <c r="AD25" s="26">
        <f>AC25-AB25</f>
        <v>0.49896000000000029</v>
      </c>
      <c r="AE25" s="22">
        <f>AA25*7.6%</f>
        <v>16.853759999999998</v>
      </c>
      <c r="AF25">
        <f>O25*7.6%</f>
        <v>19.152000000000001</v>
      </c>
      <c r="AG25" s="26">
        <f>AF25-AE25</f>
        <v>2.2982400000000034</v>
      </c>
    </row>
    <row r="26" spans="1:33" x14ac:dyDescent="0.25">
      <c r="A26">
        <v>100</v>
      </c>
      <c r="B26" s="10">
        <v>930931</v>
      </c>
      <c r="C26" s="10">
        <v>1</v>
      </c>
      <c r="D26" s="2" t="s">
        <v>1046</v>
      </c>
      <c r="E26" s="3">
        <v>45070</v>
      </c>
      <c r="F26" s="4">
        <v>6</v>
      </c>
      <c r="G26" s="5">
        <v>324</v>
      </c>
      <c r="H26" s="4">
        <v>0.9</v>
      </c>
      <c r="I26" s="2" t="s">
        <v>23</v>
      </c>
      <c r="J26" s="2" t="s">
        <v>46</v>
      </c>
      <c r="K26" s="12" t="s">
        <v>982</v>
      </c>
      <c r="L26" s="2" t="s">
        <v>1177</v>
      </c>
      <c r="M26" s="2" t="s">
        <v>1178</v>
      </c>
      <c r="N26" s="2" t="s">
        <v>1179</v>
      </c>
      <c r="O26" s="5">
        <v>324</v>
      </c>
      <c r="P26" s="5">
        <v>0</v>
      </c>
      <c r="Q26" s="5">
        <v>68.849999999999994</v>
      </c>
      <c r="R26" s="2" t="s">
        <v>260</v>
      </c>
      <c r="S26" s="5">
        <v>0</v>
      </c>
      <c r="T26" s="2" t="s">
        <v>1180</v>
      </c>
      <c r="U26" s="2" t="s">
        <v>31</v>
      </c>
      <c r="V26" s="2">
        <v>62204</v>
      </c>
      <c r="W26" s="13">
        <f>12+1.65+7.6</f>
        <v>21.25</v>
      </c>
      <c r="X26" s="21" t="s">
        <v>1289</v>
      </c>
      <c r="Y26" s="13">
        <f>W26-9.25</f>
        <v>12</v>
      </c>
      <c r="Z26" s="22">
        <f>O26*Y26%</f>
        <v>38.879999999999995</v>
      </c>
      <c r="AA26" s="22">
        <f>O26-Z26</f>
        <v>285.12</v>
      </c>
      <c r="AB26" s="22">
        <f>AA26*1.65%</f>
        <v>4.7044800000000002</v>
      </c>
      <c r="AC26" s="22">
        <f>O26*1.65%</f>
        <v>5.3460000000000001</v>
      </c>
      <c r="AD26" s="26">
        <f>AC26-AB26</f>
        <v>0.64151999999999987</v>
      </c>
      <c r="AE26" s="22">
        <f>AA26*7.6%</f>
        <v>21.669119999999999</v>
      </c>
      <c r="AF26">
        <f>O26*7.6%</f>
        <v>24.623999999999999</v>
      </c>
      <c r="AG26" s="26">
        <f>AF26-AE26</f>
        <v>2.9548799999999993</v>
      </c>
    </row>
    <row r="27" spans="1:33" x14ac:dyDescent="0.25">
      <c r="A27">
        <v>100</v>
      </c>
      <c r="B27" s="10">
        <v>931066</v>
      </c>
      <c r="C27" s="10">
        <v>1</v>
      </c>
      <c r="D27" s="2" t="s">
        <v>1000</v>
      </c>
      <c r="E27" s="3">
        <v>45070</v>
      </c>
      <c r="F27" s="4">
        <v>6</v>
      </c>
      <c r="G27" s="5">
        <v>402</v>
      </c>
      <c r="H27" s="4">
        <v>1.8</v>
      </c>
      <c r="I27" s="2" t="s">
        <v>23</v>
      </c>
      <c r="J27" s="2" t="s">
        <v>46</v>
      </c>
      <c r="K27" s="12" t="s">
        <v>982</v>
      </c>
      <c r="L27" s="2" t="s">
        <v>1177</v>
      </c>
      <c r="M27" s="2" t="s">
        <v>1178</v>
      </c>
      <c r="N27" s="2" t="s">
        <v>1179</v>
      </c>
      <c r="O27" s="5">
        <v>402</v>
      </c>
      <c r="P27" s="5">
        <v>0</v>
      </c>
      <c r="Q27" s="5">
        <v>85.42</v>
      </c>
      <c r="R27" s="2" t="s">
        <v>260</v>
      </c>
      <c r="S27" s="5">
        <v>0</v>
      </c>
      <c r="T27" s="2" t="s">
        <v>1180</v>
      </c>
      <c r="U27" s="2" t="s">
        <v>31</v>
      </c>
      <c r="V27" s="2">
        <v>62204</v>
      </c>
      <c r="W27" s="13">
        <f>12+1.65+7.6</f>
        <v>21.25</v>
      </c>
      <c r="X27" s="21" t="s">
        <v>1289</v>
      </c>
      <c r="Y27" s="13">
        <f>W27-9.25</f>
        <v>12</v>
      </c>
      <c r="Z27" s="22">
        <f>O27*Y27%</f>
        <v>48.239999999999995</v>
      </c>
      <c r="AA27" s="22">
        <f>O27-Z27</f>
        <v>353.76</v>
      </c>
      <c r="AB27" s="22">
        <f>AA27*1.65%</f>
        <v>5.83704</v>
      </c>
      <c r="AC27" s="22">
        <f>O27*1.65%</f>
        <v>6.633</v>
      </c>
      <c r="AD27" s="26">
        <f>AC27-AB27</f>
        <v>0.79596</v>
      </c>
      <c r="AE27" s="22">
        <f>AA27*7.6%</f>
        <v>26.885759999999998</v>
      </c>
      <c r="AF27">
        <f>O27*7.6%</f>
        <v>30.552</v>
      </c>
      <c r="AG27" s="26">
        <f>AF27-AE27</f>
        <v>3.6662400000000019</v>
      </c>
    </row>
    <row r="28" spans="1:33" x14ac:dyDescent="0.25">
      <c r="A28">
        <v>100</v>
      </c>
      <c r="B28" s="10">
        <v>931066</v>
      </c>
      <c r="C28" s="10">
        <v>1</v>
      </c>
      <c r="D28" s="2" t="s">
        <v>1200</v>
      </c>
      <c r="E28" s="3">
        <v>45070</v>
      </c>
      <c r="F28" s="4">
        <v>4</v>
      </c>
      <c r="G28" s="5">
        <v>268</v>
      </c>
      <c r="H28" s="4">
        <v>1.2</v>
      </c>
      <c r="I28" s="2" t="s">
        <v>23</v>
      </c>
      <c r="J28" s="2" t="s">
        <v>46</v>
      </c>
      <c r="K28" s="12" t="s">
        <v>982</v>
      </c>
      <c r="L28" s="2" t="s">
        <v>1177</v>
      </c>
      <c r="M28" s="2" t="s">
        <v>1178</v>
      </c>
      <c r="N28" s="2" t="s">
        <v>1179</v>
      </c>
      <c r="O28" s="5">
        <v>268</v>
      </c>
      <c r="P28" s="5">
        <v>0</v>
      </c>
      <c r="Q28" s="5">
        <v>56.95</v>
      </c>
      <c r="R28" s="2" t="s">
        <v>260</v>
      </c>
      <c r="S28" s="5">
        <v>0</v>
      </c>
      <c r="T28" s="2" t="s">
        <v>1180</v>
      </c>
      <c r="U28" s="2" t="s">
        <v>31</v>
      </c>
      <c r="V28" s="2">
        <v>62204</v>
      </c>
      <c r="W28" s="13">
        <f>12+1.65+7.6</f>
        <v>21.25</v>
      </c>
      <c r="X28" s="21" t="s">
        <v>1289</v>
      </c>
      <c r="Y28" s="13">
        <f>W28-9.25</f>
        <v>12</v>
      </c>
      <c r="Z28" s="22">
        <f>O28*Y28%</f>
        <v>32.159999999999997</v>
      </c>
      <c r="AA28" s="22">
        <f>O28-Z28</f>
        <v>235.84</v>
      </c>
      <c r="AB28" s="22">
        <f>AA28*1.65%</f>
        <v>3.8913600000000002</v>
      </c>
      <c r="AC28" s="22">
        <f>O28*1.65%</f>
        <v>4.4220000000000006</v>
      </c>
      <c r="AD28" s="26">
        <f>AC28-AB28</f>
        <v>0.53064000000000044</v>
      </c>
      <c r="AE28" s="22">
        <f>AA28*7.6%</f>
        <v>17.923839999999998</v>
      </c>
      <c r="AF28">
        <f>O28*7.6%</f>
        <v>20.367999999999999</v>
      </c>
      <c r="AG28" s="26">
        <f>AF28-AE28</f>
        <v>2.4441600000000001</v>
      </c>
    </row>
    <row r="29" spans="1:33" x14ac:dyDescent="0.25">
      <c r="A29">
        <v>100</v>
      </c>
      <c r="B29" s="10">
        <v>931066</v>
      </c>
      <c r="C29" s="10">
        <v>1</v>
      </c>
      <c r="D29" s="2" t="s">
        <v>1201</v>
      </c>
      <c r="E29" s="3">
        <v>45070</v>
      </c>
      <c r="F29" s="4">
        <v>4</v>
      </c>
      <c r="G29" s="5">
        <v>268</v>
      </c>
      <c r="H29" s="4">
        <v>1.2</v>
      </c>
      <c r="I29" s="2" t="s">
        <v>23</v>
      </c>
      <c r="J29" s="2" t="s">
        <v>46</v>
      </c>
      <c r="K29" s="12" t="s">
        <v>982</v>
      </c>
      <c r="L29" s="2" t="s">
        <v>1177</v>
      </c>
      <c r="M29" s="2" t="s">
        <v>1178</v>
      </c>
      <c r="N29" s="2" t="s">
        <v>1179</v>
      </c>
      <c r="O29" s="5">
        <v>268</v>
      </c>
      <c r="P29" s="5">
        <v>0</v>
      </c>
      <c r="Q29" s="5">
        <v>56.95</v>
      </c>
      <c r="R29" s="2" t="s">
        <v>260</v>
      </c>
      <c r="S29" s="5">
        <v>0</v>
      </c>
      <c r="T29" s="2" t="s">
        <v>1180</v>
      </c>
      <c r="U29" s="2" t="s">
        <v>31</v>
      </c>
      <c r="V29" s="2">
        <v>62204</v>
      </c>
      <c r="W29" s="13">
        <f>12+1.65+7.6</f>
        <v>21.25</v>
      </c>
      <c r="X29" s="21" t="s">
        <v>1289</v>
      </c>
      <c r="Y29" s="13">
        <f>W29-9.25</f>
        <v>12</v>
      </c>
      <c r="Z29" s="22">
        <f>O29*Y29%</f>
        <v>32.159999999999997</v>
      </c>
      <c r="AA29" s="22">
        <f>O29-Z29</f>
        <v>235.84</v>
      </c>
      <c r="AB29" s="22">
        <f>AA29*1.65%</f>
        <v>3.8913600000000002</v>
      </c>
      <c r="AC29" s="22">
        <f>O29*1.65%</f>
        <v>4.4220000000000006</v>
      </c>
      <c r="AD29" s="26">
        <f>AC29-AB29</f>
        <v>0.53064000000000044</v>
      </c>
      <c r="AE29" s="22">
        <f>AA29*7.6%</f>
        <v>17.923839999999998</v>
      </c>
      <c r="AF29">
        <f>O29*7.6%</f>
        <v>20.367999999999999</v>
      </c>
      <c r="AG29" s="26">
        <f>AF29-AE29</f>
        <v>2.4441600000000001</v>
      </c>
    </row>
    <row r="30" spans="1:33" x14ac:dyDescent="0.25">
      <c r="A30">
        <v>100</v>
      </c>
      <c r="B30" s="10">
        <v>930076</v>
      </c>
      <c r="C30" s="10">
        <v>1</v>
      </c>
      <c r="D30" s="2" t="s">
        <v>1108</v>
      </c>
      <c r="E30" s="3">
        <v>45064</v>
      </c>
      <c r="F30" s="4">
        <v>1</v>
      </c>
      <c r="G30" s="5">
        <v>230</v>
      </c>
      <c r="H30" s="4">
        <v>3</v>
      </c>
      <c r="I30" s="2" t="s">
        <v>23</v>
      </c>
      <c r="J30" s="2" t="s">
        <v>93</v>
      </c>
      <c r="K30" s="12" t="s">
        <v>982</v>
      </c>
      <c r="L30" s="2" t="s">
        <v>893</v>
      </c>
      <c r="M30" s="2" t="s">
        <v>894</v>
      </c>
      <c r="N30" s="2" t="s">
        <v>895</v>
      </c>
      <c r="O30" s="5">
        <v>230</v>
      </c>
      <c r="P30" s="5">
        <v>0</v>
      </c>
      <c r="Q30" s="5">
        <v>48.88</v>
      </c>
      <c r="R30" s="2" t="s">
        <v>260</v>
      </c>
      <c r="S30" s="5">
        <v>0</v>
      </c>
      <c r="T30" s="2" t="s">
        <v>896</v>
      </c>
      <c r="U30" s="2" t="s">
        <v>31</v>
      </c>
      <c r="V30" s="2">
        <v>62404</v>
      </c>
      <c r="W30" s="13">
        <f>12+1.65+7.6</f>
        <v>21.25</v>
      </c>
      <c r="X30" s="21" t="s">
        <v>1289</v>
      </c>
      <c r="Y30" s="13">
        <f>W30-9.25</f>
        <v>12</v>
      </c>
      <c r="Z30" s="22">
        <f>O30*Y30%</f>
        <v>27.599999999999998</v>
      </c>
      <c r="AA30" s="22">
        <f>O30-Z30</f>
        <v>202.4</v>
      </c>
      <c r="AB30" s="22">
        <f>AA30*1.65%</f>
        <v>3.3396000000000003</v>
      </c>
      <c r="AC30" s="22">
        <f>O30*1.65%</f>
        <v>3.7950000000000004</v>
      </c>
      <c r="AD30" s="26">
        <f>AC30-AB30</f>
        <v>0.45540000000000003</v>
      </c>
      <c r="AE30" s="22">
        <f>AA30*7.6%</f>
        <v>15.382400000000001</v>
      </c>
      <c r="AF30">
        <f>O30*7.6%</f>
        <v>17.48</v>
      </c>
      <c r="AG30" s="26">
        <f>AF30-AE30</f>
        <v>2.0975999999999999</v>
      </c>
    </row>
    <row r="31" spans="1:33" x14ac:dyDescent="0.25">
      <c r="A31">
        <v>100</v>
      </c>
      <c r="B31" s="10">
        <v>930098</v>
      </c>
      <c r="C31" s="10">
        <v>1</v>
      </c>
      <c r="D31" s="2" t="s">
        <v>1108</v>
      </c>
      <c r="E31" s="3">
        <v>45064</v>
      </c>
      <c r="F31" s="4">
        <v>1</v>
      </c>
      <c r="G31" s="5">
        <v>230</v>
      </c>
      <c r="H31" s="4">
        <v>3</v>
      </c>
      <c r="I31" s="2" t="s">
        <v>23</v>
      </c>
      <c r="J31" s="2" t="s">
        <v>93</v>
      </c>
      <c r="K31" s="12" t="s">
        <v>982</v>
      </c>
      <c r="L31" s="2" t="s">
        <v>112</v>
      </c>
      <c r="M31" s="2" t="s">
        <v>113</v>
      </c>
      <c r="N31" s="2" t="s">
        <v>114</v>
      </c>
      <c r="O31" s="5">
        <v>230</v>
      </c>
      <c r="P31" s="5">
        <v>0</v>
      </c>
      <c r="Q31" s="5">
        <v>48.88</v>
      </c>
      <c r="R31" s="2" t="s">
        <v>260</v>
      </c>
      <c r="S31" s="5">
        <v>0</v>
      </c>
      <c r="T31" s="2" t="s">
        <v>115</v>
      </c>
      <c r="U31" s="2" t="s">
        <v>31</v>
      </c>
      <c r="V31" s="2">
        <v>62404</v>
      </c>
      <c r="W31" s="13">
        <f>12+1.65+7.6</f>
        <v>21.25</v>
      </c>
      <c r="X31" s="21" t="s">
        <v>1289</v>
      </c>
      <c r="Y31" s="13">
        <f>W31-9.25</f>
        <v>12</v>
      </c>
      <c r="Z31" s="22">
        <f>O31*Y31%</f>
        <v>27.599999999999998</v>
      </c>
      <c r="AA31" s="22">
        <f>O31-Z31</f>
        <v>202.4</v>
      </c>
      <c r="AB31" s="22">
        <f>AA31*1.65%</f>
        <v>3.3396000000000003</v>
      </c>
      <c r="AC31" s="22">
        <f>O31*1.65%</f>
        <v>3.7950000000000004</v>
      </c>
      <c r="AD31" s="26">
        <f>AC31-AB31</f>
        <v>0.45540000000000003</v>
      </c>
      <c r="AE31" s="22">
        <f>AA31*7.6%</f>
        <v>15.382400000000001</v>
      </c>
      <c r="AF31">
        <f>O31*7.6%</f>
        <v>17.48</v>
      </c>
      <c r="AG31" s="26">
        <f>AF31-AE31</f>
        <v>2.0975999999999999</v>
      </c>
    </row>
    <row r="32" spans="1:33" x14ac:dyDescent="0.25">
      <c r="A32">
        <v>100</v>
      </c>
      <c r="B32" s="10">
        <v>931847</v>
      </c>
      <c r="C32" s="10">
        <v>1</v>
      </c>
      <c r="D32" s="2" t="s">
        <v>1278</v>
      </c>
      <c r="E32" s="3">
        <v>45075</v>
      </c>
      <c r="F32" s="4">
        <v>1</v>
      </c>
      <c r="G32" s="5">
        <v>445</v>
      </c>
      <c r="H32" s="4">
        <v>10</v>
      </c>
      <c r="I32" s="2" t="s">
        <v>23</v>
      </c>
      <c r="J32" s="2" t="s">
        <v>93</v>
      </c>
      <c r="K32" s="12" t="s">
        <v>982</v>
      </c>
      <c r="L32" s="2" t="s">
        <v>236</v>
      </c>
      <c r="M32" s="2" t="s">
        <v>237</v>
      </c>
      <c r="N32" s="2" t="s">
        <v>238</v>
      </c>
      <c r="O32" s="5">
        <v>445</v>
      </c>
      <c r="P32" s="5">
        <v>0</v>
      </c>
      <c r="Q32" s="5">
        <v>94.56</v>
      </c>
      <c r="R32" s="2" t="s">
        <v>260</v>
      </c>
      <c r="S32" s="5">
        <v>0</v>
      </c>
      <c r="T32" s="2" t="s">
        <v>98</v>
      </c>
      <c r="U32" s="2" t="s">
        <v>31</v>
      </c>
      <c r="V32" s="2">
        <v>62804</v>
      </c>
      <c r="W32" s="13">
        <f>12+1.65+7.6</f>
        <v>21.25</v>
      </c>
      <c r="X32" s="21" t="s">
        <v>1289</v>
      </c>
      <c r="Y32" s="13">
        <f>W32-9.25</f>
        <v>12</v>
      </c>
      <c r="Z32" s="22">
        <f>O32*Y32%</f>
        <v>53.4</v>
      </c>
      <c r="AA32" s="22">
        <f>O32-Z32</f>
        <v>391.6</v>
      </c>
      <c r="AB32" s="22">
        <f>AA32*1.65%</f>
        <v>6.4614000000000003</v>
      </c>
      <c r="AC32" s="22">
        <f>O32*1.65%</f>
        <v>7.3425000000000002</v>
      </c>
      <c r="AD32" s="26">
        <f>AC32-AB32</f>
        <v>0.88109999999999999</v>
      </c>
      <c r="AE32" s="22">
        <f>AA32*7.6%</f>
        <v>29.761600000000001</v>
      </c>
      <c r="AF32">
        <f>O32*7.6%</f>
        <v>33.82</v>
      </c>
      <c r="AG32" s="26">
        <f>AF32-AE32</f>
        <v>4.0583999999999989</v>
      </c>
    </row>
    <row r="33" spans="1:33" x14ac:dyDescent="0.25">
      <c r="A33">
        <v>100</v>
      </c>
      <c r="B33" s="10">
        <v>928003</v>
      </c>
      <c r="C33" s="10">
        <v>1</v>
      </c>
      <c r="D33" s="2" t="s">
        <v>587</v>
      </c>
      <c r="E33" s="3">
        <v>45050</v>
      </c>
      <c r="F33" s="4">
        <v>6</v>
      </c>
      <c r="G33" s="5">
        <v>90</v>
      </c>
      <c r="H33" s="4">
        <v>2.4</v>
      </c>
      <c r="I33" s="2" t="s">
        <v>23</v>
      </c>
      <c r="J33" s="2" t="s">
        <v>24</v>
      </c>
      <c r="K33" s="12" t="s">
        <v>982</v>
      </c>
      <c r="L33" s="2" t="s">
        <v>1028</v>
      </c>
      <c r="M33" s="2" t="s">
        <v>1029</v>
      </c>
      <c r="N33" s="2" t="s">
        <v>1030</v>
      </c>
      <c r="O33" s="5">
        <v>90</v>
      </c>
      <c r="P33" s="5">
        <v>0</v>
      </c>
      <c r="Q33" s="5">
        <v>19.13</v>
      </c>
      <c r="R33" s="2" t="s">
        <v>260</v>
      </c>
      <c r="S33" s="5">
        <v>0</v>
      </c>
      <c r="T33" s="2" t="s">
        <v>1031</v>
      </c>
      <c r="U33" s="2" t="s">
        <v>31</v>
      </c>
      <c r="V33" s="2">
        <v>62901</v>
      </c>
      <c r="W33" s="13">
        <f>12+1.65+7.6</f>
        <v>21.25</v>
      </c>
      <c r="X33" s="21" t="s">
        <v>1289</v>
      </c>
      <c r="Y33" s="13">
        <f>W33-9.25</f>
        <v>12</v>
      </c>
      <c r="Z33" s="22">
        <f>O33*Y33%</f>
        <v>10.799999999999999</v>
      </c>
      <c r="AA33" s="22">
        <f>O33-Z33</f>
        <v>79.2</v>
      </c>
      <c r="AB33" s="22">
        <f>AA33*1.65%</f>
        <v>1.3068000000000002</v>
      </c>
      <c r="AC33" s="22">
        <f>O33*1.65%</f>
        <v>1.4850000000000001</v>
      </c>
      <c r="AD33" s="26">
        <f>AC33-AB33</f>
        <v>0.17819999999999991</v>
      </c>
      <c r="AE33" s="22">
        <f>AA33*7.6%</f>
        <v>6.0191999999999997</v>
      </c>
      <c r="AF33">
        <f>O33*7.6%</f>
        <v>6.84</v>
      </c>
      <c r="AG33" s="26">
        <f>AF33-AE33</f>
        <v>0.8208000000000002</v>
      </c>
    </row>
    <row r="34" spans="1:33" x14ac:dyDescent="0.25">
      <c r="A34">
        <v>100</v>
      </c>
      <c r="B34" s="10">
        <v>931091</v>
      </c>
      <c r="C34" s="10">
        <v>1</v>
      </c>
      <c r="D34" s="2" t="s">
        <v>564</v>
      </c>
      <c r="E34" s="3">
        <v>45070</v>
      </c>
      <c r="F34" s="4">
        <v>15</v>
      </c>
      <c r="G34" s="5">
        <v>645</v>
      </c>
      <c r="H34" s="4">
        <v>13.95</v>
      </c>
      <c r="I34" s="2" t="s">
        <v>23</v>
      </c>
      <c r="J34" s="2" t="s">
        <v>24</v>
      </c>
      <c r="K34" s="12" t="s">
        <v>982</v>
      </c>
      <c r="L34" s="2" t="s">
        <v>1208</v>
      </c>
      <c r="M34" s="2" t="s">
        <v>1209</v>
      </c>
      <c r="N34" s="2" t="s">
        <v>1210</v>
      </c>
      <c r="O34" s="5">
        <v>645</v>
      </c>
      <c r="P34" s="5">
        <v>0</v>
      </c>
      <c r="Q34" s="5">
        <v>137.06</v>
      </c>
      <c r="R34" s="2" t="s">
        <v>260</v>
      </c>
      <c r="S34" s="5">
        <v>0</v>
      </c>
      <c r="T34" s="2" t="s">
        <v>1211</v>
      </c>
      <c r="U34" s="2" t="s">
        <v>31</v>
      </c>
      <c r="V34" s="2">
        <v>62901</v>
      </c>
      <c r="W34" s="13">
        <f>12+1.65+7.6</f>
        <v>21.25</v>
      </c>
      <c r="X34" s="21" t="s">
        <v>1289</v>
      </c>
      <c r="Y34" s="13">
        <f>W34-9.25</f>
        <v>12</v>
      </c>
      <c r="Z34" s="22">
        <f>O34*Y34%</f>
        <v>77.399999999999991</v>
      </c>
      <c r="AA34" s="22">
        <f>O34-Z34</f>
        <v>567.6</v>
      </c>
      <c r="AB34" s="22">
        <f>AA34*1.65%</f>
        <v>9.3654000000000011</v>
      </c>
      <c r="AC34" s="22">
        <f>O34*1.65%</f>
        <v>10.6425</v>
      </c>
      <c r="AD34" s="26">
        <f>AC34-AB34</f>
        <v>1.277099999999999</v>
      </c>
      <c r="AE34" s="22">
        <f>AA34*7.6%</f>
        <v>43.137599999999999</v>
      </c>
      <c r="AF34">
        <f>O34*7.6%</f>
        <v>49.019999999999996</v>
      </c>
      <c r="AG34" s="26">
        <f>AF34-AE34</f>
        <v>5.882399999999997</v>
      </c>
    </row>
    <row r="35" spans="1:33" x14ac:dyDescent="0.25">
      <c r="A35">
        <v>100</v>
      </c>
      <c r="B35" s="10">
        <v>930083</v>
      </c>
      <c r="C35" s="10">
        <v>1</v>
      </c>
      <c r="D35" s="2" t="s">
        <v>1108</v>
      </c>
      <c r="E35" s="3">
        <v>45064</v>
      </c>
      <c r="F35" s="4">
        <v>2</v>
      </c>
      <c r="G35" s="5">
        <v>460</v>
      </c>
      <c r="H35" s="4">
        <v>6</v>
      </c>
      <c r="I35" s="2" t="s">
        <v>23</v>
      </c>
      <c r="J35" s="2" t="s">
        <v>24</v>
      </c>
      <c r="K35" s="12" t="s">
        <v>982</v>
      </c>
      <c r="L35" s="2" t="s">
        <v>1115</v>
      </c>
      <c r="M35" s="2" t="s">
        <v>1116</v>
      </c>
      <c r="N35" s="2" t="s">
        <v>1117</v>
      </c>
      <c r="O35" s="5">
        <v>460</v>
      </c>
      <c r="P35" s="5">
        <v>0</v>
      </c>
      <c r="Q35" s="5">
        <v>97.75</v>
      </c>
      <c r="R35" s="2" t="s">
        <v>260</v>
      </c>
      <c r="S35" s="5">
        <v>0</v>
      </c>
      <c r="T35" s="2" t="s">
        <v>1118</v>
      </c>
      <c r="U35" s="2" t="s">
        <v>31</v>
      </c>
      <c r="V35" s="2">
        <v>62904</v>
      </c>
      <c r="W35" s="13">
        <f>12+1.65+7.6</f>
        <v>21.25</v>
      </c>
      <c r="X35" s="21" t="s">
        <v>1289</v>
      </c>
      <c r="Y35" s="13">
        <f>W35-9.25</f>
        <v>12</v>
      </c>
      <c r="Z35" s="22">
        <f>O35*Y35%</f>
        <v>55.199999999999996</v>
      </c>
      <c r="AA35" s="22">
        <f>O35-Z35</f>
        <v>404.8</v>
      </c>
      <c r="AB35" s="22">
        <f>AA35*1.65%</f>
        <v>6.6792000000000007</v>
      </c>
      <c r="AC35" s="22">
        <f>O35*1.65%</f>
        <v>7.5900000000000007</v>
      </c>
      <c r="AD35" s="26">
        <f>AC35-AB35</f>
        <v>0.91080000000000005</v>
      </c>
      <c r="AE35" s="22">
        <f>AA35*7.6%</f>
        <v>30.764800000000001</v>
      </c>
      <c r="AF35">
        <f>O35*7.6%</f>
        <v>34.96</v>
      </c>
      <c r="AG35" s="26">
        <f>AF35-AE35</f>
        <v>4.1951999999999998</v>
      </c>
    </row>
    <row r="36" spans="1:33" x14ac:dyDescent="0.25">
      <c r="A36">
        <v>100</v>
      </c>
      <c r="B36" s="10">
        <v>930757</v>
      </c>
      <c r="C36" s="10">
        <v>1</v>
      </c>
      <c r="D36" s="2" t="s">
        <v>1152</v>
      </c>
      <c r="E36" s="3">
        <v>45069</v>
      </c>
      <c r="F36" s="4">
        <v>1</v>
      </c>
      <c r="G36" s="5">
        <v>38.9</v>
      </c>
      <c r="H36" s="4">
        <v>0.25</v>
      </c>
      <c r="I36" s="2" t="s">
        <v>23</v>
      </c>
      <c r="J36" s="2" t="s">
        <v>24</v>
      </c>
      <c r="K36" s="12" t="s">
        <v>982</v>
      </c>
      <c r="L36" s="2" t="s">
        <v>1153</v>
      </c>
      <c r="M36" s="2" t="s">
        <v>1154</v>
      </c>
      <c r="N36" s="2" t="s">
        <v>1155</v>
      </c>
      <c r="O36" s="5">
        <v>38.9</v>
      </c>
      <c r="P36" s="5">
        <v>0</v>
      </c>
      <c r="Q36" s="5">
        <v>8.27</v>
      </c>
      <c r="R36" s="2" t="s">
        <v>260</v>
      </c>
      <c r="S36" s="5">
        <v>0</v>
      </c>
      <c r="T36" s="2" t="s">
        <v>1156</v>
      </c>
      <c r="U36" s="2" t="s">
        <v>31</v>
      </c>
      <c r="V36" s="2">
        <v>62904</v>
      </c>
      <c r="W36" s="13">
        <f>12+1.65+7.6</f>
        <v>21.25</v>
      </c>
      <c r="X36" s="21" t="s">
        <v>1289</v>
      </c>
      <c r="Y36" s="13">
        <f>W36-9.25</f>
        <v>12</v>
      </c>
      <c r="Z36" s="22">
        <f>O36*Y36%</f>
        <v>4.6679999999999993</v>
      </c>
      <c r="AA36" s="22">
        <f>O36-Z36</f>
        <v>34.231999999999999</v>
      </c>
      <c r="AB36" s="22">
        <f>AA36*1.65%</f>
        <v>0.564828</v>
      </c>
      <c r="AC36" s="22">
        <f>O36*1.65%</f>
        <v>0.64185000000000003</v>
      </c>
      <c r="AD36" s="26">
        <f>AC36-AB36</f>
        <v>7.7022000000000035E-2</v>
      </c>
      <c r="AE36" s="22">
        <f>AA36*7.6%</f>
        <v>2.6016319999999999</v>
      </c>
      <c r="AF36">
        <f>O36*7.6%</f>
        <v>2.9563999999999999</v>
      </c>
      <c r="AG36" s="26">
        <f>AF36-AE36</f>
        <v>0.35476799999999997</v>
      </c>
    </row>
    <row r="37" spans="1:33" x14ac:dyDescent="0.25">
      <c r="A37">
        <v>100</v>
      </c>
      <c r="B37" s="10">
        <v>930932</v>
      </c>
      <c r="C37" s="10">
        <v>1</v>
      </c>
      <c r="D37" s="2" t="s">
        <v>1046</v>
      </c>
      <c r="E37" s="3">
        <v>45070</v>
      </c>
      <c r="F37" s="4">
        <v>2</v>
      </c>
      <c r="G37" s="5">
        <v>108</v>
      </c>
      <c r="H37" s="4">
        <v>0.3</v>
      </c>
      <c r="I37" s="2" t="s">
        <v>23</v>
      </c>
      <c r="J37" s="2" t="s">
        <v>24</v>
      </c>
      <c r="K37" s="12" t="s">
        <v>982</v>
      </c>
      <c r="L37" s="2" t="s">
        <v>264</v>
      </c>
      <c r="M37" s="2" t="s">
        <v>265</v>
      </c>
      <c r="N37" s="2" t="s">
        <v>266</v>
      </c>
      <c r="O37" s="5">
        <v>108</v>
      </c>
      <c r="P37" s="5">
        <v>0</v>
      </c>
      <c r="Q37" s="5">
        <v>22.95</v>
      </c>
      <c r="R37" s="2" t="s">
        <v>260</v>
      </c>
      <c r="S37" s="5">
        <v>0</v>
      </c>
      <c r="T37" s="2" t="s">
        <v>267</v>
      </c>
      <c r="U37" s="2" t="s">
        <v>31</v>
      </c>
      <c r="V37" s="2">
        <v>62904</v>
      </c>
      <c r="W37" s="13">
        <f>12+1.65+7.6</f>
        <v>21.25</v>
      </c>
      <c r="X37" s="21" t="s">
        <v>1289</v>
      </c>
      <c r="Y37" s="13">
        <f>W37-9.25</f>
        <v>12</v>
      </c>
      <c r="Z37" s="22">
        <f>O37*Y37%</f>
        <v>12.959999999999999</v>
      </c>
      <c r="AA37" s="22">
        <f>O37-Z37</f>
        <v>95.04</v>
      </c>
      <c r="AB37" s="22">
        <f>AA37*1.65%</f>
        <v>1.5681600000000002</v>
      </c>
      <c r="AC37" s="22">
        <f>O37*1.65%</f>
        <v>1.782</v>
      </c>
      <c r="AD37" s="26">
        <f>AC37-AB37</f>
        <v>0.21383999999999981</v>
      </c>
      <c r="AE37" s="22">
        <f>AA37*7.6%</f>
        <v>7.2230400000000001</v>
      </c>
      <c r="AF37">
        <f>O37*7.6%</f>
        <v>8.2080000000000002</v>
      </c>
      <c r="AG37" s="26">
        <f>AF37-AE37</f>
        <v>0.98496000000000006</v>
      </c>
    </row>
    <row r="38" spans="1:33" x14ac:dyDescent="0.25">
      <c r="A38">
        <v>100</v>
      </c>
      <c r="B38" s="10">
        <v>931268</v>
      </c>
      <c r="C38" s="10">
        <v>1</v>
      </c>
      <c r="D38" s="2" t="s">
        <v>903</v>
      </c>
      <c r="E38" s="3">
        <v>45071</v>
      </c>
      <c r="F38" s="4">
        <v>1</v>
      </c>
      <c r="G38" s="5">
        <v>56</v>
      </c>
      <c r="H38" s="4">
        <v>1.4</v>
      </c>
      <c r="I38" s="2" t="s">
        <v>23</v>
      </c>
      <c r="J38" s="2" t="s">
        <v>24</v>
      </c>
      <c r="K38" s="12" t="s">
        <v>982</v>
      </c>
      <c r="L38" s="2" t="s">
        <v>1251</v>
      </c>
      <c r="M38" s="2" t="s">
        <v>1252</v>
      </c>
      <c r="N38" s="2" t="s">
        <v>1253</v>
      </c>
      <c r="O38" s="5">
        <v>56</v>
      </c>
      <c r="P38" s="5">
        <v>0</v>
      </c>
      <c r="Q38" s="5">
        <v>11.9</v>
      </c>
      <c r="R38" s="2" t="s">
        <v>260</v>
      </c>
      <c r="S38" s="5">
        <v>0</v>
      </c>
      <c r="T38" s="2" t="s">
        <v>1254</v>
      </c>
      <c r="U38" s="2" t="s">
        <v>31</v>
      </c>
      <c r="V38" s="2">
        <v>62904</v>
      </c>
      <c r="W38" s="13">
        <f>12+1.65+7.6</f>
        <v>21.25</v>
      </c>
      <c r="X38" s="21" t="s">
        <v>1289</v>
      </c>
      <c r="Y38" s="13">
        <f>W38-9.25</f>
        <v>12</v>
      </c>
      <c r="Z38" s="22">
        <f>O38*Y38%</f>
        <v>6.72</v>
      </c>
      <c r="AA38" s="22">
        <f>O38-Z38</f>
        <v>49.28</v>
      </c>
      <c r="AB38" s="22">
        <f>AA38*1.65%</f>
        <v>0.81312000000000006</v>
      </c>
      <c r="AC38" s="22">
        <f>O38*1.65%</f>
        <v>0.92400000000000004</v>
      </c>
      <c r="AD38" s="26">
        <f>AC38-AB38</f>
        <v>0.11087999999999998</v>
      </c>
      <c r="AE38" s="22">
        <f>AA38*7.6%</f>
        <v>3.7452800000000002</v>
      </c>
      <c r="AF38">
        <f>O38*7.6%</f>
        <v>4.2560000000000002</v>
      </c>
      <c r="AG38" s="26">
        <f>AF38-AE38</f>
        <v>0.51072000000000006</v>
      </c>
    </row>
    <row r="39" spans="1:33" x14ac:dyDescent="0.25">
      <c r="A39">
        <v>100</v>
      </c>
      <c r="B39" s="10">
        <v>931843</v>
      </c>
      <c r="C39" s="10">
        <v>1</v>
      </c>
      <c r="D39" s="2" t="s">
        <v>1046</v>
      </c>
      <c r="E39" s="3">
        <v>45075</v>
      </c>
      <c r="F39" s="4">
        <v>3</v>
      </c>
      <c r="G39" s="5">
        <v>162</v>
      </c>
      <c r="H39" s="4">
        <v>0.45</v>
      </c>
      <c r="I39" s="2" t="s">
        <v>23</v>
      </c>
      <c r="J39" s="2" t="s">
        <v>24</v>
      </c>
      <c r="K39" s="12" t="s">
        <v>982</v>
      </c>
      <c r="L39" s="2" t="s">
        <v>1266</v>
      </c>
      <c r="M39" s="2" t="s">
        <v>1267</v>
      </c>
      <c r="N39" s="2" t="s">
        <v>1268</v>
      </c>
      <c r="O39" s="5">
        <v>162</v>
      </c>
      <c r="P39" s="5">
        <v>0</v>
      </c>
      <c r="Q39" s="5">
        <v>34.42</v>
      </c>
      <c r="R39" s="2" t="s">
        <v>260</v>
      </c>
      <c r="S39" s="5">
        <v>0</v>
      </c>
      <c r="T39" s="2" t="s">
        <v>30</v>
      </c>
      <c r="U39" s="2" t="s">
        <v>31</v>
      </c>
      <c r="V39" s="2">
        <v>62904</v>
      </c>
      <c r="W39" s="13">
        <f>12+1.65+7.6</f>
        <v>21.25</v>
      </c>
      <c r="X39" s="21" t="s">
        <v>1289</v>
      </c>
      <c r="Y39" s="13">
        <f>W39-9.25</f>
        <v>12</v>
      </c>
      <c r="Z39" s="22">
        <f>O39*Y39%</f>
        <v>19.439999999999998</v>
      </c>
      <c r="AA39" s="22">
        <f>O39-Z39</f>
        <v>142.56</v>
      </c>
      <c r="AB39" s="22">
        <f>AA39*1.65%</f>
        <v>2.3522400000000001</v>
      </c>
      <c r="AC39" s="22">
        <f>O39*1.65%</f>
        <v>2.673</v>
      </c>
      <c r="AD39" s="26">
        <f>AC39-AB39</f>
        <v>0.32075999999999993</v>
      </c>
      <c r="AE39" s="22">
        <f>AA39*7.6%</f>
        <v>10.83456</v>
      </c>
      <c r="AF39">
        <f>O39*7.6%</f>
        <v>12.311999999999999</v>
      </c>
      <c r="AG39" s="26">
        <f>AF39-AE39</f>
        <v>1.4774399999999996</v>
      </c>
    </row>
    <row r="40" spans="1:33" x14ac:dyDescent="0.25">
      <c r="A40">
        <v>100</v>
      </c>
      <c r="B40" s="10">
        <v>931850</v>
      </c>
      <c r="C40" s="10">
        <v>1</v>
      </c>
      <c r="D40" s="2" t="s">
        <v>1176</v>
      </c>
      <c r="E40" s="3">
        <v>45075</v>
      </c>
      <c r="F40" s="4">
        <v>2</v>
      </c>
      <c r="G40" s="5">
        <v>84</v>
      </c>
      <c r="H40" s="4">
        <v>0.18</v>
      </c>
      <c r="I40" s="2" t="s">
        <v>23</v>
      </c>
      <c r="J40" s="2" t="s">
        <v>24</v>
      </c>
      <c r="K40" s="12" t="s">
        <v>982</v>
      </c>
      <c r="L40" s="2" t="s">
        <v>1280</v>
      </c>
      <c r="M40" s="2" t="s">
        <v>1281</v>
      </c>
      <c r="N40" s="2" t="s">
        <v>1282</v>
      </c>
      <c r="O40" s="5">
        <v>84</v>
      </c>
      <c r="P40" s="5">
        <v>0</v>
      </c>
      <c r="Q40" s="5">
        <v>17.850000000000001</v>
      </c>
      <c r="R40" s="2" t="s">
        <v>260</v>
      </c>
      <c r="S40" s="5">
        <v>0</v>
      </c>
      <c r="T40" s="2" t="s">
        <v>30</v>
      </c>
      <c r="U40" s="2" t="s">
        <v>31</v>
      </c>
      <c r="V40" s="2">
        <v>62904</v>
      </c>
      <c r="W40" s="13">
        <f>12+1.65+7.6</f>
        <v>21.25</v>
      </c>
      <c r="X40" s="21" t="s">
        <v>1289</v>
      </c>
      <c r="Y40" s="13">
        <f>W40-9.25</f>
        <v>12</v>
      </c>
      <c r="Z40" s="22">
        <f>O40*Y40%</f>
        <v>10.08</v>
      </c>
      <c r="AA40" s="22">
        <f>O40-Z40</f>
        <v>73.92</v>
      </c>
      <c r="AB40" s="22">
        <f>AA40*1.65%</f>
        <v>1.2196800000000001</v>
      </c>
      <c r="AC40" s="22">
        <f>O40*1.65%</f>
        <v>1.3860000000000001</v>
      </c>
      <c r="AD40" s="26">
        <f>AC40-AB40</f>
        <v>0.16632000000000002</v>
      </c>
      <c r="AE40" s="22">
        <f>AA40*7.6%</f>
        <v>5.6179199999999998</v>
      </c>
      <c r="AF40">
        <f>O40*7.6%</f>
        <v>6.3839999999999995</v>
      </c>
      <c r="AG40" s="26">
        <f>AF40-AE40</f>
        <v>0.76607999999999965</v>
      </c>
    </row>
    <row r="41" spans="1:33" x14ac:dyDescent="0.25">
      <c r="A41">
        <v>100</v>
      </c>
      <c r="B41" s="10">
        <v>928699</v>
      </c>
      <c r="C41" s="10">
        <v>1</v>
      </c>
      <c r="D41" s="2" t="s">
        <v>1046</v>
      </c>
      <c r="E41" s="3">
        <v>45055</v>
      </c>
      <c r="F41" s="4">
        <v>10</v>
      </c>
      <c r="G41" s="5">
        <v>540</v>
      </c>
      <c r="H41" s="4">
        <v>1.5</v>
      </c>
      <c r="I41" s="2" t="s">
        <v>23</v>
      </c>
      <c r="J41" s="2" t="s">
        <v>36</v>
      </c>
      <c r="K41" s="12" t="s">
        <v>982</v>
      </c>
      <c r="L41" s="2" t="s">
        <v>1047</v>
      </c>
      <c r="M41" s="2" t="s">
        <v>1048</v>
      </c>
      <c r="N41" s="2" t="s">
        <v>1049</v>
      </c>
      <c r="O41" s="5">
        <v>540</v>
      </c>
      <c r="P41" s="5">
        <v>0</v>
      </c>
      <c r="Q41" s="5">
        <v>114.75</v>
      </c>
      <c r="R41" s="2" t="s">
        <v>260</v>
      </c>
      <c r="S41" s="5">
        <v>0</v>
      </c>
      <c r="T41" s="2" t="s">
        <v>1050</v>
      </c>
      <c r="U41" s="2" t="s">
        <v>31</v>
      </c>
      <c r="V41" s="2">
        <v>62904</v>
      </c>
      <c r="W41" s="13">
        <f>12+1.65+7.6</f>
        <v>21.25</v>
      </c>
      <c r="X41" s="21" t="s">
        <v>1289</v>
      </c>
      <c r="Y41" s="13">
        <f>W41-9.25</f>
        <v>12</v>
      </c>
      <c r="Z41" s="22">
        <f>O41*Y41%</f>
        <v>64.8</v>
      </c>
      <c r="AA41" s="22">
        <f>O41-Z41</f>
        <v>475.2</v>
      </c>
      <c r="AB41" s="22">
        <f>AA41*1.65%</f>
        <v>7.8407999999999998</v>
      </c>
      <c r="AC41" s="22">
        <f>O41*1.65%</f>
        <v>8.91</v>
      </c>
      <c r="AD41" s="26">
        <f>AC41-AB41</f>
        <v>1.0692000000000004</v>
      </c>
      <c r="AE41" s="22">
        <f>AA41*7.6%</f>
        <v>36.115200000000002</v>
      </c>
      <c r="AF41">
        <f>O41*7.6%</f>
        <v>41.04</v>
      </c>
      <c r="AG41" s="26">
        <f>AF41-AE41</f>
        <v>4.9247999999999976</v>
      </c>
    </row>
    <row r="42" spans="1:33" x14ac:dyDescent="0.25">
      <c r="A42">
        <v>100</v>
      </c>
      <c r="B42" s="10">
        <v>929751</v>
      </c>
      <c r="C42" s="10">
        <v>1</v>
      </c>
      <c r="D42" s="2" t="s">
        <v>903</v>
      </c>
      <c r="E42" s="3">
        <v>45062</v>
      </c>
      <c r="F42" s="4">
        <v>2</v>
      </c>
      <c r="G42" s="5">
        <v>112</v>
      </c>
      <c r="H42" s="4">
        <v>2.8</v>
      </c>
      <c r="I42" s="2" t="s">
        <v>23</v>
      </c>
      <c r="J42" s="2" t="s">
        <v>36</v>
      </c>
      <c r="K42" s="12" t="s">
        <v>982</v>
      </c>
      <c r="L42" s="2" t="s">
        <v>1096</v>
      </c>
      <c r="M42" s="2" t="s">
        <v>1097</v>
      </c>
      <c r="N42" s="2" t="s">
        <v>1098</v>
      </c>
      <c r="O42" s="5">
        <v>112</v>
      </c>
      <c r="P42" s="5">
        <v>0</v>
      </c>
      <c r="Q42" s="5">
        <v>23.8</v>
      </c>
      <c r="R42" s="2" t="s">
        <v>260</v>
      </c>
      <c r="S42" s="5">
        <v>0</v>
      </c>
      <c r="T42" s="2" t="s">
        <v>1099</v>
      </c>
      <c r="U42" s="2" t="s">
        <v>31</v>
      </c>
      <c r="V42" s="2">
        <v>62904</v>
      </c>
      <c r="W42" s="13">
        <f>12+1.65+7.6</f>
        <v>21.25</v>
      </c>
      <c r="X42" s="21" t="s">
        <v>1289</v>
      </c>
      <c r="Y42" s="13">
        <f>W42-9.25</f>
        <v>12</v>
      </c>
      <c r="Z42" s="22">
        <f>O42*Y42%</f>
        <v>13.44</v>
      </c>
      <c r="AA42" s="22">
        <f>O42-Z42</f>
        <v>98.56</v>
      </c>
      <c r="AB42" s="22">
        <f>AA42*1.65%</f>
        <v>1.6262400000000001</v>
      </c>
      <c r="AC42" s="22">
        <f>O42*1.65%</f>
        <v>1.8480000000000001</v>
      </c>
      <c r="AD42" s="26">
        <f>AC42-AB42</f>
        <v>0.22175999999999996</v>
      </c>
      <c r="AE42" s="22">
        <f>AA42*7.6%</f>
        <v>7.4905600000000003</v>
      </c>
      <c r="AF42">
        <f>O42*7.6%</f>
        <v>8.5120000000000005</v>
      </c>
      <c r="AG42" s="26">
        <f>AF42-AE42</f>
        <v>1.0214400000000001</v>
      </c>
    </row>
    <row r="43" spans="1:33" x14ac:dyDescent="0.25">
      <c r="A43">
        <v>100</v>
      </c>
      <c r="B43" s="10">
        <v>929751</v>
      </c>
      <c r="C43" s="10">
        <v>1</v>
      </c>
      <c r="D43" s="2" t="s">
        <v>784</v>
      </c>
      <c r="E43" s="3">
        <v>45062</v>
      </c>
      <c r="F43" s="4">
        <v>6</v>
      </c>
      <c r="G43" s="5">
        <v>318</v>
      </c>
      <c r="H43" s="4">
        <v>1.8</v>
      </c>
      <c r="I43" s="2" t="s">
        <v>23</v>
      </c>
      <c r="J43" s="2" t="s">
        <v>36</v>
      </c>
      <c r="K43" s="12" t="s">
        <v>982</v>
      </c>
      <c r="L43" s="2" t="s">
        <v>1096</v>
      </c>
      <c r="M43" s="2" t="s">
        <v>1097</v>
      </c>
      <c r="N43" s="2" t="s">
        <v>1098</v>
      </c>
      <c r="O43" s="5">
        <v>318</v>
      </c>
      <c r="P43" s="5">
        <v>0</v>
      </c>
      <c r="Q43" s="5">
        <v>67.58</v>
      </c>
      <c r="R43" s="2" t="s">
        <v>260</v>
      </c>
      <c r="S43" s="5">
        <v>0</v>
      </c>
      <c r="T43" s="2" t="s">
        <v>1099</v>
      </c>
      <c r="U43" s="2" t="s">
        <v>31</v>
      </c>
      <c r="V43" s="2">
        <v>62904</v>
      </c>
      <c r="W43" s="13">
        <f>12+1.65+7.6</f>
        <v>21.25</v>
      </c>
      <c r="X43" s="21" t="s">
        <v>1289</v>
      </c>
      <c r="Y43" s="13">
        <f>W43-9.25</f>
        <v>12</v>
      </c>
      <c r="Z43" s="22">
        <f>O43*Y43%</f>
        <v>38.159999999999997</v>
      </c>
      <c r="AA43" s="22">
        <f>O43-Z43</f>
        <v>279.84000000000003</v>
      </c>
      <c r="AB43" s="22">
        <f>AA43*1.65%</f>
        <v>4.6173600000000006</v>
      </c>
      <c r="AC43" s="22">
        <f>O43*1.65%</f>
        <v>5.2469999999999999</v>
      </c>
      <c r="AD43" s="26">
        <f>AC43-AB43</f>
        <v>0.62963999999999931</v>
      </c>
      <c r="AE43" s="22">
        <f>AA43*7.6%</f>
        <v>21.267840000000003</v>
      </c>
      <c r="AF43">
        <f>O43*7.6%</f>
        <v>24.167999999999999</v>
      </c>
      <c r="AG43" s="26">
        <f>AF43-AE43</f>
        <v>2.9001599999999961</v>
      </c>
    </row>
    <row r="44" spans="1:33" x14ac:dyDescent="0.25">
      <c r="A44">
        <v>100</v>
      </c>
      <c r="B44" s="10">
        <v>930750</v>
      </c>
      <c r="C44" s="10">
        <v>1</v>
      </c>
      <c r="D44" s="2" t="s">
        <v>1046</v>
      </c>
      <c r="E44" s="3">
        <v>45069</v>
      </c>
      <c r="F44" s="4">
        <v>6</v>
      </c>
      <c r="G44" s="5">
        <v>324</v>
      </c>
      <c r="H44" s="4">
        <v>0.9</v>
      </c>
      <c r="I44" s="2" t="s">
        <v>23</v>
      </c>
      <c r="J44" s="2" t="s">
        <v>36</v>
      </c>
      <c r="K44" s="12" t="s">
        <v>982</v>
      </c>
      <c r="L44" s="2" t="s">
        <v>1148</v>
      </c>
      <c r="M44" s="2" t="s">
        <v>1149</v>
      </c>
      <c r="N44" s="2" t="s">
        <v>1150</v>
      </c>
      <c r="O44" s="5">
        <v>324</v>
      </c>
      <c r="P44" s="5">
        <v>0</v>
      </c>
      <c r="Q44" s="5">
        <v>68.849999999999994</v>
      </c>
      <c r="R44" s="2" t="s">
        <v>260</v>
      </c>
      <c r="S44" s="5">
        <v>0</v>
      </c>
      <c r="T44" s="2" t="s">
        <v>1099</v>
      </c>
      <c r="U44" s="2" t="s">
        <v>31</v>
      </c>
      <c r="V44" s="2">
        <v>62904</v>
      </c>
      <c r="W44" s="13">
        <f>12+1.65+7.6</f>
        <v>21.25</v>
      </c>
      <c r="X44" s="21" t="s">
        <v>1289</v>
      </c>
      <c r="Y44" s="13">
        <f>W44-9.25</f>
        <v>12</v>
      </c>
      <c r="Z44" s="22">
        <f>O44*Y44%</f>
        <v>38.879999999999995</v>
      </c>
      <c r="AA44" s="22">
        <f>O44-Z44</f>
        <v>285.12</v>
      </c>
      <c r="AB44" s="22">
        <f>AA44*1.65%</f>
        <v>4.7044800000000002</v>
      </c>
      <c r="AC44" s="22">
        <f>O44*1.65%</f>
        <v>5.3460000000000001</v>
      </c>
      <c r="AD44" s="26">
        <f>AC44-AB44</f>
        <v>0.64151999999999987</v>
      </c>
      <c r="AE44" s="22">
        <f>AA44*7.6%</f>
        <v>21.669119999999999</v>
      </c>
      <c r="AF44">
        <f>O44*7.6%</f>
        <v>24.623999999999999</v>
      </c>
      <c r="AG44" s="26">
        <f>AF44-AE44</f>
        <v>2.9548799999999993</v>
      </c>
    </row>
    <row r="45" spans="1:33" x14ac:dyDescent="0.25">
      <c r="A45">
        <v>100</v>
      </c>
      <c r="B45" s="10">
        <v>931080</v>
      </c>
      <c r="C45" s="10">
        <v>1</v>
      </c>
      <c r="D45" s="2" t="s">
        <v>717</v>
      </c>
      <c r="E45" s="3">
        <v>45070</v>
      </c>
      <c r="F45" s="4">
        <v>20</v>
      </c>
      <c r="G45" s="5">
        <v>70</v>
      </c>
      <c r="H45" s="4">
        <v>1.5</v>
      </c>
      <c r="I45" s="2" t="s">
        <v>23</v>
      </c>
      <c r="J45" s="2" t="s">
        <v>36</v>
      </c>
      <c r="K45" s="12" t="s">
        <v>982</v>
      </c>
      <c r="L45" s="2" t="s">
        <v>1204</v>
      </c>
      <c r="M45" s="2" t="s">
        <v>1205</v>
      </c>
      <c r="N45" s="2" t="s">
        <v>1206</v>
      </c>
      <c r="O45" s="5">
        <v>70</v>
      </c>
      <c r="P45" s="5">
        <v>0</v>
      </c>
      <c r="Q45" s="5">
        <v>14.88</v>
      </c>
      <c r="R45" s="2" t="s">
        <v>260</v>
      </c>
      <c r="S45" s="5">
        <v>0</v>
      </c>
      <c r="T45" s="2" t="s">
        <v>271</v>
      </c>
      <c r="U45" s="2" t="s">
        <v>31</v>
      </c>
      <c r="V45" s="2">
        <v>62904</v>
      </c>
      <c r="W45" s="13">
        <f>12+1.65+7.6</f>
        <v>21.25</v>
      </c>
      <c r="X45" s="21" t="s">
        <v>1289</v>
      </c>
      <c r="Y45" s="13">
        <f>W45-9.25</f>
        <v>12</v>
      </c>
      <c r="Z45" s="22">
        <f>O45*Y45%</f>
        <v>8.4</v>
      </c>
      <c r="AA45" s="22">
        <f>O45-Z45</f>
        <v>61.6</v>
      </c>
      <c r="AB45" s="22">
        <f>AA45*1.65%</f>
        <v>1.0164</v>
      </c>
      <c r="AC45" s="22">
        <f>O45*1.65%</f>
        <v>1.155</v>
      </c>
      <c r="AD45" s="26">
        <f>AC45-AB45</f>
        <v>0.13860000000000006</v>
      </c>
      <c r="AE45" s="22">
        <f>AA45*7.6%</f>
        <v>4.6816000000000004</v>
      </c>
      <c r="AF45">
        <f>O45*7.6%</f>
        <v>5.32</v>
      </c>
      <c r="AG45" s="26">
        <f>AF45-AE45</f>
        <v>0.63839999999999986</v>
      </c>
    </row>
    <row r="46" spans="1:33" x14ac:dyDescent="0.25">
      <c r="A46">
        <v>100</v>
      </c>
      <c r="B46" s="10">
        <v>931240</v>
      </c>
      <c r="C46" s="10">
        <v>1</v>
      </c>
      <c r="D46" s="2" t="s">
        <v>1233</v>
      </c>
      <c r="E46" s="3">
        <v>45071</v>
      </c>
      <c r="F46" s="4">
        <v>6</v>
      </c>
      <c r="G46" s="5">
        <v>233.4</v>
      </c>
      <c r="H46" s="4">
        <v>1.5</v>
      </c>
      <c r="I46" s="2" t="s">
        <v>23</v>
      </c>
      <c r="J46" s="2" t="s">
        <v>36</v>
      </c>
      <c r="K46" s="12" t="s">
        <v>982</v>
      </c>
      <c r="L46" s="2" t="s">
        <v>1234</v>
      </c>
      <c r="M46" s="2" t="s">
        <v>1235</v>
      </c>
      <c r="N46" s="2" t="s">
        <v>1236</v>
      </c>
      <c r="O46" s="5">
        <v>233.4</v>
      </c>
      <c r="P46" s="5">
        <v>0</v>
      </c>
      <c r="Q46" s="5">
        <v>49.6</v>
      </c>
      <c r="R46" s="2" t="s">
        <v>260</v>
      </c>
      <c r="S46" s="5">
        <v>0</v>
      </c>
      <c r="T46" s="2" t="s">
        <v>1237</v>
      </c>
      <c r="U46" s="2" t="s">
        <v>31</v>
      </c>
      <c r="V46" s="2">
        <v>62904</v>
      </c>
      <c r="W46" s="13">
        <f>12+1.65+7.6</f>
        <v>21.25</v>
      </c>
      <c r="X46" s="21" t="s">
        <v>1289</v>
      </c>
      <c r="Y46" s="13">
        <f>W46-9.25</f>
        <v>12</v>
      </c>
      <c r="Z46" s="22">
        <f>O46*Y46%</f>
        <v>28.007999999999999</v>
      </c>
      <c r="AA46" s="22">
        <f>O46-Z46</f>
        <v>205.392</v>
      </c>
      <c r="AB46" s="22">
        <f>AA46*1.65%</f>
        <v>3.3889680000000002</v>
      </c>
      <c r="AC46" s="22">
        <f>O46*1.65%</f>
        <v>3.8511000000000002</v>
      </c>
      <c r="AD46" s="26">
        <f>AC46-AB46</f>
        <v>0.46213199999999999</v>
      </c>
      <c r="AE46" s="22">
        <f>AA46*7.6%</f>
        <v>15.609791999999999</v>
      </c>
      <c r="AF46">
        <f>O46*7.6%</f>
        <v>17.738399999999999</v>
      </c>
      <c r="AG46" s="26">
        <f>AF46-AE46</f>
        <v>2.1286079999999998</v>
      </c>
    </row>
    <row r="47" spans="1:33" x14ac:dyDescent="0.25">
      <c r="A47">
        <v>100</v>
      </c>
      <c r="B47" s="10">
        <v>931240</v>
      </c>
      <c r="C47" s="10">
        <v>1</v>
      </c>
      <c r="D47" s="2" t="s">
        <v>1238</v>
      </c>
      <c r="E47" s="3">
        <v>45071</v>
      </c>
      <c r="F47" s="4">
        <v>2</v>
      </c>
      <c r="G47" s="5">
        <v>77.8</v>
      </c>
      <c r="H47" s="4">
        <v>0.5</v>
      </c>
      <c r="I47" s="2" t="s">
        <v>23</v>
      </c>
      <c r="J47" s="2" t="s">
        <v>36</v>
      </c>
      <c r="K47" s="12" t="s">
        <v>982</v>
      </c>
      <c r="L47" s="2" t="s">
        <v>1234</v>
      </c>
      <c r="M47" s="2" t="s">
        <v>1235</v>
      </c>
      <c r="N47" s="2" t="s">
        <v>1236</v>
      </c>
      <c r="O47" s="5">
        <v>77.8</v>
      </c>
      <c r="P47" s="5">
        <v>0</v>
      </c>
      <c r="Q47" s="5">
        <v>16.53</v>
      </c>
      <c r="R47" s="2" t="s">
        <v>260</v>
      </c>
      <c r="S47" s="5">
        <v>0</v>
      </c>
      <c r="T47" s="2" t="s">
        <v>1237</v>
      </c>
      <c r="U47" s="2" t="s">
        <v>31</v>
      </c>
      <c r="V47" s="2">
        <v>62904</v>
      </c>
      <c r="W47" s="13">
        <f>12+1.65+7.6</f>
        <v>21.25</v>
      </c>
      <c r="X47" s="21" t="s">
        <v>1289</v>
      </c>
      <c r="Y47" s="13">
        <f>W47-9.25</f>
        <v>12</v>
      </c>
      <c r="Z47" s="22">
        <f>O47*Y47%</f>
        <v>9.3359999999999985</v>
      </c>
      <c r="AA47" s="22">
        <f>O47-Z47</f>
        <v>68.463999999999999</v>
      </c>
      <c r="AB47" s="22">
        <f>AA47*1.65%</f>
        <v>1.129656</v>
      </c>
      <c r="AC47" s="22">
        <f>O47*1.65%</f>
        <v>1.2837000000000001</v>
      </c>
      <c r="AD47" s="26">
        <f>AC47-AB47</f>
        <v>0.15404400000000007</v>
      </c>
      <c r="AE47" s="22">
        <f>AA47*7.6%</f>
        <v>5.2032639999999999</v>
      </c>
      <c r="AF47">
        <f>O47*7.6%</f>
        <v>5.9127999999999998</v>
      </c>
      <c r="AG47" s="26">
        <f>AF47-AE47</f>
        <v>0.70953599999999994</v>
      </c>
    </row>
    <row r="48" spans="1:33" x14ac:dyDescent="0.25">
      <c r="A48">
        <v>100</v>
      </c>
      <c r="B48" s="10">
        <v>931240</v>
      </c>
      <c r="C48" s="10">
        <v>1</v>
      </c>
      <c r="D48" s="2" t="s">
        <v>1239</v>
      </c>
      <c r="E48" s="3">
        <v>45071</v>
      </c>
      <c r="F48" s="4">
        <v>4</v>
      </c>
      <c r="G48" s="5">
        <v>155.6</v>
      </c>
      <c r="H48" s="4">
        <v>1</v>
      </c>
      <c r="I48" s="2" t="s">
        <v>23</v>
      </c>
      <c r="J48" s="2" t="s">
        <v>36</v>
      </c>
      <c r="K48" s="12" t="s">
        <v>982</v>
      </c>
      <c r="L48" s="2" t="s">
        <v>1234</v>
      </c>
      <c r="M48" s="2" t="s">
        <v>1235</v>
      </c>
      <c r="N48" s="2" t="s">
        <v>1236</v>
      </c>
      <c r="O48" s="5">
        <v>155.6</v>
      </c>
      <c r="P48" s="5">
        <v>0</v>
      </c>
      <c r="Q48" s="5">
        <v>33.07</v>
      </c>
      <c r="R48" s="2" t="s">
        <v>260</v>
      </c>
      <c r="S48" s="5">
        <v>0</v>
      </c>
      <c r="T48" s="2" t="s">
        <v>1237</v>
      </c>
      <c r="U48" s="2" t="s">
        <v>31</v>
      </c>
      <c r="V48" s="2">
        <v>62904</v>
      </c>
      <c r="W48" s="13">
        <f>12+1.65+7.6</f>
        <v>21.25</v>
      </c>
      <c r="X48" s="21" t="s">
        <v>1289</v>
      </c>
      <c r="Y48" s="13">
        <f>W48-9.25</f>
        <v>12</v>
      </c>
      <c r="Z48" s="22">
        <f>O48*Y48%</f>
        <v>18.671999999999997</v>
      </c>
      <c r="AA48" s="22">
        <f>O48-Z48</f>
        <v>136.928</v>
      </c>
      <c r="AB48" s="22">
        <f>AA48*1.65%</f>
        <v>2.259312</v>
      </c>
      <c r="AC48" s="22">
        <f>O48*1.65%</f>
        <v>2.5674000000000001</v>
      </c>
      <c r="AD48" s="26">
        <f>AC48-AB48</f>
        <v>0.30808800000000014</v>
      </c>
      <c r="AE48" s="22">
        <f>AA48*7.6%</f>
        <v>10.406528</v>
      </c>
      <c r="AF48">
        <f>O48*7.6%</f>
        <v>11.8256</v>
      </c>
      <c r="AG48" s="26">
        <f>AF48-AE48</f>
        <v>1.4190719999999999</v>
      </c>
    </row>
    <row r="49" spans="1:33" x14ac:dyDescent="0.25">
      <c r="A49">
        <v>100</v>
      </c>
      <c r="B49" s="10">
        <v>931241</v>
      </c>
      <c r="C49" s="10">
        <v>1</v>
      </c>
      <c r="D49" s="2" t="s">
        <v>1238</v>
      </c>
      <c r="E49" s="3">
        <v>45071</v>
      </c>
      <c r="F49" s="4">
        <v>4</v>
      </c>
      <c r="G49" s="5">
        <v>155.6</v>
      </c>
      <c r="H49" s="4">
        <v>1</v>
      </c>
      <c r="I49" s="2" t="s">
        <v>23</v>
      </c>
      <c r="J49" s="2" t="s">
        <v>36</v>
      </c>
      <c r="K49" s="12" t="s">
        <v>982</v>
      </c>
      <c r="L49" s="2" t="s">
        <v>1148</v>
      </c>
      <c r="M49" s="2" t="s">
        <v>1149</v>
      </c>
      <c r="N49" s="2" t="s">
        <v>1150</v>
      </c>
      <c r="O49" s="5">
        <v>155.6</v>
      </c>
      <c r="P49" s="5">
        <v>0</v>
      </c>
      <c r="Q49" s="5">
        <v>33.07</v>
      </c>
      <c r="R49" s="2" t="s">
        <v>260</v>
      </c>
      <c r="S49" s="5">
        <v>0</v>
      </c>
      <c r="T49" s="2" t="s">
        <v>1099</v>
      </c>
      <c r="U49" s="2" t="s">
        <v>31</v>
      </c>
      <c r="V49" s="2">
        <v>62904</v>
      </c>
      <c r="W49" s="13">
        <f>12+1.65+7.6</f>
        <v>21.25</v>
      </c>
      <c r="X49" s="21" t="s">
        <v>1289</v>
      </c>
      <c r="Y49" s="13">
        <f>W49-9.25</f>
        <v>12</v>
      </c>
      <c r="Z49" s="22">
        <f>O49*Y49%</f>
        <v>18.671999999999997</v>
      </c>
      <c r="AA49" s="22">
        <f>O49-Z49</f>
        <v>136.928</v>
      </c>
      <c r="AB49" s="22">
        <f>AA49*1.65%</f>
        <v>2.259312</v>
      </c>
      <c r="AC49" s="22">
        <f>O49*1.65%</f>
        <v>2.5674000000000001</v>
      </c>
      <c r="AD49" s="26">
        <f>AC49-AB49</f>
        <v>0.30808800000000014</v>
      </c>
      <c r="AE49" s="22">
        <f>AA49*7.6%</f>
        <v>10.406528</v>
      </c>
      <c r="AF49">
        <f>O49*7.6%</f>
        <v>11.8256</v>
      </c>
      <c r="AG49" s="26">
        <f>AF49-AE49</f>
        <v>1.4190719999999999</v>
      </c>
    </row>
    <row r="50" spans="1:33" x14ac:dyDescent="0.25">
      <c r="A50">
        <v>100</v>
      </c>
      <c r="B50" s="10">
        <v>931307</v>
      </c>
      <c r="C50" s="10">
        <v>1</v>
      </c>
      <c r="D50" s="2" t="s">
        <v>886</v>
      </c>
      <c r="E50" s="3">
        <v>45071</v>
      </c>
      <c r="F50" s="4">
        <v>1</v>
      </c>
      <c r="G50" s="5">
        <v>56</v>
      </c>
      <c r="H50" s="4">
        <v>1.5</v>
      </c>
      <c r="I50" s="2" t="s">
        <v>23</v>
      </c>
      <c r="J50" s="2" t="s">
        <v>36</v>
      </c>
      <c r="K50" s="12" t="s">
        <v>982</v>
      </c>
      <c r="L50" s="2" t="s">
        <v>1256</v>
      </c>
      <c r="M50" s="2" t="s">
        <v>1257</v>
      </c>
      <c r="N50" s="2" t="s">
        <v>1258</v>
      </c>
      <c r="O50" s="5">
        <v>56</v>
      </c>
      <c r="P50" s="5">
        <v>0</v>
      </c>
      <c r="Q50" s="5">
        <v>11.9</v>
      </c>
      <c r="R50" s="2" t="s">
        <v>260</v>
      </c>
      <c r="S50" s="5">
        <v>0</v>
      </c>
      <c r="T50" s="2" t="s">
        <v>1259</v>
      </c>
      <c r="U50" s="2" t="s">
        <v>31</v>
      </c>
      <c r="V50" s="2">
        <v>62904</v>
      </c>
      <c r="W50" s="13">
        <f>12+1.65+7.6</f>
        <v>21.25</v>
      </c>
      <c r="X50" s="21" t="s">
        <v>1289</v>
      </c>
      <c r="Y50" s="13">
        <f>W50-9.25</f>
        <v>12</v>
      </c>
      <c r="Z50" s="22">
        <f>O50*Y50%</f>
        <v>6.72</v>
      </c>
      <c r="AA50" s="22">
        <f>O50-Z50</f>
        <v>49.28</v>
      </c>
      <c r="AB50" s="22">
        <f>AA50*1.65%</f>
        <v>0.81312000000000006</v>
      </c>
      <c r="AC50" s="22">
        <f>O50*1.65%</f>
        <v>0.92400000000000004</v>
      </c>
      <c r="AD50" s="26">
        <f>AC50-AB50</f>
        <v>0.11087999999999998</v>
      </c>
      <c r="AE50" s="22">
        <f>AA50*7.6%</f>
        <v>3.7452800000000002</v>
      </c>
      <c r="AF50">
        <f>O50*7.6%</f>
        <v>4.2560000000000002</v>
      </c>
      <c r="AG50" s="26">
        <f>AF50-AE50</f>
        <v>0.51072000000000006</v>
      </c>
    </row>
    <row r="51" spans="1:33" x14ac:dyDescent="0.25">
      <c r="B51" s="10"/>
      <c r="C51" s="10"/>
      <c r="E51" s="3"/>
      <c r="F51" s="4"/>
      <c r="G51" s="5"/>
      <c r="H51" s="4"/>
      <c r="O51" s="5">
        <f>SUM(O2:O50)</f>
        <v>11825.099999999999</v>
      </c>
      <c r="P51" s="5"/>
      <c r="Q51" s="5"/>
      <c r="S51" s="5"/>
      <c r="X51" s="21"/>
      <c r="Z51" s="22">
        <f>SUM(Z2:Z50)</f>
        <v>1571.8920000000001</v>
      </c>
      <c r="AA51" s="22"/>
      <c r="AB51" s="22"/>
      <c r="AC51" s="22"/>
      <c r="AD51" s="26">
        <f>SUM(AD2:AD50)</f>
        <v>25.936218000000011</v>
      </c>
      <c r="AE51" s="22"/>
      <c r="AG51" s="26">
        <f>SUM(AG2:AG50)</f>
        <v>119.46379200000003</v>
      </c>
    </row>
    <row r="52" spans="1:33" x14ac:dyDescent="0.25">
      <c r="B52" s="10"/>
      <c r="C52" s="10"/>
      <c r="E52" s="3"/>
      <c r="F52" s="4"/>
      <c r="G52" s="5"/>
      <c r="H52" s="4"/>
      <c r="O52" s="5">
        <v>12685.1</v>
      </c>
      <c r="P52" s="28" t="s">
        <v>1332</v>
      </c>
      <c r="Q52" s="5"/>
      <c r="S52" s="5"/>
      <c r="X52" s="21"/>
      <c r="Z52" s="22"/>
      <c r="AA52" s="22"/>
      <c r="AB52" s="22"/>
      <c r="AC52" s="22"/>
      <c r="AD52" s="26"/>
      <c r="AE52" s="22"/>
      <c r="AG52" s="26"/>
    </row>
    <row r="53" spans="1:33" x14ac:dyDescent="0.25">
      <c r="B53" s="10"/>
      <c r="C53" s="10"/>
      <c r="E53" s="3"/>
      <c r="F53" s="4"/>
      <c r="G53" s="5"/>
      <c r="H53" s="4"/>
      <c r="O53" s="5">
        <f>O51-O52</f>
        <v>-860.00000000000182</v>
      </c>
      <c r="P53" s="28" t="s">
        <v>1369</v>
      </c>
      <c r="Q53" s="5"/>
      <c r="S53" s="5"/>
      <c r="X53" s="21"/>
      <c r="Z53" s="22"/>
      <c r="AA53" s="22"/>
      <c r="AB53" s="22"/>
      <c r="AC53" s="22"/>
      <c r="AD53" s="26"/>
      <c r="AE53" s="22"/>
      <c r="AG53" s="26"/>
    </row>
    <row r="54" spans="1:33" x14ac:dyDescent="0.25">
      <c r="B54" s="10"/>
      <c r="C54" s="10"/>
      <c r="E54" s="3"/>
      <c r="F54" s="4"/>
      <c r="G54" s="5"/>
      <c r="H54" s="4"/>
      <c r="O54" s="5"/>
      <c r="P54" s="5"/>
      <c r="Q54" s="5"/>
      <c r="S54" s="5"/>
      <c r="X54" s="21"/>
      <c r="Z54" s="22"/>
      <c r="AA54" s="22"/>
      <c r="AB54" s="22"/>
      <c r="AC54" s="22"/>
      <c r="AD54" s="26"/>
      <c r="AE54" s="22"/>
      <c r="AG54" s="26"/>
    </row>
    <row r="55" spans="1:33" x14ac:dyDescent="0.25">
      <c r="A55">
        <v>200</v>
      </c>
      <c r="B55" s="10">
        <v>452399</v>
      </c>
      <c r="C55" s="10">
        <v>2</v>
      </c>
      <c r="D55" s="2" t="s">
        <v>451</v>
      </c>
      <c r="E55" s="3">
        <v>45048</v>
      </c>
      <c r="F55" s="4">
        <v>5</v>
      </c>
      <c r="G55" s="5">
        <v>40</v>
      </c>
      <c r="H55" s="4">
        <v>0.5</v>
      </c>
      <c r="I55" s="2" t="s">
        <v>23</v>
      </c>
      <c r="J55" s="2" t="s">
        <v>539</v>
      </c>
      <c r="K55" s="12" t="s">
        <v>540</v>
      </c>
      <c r="L55" s="2" t="s">
        <v>541</v>
      </c>
      <c r="M55" s="2" t="s">
        <v>542</v>
      </c>
      <c r="N55" s="2" t="s">
        <v>543</v>
      </c>
      <c r="O55" s="5">
        <v>40</v>
      </c>
      <c r="P55" s="5">
        <v>0</v>
      </c>
      <c r="Q55" s="5">
        <v>3.7</v>
      </c>
      <c r="R55" s="2" t="s">
        <v>29</v>
      </c>
      <c r="S55" s="5">
        <v>0</v>
      </c>
      <c r="T55" s="2" t="s">
        <v>544</v>
      </c>
      <c r="U55" s="2" t="s">
        <v>31</v>
      </c>
      <c r="V55" s="2">
        <v>61201</v>
      </c>
      <c r="W55" s="13">
        <f>1.65+7.6</f>
        <v>9.25</v>
      </c>
      <c r="X55" s="21" t="s">
        <v>1290</v>
      </c>
      <c r="Y55" s="13">
        <v>17.5</v>
      </c>
      <c r="Z55" s="22">
        <f>O55*Y55%</f>
        <v>7</v>
      </c>
      <c r="AA55" s="22">
        <f>O55-Z55</f>
        <v>33</v>
      </c>
      <c r="AB55" s="22">
        <f>AA55*1.65%</f>
        <v>0.54449999999999998</v>
      </c>
      <c r="AC55" s="22">
        <f>O55*1.65%</f>
        <v>0.66</v>
      </c>
      <c r="AD55" s="26">
        <f>AC55-AB55</f>
        <v>0.11550000000000005</v>
      </c>
      <c r="AE55" s="22">
        <f>AA55*7.6%</f>
        <v>2.508</v>
      </c>
      <c r="AF55">
        <f>O55*7.6%</f>
        <v>3.04</v>
      </c>
      <c r="AG55" s="26">
        <f>AF55-AE55</f>
        <v>0.53200000000000003</v>
      </c>
    </row>
    <row r="56" spans="1:33" x14ac:dyDescent="0.25">
      <c r="A56">
        <v>200</v>
      </c>
      <c r="B56" s="10">
        <v>452515</v>
      </c>
      <c r="C56" s="10">
        <v>2</v>
      </c>
      <c r="D56" s="2" t="s">
        <v>451</v>
      </c>
      <c r="E56" s="3">
        <v>45048</v>
      </c>
      <c r="F56" s="4">
        <v>1</v>
      </c>
      <c r="G56" s="5">
        <v>20</v>
      </c>
      <c r="H56" s="4">
        <v>0.1</v>
      </c>
      <c r="I56" s="2" t="s">
        <v>23</v>
      </c>
      <c r="J56" s="2" t="s">
        <v>539</v>
      </c>
      <c r="K56" s="12" t="s">
        <v>540</v>
      </c>
      <c r="L56" s="2" t="s">
        <v>549</v>
      </c>
      <c r="M56" s="2" t="s">
        <v>550</v>
      </c>
      <c r="N56" s="2" t="s">
        <v>23</v>
      </c>
      <c r="O56" s="5">
        <v>20</v>
      </c>
      <c r="P56" s="5">
        <v>0</v>
      </c>
      <c r="Q56" s="5">
        <v>1.85</v>
      </c>
      <c r="R56" s="2" t="s">
        <v>29</v>
      </c>
      <c r="S56" s="5">
        <v>0</v>
      </c>
      <c r="T56" s="2" t="s">
        <v>544</v>
      </c>
      <c r="U56" s="2" t="s">
        <v>31</v>
      </c>
      <c r="V56" s="2">
        <v>61201</v>
      </c>
      <c r="W56" s="13">
        <f>1.65+7.6</f>
        <v>9.25</v>
      </c>
      <c r="X56" s="21" t="s">
        <v>1290</v>
      </c>
      <c r="Y56" s="13">
        <v>17.5</v>
      </c>
      <c r="Z56" s="22">
        <f>O56*Y56%</f>
        <v>3.5</v>
      </c>
      <c r="AA56" s="22">
        <f>O56-Z56</f>
        <v>16.5</v>
      </c>
      <c r="AB56" s="22">
        <f>AA56*1.65%</f>
        <v>0.27224999999999999</v>
      </c>
      <c r="AC56" s="22">
        <f>O56*1.65%</f>
        <v>0.33</v>
      </c>
      <c r="AD56" s="26">
        <f>AC56-AB56</f>
        <v>5.7750000000000024E-2</v>
      </c>
      <c r="AE56" s="22">
        <f>AA56*7.6%</f>
        <v>1.254</v>
      </c>
      <c r="AF56">
        <f>O56*7.6%</f>
        <v>1.52</v>
      </c>
      <c r="AG56" s="26">
        <f>AF56-AE56</f>
        <v>0.26600000000000001</v>
      </c>
    </row>
    <row r="57" spans="1:33" x14ac:dyDescent="0.25">
      <c r="A57">
        <v>200</v>
      </c>
      <c r="B57" s="10">
        <v>452536</v>
      </c>
      <c r="C57" s="10">
        <v>2</v>
      </c>
      <c r="D57" s="2" t="s">
        <v>451</v>
      </c>
      <c r="E57" s="3">
        <v>45049</v>
      </c>
      <c r="F57" s="4">
        <v>1</v>
      </c>
      <c r="G57" s="5">
        <v>45</v>
      </c>
      <c r="H57" s="4">
        <v>0.1</v>
      </c>
      <c r="I57" s="2" t="s">
        <v>23</v>
      </c>
      <c r="J57" s="2" t="s">
        <v>539</v>
      </c>
      <c r="K57" s="12" t="s">
        <v>540</v>
      </c>
      <c r="L57" s="2" t="s">
        <v>556</v>
      </c>
      <c r="M57" s="2" t="s">
        <v>557</v>
      </c>
      <c r="N57" s="2" t="s">
        <v>23</v>
      </c>
      <c r="O57" s="5">
        <v>45</v>
      </c>
      <c r="P57" s="5">
        <v>0</v>
      </c>
      <c r="Q57" s="5">
        <v>4.16</v>
      </c>
      <c r="R57" s="2" t="s">
        <v>29</v>
      </c>
      <c r="S57" s="5">
        <v>0</v>
      </c>
      <c r="T57" s="2" t="s">
        <v>78</v>
      </c>
      <c r="U57" s="2" t="s">
        <v>31</v>
      </c>
      <c r="V57" s="2">
        <v>61201</v>
      </c>
      <c r="W57" s="13">
        <f>1.65+7.6</f>
        <v>9.25</v>
      </c>
      <c r="X57" s="21" t="s">
        <v>1290</v>
      </c>
      <c r="Y57" s="13">
        <v>17.5</v>
      </c>
      <c r="Z57" s="22">
        <f>O57*Y57%</f>
        <v>7.8749999999999991</v>
      </c>
      <c r="AA57" s="22">
        <f>O57-Z57</f>
        <v>37.125</v>
      </c>
      <c r="AB57" s="22">
        <f>AA57*1.65%</f>
        <v>0.61256250000000001</v>
      </c>
      <c r="AC57" s="22">
        <f>O57*1.65%</f>
        <v>0.74250000000000005</v>
      </c>
      <c r="AD57" s="26">
        <f>AC57-AB57</f>
        <v>0.12993750000000004</v>
      </c>
      <c r="AE57" s="22">
        <f>AA57*7.6%</f>
        <v>2.8214999999999999</v>
      </c>
      <c r="AF57">
        <f>O57*7.6%</f>
        <v>3.42</v>
      </c>
      <c r="AG57" s="26">
        <f>AF57-AE57</f>
        <v>0.59850000000000003</v>
      </c>
    </row>
    <row r="58" spans="1:33" x14ac:dyDescent="0.25">
      <c r="A58">
        <v>200</v>
      </c>
      <c r="B58" s="10">
        <v>453230</v>
      </c>
      <c r="C58" s="10">
        <v>2</v>
      </c>
      <c r="D58" s="2" t="s">
        <v>304</v>
      </c>
      <c r="E58" s="3">
        <v>45054</v>
      </c>
      <c r="F58" s="4">
        <v>100</v>
      </c>
      <c r="G58" s="5">
        <v>176</v>
      </c>
      <c r="H58" s="4">
        <v>5</v>
      </c>
      <c r="I58" s="2" t="s">
        <v>23</v>
      </c>
      <c r="J58" s="2" t="s">
        <v>539</v>
      </c>
      <c r="K58" s="12" t="s">
        <v>540</v>
      </c>
      <c r="L58" s="2" t="s">
        <v>713</v>
      </c>
      <c r="M58" s="2" t="s">
        <v>714</v>
      </c>
      <c r="N58" s="2" t="s">
        <v>715</v>
      </c>
      <c r="O58" s="5">
        <v>176</v>
      </c>
      <c r="P58" s="5">
        <v>0</v>
      </c>
      <c r="Q58" s="5">
        <v>16.28</v>
      </c>
      <c r="R58" s="2" t="s">
        <v>29</v>
      </c>
      <c r="S58" s="5">
        <v>0</v>
      </c>
      <c r="T58" s="2" t="s">
        <v>716</v>
      </c>
      <c r="U58" s="2" t="s">
        <v>31</v>
      </c>
      <c r="V58" s="2">
        <v>61204</v>
      </c>
      <c r="W58" s="13">
        <f>1.65+7.6</f>
        <v>9.25</v>
      </c>
      <c r="X58" s="21" t="s">
        <v>1290</v>
      </c>
      <c r="Y58" s="13">
        <v>17.5</v>
      </c>
      <c r="Z58" s="22">
        <f>O58*Y58%</f>
        <v>30.799999999999997</v>
      </c>
      <c r="AA58" s="22">
        <f>O58-Z58</f>
        <v>145.19999999999999</v>
      </c>
      <c r="AB58" s="22">
        <f>AA58*1.65%</f>
        <v>2.3957999999999999</v>
      </c>
      <c r="AC58" s="22">
        <f>O58*1.65%</f>
        <v>2.9039999999999999</v>
      </c>
      <c r="AD58" s="26">
        <f>AC58-AB58</f>
        <v>0.50819999999999999</v>
      </c>
      <c r="AE58" s="22">
        <f>AA58*7.6%</f>
        <v>11.0352</v>
      </c>
      <c r="AF58">
        <f>O58*7.6%</f>
        <v>13.375999999999999</v>
      </c>
      <c r="AG58" s="26">
        <f>AF58-AE58</f>
        <v>2.3407999999999998</v>
      </c>
    </row>
    <row r="59" spans="1:33" x14ac:dyDescent="0.25">
      <c r="A59">
        <v>200</v>
      </c>
      <c r="B59" s="14">
        <v>453233</v>
      </c>
      <c r="C59" s="14">
        <v>2</v>
      </c>
      <c r="D59" s="15" t="s">
        <v>451</v>
      </c>
      <c r="E59" s="16">
        <v>45054</v>
      </c>
      <c r="F59" s="17">
        <v>5</v>
      </c>
      <c r="G59" s="18">
        <v>40</v>
      </c>
      <c r="H59" s="17">
        <v>0.5</v>
      </c>
      <c r="I59" s="15" t="s">
        <v>23</v>
      </c>
      <c r="J59" s="15" t="s">
        <v>539</v>
      </c>
      <c r="K59" s="12" t="s">
        <v>540</v>
      </c>
      <c r="L59" s="15" t="s">
        <v>541</v>
      </c>
      <c r="M59" s="15" t="s">
        <v>542</v>
      </c>
      <c r="N59" s="15" t="s">
        <v>543</v>
      </c>
      <c r="O59" s="18">
        <v>40</v>
      </c>
      <c r="P59" s="18">
        <v>0</v>
      </c>
      <c r="Q59" s="18">
        <v>3.7</v>
      </c>
      <c r="R59" s="15" t="s">
        <v>29</v>
      </c>
      <c r="S59" s="18">
        <v>0</v>
      </c>
      <c r="T59" s="15" t="s">
        <v>544</v>
      </c>
      <c r="U59" s="15" t="s">
        <v>31</v>
      </c>
      <c r="V59" s="2">
        <v>61201</v>
      </c>
      <c r="W59" s="19">
        <f>1.65+7.6</f>
        <v>9.25</v>
      </c>
      <c r="X59" s="21" t="s">
        <v>1290</v>
      </c>
      <c r="Y59" s="13">
        <v>17.5</v>
      </c>
      <c r="Z59" s="22">
        <f>O59*Y59%</f>
        <v>7</v>
      </c>
      <c r="AA59" s="22">
        <f>O59-Z59</f>
        <v>33</v>
      </c>
      <c r="AB59" s="22">
        <f>AA59*1.65%</f>
        <v>0.54449999999999998</v>
      </c>
      <c r="AC59" s="22">
        <f>O59*1.65%</f>
        <v>0.66</v>
      </c>
      <c r="AD59" s="26">
        <f>AC59-AB59</f>
        <v>0.11550000000000005</v>
      </c>
      <c r="AE59" s="22">
        <f>AA59*7.6%</f>
        <v>2.508</v>
      </c>
      <c r="AF59">
        <f>O59*7.6%</f>
        <v>3.04</v>
      </c>
      <c r="AG59" s="26">
        <f>AF59-AE59</f>
        <v>0.53200000000000003</v>
      </c>
    </row>
    <row r="60" spans="1:33" x14ac:dyDescent="0.25">
      <c r="A60">
        <v>200</v>
      </c>
      <c r="B60" s="10">
        <v>453478</v>
      </c>
      <c r="C60" s="10">
        <v>2</v>
      </c>
      <c r="D60" s="2" t="s">
        <v>304</v>
      </c>
      <c r="E60" s="3">
        <v>45056</v>
      </c>
      <c r="F60" s="4">
        <v>16</v>
      </c>
      <c r="G60" s="5">
        <v>28.16</v>
      </c>
      <c r="H60" s="4">
        <v>0.8</v>
      </c>
      <c r="I60" s="2" t="s">
        <v>23</v>
      </c>
      <c r="J60" s="2" t="s">
        <v>539</v>
      </c>
      <c r="K60" s="12" t="s">
        <v>540</v>
      </c>
      <c r="L60" s="2" t="s">
        <v>737</v>
      </c>
      <c r="M60" s="2" t="s">
        <v>738</v>
      </c>
      <c r="N60" s="2" t="s">
        <v>739</v>
      </c>
      <c r="O60" s="5">
        <v>28.16</v>
      </c>
      <c r="P60" s="5">
        <v>0</v>
      </c>
      <c r="Q60" s="5">
        <v>2.6</v>
      </c>
      <c r="R60" s="2" t="s">
        <v>29</v>
      </c>
      <c r="S60" s="5">
        <v>0</v>
      </c>
      <c r="T60" s="2" t="s">
        <v>685</v>
      </c>
      <c r="U60" s="2" t="s">
        <v>31</v>
      </c>
      <c r="V60" s="2">
        <v>61204</v>
      </c>
      <c r="W60" s="13">
        <f>1.65+7.6</f>
        <v>9.25</v>
      </c>
      <c r="X60" s="21" t="s">
        <v>1290</v>
      </c>
      <c r="Y60" s="13">
        <v>17.5</v>
      </c>
      <c r="Z60" s="22">
        <f>O60*Y60%</f>
        <v>4.9279999999999999</v>
      </c>
      <c r="AA60" s="22">
        <f>O60-Z60</f>
        <v>23.231999999999999</v>
      </c>
      <c r="AB60" s="22">
        <f>AA60*1.65%</f>
        <v>0.383328</v>
      </c>
      <c r="AC60" s="22">
        <f>O60*1.65%</f>
        <v>0.46464</v>
      </c>
      <c r="AD60" s="26">
        <f>AC60-AB60</f>
        <v>8.1311999999999995E-2</v>
      </c>
      <c r="AE60" s="22">
        <f>AA60*7.6%</f>
        <v>1.7656319999999999</v>
      </c>
      <c r="AF60">
        <f>O60*7.6%</f>
        <v>2.1401599999999998</v>
      </c>
      <c r="AG60" s="26">
        <f>AF60-AE60</f>
        <v>0.37452799999999997</v>
      </c>
    </row>
    <row r="61" spans="1:33" x14ac:dyDescent="0.25">
      <c r="A61">
        <v>200</v>
      </c>
      <c r="B61" s="10">
        <v>453489</v>
      </c>
      <c r="C61" s="10">
        <v>2</v>
      </c>
      <c r="D61" s="2" t="s">
        <v>304</v>
      </c>
      <c r="E61" s="3">
        <v>45056</v>
      </c>
      <c r="F61" s="4">
        <v>157</v>
      </c>
      <c r="G61" s="5">
        <v>276.32</v>
      </c>
      <c r="H61" s="4">
        <v>7.85</v>
      </c>
      <c r="I61" s="2" t="s">
        <v>23</v>
      </c>
      <c r="J61" s="2" t="s">
        <v>539</v>
      </c>
      <c r="K61" s="12" t="s">
        <v>540</v>
      </c>
      <c r="L61" s="2" t="s">
        <v>737</v>
      </c>
      <c r="M61" s="2" t="s">
        <v>738</v>
      </c>
      <c r="N61" s="2" t="s">
        <v>739</v>
      </c>
      <c r="O61" s="5">
        <v>276.32</v>
      </c>
      <c r="P61" s="5">
        <v>0</v>
      </c>
      <c r="Q61" s="5">
        <v>25.56</v>
      </c>
      <c r="R61" s="2" t="s">
        <v>29</v>
      </c>
      <c r="S61" s="5">
        <v>0</v>
      </c>
      <c r="T61" s="2" t="s">
        <v>685</v>
      </c>
      <c r="U61" s="2" t="s">
        <v>31</v>
      </c>
      <c r="V61" s="2">
        <v>61204</v>
      </c>
      <c r="W61" s="13">
        <f>1.65+7.6</f>
        <v>9.25</v>
      </c>
      <c r="X61" s="21" t="s">
        <v>1290</v>
      </c>
      <c r="Y61" s="13">
        <v>17.5</v>
      </c>
      <c r="Z61" s="22">
        <f>O61*Y61%</f>
        <v>48.355999999999995</v>
      </c>
      <c r="AA61" s="22">
        <f>O61-Z61</f>
        <v>227.964</v>
      </c>
      <c r="AB61" s="22">
        <f>AA61*1.65%</f>
        <v>3.761406</v>
      </c>
      <c r="AC61" s="22">
        <f>O61*1.65%</f>
        <v>4.5592800000000002</v>
      </c>
      <c r="AD61" s="26">
        <f>AC61-AB61</f>
        <v>0.79787400000000019</v>
      </c>
      <c r="AE61" s="22">
        <f>AA61*7.6%</f>
        <v>17.325264000000001</v>
      </c>
      <c r="AF61">
        <f>O61*7.6%</f>
        <v>21.000319999999999</v>
      </c>
      <c r="AG61" s="26">
        <f>AF61-AE61</f>
        <v>3.6750559999999979</v>
      </c>
    </row>
    <row r="62" spans="1:33" x14ac:dyDescent="0.25">
      <c r="A62">
        <v>200</v>
      </c>
      <c r="B62" s="10">
        <v>453711</v>
      </c>
      <c r="C62" s="10">
        <v>2</v>
      </c>
      <c r="D62" s="2" t="s">
        <v>451</v>
      </c>
      <c r="E62" s="3">
        <v>45058</v>
      </c>
      <c r="F62" s="4">
        <v>1</v>
      </c>
      <c r="G62" s="5">
        <v>62.5</v>
      </c>
      <c r="H62" s="4">
        <v>0.1</v>
      </c>
      <c r="I62" s="2" t="s">
        <v>23</v>
      </c>
      <c r="J62" s="2" t="s">
        <v>539</v>
      </c>
      <c r="K62" s="12" t="s">
        <v>540</v>
      </c>
      <c r="L62" s="2" t="s">
        <v>752</v>
      </c>
      <c r="M62" s="2" t="s">
        <v>753</v>
      </c>
      <c r="N62" s="2" t="s">
        <v>23</v>
      </c>
      <c r="O62" s="5">
        <v>62.5</v>
      </c>
      <c r="P62" s="5">
        <v>0</v>
      </c>
      <c r="Q62" s="5">
        <v>5.78</v>
      </c>
      <c r="R62" s="2" t="s">
        <v>29</v>
      </c>
      <c r="S62" s="5">
        <v>0</v>
      </c>
      <c r="T62" s="2" t="s">
        <v>544</v>
      </c>
      <c r="U62" s="2" t="s">
        <v>31</v>
      </c>
      <c r="V62" s="2">
        <v>61201</v>
      </c>
      <c r="W62" s="13">
        <f>1.65+7.6</f>
        <v>9.25</v>
      </c>
      <c r="X62" s="21" t="s">
        <v>1290</v>
      </c>
      <c r="Y62" s="13">
        <v>17.5</v>
      </c>
      <c r="Z62" s="22">
        <f>O62*Y62%</f>
        <v>10.9375</v>
      </c>
      <c r="AA62" s="22">
        <f>O62-Z62</f>
        <v>51.5625</v>
      </c>
      <c r="AB62" s="22">
        <f>AA62*1.65%</f>
        <v>0.85078125000000004</v>
      </c>
      <c r="AC62" s="22">
        <f>O62*1.65%</f>
        <v>1.03125</v>
      </c>
      <c r="AD62" s="26">
        <f>AC62-AB62</f>
        <v>0.18046874999999996</v>
      </c>
      <c r="AE62" s="22">
        <f>AA62*7.6%</f>
        <v>3.9187499999999997</v>
      </c>
      <c r="AF62">
        <f>O62*7.6%</f>
        <v>4.75</v>
      </c>
      <c r="AG62" s="26">
        <f>AF62-AE62</f>
        <v>0.83125000000000027</v>
      </c>
    </row>
    <row r="63" spans="1:33" x14ac:dyDescent="0.25">
      <c r="A63">
        <v>200</v>
      </c>
      <c r="B63" s="10">
        <v>453759</v>
      </c>
      <c r="C63" s="10">
        <v>2</v>
      </c>
      <c r="D63" s="2" t="s">
        <v>451</v>
      </c>
      <c r="E63" s="3">
        <v>45058</v>
      </c>
      <c r="F63" s="4">
        <v>5</v>
      </c>
      <c r="G63" s="5">
        <v>40</v>
      </c>
      <c r="H63" s="4">
        <v>0.5</v>
      </c>
      <c r="I63" s="2" t="s">
        <v>23</v>
      </c>
      <c r="J63" s="2" t="s">
        <v>539</v>
      </c>
      <c r="K63" s="12" t="s">
        <v>540</v>
      </c>
      <c r="L63" s="2" t="s">
        <v>541</v>
      </c>
      <c r="M63" s="2" t="s">
        <v>542</v>
      </c>
      <c r="N63" s="2" t="s">
        <v>543</v>
      </c>
      <c r="O63" s="5">
        <v>40</v>
      </c>
      <c r="P63" s="5">
        <v>0</v>
      </c>
      <c r="Q63" s="5">
        <v>3.7</v>
      </c>
      <c r="R63" s="2" t="s">
        <v>29</v>
      </c>
      <c r="S63" s="5">
        <v>0</v>
      </c>
      <c r="T63" s="2" t="s">
        <v>544</v>
      </c>
      <c r="U63" s="2" t="s">
        <v>31</v>
      </c>
      <c r="V63" s="2">
        <v>61201</v>
      </c>
      <c r="W63" s="13">
        <f>1.65+7.6</f>
        <v>9.25</v>
      </c>
      <c r="X63" s="21" t="s">
        <v>1290</v>
      </c>
      <c r="Y63" s="13">
        <v>17.5</v>
      </c>
      <c r="Z63" s="22">
        <f>O63*Y63%</f>
        <v>7</v>
      </c>
      <c r="AA63" s="22">
        <f>O63-Z63</f>
        <v>33</v>
      </c>
      <c r="AB63" s="22">
        <f>AA63*1.65%</f>
        <v>0.54449999999999998</v>
      </c>
      <c r="AC63" s="22">
        <f>O63*1.65%</f>
        <v>0.66</v>
      </c>
      <c r="AD63" s="26">
        <f>AC63-AB63</f>
        <v>0.11550000000000005</v>
      </c>
      <c r="AE63" s="22">
        <f>AA63*7.6%</f>
        <v>2.508</v>
      </c>
      <c r="AF63">
        <f>O63*7.6%</f>
        <v>3.04</v>
      </c>
      <c r="AG63" s="26">
        <f>AF63-AE63</f>
        <v>0.53200000000000003</v>
      </c>
    </row>
    <row r="64" spans="1:33" x14ac:dyDescent="0.25">
      <c r="A64">
        <v>200</v>
      </c>
      <c r="B64" s="10">
        <v>455542</v>
      </c>
      <c r="C64" s="10">
        <v>2</v>
      </c>
      <c r="D64" s="2" t="s">
        <v>937</v>
      </c>
      <c r="E64" s="3">
        <v>45075</v>
      </c>
      <c r="F64" s="4">
        <v>10</v>
      </c>
      <c r="G64" s="5">
        <v>175</v>
      </c>
      <c r="H64" s="4">
        <v>0.8</v>
      </c>
      <c r="I64" s="2" t="s">
        <v>23</v>
      </c>
      <c r="J64" s="2" t="s">
        <v>539</v>
      </c>
      <c r="K64" s="12" t="s">
        <v>540</v>
      </c>
      <c r="L64" s="2" t="s">
        <v>934</v>
      </c>
      <c r="M64" s="2" t="s">
        <v>935</v>
      </c>
      <c r="N64" s="2" t="s">
        <v>936</v>
      </c>
      <c r="O64" s="5">
        <v>175</v>
      </c>
      <c r="P64" s="5">
        <v>0</v>
      </c>
      <c r="Q64" s="5">
        <v>16.190000000000001</v>
      </c>
      <c r="R64" s="2" t="s">
        <v>29</v>
      </c>
      <c r="S64" s="5">
        <v>0</v>
      </c>
      <c r="T64" s="2" t="s">
        <v>705</v>
      </c>
      <c r="U64" s="2" t="s">
        <v>31</v>
      </c>
      <c r="V64" s="2">
        <v>61201</v>
      </c>
      <c r="W64" s="13">
        <f>1.65+7.6</f>
        <v>9.25</v>
      </c>
      <c r="X64" s="21" t="s">
        <v>1290</v>
      </c>
      <c r="Y64" s="13">
        <v>17.5</v>
      </c>
      <c r="Z64" s="22">
        <f>O64*Y64%</f>
        <v>30.624999999999996</v>
      </c>
      <c r="AA64" s="22">
        <f>O64-Z64</f>
        <v>144.375</v>
      </c>
      <c r="AB64" s="22">
        <f>AA64*1.65%</f>
        <v>2.3821875000000001</v>
      </c>
      <c r="AC64" s="22">
        <f>O64*1.65%</f>
        <v>2.8875000000000002</v>
      </c>
      <c r="AD64" s="26">
        <f>AC64-AB64</f>
        <v>0.50531250000000005</v>
      </c>
      <c r="AE64" s="22">
        <f>AA64*7.6%</f>
        <v>10.9725</v>
      </c>
      <c r="AF64">
        <f>O64*7.6%</f>
        <v>13.299999999999999</v>
      </c>
      <c r="AG64" s="26">
        <f>AF64-AE64</f>
        <v>2.3274999999999988</v>
      </c>
    </row>
    <row r="65" spans="1:34" s="20" customFormat="1" x14ac:dyDescent="0.25">
      <c r="A65">
        <v>200</v>
      </c>
      <c r="B65" s="10">
        <v>455542</v>
      </c>
      <c r="C65" s="10">
        <v>2</v>
      </c>
      <c r="D65" s="2" t="s">
        <v>938</v>
      </c>
      <c r="E65" s="3">
        <v>45075</v>
      </c>
      <c r="F65" s="4">
        <v>10</v>
      </c>
      <c r="G65" s="5">
        <v>170</v>
      </c>
      <c r="H65" s="4">
        <v>0.6</v>
      </c>
      <c r="I65" s="2" t="s">
        <v>23</v>
      </c>
      <c r="J65" s="2" t="s">
        <v>539</v>
      </c>
      <c r="K65" s="12" t="s">
        <v>540</v>
      </c>
      <c r="L65" s="2" t="s">
        <v>934</v>
      </c>
      <c r="M65" s="2" t="s">
        <v>935</v>
      </c>
      <c r="N65" s="2" t="s">
        <v>936</v>
      </c>
      <c r="O65" s="5">
        <v>170</v>
      </c>
      <c r="P65" s="5">
        <v>0</v>
      </c>
      <c r="Q65" s="5">
        <v>15.73</v>
      </c>
      <c r="R65" s="2" t="s">
        <v>29</v>
      </c>
      <c r="S65" s="5">
        <v>0</v>
      </c>
      <c r="T65" s="2" t="s">
        <v>705</v>
      </c>
      <c r="U65" s="2" t="s">
        <v>31</v>
      </c>
      <c r="V65" s="2">
        <v>61201</v>
      </c>
      <c r="W65" s="13">
        <f>1.65+7.6</f>
        <v>9.25</v>
      </c>
      <c r="X65" s="21" t="s">
        <v>1290</v>
      </c>
      <c r="Y65" s="13">
        <v>17.5</v>
      </c>
      <c r="Z65" s="22">
        <f>O65*Y65%</f>
        <v>29.749999999999996</v>
      </c>
      <c r="AA65" s="22">
        <f>O65-Z65</f>
        <v>140.25</v>
      </c>
      <c r="AB65" s="22">
        <f>AA65*1.65%</f>
        <v>2.3141250000000002</v>
      </c>
      <c r="AC65" s="22">
        <f>O65*1.65%</f>
        <v>2.8050000000000002</v>
      </c>
      <c r="AD65" s="26">
        <f>AC65-AB65</f>
        <v>0.49087499999999995</v>
      </c>
      <c r="AE65" s="22">
        <f>AA65*7.6%</f>
        <v>10.658999999999999</v>
      </c>
      <c r="AF65">
        <f>O65*7.6%</f>
        <v>12.92</v>
      </c>
      <c r="AG65" s="26">
        <f>AF65-AE65</f>
        <v>2.261000000000001</v>
      </c>
      <c r="AH65"/>
    </row>
    <row r="66" spans="1:34" s="20" customFormat="1" x14ac:dyDescent="0.25">
      <c r="A66">
        <v>200</v>
      </c>
      <c r="B66" s="10">
        <v>452644</v>
      </c>
      <c r="C66" s="10">
        <v>2</v>
      </c>
      <c r="D66" s="2" t="s">
        <v>564</v>
      </c>
      <c r="E66" s="3">
        <v>45049</v>
      </c>
      <c r="F66" s="4">
        <v>20</v>
      </c>
      <c r="G66" s="5">
        <v>740</v>
      </c>
      <c r="H66" s="4">
        <v>18.600000000000001</v>
      </c>
      <c r="I66" s="2" t="s">
        <v>23</v>
      </c>
      <c r="J66" s="2" t="s">
        <v>93</v>
      </c>
      <c r="K66" s="12" t="s">
        <v>540</v>
      </c>
      <c r="L66" s="2" t="s">
        <v>565</v>
      </c>
      <c r="M66" s="2" t="s">
        <v>566</v>
      </c>
      <c r="N66" s="2" t="s">
        <v>567</v>
      </c>
      <c r="O66" s="5">
        <v>740</v>
      </c>
      <c r="P66" s="5">
        <v>0</v>
      </c>
      <c r="Q66" s="5">
        <v>157.25</v>
      </c>
      <c r="R66" s="2" t="s">
        <v>260</v>
      </c>
      <c r="S66" s="5">
        <v>0</v>
      </c>
      <c r="T66" s="2" t="s">
        <v>104</v>
      </c>
      <c r="U66" s="2" t="s">
        <v>31</v>
      </c>
      <c r="V66" s="2">
        <v>62801</v>
      </c>
      <c r="W66" s="13">
        <f>12+1.65+7.6</f>
        <v>21.25</v>
      </c>
      <c r="X66" s="21" t="s">
        <v>1289</v>
      </c>
      <c r="Y66" s="13">
        <f>W66-9.25</f>
        <v>12</v>
      </c>
      <c r="Z66" s="22">
        <f>O66*Y66%</f>
        <v>88.8</v>
      </c>
      <c r="AA66" s="22">
        <f>O66-Z66</f>
        <v>651.20000000000005</v>
      </c>
      <c r="AB66" s="22">
        <f>AA66*1.65%</f>
        <v>10.744800000000001</v>
      </c>
      <c r="AC66" s="22">
        <f>O66*1.65%</f>
        <v>12.21</v>
      </c>
      <c r="AD66" s="26">
        <f>AC66-AB66</f>
        <v>1.4651999999999994</v>
      </c>
      <c r="AE66" s="22">
        <f>AA66*7.6%</f>
        <v>49.491199999999999</v>
      </c>
      <c r="AF66">
        <f>O66*7.6%</f>
        <v>56.24</v>
      </c>
      <c r="AG66" s="26">
        <f>AF66-AE66</f>
        <v>6.7488000000000028</v>
      </c>
      <c r="AH66"/>
    </row>
    <row r="67" spans="1:34" s="20" customFormat="1" x14ac:dyDescent="0.25">
      <c r="A67">
        <v>200</v>
      </c>
      <c r="B67" s="10">
        <v>452647</v>
      </c>
      <c r="C67" s="10">
        <v>2</v>
      </c>
      <c r="D67" s="2" t="s">
        <v>569</v>
      </c>
      <c r="E67" s="3">
        <v>45049</v>
      </c>
      <c r="F67" s="4">
        <v>2</v>
      </c>
      <c r="G67" s="5">
        <v>108</v>
      </c>
      <c r="H67" s="4">
        <v>0.2</v>
      </c>
      <c r="I67" s="2" t="s">
        <v>23</v>
      </c>
      <c r="J67" s="2" t="s">
        <v>93</v>
      </c>
      <c r="K67" s="12" t="s">
        <v>540</v>
      </c>
      <c r="L67" s="2" t="s">
        <v>570</v>
      </c>
      <c r="M67" s="2" t="s">
        <v>571</v>
      </c>
      <c r="N67" s="2" t="s">
        <v>572</v>
      </c>
      <c r="O67" s="5">
        <v>108</v>
      </c>
      <c r="P67" s="5">
        <v>0</v>
      </c>
      <c r="Q67" s="5">
        <v>22.95</v>
      </c>
      <c r="R67" s="2" t="s">
        <v>260</v>
      </c>
      <c r="S67" s="5">
        <v>0</v>
      </c>
      <c r="T67" s="2" t="s">
        <v>98</v>
      </c>
      <c r="U67" s="2" t="s">
        <v>31</v>
      </c>
      <c r="V67" s="2">
        <v>62804</v>
      </c>
      <c r="W67" s="13">
        <f>12+1.65+7.6</f>
        <v>21.25</v>
      </c>
      <c r="X67" s="21" t="s">
        <v>1289</v>
      </c>
      <c r="Y67" s="13">
        <f>W67-9.25</f>
        <v>12</v>
      </c>
      <c r="Z67" s="22">
        <f>O67*Y67%</f>
        <v>12.959999999999999</v>
      </c>
      <c r="AA67" s="22">
        <f>O67-Z67</f>
        <v>95.04</v>
      </c>
      <c r="AB67" s="22">
        <f>AA67*1.65%</f>
        <v>1.5681600000000002</v>
      </c>
      <c r="AC67" s="22">
        <f>O67*1.65%</f>
        <v>1.782</v>
      </c>
      <c r="AD67" s="26">
        <f>AC67-AB67</f>
        <v>0.21383999999999981</v>
      </c>
      <c r="AE67" s="22">
        <f>AA67*7.6%</f>
        <v>7.2230400000000001</v>
      </c>
      <c r="AF67">
        <f>O67*7.6%</f>
        <v>8.2080000000000002</v>
      </c>
      <c r="AG67" s="26">
        <f>AF67-AE67</f>
        <v>0.98496000000000006</v>
      </c>
      <c r="AH67"/>
    </row>
    <row r="68" spans="1:34" s="20" customFormat="1" x14ac:dyDescent="0.25">
      <c r="A68">
        <v>200</v>
      </c>
      <c r="B68" s="10">
        <v>452651</v>
      </c>
      <c r="C68" s="10">
        <v>2</v>
      </c>
      <c r="D68" s="2" t="s">
        <v>564</v>
      </c>
      <c r="E68" s="3">
        <v>45049</v>
      </c>
      <c r="F68" s="4">
        <v>20</v>
      </c>
      <c r="G68" s="5">
        <v>740</v>
      </c>
      <c r="H68" s="4">
        <v>18.600000000000001</v>
      </c>
      <c r="I68" s="2" t="s">
        <v>23</v>
      </c>
      <c r="J68" s="2" t="s">
        <v>93</v>
      </c>
      <c r="K68" s="12" t="s">
        <v>540</v>
      </c>
      <c r="L68" s="2" t="s">
        <v>227</v>
      </c>
      <c r="M68" s="2" t="s">
        <v>228</v>
      </c>
      <c r="N68" s="2" t="s">
        <v>229</v>
      </c>
      <c r="O68" s="5">
        <v>740</v>
      </c>
      <c r="P68" s="5">
        <v>0</v>
      </c>
      <c r="Q68" s="5">
        <v>157.25</v>
      </c>
      <c r="R68" s="2" t="s">
        <v>260</v>
      </c>
      <c r="S68" s="5">
        <v>0</v>
      </c>
      <c r="T68" s="2" t="s">
        <v>230</v>
      </c>
      <c r="U68" s="2" t="s">
        <v>31</v>
      </c>
      <c r="V68" s="2">
        <v>62801</v>
      </c>
      <c r="W68" s="13">
        <f>12+1.65+7.6</f>
        <v>21.25</v>
      </c>
      <c r="X68" s="21" t="s">
        <v>1289</v>
      </c>
      <c r="Y68" s="13">
        <f>W68-9.25</f>
        <v>12</v>
      </c>
      <c r="Z68" s="22">
        <f>O68*Y68%</f>
        <v>88.8</v>
      </c>
      <c r="AA68" s="22">
        <f>O68-Z68</f>
        <v>651.20000000000005</v>
      </c>
      <c r="AB68" s="22">
        <f>AA68*1.65%</f>
        <v>10.744800000000001</v>
      </c>
      <c r="AC68" s="22">
        <f>O68*1.65%</f>
        <v>12.21</v>
      </c>
      <c r="AD68" s="26">
        <f>AC68-AB68</f>
        <v>1.4651999999999994</v>
      </c>
      <c r="AE68" s="22">
        <f>AA68*7.6%</f>
        <v>49.491199999999999</v>
      </c>
      <c r="AF68">
        <f>O68*7.6%</f>
        <v>56.24</v>
      </c>
      <c r="AG68" s="26">
        <f>AF68-AE68</f>
        <v>6.7488000000000028</v>
      </c>
      <c r="AH68"/>
    </row>
    <row r="69" spans="1:34" s="20" customFormat="1" x14ac:dyDescent="0.25">
      <c r="A69">
        <v>200</v>
      </c>
      <c r="B69" s="10">
        <v>452890</v>
      </c>
      <c r="C69" s="10">
        <v>2</v>
      </c>
      <c r="D69" s="2" t="s">
        <v>587</v>
      </c>
      <c r="E69" s="3">
        <v>45051</v>
      </c>
      <c r="F69" s="4">
        <v>40</v>
      </c>
      <c r="G69" s="5">
        <v>600</v>
      </c>
      <c r="H69" s="4">
        <v>16</v>
      </c>
      <c r="I69" s="2" t="s">
        <v>23</v>
      </c>
      <c r="J69" s="2" t="s">
        <v>492</v>
      </c>
      <c r="K69" s="12" t="s">
        <v>540</v>
      </c>
      <c r="L69" s="2" t="s">
        <v>588</v>
      </c>
      <c r="M69" s="2" t="s">
        <v>589</v>
      </c>
      <c r="N69" s="2" t="s">
        <v>590</v>
      </c>
      <c r="O69" s="5">
        <v>600</v>
      </c>
      <c r="P69" s="5">
        <v>0</v>
      </c>
      <c r="Q69" s="5">
        <v>127.5</v>
      </c>
      <c r="R69" s="2" t="s">
        <v>260</v>
      </c>
      <c r="S69" s="5">
        <v>0</v>
      </c>
      <c r="T69" s="2" t="s">
        <v>591</v>
      </c>
      <c r="U69" s="2" t="s">
        <v>31</v>
      </c>
      <c r="V69" s="2">
        <v>61401</v>
      </c>
      <c r="W69" s="13">
        <f>12+1.65+7.6</f>
        <v>21.25</v>
      </c>
      <c r="X69" s="21" t="s">
        <v>1289</v>
      </c>
      <c r="Y69" s="13">
        <f>W69-9.25</f>
        <v>12</v>
      </c>
      <c r="Z69" s="22">
        <f>O69*Y69%</f>
        <v>72</v>
      </c>
      <c r="AA69" s="22">
        <f>O69-Z69</f>
        <v>528</v>
      </c>
      <c r="AB69" s="22">
        <f>AA69*1.65%</f>
        <v>8.7119999999999997</v>
      </c>
      <c r="AC69" s="22">
        <f>O69*1.65%</f>
        <v>9.9</v>
      </c>
      <c r="AD69" s="26">
        <f>AC69-AB69</f>
        <v>1.1880000000000006</v>
      </c>
      <c r="AE69" s="22">
        <f>AA69*7.6%</f>
        <v>40.128</v>
      </c>
      <c r="AF69">
        <f>O69*7.6%</f>
        <v>45.6</v>
      </c>
      <c r="AG69" s="26">
        <f>AF69-AE69</f>
        <v>5.4720000000000013</v>
      </c>
      <c r="AH69"/>
    </row>
    <row r="70" spans="1:34" x14ac:dyDescent="0.25">
      <c r="A70">
        <v>200</v>
      </c>
      <c r="B70" s="10">
        <v>452898</v>
      </c>
      <c r="C70" s="10">
        <v>2</v>
      </c>
      <c r="D70" s="2" t="s">
        <v>564</v>
      </c>
      <c r="E70" s="3">
        <v>45051</v>
      </c>
      <c r="F70" s="4">
        <v>10</v>
      </c>
      <c r="G70" s="5">
        <v>370</v>
      </c>
      <c r="H70" s="4">
        <v>9.3000000000000007</v>
      </c>
      <c r="I70" s="2" t="s">
        <v>23</v>
      </c>
      <c r="J70" s="2" t="s">
        <v>492</v>
      </c>
      <c r="K70" s="12" t="s">
        <v>540</v>
      </c>
      <c r="L70" s="2" t="s">
        <v>597</v>
      </c>
      <c r="M70" s="2" t="s">
        <v>598</v>
      </c>
      <c r="N70" s="2" t="s">
        <v>599</v>
      </c>
      <c r="O70" s="5">
        <v>370</v>
      </c>
      <c r="P70" s="5">
        <v>0</v>
      </c>
      <c r="Q70" s="5">
        <v>78.63</v>
      </c>
      <c r="R70" s="2" t="s">
        <v>260</v>
      </c>
      <c r="S70" s="5">
        <v>0</v>
      </c>
      <c r="T70" s="2" t="s">
        <v>497</v>
      </c>
      <c r="U70" s="2" t="s">
        <v>31</v>
      </c>
      <c r="V70" s="2">
        <v>61401</v>
      </c>
      <c r="W70" s="13">
        <f>12+1.65+7.6</f>
        <v>21.25</v>
      </c>
      <c r="X70" s="21" t="s">
        <v>1289</v>
      </c>
      <c r="Y70" s="13">
        <f>W70-9.25</f>
        <v>12</v>
      </c>
      <c r="Z70" s="22">
        <f>O70*Y70%</f>
        <v>44.4</v>
      </c>
      <c r="AA70" s="22">
        <f>O70-Z70</f>
        <v>325.60000000000002</v>
      </c>
      <c r="AB70" s="22">
        <f>AA70*1.65%</f>
        <v>5.3724000000000007</v>
      </c>
      <c r="AC70" s="22">
        <f>O70*1.65%</f>
        <v>6.1050000000000004</v>
      </c>
      <c r="AD70" s="26">
        <f>AC70-AB70</f>
        <v>0.7325999999999997</v>
      </c>
      <c r="AE70" s="22">
        <f>AA70*7.6%</f>
        <v>24.7456</v>
      </c>
      <c r="AF70">
        <f>O70*7.6%</f>
        <v>28.12</v>
      </c>
      <c r="AG70" s="26">
        <f>AF70-AE70</f>
        <v>3.3744000000000014</v>
      </c>
    </row>
    <row r="71" spans="1:34" x14ac:dyDescent="0.25">
      <c r="A71">
        <v>200</v>
      </c>
      <c r="B71" s="10">
        <v>452900</v>
      </c>
      <c r="C71" s="10">
        <v>2</v>
      </c>
      <c r="D71" s="2" t="s">
        <v>587</v>
      </c>
      <c r="E71" s="3">
        <v>45051</v>
      </c>
      <c r="F71" s="4">
        <v>30</v>
      </c>
      <c r="G71" s="5">
        <v>450</v>
      </c>
      <c r="H71" s="4">
        <v>12</v>
      </c>
      <c r="I71" s="2" t="s">
        <v>23</v>
      </c>
      <c r="J71" s="2" t="s">
        <v>93</v>
      </c>
      <c r="K71" s="12" t="s">
        <v>540</v>
      </c>
      <c r="L71" s="2" t="s">
        <v>112</v>
      </c>
      <c r="M71" s="2" t="s">
        <v>113</v>
      </c>
      <c r="N71" s="2" t="s">
        <v>114</v>
      </c>
      <c r="O71" s="5">
        <v>450</v>
      </c>
      <c r="P71" s="5">
        <v>0</v>
      </c>
      <c r="Q71" s="5">
        <v>95.63</v>
      </c>
      <c r="R71" s="2" t="s">
        <v>260</v>
      </c>
      <c r="S71" s="5">
        <v>0</v>
      </c>
      <c r="T71" s="2" t="s">
        <v>115</v>
      </c>
      <c r="U71" s="2" t="s">
        <v>31</v>
      </c>
      <c r="V71" s="2">
        <v>62401</v>
      </c>
      <c r="W71" s="13">
        <f>12+1.65+7.6</f>
        <v>21.25</v>
      </c>
      <c r="X71" s="21" t="s">
        <v>1289</v>
      </c>
      <c r="Y71" s="13">
        <f>W71-9.25</f>
        <v>12</v>
      </c>
      <c r="Z71" s="22">
        <f>O71*Y71%</f>
        <v>54</v>
      </c>
      <c r="AA71" s="22">
        <f>O71-Z71</f>
        <v>396</v>
      </c>
      <c r="AB71" s="22">
        <f>AA71*1.65%</f>
        <v>6.5340000000000007</v>
      </c>
      <c r="AC71" s="22">
        <f>O71*1.65%</f>
        <v>7.4250000000000007</v>
      </c>
      <c r="AD71" s="26">
        <f>AC71-AB71</f>
        <v>0.89100000000000001</v>
      </c>
      <c r="AE71" s="22">
        <f>AA71*7.6%</f>
        <v>30.096</v>
      </c>
      <c r="AF71">
        <f>O71*7.6%</f>
        <v>34.199999999999996</v>
      </c>
      <c r="AG71" s="26">
        <f>AF71-AE71</f>
        <v>4.1039999999999957</v>
      </c>
      <c r="AH71" s="20"/>
    </row>
    <row r="72" spans="1:34" x14ac:dyDescent="0.25">
      <c r="A72">
        <v>200</v>
      </c>
      <c r="B72" s="10">
        <v>452903</v>
      </c>
      <c r="C72" s="10">
        <v>2</v>
      </c>
      <c r="D72" s="2" t="s">
        <v>564</v>
      </c>
      <c r="E72" s="3">
        <v>45051</v>
      </c>
      <c r="F72" s="4">
        <v>30</v>
      </c>
      <c r="G72" s="5">
        <v>1110</v>
      </c>
      <c r="H72" s="4">
        <v>27.9</v>
      </c>
      <c r="I72" s="2" t="s">
        <v>23</v>
      </c>
      <c r="J72" s="2" t="s">
        <v>93</v>
      </c>
      <c r="K72" s="12" t="s">
        <v>540</v>
      </c>
      <c r="L72" s="2" t="s">
        <v>610</v>
      </c>
      <c r="M72" s="2" t="s">
        <v>611</v>
      </c>
      <c r="N72" s="2" t="s">
        <v>612</v>
      </c>
      <c r="O72" s="5">
        <v>1110</v>
      </c>
      <c r="P72" s="5">
        <v>0</v>
      </c>
      <c r="Q72" s="5">
        <v>235.88</v>
      </c>
      <c r="R72" s="2" t="s">
        <v>260</v>
      </c>
      <c r="S72" s="5">
        <v>0</v>
      </c>
      <c r="T72" s="2" t="s">
        <v>125</v>
      </c>
      <c r="U72" s="2" t="s">
        <v>31</v>
      </c>
      <c r="V72" s="2">
        <v>62401</v>
      </c>
      <c r="W72" s="13">
        <f>12+1.65+7.6</f>
        <v>21.25</v>
      </c>
      <c r="X72" s="21" t="s">
        <v>1289</v>
      </c>
      <c r="Y72" s="13">
        <f>W72-9.25</f>
        <v>12</v>
      </c>
      <c r="Z72" s="22">
        <f>O72*Y72%</f>
        <v>133.19999999999999</v>
      </c>
      <c r="AA72" s="22">
        <f>O72-Z72</f>
        <v>976.8</v>
      </c>
      <c r="AB72" s="22">
        <f>AA72*1.65%</f>
        <v>16.1172</v>
      </c>
      <c r="AC72" s="22">
        <f>O72*1.65%</f>
        <v>18.315000000000001</v>
      </c>
      <c r="AD72" s="26">
        <f>AC72-AB72</f>
        <v>2.1978000000000009</v>
      </c>
      <c r="AE72" s="22">
        <f>AA72*7.6%</f>
        <v>74.236799999999988</v>
      </c>
      <c r="AF72">
        <f>O72*7.6%</f>
        <v>84.36</v>
      </c>
      <c r="AG72" s="26">
        <f>AF72-AE72</f>
        <v>10.123200000000011</v>
      </c>
      <c r="AH72" s="20"/>
    </row>
    <row r="73" spans="1:34" x14ac:dyDescent="0.25">
      <c r="A73">
        <v>200</v>
      </c>
      <c r="B73" s="10">
        <v>452904</v>
      </c>
      <c r="C73" s="10">
        <v>2</v>
      </c>
      <c r="D73" s="2" t="s">
        <v>564</v>
      </c>
      <c r="E73" s="3">
        <v>45051</v>
      </c>
      <c r="F73" s="4">
        <v>10</v>
      </c>
      <c r="G73" s="5">
        <v>370</v>
      </c>
      <c r="H73" s="4">
        <v>9.3000000000000007</v>
      </c>
      <c r="I73" s="2" t="s">
        <v>23</v>
      </c>
      <c r="J73" s="2" t="s">
        <v>492</v>
      </c>
      <c r="K73" s="12" t="s">
        <v>540</v>
      </c>
      <c r="L73" s="2" t="s">
        <v>614</v>
      </c>
      <c r="M73" s="2" t="s">
        <v>615</v>
      </c>
      <c r="N73" s="2" t="s">
        <v>616</v>
      </c>
      <c r="O73" s="5">
        <v>370</v>
      </c>
      <c r="P73" s="5">
        <v>0</v>
      </c>
      <c r="Q73" s="5">
        <v>78.63</v>
      </c>
      <c r="R73" s="2" t="s">
        <v>260</v>
      </c>
      <c r="S73" s="5">
        <v>0</v>
      </c>
      <c r="T73" s="2" t="s">
        <v>497</v>
      </c>
      <c r="U73" s="2" t="s">
        <v>31</v>
      </c>
      <c r="V73" s="2">
        <v>61401</v>
      </c>
      <c r="W73" s="13">
        <f>12+1.65+7.6</f>
        <v>21.25</v>
      </c>
      <c r="X73" s="21" t="s">
        <v>1289</v>
      </c>
      <c r="Y73" s="13">
        <f>W73-9.25</f>
        <v>12</v>
      </c>
      <c r="Z73" s="22">
        <f>O73*Y73%</f>
        <v>44.4</v>
      </c>
      <c r="AA73" s="22">
        <f>O73-Z73</f>
        <v>325.60000000000002</v>
      </c>
      <c r="AB73" s="22">
        <f>AA73*1.65%</f>
        <v>5.3724000000000007</v>
      </c>
      <c r="AC73" s="22">
        <f>O73*1.65%</f>
        <v>6.1050000000000004</v>
      </c>
      <c r="AD73" s="26">
        <f>AC73-AB73</f>
        <v>0.7325999999999997</v>
      </c>
      <c r="AE73" s="22">
        <f>AA73*7.6%</f>
        <v>24.7456</v>
      </c>
      <c r="AF73">
        <f>O73*7.6%</f>
        <v>28.12</v>
      </c>
      <c r="AG73" s="26">
        <f>AF73-AE73</f>
        <v>3.3744000000000014</v>
      </c>
      <c r="AH73" s="20"/>
    </row>
    <row r="74" spans="1:34" x14ac:dyDescent="0.25">
      <c r="A74">
        <v>200</v>
      </c>
      <c r="B74" s="10">
        <v>452910</v>
      </c>
      <c r="C74" s="10">
        <v>2</v>
      </c>
      <c r="D74" s="2" t="s">
        <v>564</v>
      </c>
      <c r="E74" s="3">
        <v>45051</v>
      </c>
      <c r="F74" s="4">
        <v>5</v>
      </c>
      <c r="G74" s="5">
        <v>185</v>
      </c>
      <c r="H74" s="4">
        <v>4.6500000000000004</v>
      </c>
      <c r="I74" s="2" t="s">
        <v>23</v>
      </c>
      <c r="J74" s="2" t="s">
        <v>492</v>
      </c>
      <c r="K74" s="12" t="s">
        <v>540</v>
      </c>
      <c r="L74" s="2" t="s">
        <v>618</v>
      </c>
      <c r="M74" s="2" t="s">
        <v>619</v>
      </c>
      <c r="N74" s="2" t="s">
        <v>620</v>
      </c>
      <c r="O74" s="5">
        <v>185</v>
      </c>
      <c r="P74" s="5">
        <v>0</v>
      </c>
      <c r="Q74" s="5">
        <v>39.31</v>
      </c>
      <c r="R74" s="2" t="s">
        <v>260</v>
      </c>
      <c r="S74" s="5">
        <v>0</v>
      </c>
      <c r="T74" s="2" t="s">
        <v>621</v>
      </c>
      <c r="U74" s="2" t="s">
        <v>31</v>
      </c>
      <c r="V74" s="2">
        <v>61401</v>
      </c>
      <c r="W74" s="13">
        <f>12+1.65+7.6</f>
        <v>21.25</v>
      </c>
      <c r="X74" s="21" t="s">
        <v>1289</v>
      </c>
      <c r="Y74" s="13">
        <f>W74-9.25</f>
        <v>12</v>
      </c>
      <c r="Z74" s="22">
        <f>O74*Y74%</f>
        <v>22.2</v>
      </c>
      <c r="AA74" s="22">
        <f>O74-Z74</f>
        <v>162.80000000000001</v>
      </c>
      <c r="AB74" s="22">
        <f>AA74*1.65%</f>
        <v>2.6862000000000004</v>
      </c>
      <c r="AC74" s="22">
        <f>O74*1.65%</f>
        <v>3.0525000000000002</v>
      </c>
      <c r="AD74" s="26">
        <f>AC74-AB74</f>
        <v>0.36629999999999985</v>
      </c>
      <c r="AE74" s="22">
        <f>AA74*7.6%</f>
        <v>12.3728</v>
      </c>
      <c r="AF74">
        <f>O74*7.6%</f>
        <v>14.06</v>
      </c>
      <c r="AG74" s="26">
        <f>AF74-AE74</f>
        <v>1.6872000000000007</v>
      </c>
      <c r="AH74" s="20"/>
    </row>
    <row r="75" spans="1:34" x14ac:dyDescent="0.25">
      <c r="A75">
        <v>200</v>
      </c>
      <c r="B75" s="10">
        <v>452911</v>
      </c>
      <c r="C75" s="10">
        <v>2</v>
      </c>
      <c r="D75" s="2" t="s">
        <v>564</v>
      </c>
      <c r="E75" s="3">
        <v>45051</v>
      </c>
      <c r="F75" s="4">
        <v>10</v>
      </c>
      <c r="G75" s="5">
        <v>370</v>
      </c>
      <c r="H75" s="4">
        <v>9.3000000000000007</v>
      </c>
      <c r="I75" s="2" t="s">
        <v>23</v>
      </c>
      <c r="J75" s="2" t="s">
        <v>492</v>
      </c>
      <c r="K75" s="12" t="s">
        <v>540</v>
      </c>
      <c r="L75" s="2" t="s">
        <v>623</v>
      </c>
      <c r="M75" s="2" t="s">
        <v>624</v>
      </c>
      <c r="N75" s="2" t="s">
        <v>625</v>
      </c>
      <c r="O75" s="5">
        <v>370</v>
      </c>
      <c r="P75" s="5">
        <v>0</v>
      </c>
      <c r="Q75" s="5">
        <v>78.63</v>
      </c>
      <c r="R75" s="2" t="s">
        <v>260</v>
      </c>
      <c r="S75" s="5">
        <v>0</v>
      </c>
      <c r="T75" s="2" t="s">
        <v>497</v>
      </c>
      <c r="U75" s="2" t="s">
        <v>31</v>
      </c>
      <c r="V75" s="2">
        <v>61401</v>
      </c>
      <c r="W75" s="13">
        <f>12+1.65+7.6</f>
        <v>21.25</v>
      </c>
      <c r="X75" s="21" t="s">
        <v>1289</v>
      </c>
      <c r="Y75" s="13">
        <f>W75-9.25</f>
        <v>12</v>
      </c>
      <c r="Z75" s="22">
        <f>O75*Y75%</f>
        <v>44.4</v>
      </c>
      <c r="AA75" s="22">
        <f>O75-Z75</f>
        <v>325.60000000000002</v>
      </c>
      <c r="AB75" s="22">
        <f>AA75*1.65%</f>
        <v>5.3724000000000007</v>
      </c>
      <c r="AC75" s="22">
        <f>O75*1.65%</f>
        <v>6.1050000000000004</v>
      </c>
      <c r="AD75" s="26">
        <f>AC75-AB75</f>
        <v>0.7325999999999997</v>
      </c>
      <c r="AE75" s="22">
        <f>AA75*7.6%</f>
        <v>24.7456</v>
      </c>
      <c r="AF75">
        <f>O75*7.6%</f>
        <v>28.12</v>
      </c>
      <c r="AG75" s="26">
        <f>AF75-AE75</f>
        <v>3.3744000000000014</v>
      </c>
      <c r="AH75" s="20"/>
    </row>
    <row r="76" spans="1:34" x14ac:dyDescent="0.25">
      <c r="A76">
        <v>200</v>
      </c>
      <c r="B76" s="10">
        <v>452920</v>
      </c>
      <c r="C76" s="10">
        <v>2</v>
      </c>
      <c r="D76" s="2" t="s">
        <v>564</v>
      </c>
      <c r="E76" s="3">
        <v>45051</v>
      </c>
      <c r="F76" s="4">
        <v>10</v>
      </c>
      <c r="G76" s="5">
        <v>370</v>
      </c>
      <c r="H76" s="4">
        <v>9.3000000000000007</v>
      </c>
      <c r="I76" s="2" t="s">
        <v>23</v>
      </c>
      <c r="J76" s="2" t="s">
        <v>492</v>
      </c>
      <c r="K76" s="12" t="s">
        <v>540</v>
      </c>
      <c r="L76" s="2" t="s">
        <v>632</v>
      </c>
      <c r="M76" s="2" t="s">
        <v>633</v>
      </c>
      <c r="N76" s="2" t="s">
        <v>634</v>
      </c>
      <c r="O76" s="5">
        <v>370</v>
      </c>
      <c r="P76" s="5">
        <v>0</v>
      </c>
      <c r="Q76" s="5">
        <v>78.63</v>
      </c>
      <c r="R76" s="2" t="s">
        <v>260</v>
      </c>
      <c r="S76" s="5">
        <v>0</v>
      </c>
      <c r="T76" s="2" t="s">
        <v>497</v>
      </c>
      <c r="U76" s="2" t="s">
        <v>31</v>
      </c>
      <c r="V76" s="2">
        <v>61401</v>
      </c>
      <c r="W76" s="13">
        <f>12+1.65+7.6</f>
        <v>21.25</v>
      </c>
      <c r="X76" s="21" t="s">
        <v>1289</v>
      </c>
      <c r="Y76" s="13">
        <f>W76-9.25</f>
        <v>12</v>
      </c>
      <c r="Z76" s="22">
        <f>O76*Y76%</f>
        <v>44.4</v>
      </c>
      <c r="AA76" s="22">
        <f>O76-Z76</f>
        <v>325.60000000000002</v>
      </c>
      <c r="AB76" s="22">
        <f>AA76*1.65%</f>
        <v>5.3724000000000007</v>
      </c>
      <c r="AC76" s="22">
        <f>O76*1.65%</f>
        <v>6.1050000000000004</v>
      </c>
      <c r="AD76" s="26">
        <f>AC76-AB76</f>
        <v>0.7325999999999997</v>
      </c>
      <c r="AE76" s="22">
        <f>AA76*7.6%</f>
        <v>24.7456</v>
      </c>
      <c r="AF76">
        <f>O76*7.6%</f>
        <v>28.12</v>
      </c>
      <c r="AG76" s="26">
        <f>AF76-AE76</f>
        <v>3.3744000000000014</v>
      </c>
    </row>
    <row r="77" spans="1:34" x14ac:dyDescent="0.25">
      <c r="A77">
        <v>200</v>
      </c>
      <c r="B77" s="10">
        <v>452924</v>
      </c>
      <c r="C77" s="10">
        <v>2</v>
      </c>
      <c r="D77" s="2" t="s">
        <v>564</v>
      </c>
      <c r="E77" s="3">
        <v>45051</v>
      </c>
      <c r="F77" s="4">
        <v>50</v>
      </c>
      <c r="G77" s="5">
        <v>1850</v>
      </c>
      <c r="H77" s="4">
        <v>46.5</v>
      </c>
      <c r="I77" s="2" t="s">
        <v>23</v>
      </c>
      <c r="J77" s="2" t="s">
        <v>492</v>
      </c>
      <c r="K77" s="12" t="s">
        <v>540</v>
      </c>
      <c r="L77" s="2" t="s">
        <v>494</v>
      </c>
      <c r="M77" s="2" t="s">
        <v>495</v>
      </c>
      <c r="N77" s="2" t="s">
        <v>496</v>
      </c>
      <c r="O77" s="5">
        <v>1850</v>
      </c>
      <c r="P77" s="5">
        <v>0</v>
      </c>
      <c r="Q77" s="5">
        <v>393.13</v>
      </c>
      <c r="R77" s="2" t="s">
        <v>260</v>
      </c>
      <c r="S77" s="5">
        <v>0</v>
      </c>
      <c r="T77" s="2" t="s">
        <v>497</v>
      </c>
      <c r="U77" s="2" t="s">
        <v>31</v>
      </c>
      <c r="V77" s="2">
        <v>61401</v>
      </c>
      <c r="W77" s="13">
        <f>12+1.65+7.6</f>
        <v>21.25</v>
      </c>
      <c r="X77" s="21" t="s">
        <v>1289</v>
      </c>
      <c r="Y77" s="13">
        <f>W77-9.25</f>
        <v>12</v>
      </c>
      <c r="Z77" s="22">
        <f>O77*Y77%</f>
        <v>222</v>
      </c>
      <c r="AA77" s="22">
        <f>O77-Z77</f>
        <v>1628</v>
      </c>
      <c r="AB77" s="22">
        <f>AA77*1.65%</f>
        <v>26.862000000000002</v>
      </c>
      <c r="AC77" s="22">
        <f>O77*1.65%</f>
        <v>30.525000000000002</v>
      </c>
      <c r="AD77" s="26">
        <f>AC77-AB77</f>
        <v>3.6630000000000003</v>
      </c>
      <c r="AE77" s="22">
        <f>AA77*7.6%</f>
        <v>123.72799999999999</v>
      </c>
      <c r="AF77">
        <f>O77*7.6%</f>
        <v>140.6</v>
      </c>
      <c r="AG77" s="26">
        <f>AF77-AE77</f>
        <v>16.872</v>
      </c>
    </row>
    <row r="78" spans="1:34" x14ac:dyDescent="0.25">
      <c r="A78">
        <v>200</v>
      </c>
      <c r="B78" s="10">
        <v>452926</v>
      </c>
      <c r="C78" s="10">
        <v>2</v>
      </c>
      <c r="D78" s="2" t="s">
        <v>564</v>
      </c>
      <c r="E78" s="3">
        <v>45051</v>
      </c>
      <c r="F78" s="4">
        <v>10</v>
      </c>
      <c r="G78" s="5">
        <v>370</v>
      </c>
      <c r="H78" s="4">
        <v>9.3000000000000007</v>
      </c>
      <c r="I78" s="2" t="s">
        <v>23</v>
      </c>
      <c r="J78" s="2" t="s">
        <v>93</v>
      </c>
      <c r="K78" s="12" t="s">
        <v>540</v>
      </c>
      <c r="L78" s="2" t="s">
        <v>646</v>
      </c>
      <c r="M78" s="2" t="s">
        <v>647</v>
      </c>
      <c r="N78" s="2" t="s">
        <v>648</v>
      </c>
      <c r="O78" s="5">
        <v>370</v>
      </c>
      <c r="P78" s="5">
        <v>0</v>
      </c>
      <c r="Q78" s="5">
        <v>78.63</v>
      </c>
      <c r="R78" s="2" t="s">
        <v>260</v>
      </c>
      <c r="S78" s="5">
        <v>0</v>
      </c>
      <c r="T78" s="2" t="s">
        <v>649</v>
      </c>
      <c r="U78" s="2" t="s">
        <v>31</v>
      </c>
      <c r="V78" s="2">
        <v>62401</v>
      </c>
      <c r="W78" s="13">
        <f>12+1.65+7.6</f>
        <v>21.25</v>
      </c>
      <c r="X78" s="21" t="s">
        <v>1289</v>
      </c>
      <c r="Y78" s="13">
        <f>W78-9.25</f>
        <v>12</v>
      </c>
      <c r="Z78" s="22">
        <f>O78*Y78%</f>
        <v>44.4</v>
      </c>
      <c r="AA78" s="22">
        <f>O78-Z78</f>
        <v>325.60000000000002</v>
      </c>
      <c r="AB78" s="22">
        <f>AA78*1.65%</f>
        <v>5.3724000000000007</v>
      </c>
      <c r="AC78" s="22">
        <f>O78*1.65%</f>
        <v>6.1050000000000004</v>
      </c>
      <c r="AD78" s="26">
        <f>AC78-AB78</f>
        <v>0.7325999999999997</v>
      </c>
      <c r="AE78" s="22">
        <f>AA78*7.6%</f>
        <v>24.7456</v>
      </c>
      <c r="AF78">
        <f>O78*7.6%</f>
        <v>28.12</v>
      </c>
      <c r="AG78" s="26">
        <f>AF78-AE78</f>
        <v>3.3744000000000014</v>
      </c>
    </row>
    <row r="79" spans="1:34" x14ac:dyDescent="0.25">
      <c r="A79">
        <v>200</v>
      </c>
      <c r="B79" s="10">
        <v>452928</v>
      </c>
      <c r="C79" s="10">
        <v>2</v>
      </c>
      <c r="D79" s="2" t="s">
        <v>564</v>
      </c>
      <c r="E79" s="3">
        <v>45051</v>
      </c>
      <c r="F79" s="4">
        <v>50</v>
      </c>
      <c r="G79" s="5">
        <v>1850</v>
      </c>
      <c r="H79" s="4">
        <v>46.5</v>
      </c>
      <c r="I79" s="2" t="s">
        <v>23</v>
      </c>
      <c r="J79" s="2" t="s">
        <v>492</v>
      </c>
      <c r="K79" s="12" t="s">
        <v>540</v>
      </c>
      <c r="L79" s="2" t="s">
        <v>651</v>
      </c>
      <c r="M79" s="2" t="s">
        <v>652</v>
      </c>
      <c r="N79" s="2" t="s">
        <v>653</v>
      </c>
      <c r="O79" s="5">
        <v>1850</v>
      </c>
      <c r="P79" s="5">
        <v>0</v>
      </c>
      <c r="Q79" s="5">
        <v>393.13</v>
      </c>
      <c r="R79" s="2" t="s">
        <v>260</v>
      </c>
      <c r="S79" s="5">
        <v>0</v>
      </c>
      <c r="T79" s="2" t="s">
        <v>497</v>
      </c>
      <c r="U79" s="2" t="s">
        <v>31</v>
      </c>
      <c r="V79" s="2">
        <v>61401</v>
      </c>
      <c r="W79" s="13">
        <f>12+1.65+7.6</f>
        <v>21.25</v>
      </c>
      <c r="X79" s="21" t="s">
        <v>1289</v>
      </c>
      <c r="Y79" s="13">
        <f>W79-9.25</f>
        <v>12</v>
      </c>
      <c r="Z79" s="22">
        <f>O79*Y79%</f>
        <v>222</v>
      </c>
      <c r="AA79" s="22">
        <f>O79-Z79</f>
        <v>1628</v>
      </c>
      <c r="AB79" s="22">
        <f>AA79*1.65%</f>
        <v>26.862000000000002</v>
      </c>
      <c r="AC79" s="22">
        <f>O79*1.65%</f>
        <v>30.525000000000002</v>
      </c>
      <c r="AD79" s="26">
        <f>AC79-AB79</f>
        <v>3.6630000000000003</v>
      </c>
      <c r="AE79" s="22">
        <f>AA79*7.6%</f>
        <v>123.72799999999999</v>
      </c>
      <c r="AF79">
        <f>O79*7.6%</f>
        <v>140.6</v>
      </c>
      <c r="AG79" s="26">
        <f>AF79-AE79</f>
        <v>16.872</v>
      </c>
    </row>
    <row r="80" spans="1:34" x14ac:dyDescent="0.25">
      <c r="A80">
        <v>200</v>
      </c>
      <c r="B80" s="10">
        <v>452933</v>
      </c>
      <c r="C80" s="10">
        <v>2</v>
      </c>
      <c r="D80" s="2" t="s">
        <v>564</v>
      </c>
      <c r="E80" s="3">
        <v>45051</v>
      </c>
      <c r="F80" s="4">
        <v>50</v>
      </c>
      <c r="G80" s="5">
        <v>1850</v>
      </c>
      <c r="H80" s="4">
        <v>46.5</v>
      </c>
      <c r="I80" s="2" t="s">
        <v>23</v>
      </c>
      <c r="J80" s="2" t="s">
        <v>492</v>
      </c>
      <c r="K80" s="12" t="s">
        <v>540</v>
      </c>
      <c r="L80" s="2" t="s">
        <v>655</v>
      </c>
      <c r="M80" s="2" t="s">
        <v>656</v>
      </c>
      <c r="N80" s="2" t="s">
        <v>657</v>
      </c>
      <c r="O80" s="5">
        <v>1850</v>
      </c>
      <c r="P80" s="5">
        <v>0</v>
      </c>
      <c r="Q80" s="5">
        <v>393.13</v>
      </c>
      <c r="R80" s="2" t="s">
        <v>260</v>
      </c>
      <c r="S80" s="5">
        <v>0</v>
      </c>
      <c r="T80" s="2" t="s">
        <v>497</v>
      </c>
      <c r="U80" s="2" t="s">
        <v>31</v>
      </c>
      <c r="V80" s="2">
        <v>61401</v>
      </c>
      <c r="W80" s="13">
        <f>12+1.65+7.6</f>
        <v>21.25</v>
      </c>
      <c r="X80" s="21" t="s">
        <v>1289</v>
      </c>
      <c r="Y80" s="13">
        <f>W80-9.25</f>
        <v>12</v>
      </c>
      <c r="Z80" s="22">
        <f>O80*Y80%</f>
        <v>222</v>
      </c>
      <c r="AA80" s="22">
        <f>O80-Z80</f>
        <v>1628</v>
      </c>
      <c r="AB80" s="22">
        <f>AA80*1.65%</f>
        <v>26.862000000000002</v>
      </c>
      <c r="AC80" s="22">
        <f>O80*1.65%</f>
        <v>30.525000000000002</v>
      </c>
      <c r="AD80" s="26">
        <f>AC80-AB80</f>
        <v>3.6630000000000003</v>
      </c>
      <c r="AE80" s="22">
        <f>AA80*7.6%</f>
        <v>123.72799999999999</v>
      </c>
      <c r="AF80">
        <f>O80*7.6%</f>
        <v>140.6</v>
      </c>
      <c r="AG80" s="26">
        <f>AF80-AE80</f>
        <v>16.872</v>
      </c>
    </row>
    <row r="81" spans="1:33" x14ac:dyDescent="0.25">
      <c r="A81">
        <v>200</v>
      </c>
      <c r="B81" s="10">
        <v>452934</v>
      </c>
      <c r="C81" s="10">
        <v>2</v>
      </c>
      <c r="D81" s="2" t="s">
        <v>564</v>
      </c>
      <c r="E81" s="3">
        <v>45051</v>
      </c>
      <c r="F81" s="4">
        <v>20</v>
      </c>
      <c r="G81" s="5">
        <v>740</v>
      </c>
      <c r="H81" s="4">
        <v>18.600000000000001</v>
      </c>
      <c r="I81" s="2" t="s">
        <v>23</v>
      </c>
      <c r="J81" s="2" t="s">
        <v>93</v>
      </c>
      <c r="K81" s="12" t="s">
        <v>540</v>
      </c>
      <c r="L81" s="2" t="s">
        <v>659</v>
      </c>
      <c r="M81" s="2" t="s">
        <v>660</v>
      </c>
      <c r="N81" s="2" t="s">
        <v>661</v>
      </c>
      <c r="O81" s="5">
        <v>740</v>
      </c>
      <c r="P81" s="5">
        <v>0</v>
      </c>
      <c r="Q81" s="5">
        <v>157.25</v>
      </c>
      <c r="R81" s="2" t="s">
        <v>260</v>
      </c>
      <c r="S81" s="5">
        <v>0</v>
      </c>
      <c r="T81" s="2" t="s">
        <v>230</v>
      </c>
      <c r="U81" s="2" t="s">
        <v>31</v>
      </c>
      <c r="V81" s="2">
        <v>62401</v>
      </c>
      <c r="W81" s="13">
        <f>12+1.65+7.6</f>
        <v>21.25</v>
      </c>
      <c r="X81" s="21" t="s">
        <v>1289</v>
      </c>
      <c r="Y81" s="13">
        <f>W81-9.25</f>
        <v>12</v>
      </c>
      <c r="Z81" s="22">
        <f>O81*Y81%</f>
        <v>88.8</v>
      </c>
      <c r="AA81" s="22">
        <f>O81-Z81</f>
        <v>651.20000000000005</v>
      </c>
      <c r="AB81" s="22">
        <f>AA81*1.65%</f>
        <v>10.744800000000001</v>
      </c>
      <c r="AC81" s="22">
        <f>O81*1.65%</f>
        <v>12.21</v>
      </c>
      <c r="AD81" s="26">
        <f>AC81-AB81</f>
        <v>1.4651999999999994</v>
      </c>
      <c r="AE81" s="22">
        <f>AA81*7.6%</f>
        <v>49.491199999999999</v>
      </c>
      <c r="AF81">
        <f>O81*7.6%</f>
        <v>56.24</v>
      </c>
      <c r="AG81" s="26">
        <f>AF81-AE81</f>
        <v>6.7488000000000028</v>
      </c>
    </row>
    <row r="82" spans="1:33" x14ac:dyDescent="0.25">
      <c r="A82">
        <v>200</v>
      </c>
      <c r="B82" s="10">
        <v>452934</v>
      </c>
      <c r="C82" s="10">
        <v>2</v>
      </c>
      <c r="D82" s="2" t="s">
        <v>662</v>
      </c>
      <c r="E82" s="3">
        <v>45051</v>
      </c>
      <c r="F82" s="4">
        <v>2</v>
      </c>
      <c r="G82" s="5">
        <v>6.6</v>
      </c>
      <c r="H82" s="4">
        <v>0.1</v>
      </c>
      <c r="I82" s="2" t="s">
        <v>23</v>
      </c>
      <c r="J82" s="2" t="s">
        <v>93</v>
      </c>
      <c r="K82" s="12" t="s">
        <v>540</v>
      </c>
      <c r="L82" s="2" t="s">
        <v>659</v>
      </c>
      <c r="M82" s="2" t="s">
        <v>660</v>
      </c>
      <c r="N82" s="2" t="s">
        <v>661</v>
      </c>
      <c r="O82" s="5">
        <v>6.6</v>
      </c>
      <c r="P82" s="5">
        <v>0</v>
      </c>
      <c r="Q82" s="5">
        <v>1.4</v>
      </c>
      <c r="R82" s="2" t="s">
        <v>260</v>
      </c>
      <c r="S82" s="5">
        <v>0</v>
      </c>
      <c r="T82" s="2" t="s">
        <v>230</v>
      </c>
      <c r="U82" s="2" t="s">
        <v>31</v>
      </c>
      <c r="V82" s="2">
        <v>62401</v>
      </c>
      <c r="W82" s="13">
        <f>12+1.65+7.6</f>
        <v>21.25</v>
      </c>
      <c r="X82" s="21" t="s">
        <v>1289</v>
      </c>
      <c r="Y82" s="13">
        <f>W82-9.25</f>
        <v>12</v>
      </c>
      <c r="Z82" s="22">
        <f>O82*Y82%</f>
        <v>0.79199999999999993</v>
      </c>
      <c r="AA82" s="22">
        <f>O82-Z82</f>
        <v>5.8079999999999998</v>
      </c>
      <c r="AB82" s="22">
        <f>AA82*1.65%</f>
        <v>9.5832000000000001E-2</v>
      </c>
      <c r="AC82" s="22">
        <f>O82*1.65%</f>
        <v>0.1089</v>
      </c>
      <c r="AD82" s="26">
        <f>AC82-AB82</f>
        <v>1.3067999999999996E-2</v>
      </c>
      <c r="AE82" s="22">
        <f>AA82*7.6%</f>
        <v>0.44140799999999997</v>
      </c>
      <c r="AF82">
        <f>O82*7.6%</f>
        <v>0.50159999999999993</v>
      </c>
      <c r="AG82" s="26">
        <f>AF82-AE82</f>
        <v>6.0191999999999968E-2</v>
      </c>
    </row>
    <row r="83" spans="1:33" x14ac:dyDescent="0.25">
      <c r="A83">
        <v>200</v>
      </c>
      <c r="B83" s="10">
        <v>452935</v>
      </c>
      <c r="C83" s="10">
        <v>2</v>
      </c>
      <c r="D83" s="2" t="s">
        <v>564</v>
      </c>
      <c r="E83" s="3">
        <v>45051</v>
      </c>
      <c r="F83" s="4">
        <v>10</v>
      </c>
      <c r="G83" s="5">
        <v>370</v>
      </c>
      <c r="H83" s="4">
        <v>9.3000000000000007</v>
      </c>
      <c r="I83" s="2" t="s">
        <v>23</v>
      </c>
      <c r="J83" s="2" t="s">
        <v>93</v>
      </c>
      <c r="K83" s="12" t="s">
        <v>540</v>
      </c>
      <c r="L83" s="2" t="s">
        <v>112</v>
      </c>
      <c r="M83" s="2" t="s">
        <v>113</v>
      </c>
      <c r="N83" s="2" t="s">
        <v>114</v>
      </c>
      <c r="O83" s="5">
        <v>370</v>
      </c>
      <c r="P83" s="5">
        <v>0</v>
      </c>
      <c r="Q83" s="5">
        <v>78.63</v>
      </c>
      <c r="R83" s="2" t="s">
        <v>260</v>
      </c>
      <c r="S83" s="5">
        <v>0</v>
      </c>
      <c r="T83" s="2" t="s">
        <v>115</v>
      </c>
      <c r="U83" s="2" t="s">
        <v>31</v>
      </c>
      <c r="V83" s="2">
        <v>62401</v>
      </c>
      <c r="W83" s="13">
        <f>12+1.65+7.6</f>
        <v>21.25</v>
      </c>
      <c r="X83" s="21" t="s">
        <v>1289</v>
      </c>
      <c r="Y83" s="13">
        <f>W83-9.25</f>
        <v>12</v>
      </c>
      <c r="Z83" s="22">
        <f>O83*Y83%</f>
        <v>44.4</v>
      </c>
      <c r="AA83" s="22">
        <f>O83-Z83</f>
        <v>325.60000000000002</v>
      </c>
      <c r="AB83" s="22">
        <f>AA83*1.65%</f>
        <v>5.3724000000000007</v>
      </c>
      <c r="AC83" s="22">
        <f>O83*1.65%</f>
        <v>6.1050000000000004</v>
      </c>
      <c r="AD83" s="26">
        <f>AC83-AB83</f>
        <v>0.7325999999999997</v>
      </c>
      <c r="AE83" s="22">
        <f>AA83*7.6%</f>
        <v>24.7456</v>
      </c>
      <c r="AF83">
        <f>O83*7.6%</f>
        <v>28.12</v>
      </c>
      <c r="AG83" s="26">
        <f>AF83-AE83</f>
        <v>3.3744000000000014</v>
      </c>
    </row>
    <row r="84" spans="1:33" x14ac:dyDescent="0.25">
      <c r="A84">
        <v>200</v>
      </c>
      <c r="B84" s="10">
        <v>452938</v>
      </c>
      <c r="C84" s="10">
        <v>2</v>
      </c>
      <c r="D84" s="2" t="s">
        <v>564</v>
      </c>
      <c r="E84" s="3">
        <v>45051</v>
      </c>
      <c r="F84" s="4">
        <v>20</v>
      </c>
      <c r="G84" s="5">
        <v>740</v>
      </c>
      <c r="H84" s="4">
        <v>18.600000000000001</v>
      </c>
      <c r="I84" s="2" t="s">
        <v>23</v>
      </c>
      <c r="J84" s="2" t="s">
        <v>492</v>
      </c>
      <c r="K84" s="12" t="s">
        <v>540</v>
      </c>
      <c r="L84" s="2" t="s">
        <v>665</v>
      </c>
      <c r="M84" s="2" t="s">
        <v>666</v>
      </c>
      <c r="N84" s="2" t="s">
        <v>667</v>
      </c>
      <c r="O84" s="5">
        <v>740</v>
      </c>
      <c r="P84" s="5">
        <v>0</v>
      </c>
      <c r="Q84" s="5">
        <v>157.25</v>
      </c>
      <c r="R84" s="2" t="s">
        <v>260</v>
      </c>
      <c r="S84" s="5">
        <v>0</v>
      </c>
      <c r="T84" s="2" t="s">
        <v>497</v>
      </c>
      <c r="U84" s="2" t="s">
        <v>31</v>
      </c>
      <c r="V84" s="2">
        <v>61401</v>
      </c>
      <c r="W84" s="13">
        <f>12+1.65+7.6</f>
        <v>21.25</v>
      </c>
      <c r="X84" s="21" t="s">
        <v>1289</v>
      </c>
      <c r="Y84" s="13">
        <f>W84-9.25</f>
        <v>12</v>
      </c>
      <c r="Z84" s="22">
        <f>O84*Y84%</f>
        <v>88.8</v>
      </c>
      <c r="AA84" s="22">
        <f>O84-Z84</f>
        <v>651.20000000000005</v>
      </c>
      <c r="AB84" s="22">
        <f>AA84*1.65%</f>
        <v>10.744800000000001</v>
      </c>
      <c r="AC84" s="22">
        <f>O84*1.65%</f>
        <v>12.21</v>
      </c>
      <c r="AD84" s="26">
        <f>AC84-AB84</f>
        <v>1.4651999999999994</v>
      </c>
      <c r="AE84" s="22">
        <f>AA84*7.6%</f>
        <v>49.491199999999999</v>
      </c>
      <c r="AF84">
        <f>O84*7.6%</f>
        <v>56.24</v>
      </c>
      <c r="AG84" s="26">
        <f>AF84-AE84</f>
        <v>6.7488000000000028</v>
      </c>
    </row>
    <row r="85" spans="1:33" x14ac:dyDescent="0.25">
      <c r="A85">
        <v>200</v>
      </c>
      <c r="B85" s="10">
        <v>452958</v>
      </c>
      <c r="C85" s="10">
        <v>2</v>
      </c>
      <c r="D85" s="2" t="s">
        <v>587</v>
      </c>
      <c r="E85" s="3">
        <v>45051</v>
      </c>
      <c r="F85" s="4">
        <v>24</v>
      </c>
      <c r="G85" s="5">
        <v>360</v>
      </c>
      <c r="H85" s="4">
        <v>9.6</v>
      </c>
      <c r="I85" s="2" t="s">
        <v>23</v>
      </c>
      <c r="J85" s="2" t="s">
        <v>492</v>
      </c>
      <c r="K85" s="12" t="s">
        <v>540</v>
      </c>
      <c r="L85" s="2" t="s">
        <v>678</v>
      </c>
      <c r="M85" s="2" t="s">
        <v>679</v>
      </c>
      <c r="N85" s="2" t="s">
        <v>680</v>
      </c>
      <c r="O85" s="5">
        <v>360</v>
      </c>
      <c r="P85" s="5">
        <v>0</v>
      </c>
      <c r="Q85" s="5">
        <v>76.5</v>
      </c>
      <c r="R85" s="2" t="s">
        <v>260</v>
      </c>
      <c r="S85" s="5">
        <v>0</v>
      </c>
      <c r="T85" s="2" t="s">
        <v>497</v>
      </c>
      <c r="U85" s="2" t="s">
        <v>31</v>
      </c>
      <c r="V85" s="2">
        <v>61401</v>
      </c>
      <c r="W85" s="13">
        <f>12+1.65+7.6</f>
        <v>21.25</v>
      </c>
      <c r="X85" s="21" t="s">
        <v>1289</v>
      </c>
      <c r="Y85" s="13">
        <f>W85-9.25</f>
        <v>12</v>
      </c>
      <c r="Z85" s="22">
        <f>O85*Y85%</f>
        <v>43.199999999999996</v>
      </c>
      <c r="AA85" s="22">
        <f>O85-Z85</f>
        <v>316.8</v>
      </c>
      <c r="AB85" s="22">
        <f>AA85*1.65%</f>
        <v>5.2272000000000007</v>
      </c>
      <c r="AC85" s="22">
        <f>O85*1.65%</f>
        <v>5.94</v>
      </c>
      <c r="AD85" s="26">
        <f>AC85-AB85</f>
        <v>0.71279999999999966</v>
      </c>
      <c r="AE85" s="22">
        <f>AA85*7.6%</f>
        <v>24.076799999999999</v>
      </c>
      <c r="AF85">
        <f>O85*7.6%</f>
        <v>27.36</v>
      </c>
      <c r="AG85" s="26">
        <f>AF85-AE85</f>
        <v>3.2832000000000008</v>
      </c>
    </row>
    <row r="86" spans="1:33" x14ac:dyDescent="0.25">
      <c r="A86">
        <v>200</v>
      </c>
      <c r="B86" s="10">
        <v>452963</v>
      </c>
      <c r="C86" s="10">
        <v>2</v>
      </c>
      <c r="D86" s="2" t="s">
        <v>587</v>
      </c>
      <c r="E86" s="3">
        <v>45051</v>
      </c>
      <c r="F86" s="4">
        <v>6</v>
      </c>
      <c r="G86" s="5">
        <v>90</v>
      </c>
      <c r="H86" s="4">
        <v>2.4</v>
      </c>
      <c r="I86" s="2" t="s">
        <v>23</v>
      </c>
      <c r="J86" s="2" t="s">
        <v>93</v>
      </c>
      <c r="K86" s="12" t="s">
        <v>540</v>
      </c>
      <c r="L86" s="2" t="s">
        <v>692</v>
      </c>
      <c r="M86" s="2" t="s">
        <v>693</v>
      </c>
      <c r="N86" s="2" t="s">
        <v>694</v>
      </c>
      <c r="O86" s="5">
        <v>90</v>
      </c>
      <c r="P86" s="5">
        <v>0</v>
      </c>
      <c r="Q86" s="5">
        <v>19.13</v>
      </c>
      <c r="R86" s="2" t="s">
        <v>260</v>
      </c>
      <c r="S86" s="5">
        <v>0</v>
      </c>
      <c r="T86" s="2" t="s">
        <v>125</v>
      </c>
      <c r="U86" s="2" t="s">
        <v>31</v>
      </c>
      <c r="V86" s="2">
        <v>62401</v>
      </c>
      <c r="W86" s="13">
        <f>12+1.65+7.6</f>
        <v>21.25</v>
      </c>
      <c r="X86" s="21" t="s">
        <v>1289</v>
      </c>
      <c r="Y86" s="13">
        <f>W86-9.25</f>
        <v>12</v>
      </c>
      <c r="Z86" s="22">
        <f>O86*Y86%</f>
        <v>10.799999999999999</v>
      </c>
      <c r="AA86" s="22">
        <f>O86-Z86</f>
        <v>79.2</v>
      </c>
      <c r="AB86" s="22">
        <f>AA86*1.65%</f>
        <v>1.3068000000000002</v>
      </c>
      <c r="AC86" s="22">
        <f>O86*1.65%</f>
        <v>1.4850000000000001</v>
      </c>
      <c r="AD86" s="26">
        <f>AC86-AB86</f>
        <v>0.17819999999999991</v>
      </c>
      <c r="AE86" s="22">
        <f>AA86*7.6%</f>
        <v>6.0191999999999997</v>
      </c>
      <c r="AF86">
        <f>O86*7.6%</f>
        <v>6.84</v>
      </c>
      <c r="AG86" s="26">
        <f>AF86-AE86</f>
        <v>0.8208000000000002</v>
      </c>
    </row>
    <row r="87" spans="1:33" x14ac:dyDescent="0.25">
      <c r="A87">
        <v>200</v>
      </c>
      <c r="B87" s="10">
        <v>452963</v>
      </c>
      <c r="C87" s="10">
        <v>2</v>
      </c>
      <c r="D87" s="2" t="s">
        <v>695</v>
      </c>
      <c r="E87" s="3">
        <v>45051</v>
      </c>
      <c r="F87" s="4">
        <v>79</v>
      </c>
      <c r="G87" s="5">
        <v>7.9</v>
      </c>
      <c r="H87" s="4">
        <v>0.39500000000000002</v>
      </c>
      <c r="I87" s="2" t="s">
        <v>23</v>
      </c>
      <c r="J87" s="2" t="s">
        <v>93</v>
      </c>
      <c r="K87" s="12" t="s">
        <v>540</v>
      </c>
      <c r="L87" s="2" t="s">
        <v>692</v>
      </c>
      <c r="M87" s="2" t="s">
        <v>693</v>
      </c>
      <c r="N87" s="2" t="s">
        <v>694</v>
      </c>
      <c r="O87" s="5">
        <v>7.9</v>
      </c>
      <c r="P87" s="5">
        <v>0</v>
      </c>
      <c r="Q87" s="5">
        <v>1.68</v>
      </c>
      <c r="R87" s="2" t="s">
        <v>260</v>
      </c>
      <c r="S87" s="5">
        <v>0</v>
      </c>
      <c r="T87" s="2" t="s">
        <v>125</v>
      </c>
      <c r="U87" s="2" t="s">
        <v>31</v>
      </c>
      <c r="V87" s="2">
        <v>62401</v>
      </c>
      <c r="W87" s="13">
        <f>12+1.65+7.6</f>
        <v>21.25</v>
      </c>
      <c r="X87" s="21" t="s">
        <v>1289</v>
      </c>
      <c r="Y87" s="13">
        <f>W87-9.25</f>
        <v>12</v>
      </c>
      <c r="Z87" s="22">
        <f>O87*Y87%</f>
        <v>0.94799999999999995</v>
      </c>
      <c r="AA87" s="22">
        <f>O87-Z87</f>
        <v>6.952</v>
      </c>
      <c r="AB87" s="22">
        <f>AA87*1.65%</f>
        <v>0.114708</v>
      </c>
      <c r="AC87" s="22">
        <f>O87*1.65%</f>
        <v>0.13035000000000002</v>
      </c>
      <c r="AD87" s="26">
        <f>AC87-AB87</f>
        <v>1.5642000000000017E-2</v>
      </c>
      <c r="AE87" s="22">
        <f>AA87*7.6%</f>
        <v>0.52835199999999993</v>
      </c>
      <c r="AF87">
        <f>O87*7.6%</f>
        <v>0.60040000000000004</v>
      </c>
      <c r="AG87" s="26">
        <f>AF87-AE87</f>
        <v>7.2048000000000112E-2</v>
      </c>
    </row>
    <row r="88" spans="1:33" x14ac:dyDescent="0.25">
      <c r="A88">
        <v>200</v>
      </c>
      <c r="B88" s="10">
        <v>454012</v>
      </c>
      <c r="C88" s="10">
        <v>2</v>
      </c>
      <c r="D88" s="2" t="s">
        <v>763</v>
      </c>
      <c r="E88" s="3">
        <v>45061</v>
      </c>
      <c r="F88" s="4">
        <v>2</v>
      </c>
      <c r="G88" s="5">
        <v>108</v>
      </c>
      <c r="H88" s="4">
        <v>0.2</v>
      </c>
      <c r="I88" s="2" t="s">
        <v>23</v>
      </c>
      <c r="J88" s="2" t="s">
        <v>93</v>
      </c>
      <c r="K88" s="12" t="s">
        <v>540</v>
      </c>
      <c r="L88" s="2" t="s">
        <v>646</v>
      </c>
      <c r="M88" s="2" t="s">
        <v>647</v>
      </c>
      <c r="N88" s="2" t="s">
        <v>648</v>
      </c>
      <c r="O88" s="5">
        <v>108</v>
      </c>
      <c r="P88" s="5">
        <v>0</v>
      </c>
      <c r="Q88" s="5">
        <v>22.95</v>
      </c>
      <c r="R88" s="2" t="s">
        <v>260</v>
      </c>
      <c r="S88" s="5">
        <v>0</v>
      </c>
      <c r="T88" s="2" t="s">
        <v>649</v>
      </c>
      <c r="U88" s="2" t="s">
        <v>31</v>
      </c>
      <c r="V88" s="2">
        <v>62404</v>
      </c>
      <c r="W88" s="13">
        <f>12+1.65+7.6</f>
        <v>21.25</v>
      </c>
      <c r="X88" s="21" t="s">
        <v>1289</v>
      </c>
      <c r="Y88" s="13">
        <f>W88-9.25</f>
        <v>12</v>
      </c>
      <c r="Z88" s="22">
        <f>O88*Y88%</f>
        <v>12.959999999999999</v>
      </c>
      <c r="AA88" s="22">
        <f>O88-Z88</f>
        <v>95.04</v>
      </c>
      <c r="AB88" s="22">
        <f>AA88*1.65%</f>
        <v>1.5681600000000002</v>
      </c>
      <c r="AC88" s="22">
        <f>O88*1.65%</f>
        <v>1.782</v>
      </c>
      <c r="AD88" s="26">
        <f>AC88-AB88</f>
        <v>0.21383999999999981</v>
      </c>
      <c r="AE88" s="22">
        <f>AA88*7.6%</f>
        <v>7.2230400000000001</v>
      </c>
      <c r="AF88">
        <f>O88*7.6%</f>
        <v>8.2080000000000002</v>
      </c>
      <c r="AG88" s="26">
        <f>AF88-AE88</f>
        <v>0.98496000000000006</v>
      </c>
    </row>
    <row r="89" spans="1:33" x14ac:dyDescent="0.25">
      <c r="A89">
        <v>200</v>
      </c>
      <c r="B89" s="10">
        <v>454046</v>
      </c>
      <c r="C89" s="10">
        <v>2</v>
      </c>
      <c r="D89" s="2" t="s">
        <v>765</v>
      </c>
      <c r="E89" s="3">
        <v>45061</v>
      </c>
      <c r="F89" s="4">
        <v>4</v>
      </c>
      <c r="G89" s="5">
        <v>212</v>
      </c>
      <c r="H89" s="4">
        <v>1.2</v>
      </c>
      <c r="I89" s="2" t="s">
        <v>23</v>
      </c>
      <c r="J89" s="2" t="s">
        <v>93</v>
      </c>
      <c r="K89" s="12" t="s">
        <v>540</v>
      </c>
      <c r="L89" s="2" t="s">
        <v>766</v>
      </c>
      <c r="M89" s="2" t="s">
        <v>767</v>
      </c>
      <c r="N89" s="2" t="s">
        <v>768</v>
      </c>
      <c r="O89" s="5">
        <v>212</v>
      </c>
      <c r="P89" s="5">
        <v>0</v>
      </c>
      <c r="Q89" s="5">
        <v>45.05</v>
      </c>
      <c r="R89" s="2" t="s">
        <v>260</v>
      </c>
      <c r="S89" s="5">
        <v>0</v>
      </c>
      <c r="T89" s="2" t="s">
        <v>125</v>
      </c>
      <c r="U89" s="2" t="s">
        <v>31</v>
      </c>
      <c r="V89" s="2">
        <v>62404</v>
      </c>
      <c r="W89" s="13">
        <f>12+1.65+7.6</f>
        <v>21.25</v>
      </c>
      <c r="X89" s="21" t="s">
        <v>1289</v>
      </c>
      <c r="Y89" s="13">
        <f>W89-9.25</f>
        <v>12</v>
      </c>
      <c r="Z89" s="22">
        <f>O89*Y89%</f>
        <v>25.439999999999998</v>
      </c>
      <c r="AA89" s="22">
        <f>O89-Z89</f>
        <v>186.56</v>
      </c>
      <c r="AB89" s="22">
        <f>AA89*1.65%</f>
        <v>3.0782400000000001</v>
      </c>
      <c r="AC89" s="22">
        <f>O89*1.65%</f>
        <v>3.4980000000000002</v>
      </c>
      <c r="AD89" s="26">
        <f>AC89-AB89</f>
        <v>0.41976000000000013</v>
      </c>
      <c r="AE89" s="22">
        <f>AA89*7.6%</f>
        <v>14.178559999999999</v>
      </c>
      <c r="AF89">
        <f>O89*7.6%</f>
        <v>16.111999999999998</v>
      </c>
      <c r="AG89" s="26">
        <f>AF89-AE89</f>
        <v>1.9334399999999992</v>
      </c>
    </row>
    <row r="90" spans="1:33" x14ac:dyDescent="0.25">
      <c r="A90">
        <v>200</v>
      </c>
      <c r="B90" s="10">
        <v>454047</v>
      </c>
      <c r="C90" s="10">
        <v>2</v>
      </c>
      <c r="D90" s="2" t="s">
        <v>770</v>
      </c>
      <c r="E90" s="3">
        <v>45061</v>
      </c>
      <c r="F90" s="4">
        <v>1</v>
      </c>
      <c r="G90" s="5">
        <v>38.9</v>
      </c>
      <c r="H90" s="4">
        <v>0.25</v>
      </c>
      <c r="I90" s="2" t="s">
        <v>23</v>
      </c>
      <c r="J90" s="2" t="s">
        <v>93</v>
      </c>
      <c r="K90" s="12" t="s">
        <v>540</v>
      </c>
      <c r="L90" s="2" t="s">
        <v>771</v>
      </c>
      <c r="M90" s="2" t="s">
        <v>772</v>
      </c>
      <c r="N90" s="2" t="s">
        <v>773</v>
      </c>
      <c r="O90" s="5">
        <v>38.9</v>
      </c>
      <c r="P90" s="5">
        <v>0</v>
      </c>
      <c r="Q90" s="5">
        <v>8.27</v>
      </c>
      <c r="R90" s="2" t="s">
        <v>260</v>
      </c>
      <c r="S90" s="5">
        <v>0</v>
      </c>
      <c r="T90" s="2" t="s">
        <v>98</v>
      </c>
      <c r="U90" s="2" t="s">
        <v>31</v>
      </c>
      <c r="V90" s="2">
        <v>62404</v>
      </c>
      <c r="W90" s="13">
        <f>12+1.65+7.6</f>
        <v>21.25</v>
      </c>
      <c r="X90" s="21" t="s">
        <v>1289</v>
      </c>
      <c r="Y90" s="13">
        <f>W90-9.25</f>
        <v>12</v>
      </c>
      <c r="Z90" s="22">
        <f>O90*Y90%</f>
        <v>4.6679999999999993</v>
      </c>
      <c r="AA90" s="22">
        <f>O90-Z90</f>
        <v>34.231999999999999</v>
      </c>
      <c r="AB90" s="22">
        <f>AA90*1.65%</f>
        <v>0.564828</v>
      </c>
      <c r="AC90" s="22">
        <f>O90*1.65%</f>
        <v>0.64185000000000003</v>
      </c>
      <c r="AD90" s="26">
        <f>AC90-AB90</f>
        <v>7.7022000000000035E-2</v>
      </c>
      <c r="AE90" s="22">
        <f>AA90*7.6%</f>
        <v>2.6016319999999999</v>
      </c>
      <c r="AF90">
        <f>O90*7.6%</f>
        <v>2.9563999999999999</v>
      </c>
      <c r="AG90" s="26">
        <f>AF90-AE90</f>
        <v>0.35476799999999997</v>
      </c>
    </row>
    <row r="91" spans="1:33" x14ac:dyDescent="0.25">
      <c r="A91">
        <v>200</v>
      </c>
      <c r="B91" s="10">
        <v>454050</v>
      </c>
      <c r="C91" s="10">
        <v>2</v>
      </c>
      <c r="D91" s="2" t="s">
        <v>765</v>
      </c>
      <c r="E91" s="3">
        <v>45061</v>
      </c>
      <c r="F91" s="4">
        <v>3</v>
      </c>
      <c r="G91" s="5">
        <v>159</v>
      </c>
      <c r="H91" s="4">
        <v>0.9</v>
      </c>
      <c r="I91" s="2" t="s">
        <v>23</v>
      </c>
      <c r="J91" s="2" t="s">
        <v>93</v>
      </c>
      <c r="K91" s="12" t="s">
        <v>540</v>
      </c>
      <c r="L91" s="2" t="s">
        <v>780</v>
      </c>
      <c r="M91" s="2" t="s">
        <v>781</v>
      </c>
      <c r="N91" s="2" t="s">
        <v>782</v>
      </c>
      <c r="O91" s="5">
        <v>159</v>
      </c>
      <c r="P91" s="5">
        <v>0</v>
      </c>
      <c r="Q91" s="5">
        <v>33.78</v>
      </c>
      <c r="R91" s="2" t="s">
        <v>260</v>
      </c>
      <c r="S91" s="5">
        <v>0</v>
      </c>
      <c r="T91" s="2" t="s">
        <v>98</v>
      </c>
      <c r="U91" s="2" t="s">
        <v>31</v>
      </c>
      <c r="V91" s="2">
        <v>62404</v>
      </c>
      <c r="W91" s="13">
        <f>12+1.65+7.6</f>
        <v>21.25</v>
      </c>
      <c r="X91" s="21" t="s">
        <v>1289</v>
      </c>
      <c r="Y91" s="13">
        <f>W91-9.25</f>
        <v>12</v>
      </c>
      <c r="Z91" s="22">
        <f>O91*Y91%</f>
        <v>19.079999999999998</v>
      </c>
      <c r="AA91" s="22">
        <f>O91-Z91</f>
        <v>139.92000000000002</v>
      </c>
      <c r="AB91" s="22">
        <f>AA91*1.65%</f>
        <v>2.3086800000000003</v>
      </c>
      <c r="AC91" s="22">
        <f>O91*1.65%</f>
        <v>2.6234999999999999</v>
      </c>
      <c r="AD91" s="26">
        <f>AC91-AB91</f>
        <v>0.31481999999999966</v>
      </c>
      <c r="AE91" s="22">
        <f>AA91*7.6%</f>
        <v>10.633920000000002</v>
      </c>
      <c r="AF91">
        <f>O91*7.6%</f>
        <v>12.084</v>
      </c>
      <c r="AG91" s="26">
        <f>AF91-AE91</f>
        <v>1.450079999999998</v>
      </c>
    </row>
    <row r="92" spans="1:33" x14ac:dyDescent="0.25">
      <c r="A92">
        <v>200</v>
      </c>
      <c r="B92" s="10">
        <v>454051</v>
      </c>
      <c r="C92" s="10">
        <v>2</v>
      </c>
      <c r="D92" s="2" t="s">
        <v>784</v>
      </c>
      <c r="E92" s="3">
        <v>45061</v>
      </c>
      <c r="F92" s="4">
        <v>4</v>
      </c>
      <c r="G92" s="5">
        <v>212</v>
      </c>
      <c r="H92" s="4">
        <v>1.2</v>
      </c>
      <c r="I92" s="2" t="s">
        <v>23</v>
      </c>
      <c r="J92" s="2" t="s">
        <v>93</v>
      </c>
      <c r="K92" s="12" t="s">
        <v>540</v>
      </c>
      <c r="L92" s="2" t="s">
        <v>780</v>
      </c>
      <c r="M92" s="2" t="s">
        <v>781</v>
      </c>
      <c r="N92" s="2" t="s">
        <v>782</v>
      </c>
      <c r="O92" s="5">
        <v>212</v>
      </c>
      <c r="P92" s="5">
        <v>0</v>
      </c>
      <c r="Q92" s="5">
        <v>45.05</v>
      </c>
      <c r="R92" s="2" t="s">
        <v>260</v>
      </c>
      <c r="S92" s="5">
        <v>0</v>
      </c>
      <c r="T92" s="2" t="s">
        <v>98</v>
      </c>
      <c r="U92" s="2" t="s">
        <v>31</v>
      </c>
      <c r="V92" s="2">
        <v>62404</v>
      </c>
      <c r="W92" s="13">
        <f>12+1.65+7.6</f>
        <v>21.25</v>
      </c>
      <c r="X92" s="21" t="s">
        <v>1289</v>
      </c>
      <c r="Y92" s="13">
        <f>W92-9.25</f>
        <v>12</v>
      </c>
      <c r="Z92" s="22">
        <f>O92*Y92%</f>
        <v>25.439999999999998</v>
      </c>
      <c r="AA92" s="22">
        <f>O92-Z92</f>
        <v>186.56</v>
      </c>
      <c r="AB92" s="22">
        <f>AA92*1.65%</f>
        <v>3.0782400000000001</v>
      </c>
      <c r="AC92" s="22">
        <f>O92*1.65%</f>
        <v>3.4980000000000002</v>
      </c>
      <c r="AD92" s="26">
        <f>AC92-AB92</f>
        <v>0.41976000000000013</v>
      </c>
      <c r="AE92" s="22">
        <f>AA92*7.6%</f>
        <v>14.178559999999999</v>
      </c>
      <c r="AF92">
        <f>O92*7.6%</f>
        <v>16.111999999999998</v>
      </c>
      <c r="AG92" s="26">
        <f>AF92-AE92</f>
        <v>1.9334399999999992</v>
      </c>
    </row>
    <row r="93" spans="1:33" x14ac:dyDescent="0.25">
      <c r="A93">
        <v>200</v>
      </c>
      <c r="B93" s="10">
        <v>454057</v>
      </c>
      <c r="C93" s="10">
        <v>2</v>
      </c>
      <c r="D93" s="2" t="s">
        <v>695</v>
      </c>
      <c r="E93" s="3">
        <v>45061</v>
      </c>
      <c r="F93" s="4">
        <v>500</v>
      </c>
      <c r="G93" s="5">
        <v>50</v>
      </c>
      <c r="H93" s="4">
        <v>2.5</v>
      </c>
      <c r="I93" s="2" t="s">
        <v>23</v>
      </c>
      <c r="J93" s="2" t="s">
        <v>492</v>
      </c>
      <c r="K93" s="12" t="s">
        <v>540</v>
      </c>
      <c r="L93" s="2" t="s">
        <v>791</v>
      </c>
      <c r="M93" s="2" t="s">
        <v>792</v>
      </c>
      <c r="N93" s="2" t="s">
        <v>793</v>
      </c>
      <c r="O93" s="5">
        <v>50</v>
      </c>
      <c r="P93" s="5">
        <v>0</v>
      </c>
      <c r="Q93" s="5">
        <v>10.63</v>
      </c>
      <c r="R93" s="2" t="s">
        <v>260</v>
      </c>
      <c r="S93" s="5">
        <v>0</v>
      </c>
      <c r="T93" s="2" t="s">
        <v>497</v>
      </c>
      <c r="U93" s="2" t="s">
        <v>31</v>
      </c>
      <c r="V93" s="2">
        <v>61404</v>
      </c>
      <c r="W93" s="13">
        <f>12+1.65+7.6</f>
        <v>21.25</v>
      </c>
      <c r="X93" s="21" t="s">
        <v>1289</v>
      </c>
      <c r="Y93" s="13">
        <f>W93-9.25</f>
        <v>12</v>
      </c>
      <c r="Z93" s="22">
        <f>O93*Y93%</f>
        <v>6</v>
      </c>
      <c r="AA93" s="22">
        <f>O93-Z93</f>
        <v>44</v>
      </c>
      <c r="AB93" s="22">
        <f>AA93*1.65%</f>
        <v>0.72599999999999998</v>
      </c>
      <c r="AC93" s="22">
        <f>O93*1.65%</f>
        <v>0.82500000000000007</v>
      </c>
      <c r="AD93" s="26">
        <f>AC93-AB93</f>
        <v>9.9000000000000088E-2</v>
      </c>
      <c r="AE93" s="22">
        <f>AA93*7.6%</f>
        <v>3.3439999999999999</v>
      </c>
      <c r="AF93">
        <f>O93*7.6%</f>
        <v>3.8</v>
      </c>
      <c r="AG93" s="26">
        <f>AF93-AE93</f>
        <v>0.45599999999999996</v>
      </c>
    </row>
    <row r="94" spans="1:33" x14ac:dyDescent="0.25">
      <c r="A94">
        <v>200</v>
      </c>
      <c r="B94" s="10">
        <v>454462</v>
      </c>
      <c r="C94" s="10">
        <v>2</v>
      </c>
      <c r="D94" s="2" t="s">
        <v>801</v>
      </c>
      <c r="E94" s="3">
        <v>45064</v>
      </c>
      <c r="F94" s="4">
        <v>1</v>
      </c>
      <c r="G94" s="5">
        <v>56</v>
      </c>
      <c r="H94" s="4">
        <v>1</v>
      </c>
      <c r="I94" s="2" t="s">
        <v>23</v>
      </c>
      <c r="J94" s="2" t="s">
        <v>93</v>
      </c>
      <c r="K94" s="12" t="s">
        <v>540</v>
      </c>
      <c r="L94" s="2" t="s">
        <v>659</v>
      </c>
      <c r="M94" s="2" t="s">
        <v>660</v>
      </c>
      <c r="N94" s="2" t="s">
        <v>661</v>
      </c>
      <c r="O94" s="5">
        <v>56</v>
      </c>
      <c r="P94" s="5">
        <v>0</v>
      </c>
      <c r="Q94" s="5">
        <v>11.9</v>
      </c>
      <c r="R94" s="2" t="s">
        <v>260</v>
      </c>
      <c r="S94" s="5">
        <v>0</v>
      </c>
      <c r="T94" s="2" t="s">
        <v>230</v>
      </c>
      <c r="U94" s="2" t="s">
        <v>31</v>
      </c>
      <c r="V94" s="2">
        <v>62404</v>
      </c>
      <c r="W94" s="13">
        <f>12+1.65+7.6</f>
        <v>21.25</v>
      </c>
      <c r="X94" s="21" t="s">
        <v>1289</v>
      </c>
      <c r="Y94" s="13">
        <f>W94-9.25</f>
        <v>12</v>
      </c>
      <c r="Z94" s="22">
        <f>O94*Y94%</f>
        <v>6.72</v>
      </c>
      <c r="AA94" s="22">
        <f>O94-Z94</f>
        <v>49.28</v>
      </c>
      <c r="AB94" s="22">
        <f>AA94*1.65%</f>
        <v>0.81312000000000006</v>
      </c>
      <c r="AC94" s="22">
        <f>O94*1.65%</f>
        <v>0.92400000000000004</v>
      </c>
      <c r="AD94" s="26">
        <f>AC94-AB94</f>
        <v>0.11087999999999998</v>
      </c>
      <c r="AE94" s="22">
        <f>AA94*7.6%</f>
        <v>3.7452800000000002</v>
      </c>
      <c r="AF94">
        <f>O94*7.6%</f>
        <v>4.2560000000000002</v>
      </c>
      <c r="AG94" s="26">
        <f>AF94-AE94</f>
        <v>0.51072000000000006</v>
      </c>
    </row>
    <row r="95" spans="1:33" x14ac:dyDescent="0.25">
      <c r="A95">
        <v>200</v>
      </c>
      <c r="B95" s="10">
        <v>454466</v>
      </c>
      <c r="C95" s="10">
        <v>2</v>
      </c>
      <c r="D95" s="2" t="s">
        <v>810</v>
      </c>
      <c r="E95" s="3">
        <v>45064</v>
      </c>
      <c r="F95" s="4">
        <v>4</v>
      </c>
      <c r="G95" s="5">
        <v>155.6</v>
      </c>
      <c r="H95" s="4">
        <v>1</v>
      </c>
      <c r="I95" s="2" t="s">
        <v>23</v>
      </c>
      <c r="J95" s="2" t="s">
        <v>93</v>
      </c>
      <c r="K95" s="12" t="s">
        <v>540</v>
      </c>
      <c r="L95" s="2" t="s">
        <v>112</v>
      </c>
      <c r="M95" s="2" t="s">
        <v>113</v>
      </c>
      <c r="N95" s="2" t="s">
        <v>114</v>
      </c>
      <c r="O95" s="5">
        <v>155.6</v>
      </c>
      <c r="P95" s="5">
        <v>0</v>
      </c>
      <c r="Q95" s="5">
        <v>33.07</v>
      </c>
      <c r="R95" s="2" t="s">
        <v>260</v>
      </c>
      <c r="S95" s="5">
        <v>0</v>
      </c>
      <c r="T95" s="2" t="s">
        <v>115</v>
      </c>
      <c r="U95" s="2" t="s">
        <v>31</v>
      </c>
      <c r="V95" s="2">
        <v>62404</v>
      </c>
      <c r="W95" s="13">
        <f>12+1.65+7.6</f>
        <v>21.25</v>
      </c>
      <c r="X95" s="21" t="s">
        <v>1289</v>
      </c>
      <c r="Y95" s="13">
        <f>W95-9.25</f>
        <v>12</v>
      </c>
      <c r="Z95" s="22">
        <f>O95*Y95%</f>
        <v>18.671999999999997</v>
      </c>
      <c r="AA95" s="22">
        <f>O95-Z95</f>
        <v>136.928</v>
      </c>
      <c r="AB95" s="22">
        <f>AA95*1.65%</f>
        <v>2.259312</v>
      </c>
      <c r="AC95" s="22">
        <f>O95*1.65%</f>
        <v>2.5674000000000001</v>
      </c>
      <c r="AD95" s="26">
        <f>AC95-AB95</f>
        <v>0.30808800000000014</v>
      </c>
      <c r="AE95" s="22">
        <f>AA95*7.6%</f>
        <v>10.406528</v>
      </c>
      <c r="AF95">
        <f>O95*7.6%</f>
        <v>11.8256</v>
      </c>
      <c r="AG95" s="26">
        <f>AF95-AE95</f>
        <v>1.4190719999999999</v>
      </c>
    </row>
    <row r="96" spans="1:33" x14ac:dyDescent="0.25">
      <c r="A96">
        <v>200</v>
      </c>
      <c r="B96" s="10">
        <v>454467</v>
      </c>
      <c r="C96" s="10">
        <v>2</v>
      </c>
      <c r="D96" s="2" t="s">
        <v>812</v>
      </c>
      <c r="E96" s="3">
        <v>45064</v>
      </c>
      <c r="F96" s="4">
        <v>4</v>
      </c>
      <c r="G96" s="5">
        <v>33.6</v>
      </c>
      <c r="H96" s="4">
        <v>0.08</v>
      </c>
      <c r="I96" s="2" t="s">
        <v>23</v>
      </c>
      <c r="J96" s="2" t="s">
        <v>93</v>
      </c>
      <c r="K96" s="12" t="s">
        <v>540</v>
      </c>
      <c r="L96" s="2" t="s">
        <v>112</v>
      </c>
      <c r="M96" s="2" t="s">
        <v>113</v>
      </c>
      <c r="N96" s="2" t="s">
        <v>114</v>
      </c>
      <c r="O96" s="5">
        <v>33.6</v>
      </c>
      <c r="P96" s="5">
        <v>0</v>
      </c>
      <c r="Q96" s="5">
        <v>7.13</v>
      </c>
      <c r="R96" s="2" t="s">
        <v>260</v>
      </c>
      <c r="S96" s="5">
        <v>0</v>
      </c>
      <c r="T96" s="2" t="s">
        <v>115</v>
      </c>
      <c r="U96" s="2" t="s">
        <v>31</v>
      </c>
      <c r="V96" s="2">
        <v>62404</v>
      </c>
      <c r="W96" s="13">
        <f>12+1.65+7.6</f>
        <v>21.25</v>
      </c>
      <c r="X96" s="21" t="s">
        <v>1289</v>
      </c>
      <c r="Y96" s="13">
        <f>W96-9.25</f>
        <v>12</v>
      </c>
      <c r="Z96" s="22">
        <f>O96*Y96%</f>
        <v>4.032</v>
      </c>
      <c r="AA96" s="22">
        <f>O96-Z96</f>
        <v>29.568000000000001</v>
      </c>
      <c r="AB96" s="22">
        <f>AA96*1.65%</f>
        <v>0.48787200000000003</v>
      </c>
      <c r="AC96" s="22">
        <f>O96*1.65%</f>
        <v>0.5544</v>
      </c>
      <c r="AD96" s="26">
        <f>AC96-AB96</f>
        <v>6.6527999999999976E-2</v>
      </c>
      <c r="AE96" s="22">
        <f>AA96*7.6%</f>
        <v>2.2471679999999998</v>
      </c>
      <c r="AF96">
        <f>O96*7.6%</f>
        <v>2.5535999999999999</v>
      </c>
      <c r="AG96" s="26">
        <f>AF96-AE96</f>
        <v>0.30643200000000004</v>
      </c>
    </row>
    <row r="97" spans="1:33" x14ac:dyDescent="0.25">
      <c r="A97">
        <v>200</v>
      </c>
      <c r="B97" s="10">
        <v>454472</v>
      </c>
      <c r="C97" s="10">
        <v>2</v>
      </c>
      <c r="D97" s="2" t="s">
        <v>564</v>
      </c>
      <c r="E97" s="3">
        <v>45064</v>
      </c>
      <c r="F97" s="4">
        <v>40</v>
      </c>
      <c r="G97" s="5">
        <v>1480</v>
      </c>
      <c r="H97" s="4">
        <v>37.200000000000003</v>
      </c>
      <c r="I97" s="2" t="s">
        <v>23</v>
      </c>
      <c r="J97" s="2" t="s">
        <v>492</v>
      </c>
      <c r="K97" s="12" t="s">
        <v>540</v>
      </c>
      <c r="L97" s="2" t="s">
        <v>820</v>
      </c>
      <c r="M97" s="2" t="s">
        <v>821</v>
      </c>
      <c r="N97" s="2" t="s">
        <v>822</v>
      </c>
      <c r="O97" s="5">
        <v>1480</v>
      </c>
      <c r="P97" s="5">
        <v>0</v>
      </c>
      <c r="Q97" s="5">
        <v>314.5</v>
      </c>
      <c r="R97" s="2" t="s">
        <v>260</v>
      </c>
      <c r="S97" s="5">
        <v>0</v>
      </c>
      <c r="T97" s="2" t="s">
        <v>497</v>
      </c>
      <c r="U97" s="2" t="s">
        <v>31</v>
      </c>
      <c r="V97" s="2">
        <v>61401</v>
      </c>
      <c r="W97" s="13">
        <f>12+1.65+7.6</f>
        <v>21.25</v>
      </c>
      <c r="X97" s="21" t="s">
        <v>1289</v>
      </c>
      <c r="Y97" s="13">
        <f>W97-9.25</f>
        <v>12</v>
      </c>
      <c r="Z97" s="22">
        <f>O97*Y97%</f>
        <v>177.6</v>
      </c>
      <c r="AA97" s="22">
        <f>O97-Z97</f>
        <v>1302.4000000000001</v>
      </c>
      <c r="AB97" s="22">
        <f>AA97*1.65%</f>
        <v>21.489600000000003</v>
      </c>
      <c r="AC97" s="22">
        <f>O97*1.65%</f>
        <v>24.42</v>
      </c>
      <c r="AD97" s="26">
        <f>AC97-AB97</f>
        <v>2.9303999999999988</v>
      </c>
      <c r="AE97" s="22">
        <f>AA97*7.6%</f>
        <v>98.982399999999998</v>
      </c>
      <c r="AF97">
        <f>O97*7.6%</f>
        <v>112.48</v>
      </c>
      <c r="AG97" s="26">
        <f>AF97-AE97</f>
        <v>13.497600000000006</v>
      </c>
    </row>
    <row r="98" spans="1:33" x14ac:dyDescent="0.25">
      <c r="A98">
        <v>200</v>
      </c>
      <c r="B98" s="10">
        <v>454480</v>
      </c>
      <c r="C98" s="10">
        <v>2</v>
      </c>
      <c r="D98" s="2" t="s">
        <v>695</v>
      </c>
      <c r="E98" s="3">
        <v>45064</v>
      </c>
      <c r="F98" s="4">
        <v>10</v>
      </c>
      <c r="G98" s="5">
        <v>1</v>
      </c>
      <c r="H98" s="4">
        <v>0.05</v>
      </c>
      <c r="I98" s="2" t="s">
        <v>23</v>
      </c>
      <c r="J98" s="2" t="s">
        <v>93</v>
      </c>
      <c r="K98" s="12" t="s">
        <v>540</v>
      </c>
      <c r="L98" s="2" t="s">
        <v>659</v>
      </c>
      <c r="M98" s="2" t="s">
        <v>660</v>
      </c>
      <c r="N98" s="2" t="s">
        <v>661</v>
      </c>
      <c r="O98" s="5">
        <v>1</v>
      </c>
      <c r="P98" s="5">
        <v>0</v>
      </c>
      <c r="Q98" s="5">
        <v>0.22</v>
      </c>
      <c r="R98" s="2" t="s">
        <v>260</v>
      </c>
      <c r="S98" s="5">
        <v>0</v>
      </c>
      <c r="T98" s="2" t="s">
        <v>230</v>
      </c>
      <c r="U98" s="2" t="s">
        <v>31</v>
      </c>
      <c r="V98" s="2">
        <v>62404</v>
      </c>
      <c r="W98" s="13">
        <f>12+1.65+7.6</f>
        <v>21.25</v>
      </c>
      <c r="X98" s="21" t="s">
        <v>1289</v>
      </c>
      <c r="Y98" s="13">
        <f>W98-9.25</f>
        <v>12</v>
      </c>
      <c r="Z98" s="22">
        <f>O98*Y98%</f>
        <v>0.12</v>
      </c>
      <c r="AA98" s="22">
        <f>O98-Z98</f>
        <v>0.88</v>
      </c>
      <c r="AB98" s="22">
        <f>AA98*1.65%</f>
        <v>1.452E-2</v>
      </c>
      <c r="AC98" s="22">
        <f>O98*1.65%</f>
        <v>1.6500000000000001E-2</v>
      </c>
      <c r="AD98" s="26">
        <f>AC98-AB98</f>
        <v>1.9800000000000009E-3</v>
      </c>
      <c r="AE98" s="22">
        <f>AA98*7.6%</f>
        <v>6.6879999999999995E-2</v>
      </c>
      <c r="AF98">
        <f>O98*7.6%</f>
        <v>7.5999999999999998E-2</v>
      </c>
      <c r="AG98" s="26">
        <f>AF98-AE98</f>
        <v>9.1200000000000031E-3</v>
      </c>
    </row>
    <row r="99" spans="1:33" x14ac:dyDescent="0.25">
      <c r="A99">
        <v>200</v>
      </c>
      <c r="B99" s="10">
        <v>454480</v>
      </c>
      <c r="C99" s="10">
        <v>2</v>
      </c>
      <c r="D99" s="2" t="s">
        <v>763</v>
      </c>
      <c r="E99" s="3">
        <v>45064</v>
      </c>
      <c r="F99" s="4">
        <v>1</v>
      </c>
      <c r="G99" s="5">
        <v>54</v>
      </c>
      <c r="H99" s="4">
        <v>0.1</v>
      </c>
      <c r="I99" s="2" t="s">
        <v>23</v>
      </c>
      <c r="J99" s="2" t="s">
        <v>93</v>
      </c>
      <c r="K99" s="12" t="s">
        <v>540</v>
      </c>
      <c r="L99" s="2" t="s">
        <v>659</v>
      </c>
      <c r="M99" s="2" t="s">
        <v>660</v>
      </c>
      <c r="N99" s="2" t="s">
        <v>661</v>
      </c>
      <c r="O99" s="5">
        <v>54</v>
      </c>
      <c r="P99" s="5">
        <v>0</v>
      </c>
      <c r="Q99" s="5">
        <v>11.47</v>
      </c>
      <c r="R99" s="2" t="s">
        <v>260</v>
      </c>
      <c r="S99" s="5">
        <v>0</v>
      </c>
      <c r="T99" s="2" t="s">
        <v>230</v>
      </c>
      <c r="U99" s="2" t="s">
        <v>31</v>
      </c>
      <c r="V99" s="2">
        <v>62404</v>
      </c>
      <c r="W99" s="13">
        <f>12+1.65+7.6</f>
        <v>21.25</v>
      </c>
      <c r="X99" s="21" t="s">
        <v>1289</v>
      </c>
      <c r="Y99" s="13">
        <f>W99-9.25</f>
        <v>12</v>
      </c>
      <c r="Z99" s="22">
        <f>O99*Y99%</f>
        <v>6.4799999999999995</v>
      </c>
      <c r="AA99" s="22">
        <f>O99-Z99</f>
        <v>47.52</v>
      </c>
      <c r="AB99" s="22">
        <f>AA99*1.65%</f>
        <v>0.78408000000000011</v>
      </c>
      <c r="AC99" s="22">
        <f>O99*1.65%</f>
        <v>0.89100000000000001</v>
      </c>
      <c r="AD99" s="26">
        <f>AC99-AB99</f>
        <v>0.1069199999999999</v>
      </c>
      <c r="AE99" s="22">
        <f>AA99*7.6%</f>
        <v>3.6115200000000001</v>
      </c>
      <c r="AF99">
        <f>O99*7.6%</f>
        <v>4.1040000000000001</v>
      </c>
      <c r="AG99" s="26">
        <f>AF99-AE99</f>
        <v>0.49248000000000003</v>
      </c>
    </row>
    <row r="100" spans="1:33" x14ac:dyDescent="0.25">
      <c r="A100">
        <v>200</v>
      </c>
      <c r="B100" s="10">
        <v>454480</v>
      </c>
      <c r="C100" s="10">
        <v>2</v>
      </c>
      <c r="D100" s="2" t="s">
        <v>818</v>
      </c>
      <c r="E100" s="3">
        <v>45064</v>
      </c>
      <c r="F100" s="4">
        <v>1</v>
      </c>
      <c r="G100" s="5">
        <v>24</v>
      </c>
      <c r="H100" s="4">
        <v>0.1</v>
      </c>
      <c r="I100" s="2" t="s">
        <v>23</v>
      </c>
      <c r="J100" s="2" t="s">
        <v>93</v>
      </c>
      <c r="K100" s="12" t="s">
        <v>540</v>
      </c>
      <c r="L100" s="2" t="s">
        <v>659</v>
      </c>
      <c r="M100" s="2" t="s">
        <v>660</v>
      </c>
      <c r="N100" s="2" t="s">
        <v>661</v>
      </c>
      <c r="O100" s="5">
        <v>24</v>
      </c>
      <c r="P100" s="5">
        <v>0</v>
      </c>
      <c r="Q100" s="5">
        <v>5.0999999999999996</v>
      </c>
      <c r="R100" s="2" t="s">
        <v>260</v>
      </c>
      <c r="S100" s="5">
        <v>0</v>
      </c>
      <c r="T100" s="2" t="s">
        <v>230</v>
      </c>
      <c r="U100" s="2" t="s">
        <v>31</v>
      </c>
      <c r="V100" s="2">
        <v>62404</v>
      </c>
      <c r="W100" s="13">
        <f>12+1.65+7.6</f>
        <v>21.25</v>
      </c>
      <c r="X100" s="21" t="s">
        <v>1289</v>
      </c>
      <c r="Y100" s="13">
        <f>W100-9.25</f>
        <v>12</v>
      </c>
      <c r="Z100" s="22">
        <f>O100*Y100%</f>
        <v>2.88</v>
      </c>
      <c r="AA100" s="22">
        <f>O100-Z100</f>
        <v>21.12</v>
      </c>
      <c r="AB100" s="22">
        <f>AA100*1.65%</f>
        <v>0.34848000000000001</v>
      </c>
      <c r="AC100" s="22">
        <f>O100*1.65%</f>
        <v>0.39600000000000002</v>
      </c>
      <c r="AD100" s="26">
        <f>AC100-AB100</f>
        <v>4.7520000000000007E-2</v>
      </c>
      <c r="AE100" s="22">
        <f>AA100*7.6%</f>
        <v>1.6051200000000001</v>
      </c>
      <c r="AF100">
        <f>O100*7.6%</f>
        <v>1.8239999999999998</v>
      </c>
      <c r="AG100" s="26">
        <f>AF100-AE100</f>
        <v>0.21887999999999974</v>
      </c>
    </row>
    <row r="101" spans="1:33" x14ac:dyDescent="0.25">
      <c r="A101">
        <v>200</v>
      </c>
      <c r="B101" s="10">
        <v>454572</v>
      </c>
      <c r="C101" s="10">
        <v>2</v>
      </c>
      <c r="D101" s="2" t="s">
        <v>587</v>
      </c>
      <c r="E101" s="3">
        <v>45065</v>
      </c>
      <c r="F101" s="4">
        <v>10</v>
      </c>
      <c r="G101" s="5">
        <v>150</v>
      </c>
      <c r="H101" s="4">
        <v>4</v>
      </c>
      <c r="I101" s="2" t="s">
        <v>23</v>
      </c>
      <c r="J101" s="2" t="s">
        <v>93</v>
      </c>
      <c r="K101" s="12" t="s">
        <v>540</v>
      </c>
      <c r="L101" s="2" t="s">
        <v>692</v>
      </c>
      <c r="M101" s="2" t="s">
        <v>693</v>
      </c>
      <c r="N101" s="2" t="s">
        <v>694</v>
      </c>
      <c r="O101" s="5">
        <v>150</v>
      </c>
      <c r="P101" s="5">
        <v>0</v>
      </c>
      <c r="Q101" s="5">
        <v>31.88</v>
      </c>
      <c r="R101" s="2" t="s">
        <v>260</v>
      </c>
      <c r="S101" s="5">
        <v>0</v>
      </c>
      <c r="T101" s="2" t="s">
        <v>125</v>
      </c>
      <c r="U101" s="2" t="s">
        <v>31</v>
      </c>
      <c r="V101" s="2">
        <v>62401</v>
      </c>
      <c r="W101" s="13">
        <f>12+1.65+7.6</f>
        <v>21.25</v>
      </c>
      <c r="X101" s="21" t="s">
        <v>1289</v>
      </c>
      <c r="Y101" s="13">
        <f>W101-9.25</f>
        <v>12</v>
      </c>
      <c r="Z101" s="22">
        <f>O101*Y101%</f>
        <v>18</v>
      </c>
      <c r="AA101" s="22">
        <f>O101-Z101</f>
        <v>132</v>
      </c>
      <c r="AB101" s="22">
        <f>AA101*1.65%</f>
        <v>2.1779999999999999</v>
      </c>
      <c r="AC101" s="22">
        <f>O101*1.65%</f>
        <v>2.4750000000000001</v>
      </c>
      <c r="AD101" s="26">
        <f>AC101-AB101</f>
        <v>0.29700000000000015</v>
      </c>
      <c r="AE101" s="22">
        <f>AA101*7.6%</f>
        <v>10.032</v>
      </c>
      <c r="AF101">
        <f>O101*7.6%</f>
        <v>11.4</v>
      </c>
      <c r="AG101" s="26">
        <f>AF101-AE101</f>
        <v>1.3680000000000003</v>
      </c>
    </row>
    <row r="102" spans="1:33" x14ac:dyDescent="0.25">
      <c r="A102">
        <v>200</v>
      </c>
      <c r="B102" s="10">
        <v>454574</v>
      </c>
      <c r="C102" s="10">
        <v>2</v>
      </c>
      <c r="D102" s="2" t="s">
        <v>587</v>
      </c>
      <c r="E102" s="3">
        <v>45065</v>
      </c>
      <c r="F102" s="4">
        <v>20</v>
      </c>
      <c r="G102" s="5">
        <v>300</v>
      </c>
      <c r="H102" s="4">
        <v>8</v>
      </c>
      <c r="I102" s="2" t="s">
        <v>23</v>
      </c>
      <c r="J102" s="2" t="s">
        <v>93</v>
      </c>
      <c r="K102" s="12" t="s">
        <v>540</v>
      </c>
      <c r="L102" s="2" t="s">
        <v>840</v>
      </c>
      <c r="M102" s="2" t="s">
        <v>841</v>
      </c>
      <c r="N102" s="2" t="s">
        <v>842</v>
      </c>
      <c r="O102" s="5">
        <v>300</v>
      </c>
      <c r="P102" s="5">
        <v>0</v>
      </c>
      <c r="Q102" s="5">
        <v>63.75</v>
      </c>
      <c r="R102" s="2" t="s">
        <v>260</v>
      </c>
      <c r="S102" s="5">
        <v>0</v>
      </c>
      <c r="T102" s="2" t="s">
        <v>98</v>
      </c>
      <c r="U102" s="2" t="s">
        <v>31</v>
      </c>
      <c r="V102" s="2">
        <v>62401</v>
      </c>
      <c r="W102" s="13">
        <f>12+1.65+7.6</f>
        <v>21.25</v>
      </c>
      <c r="X102" s="21" t="s">
        <v>1289</v>
      </c>
      <c r="Y102" s="13">
        <f>W102-9.25</f>
        <v>12</v>
      </c>
      <c r="Z102" s="22">
        <f>O102*Y102%</f>
        <v>36</v>
      </c>
      <c r="AA102" s="22">
        <f>O102-Z102</f>
        <v>264</v>
      </c>
      <c r="AB102" s="22">
        <f>AA102*1.65%</f>
        <v>4.3559999999999999</v>
      </c>
      <c r="AC102" s="22">
        <f>O102*1.65%</f>
        <v>4.95</v>
      </c>
      <c r="AD102" s="26">
        <f>AC102-AB102</f>
        <v>0.59400000000000031</v>
      </c>
      <c r="AE102" s="22">
        <f>AA102*7.6%</f>
        <v>20.064</v>
      </c>
      <c r="AF102">
        <f>O102*7.6%</f>
        <v>22.8</v>
      </c>
      <c r="AG102" s="26">
        <f>AF102-AE102</f>
        <v>2.7360000000000007</v>
      </c>
    </row>
    <row r="103" spans="1:33" x14ac:dyDescent="0.25">
      <c r="A103">
        <v>200</v>
      </c>
      <c r="B103" s="10">
        <v>454575</v>
      </c>
      <c r="C103" s="10">
        <v>2</v>
      </c>
      <c r="D103" s="2" t="s">
        <v>587</v>
      </c>
      <c r="E103" s="3">
        <v>45065</v>
      </c>
      <c r="F103" s="4">
        <v>30</v>
      </c>
      <c r="G103" s="5">
        <v>450</v>
      </c>
      <c r="H103" s="4">
        <v>12</v>
      </c>
      <c r="I103" s="2" t="s">
        <v>23</v>
      </c>
      <c r="J103" s="2" t="s">
        <v>93</v>
      </c>
      <c r="K103" s="12" t="s">
        <v>540</v>
      </c>
      <c r="L103" s="2" t="s">
        <v>112</v>
      </c>
      <c r="M103" s="2" t="s">
        <v>113</v>
      </c>
      <c r="N103" s="2" t="s">
        <v>114</v>
      </c>
      <c r="O103" s="5">
        <v>450</v>
      </c>
      <c r="P103" s="5">
        <v>0</v>
      </c>
      <c r="Q103" s="5">
        <v>95.63</v>
      </c>
      <c r="R103" s="2" t="s">
        <v>260</v>
      </c>
      <c r="S103" s="5">
        <v>0</v>
      </c>
      <c r="T103" s="2" t="s">
        <v>115</v>
      </c>
      <c r="U103" s="2" t="s">
        <v>31</v>
      </c>
      <c r="V103" s="2">
        <v>62401</v>
      </c>
      <c r="W103" s="13">
        <f>12+1.65+7.6</f>
        <v>21.25</v>
      </c>
      <c r="X103" s="21" t="s">
        <v>1289</v>
      </c>
      <c r="Y103" s="13">
        <f>W103-9.25</f>
        <v>12</v>
      </c>
      <c r="Z103" s="22">
        <f>O103*Y103%</f>
        <v>54</v>
      </c>
      <c r="AA103" s="22">
        <f>O103-Z103</f>
        <v>396</v>
      </c>
      <c r="AB103" s="22">
        <f>AA103*1.65%</f>
        <v>6.5340000000000007</v>
      </c>
      <c r="AC103" s="22">
        <f>O103*1.65%</f>
        <v>7.4250000000000007</v>
      </c>
      <c r="AD103" s="26">
        <f>AC103-AB103</f>
        <v>0.89100000000000001</v>
      </c>
      <c r="AE103" s="22">
        <f>AA103*7.6%</f>
        <v>30.096</v>
      </c>
      <c r="AF103">
        <f>O103*7.6%</f>
        <v>34.199999999999996</v>
      </c>
      <c r="AG103" s="26">
        <f>AF103-AE103</f>
        <v>4.1039999999999957</v>
      </c>
    </row>
    <row r="104" spans="1:33" x14ac:dyDescent="0.25">
      <c r="A104">
        <v>200</v>
      </c>
      <c r="B104" s="10">
        <v>455012</v>
      </c>
      <c r="C104" s="10">
        <v>2</v>
      </c>
      <c r="D104" s="2" t="s">
        <v>763</v>
      </c>
      <c r="E104" s="3">
        <v>45069</v>
      </c>
      <c r="F104" s="4">
        <v>1</v>
      </c>
      <c r="G104" s="5">
        <v>54</v>
      </c>
      <c r="H104" s="4">
        <v>0.1</v>
      </c>
      <c r="I104" s="2" t="s">
        <v>23</v>
      </c>
      <c r="J104" s="2" t="s">
        <v>93</v>
      </c>
      <c r="K104" s="12" t="s">
        <v>540</v>
      </c>
      <c r="L104" s="2" t="s">
        <v>893</v>
      </c>
      <c r="M104" s="2" t="s">
        <v>894</v>
      </c>
      <c r="N104" s="2" t="s">
        <v>895</v>
      </c>
      <c r="O104" s="5">
        <v>54</v>
      </c>
      <c r="P104" s="5">
        <v>0</v>
      </c>
      <c r="Q104" s="5">
        <v>11.47</v>
      </c>
      <c r="R104" s="2" t="s">
        <v>260</v>
      </c>
      <c r="S104" s="5">
        <v>0</v>
      </c>
      <c r="T104" s="2" t="s">
        <v>896</v>
      </c>
      <c r="U104" s="2" t="s">
        <v>31</v>
      </c>
      <c r="V104" s="2">
        <v>62404</v>
      </c>
      <c r="W104" s="13">
        <f>12+1.65+7.6</f>
        <v>21.25</v>
      </c>
      <c r="X104" s="21" t="s">
        <v>1289</v>
      </c>
      <c r="Y104" s="13">
        <f>W104-9.25</f>
        <v>12</v>
      </c>
      <c r="Z104" s="22">
        <f>O104*Y104%</f>
        <v>6.4799999999999995</v>
      </c>
      <c r="AA104" s="22">
        <f>O104-Z104</f>
        <v>47.52</v>
      </c>
      <c r="AB104" s="22">
        <f>AA104*1.65%</f>
        <v>0.78408000000000011</v>
      </c>
      <c r="AC104" s="22">
        <f>O104*1.65%</f>
        <v>0.89100000000000001</v>
      </c>
      <c r="AD104" s="26">
        <f>AC104-AB104</f>
        <v>0.1069199999999999</v>
      </c>
      <c r="AE104" s="22">
        <f>AA104*7.6%</f>
        <v>3.6115200000000001</v>
      </c>
      <c r="AF104">
        <f>O104*7.6%</f>
        <v>4.1040000000000001</v>
      </c>
      <c r="AG104" s="26">
        <f>AF104-AE104</f>
        <v>0.49248000000000003</v>
      </c>
    </row>
    <row r="105" spans="1:33" x14ac:dyDescent="0.25">
      <c r="A105">
        <v>200</v>
      </c>
      <c r="B105" s="10">
        <v>455111</v>
      </c>
      <c r="C105" s="10">
        <v>2</v>
      </c>
      <c r="D105" s="2" t="s">
        <v>564</v>
      </c>
      <c r="E105" s="3">
        <v>45071</v>
      </c>
      <c r="F105" s="4">
        <v>20</v>
      </c>
      <c r="G105" s="5">
        <v>860</v>
      </c>
      <c r="H105" s="4">
        <v>18.600000000000001</v>
      </c>
      <c r="I105" s="2" t="s">
        <v>23</v>
      </c>
      <c r="J105" s="2" t="s">
        <v>492</v>
      </c>
      <c r="K105" s="12" t="s">
        <v>540</v>
      </c>
      <c r="L105" s="2" t="s">
        <v>910</v>
      </c>
      <c r="M105" s="2" t="s">
        <v>911</v>
      </c>
      <c r="N105" s="2" t="s">
        <v>912</v>
      </c>
      <c r="O105" s="5">
        <v>860</v>
      </c>
      <c r="P105" s="5">
        <v>0</v>
      </c>
      <c r="Q105" s="5">
        <v>182.75</v>
      </c>
      <c r="R105" s="2" t="s">
        <v>260</v>
      </c>
      <c r="S105" s="5">
        <v>0</v>
      </c>
      <c r="T105" s="2" t="s">
        <v>497</v>
      </c>
      <c r="U105" s="2" t="s">
        <v>31</v>
      </c>
      <c r="V105" s="2">
        <v>61401</v>
      </c>
      <c r="W105" s="13">
        <f>12+1.65+7.6</f>
        <v>21.25</v>
      </c>
      <c r="X105" s="21" t="s">
        <v>1289</v>
      </c>
      <c r="Y105" s="13">
        <f>W105-9.25</f>
        <v>12</v>
      </c>
      <c r="Z105" s="22">
        <f>O105*Y105%</f>
        <v>103.2</v>
      </c>
      <c r="AA105" s="22">
        <f>O105-Z105</f>
        <v>756.8</v>
      </c>
      <c r="AB105" s="22">
        <f>AA105*1.65%</f>
        <v>12.4872</v>
      </c>
      <c r="AC105" s="22">
        <f>O105*1.65%</f>
        <v>14.190000000000001</v>
      </c>
      <c r="AD105" s="26">
        <f>AC105-AB105</f>
        <v>1.7028000000000016</v>
      </c>
      <c r="AE105" s="22">
        <f>AA105*7.6%</f>
        <v>57.516799999999996</v>
      </c>
      <c r="AF105">
        <f>O105*7.6%</f>
        <v>65.36</v>
      </c>
      <c r="AG105" s="26">
        <f>AF105-AE105</f>
        <v>7.8432000000000031</v>
      </c>
    </row>
    <row r="106" spans="1:33" x14ac:dyDescent="0.25">
      <c r="A106">
        <v>200</v>
      </c>
      <c r="B106" s="10">
        <v>455377</v>
      </c>
      <c r="C106" s="10">
        <v>2</v>
      </c>
      <c r="D106" s="2" t="s">
        <v>564</v>
      </c>
      <c r="E106" s="3">
        <v>45072</v>
      </c>
      <c r="F106" s="4">
        <v>40</v>
      </c>
      <c r="G106" s="5">
        <v>1480</v>
      </c>
      <c r="H106" s="4">
        <v>37.200000000000003</v>
      </c>
      <c r="I106" s="2" t="s">
        <v>23</v>
      </c>
      <c r="J106" s="2" t="s">
        <v>492</v>
      </c>
      <c r="K106" s="12" t="s">
        <v>540</v>
      </c>
      <c r="L106" s="2" t="s">
        <v>929</v>
      </c>
      <c r="M106" s="2" t="s">
        <v>930</v>
      </c>
      <c r="N106" s="2" t="s">
        <v>931</v>
      </c>
      <c r="O106" s="5">
        <v>1480</v>
      </c>
      <c r="P106" s="5">
        <v>0</v>
      </c>
      <c r="Q106" s="5">
        <v>314.5</v>
      </c>
      <c r="R106" s="2" t="s">
        <v>260</v>
      </c>
      <c r="S106" s="5">
        <v>0</v>
      </c>
      <c r="T106" s="2" t="s">
        <v>497</v>
      </c>
      <c r="U106" s="2" t="s">
        <v>31</v>
      </c>
      <c r="V106" s="2">
        <v>61401</v>
      </c>
      <c r="W106" s="13">
        <f>12+1.65+7.6</f>
        <v>21.25</v>
      </c>
      <c r="X106" s="21" t="s">
        <v>1289</v>
      </c>
      <c r="Y106" s="13">
        <f>W106-9.25</f>
        <v>12</v>
      </c>
      <c r="Z106" s="22">
        <f>O106*Y106%</f>
        <v>177.6</v>
      </c>
      <c r="AA106" s="22">
        <f>O106-Z106</f>
        <v>1302.4000000000001</v>
      </c>
      <c r="AB106" s="22">
        <f>AA106*1.65%</f>
        <v>21.489600000000003</v>
      </c>
      <c r="AC106" s="22">
        <f>O106*1.65%</f>
        <v>24.42</v>
      </c>
      <c r="AD106" s="26">
        <f>AC106-AB106</f>
        <v>2.9303999999999988</v>
      </c>
      <c r="AE106" s="22">
        <f>AA106*7.6%</f>
        <v>98.982399999999998</v>
      </c>
      <c r="AF106">
        <f>O106*7.6%</f>
        <v>112.48</v>
      </c>
      <c r="AG106" s="26">
        <f>AF106-AE106</f>
        <v>13.497600000000006</v>
      </c>
    </row>
    <row r="107" spans="1:33" x14ac:dyDescent="0.25">
      <c r="A107">
        <v>200</v>
      </c>
      <c r="B107" s="10">
        <v>455632</v>
      </c>
      <c r="C107" s="10">
        <v>2</v>
      </c>
      <c r="D107" s="2" t="s">
        <v>564</v>
      </c>
      <c r="E107" s="3">
        <v>45075</v>
      </c>
      <c r="F107" s="4">
        <v>10</v>
      </c>
      <c r="G107" s="5">
        <v>430</v>
      </c>
      <c r="H107" s="4">
        <v>9.3000000000000007</v>
      </c>
      <c r="I107" s="2" t="s">
        <v>23</v>
      </c>
      <c r="J107" s="2" t="s">
        <v>492</v>
      </c>
      <c r="K107" s="12" t="s">
        <v>540</v>
      </c>
      <c r="L107" s="2" t="s">
        <v>954</v>
      </c>
      <c r="M107" s="2" t="s">
        <v>955</v>
      </c>
      <c r="N107" s="2" t="s">
        <v>956</v>
      </c>
      <c r="O107" s="5">
        <v>430</v>
      </c>
      <c r="P107" s="5">
        <v>0</v>
      </c>
      <c r="Q107" s="5">
        <v>91.38</v>
      </c>
      <c r="R107" s="2" t="s">
        <v>260</v>
      </c>
      <c r="S107" s="5">
        <v>0</v>
      </c>
      <c r="T107" s="2" t="s">
        <v>497</v>
      </c>
      <c r="U107" s="2" t="s">
        <v>31</v>
      </c>
      <c r="V107" s="2">
        <v>61401</v>
      </c>
      <c r="W107" s="13">
        <f>12+1.65+7.6</f>
        <v>21.25</v>
      </c>
      <c r="X107" s="21" t="s">
        <v>1289</v>
      </c>
      <c r="Y107" s="13">
        <f>W107-9.25</f>
        <v>12</v>
      </c>
      <c r="Z107" s="22">
        <f>O107*Y107%</f>
        <v>51.6</v>
      </c>
      <c r="AA107" s="22">
        <f>O107-Z107</f>
        <v>378.4</v>
      </c>
      <c r="AB107" s="22">
        <f>AA107*1.65%</f>
        <v>6.2435999999999998</v>
      </c>
      <c r="AC107" s="22">
        <f>O107*1.65%</f>
        <v>7.0950000000000006</v>
      </c>
      <c r="AD107" s="26">
        <f>AC107-AB107</f>
        <v>0.85140000000000082</v>
      </c>
      <c r="AE107" s="22">
        <f>AA107*7.6%</f>
        <v>28.758399999999998</v>
      </c>
      <c r="AF107">
        <f>O107*7.6%</f>
        <v>32.68</v>
      </c>
      <c r="AG107" s="26">
        <f>AF107-AE107</f>
        <v>3.9216000000000015</v>
      </c>
    </row>
    <row r="108" spans="1:33" x14ac:dyDescent="0.25">
      <c r="A108">
        <v>200</v>
      </c>
      <c r="B108" s="10">
        <v>452399</v>
      </c>
      <c r="C108" s="10">
        <v>2</v>
      </c>
      <c r="D108" s="2" t="s">
        <v>538</v>
      </c>
      <c r="E108" s="3">
        <v>45048</v>
      </c>
      <c r="F108" s="4">
        <v>29</v>
      </c>
      <c r="G108" s="5">
        <v>377</v>
      </c>
      <c r="H108" s="4">
        <v>0.28999999999999998</v>
      </c>
      <c r="I108" s="2" t="s">
        <v>23</v>
      </c>
      <c r="J108" s="2" t="s">
        <v>539</v>
      </c>
      <c r="K108" s="12" t="s">
        <v>540</v>
      </c>
      <c r="L108" s="2" t="s">
        <v>541</v>
      </c>
      <c r="M108" s="2" t="s">
        <v>542</v>
      </c>
      <c r="N108" s="2" t="s">
        <v>543</v>
      </c>
      <c r="O108" s="5">
        <v>377</v>
      </c>
      <c r="P108" s="5">
        <v>0</v>
      </c>
      <c r="Q108" s="5">
        <v>100.85</v>
      </c>
      <c r="R108" s="2" t="s">
        <v>29</v>
      </c>
      <c r="S108" s="5">
        <v>0</v>
      </c>
      <c r="T108" s="2" t="s">
        <v>544</v>
      </c>
      <c r="U108" s="2" t="s">
        <v>31</v>
      </c>
      <c r="V108" s="2">
        <v>61201</v>
      </c>
      <c r="W108" s="13">
        <f>17.5+1.65+7.6</f>
        <v>26.75</v>
      </c>
      <c r="X108" s="21" t="s">
        <v>1289</v>
      </c>
      <c r="Y108" s="13">
        <f>W108-9.25</f>
        <v>17.5</v>
      </c>
      <c r="Z108" s="22">
        <f>O108*Y108%</f>
        <v>65.974999999999994</v>
      </c>
      <c r="AA108" s="22">
        <f>O108-Z108</f>
        <v>311.02499999999998</v>
      </c>
      <c r="AB108" s="22">
        <f>AA108*1.65%</f>
        <v>5.1319124999999994</v>
      </c>
      <c r="AC108" s="22">
        <f>O108*1.65%</f>
        <v>6.2205000000000004</v>
      </c>
      <c r="AD108" s="26">
        <f>AC108-AB108</f>
        <v>1.0885875000000009</v>
      </c>
      <c r="AE108" s="22">
        <f>AA108*7.6%</f>
        <v>23.637899999999998</v>
      </c>
      <c r="AF108">
        <f>O108*7.6%</f>
        <v>28.652000000000001</v>
      </c>
      <c r="AG108" s="26">
        <f>AF108-AE108</f>
        <v>5.0141000000000027</v>
      </c>
    </row>
    <row r="109" spans="1:33" x14ac:dyDescent="0.25">
      <c r="A109">
        <v>200</v>
      </c>
      <c r="B109" s="10">
        <v>452399</v>
      </c>
      <c r="C109" s="10">
        <v>2</v>
      </c>
      <c r="D109" s="2" t="s">
        <v>545</v>
      </c>
      <c r="E109" s="3">
        <v>45048</v>
      </c>
      <c r="F109" s="4">
        <v>128</v>
      </c>
      <c r="G109" s="5">
        <v>512</v>
      </c>
      <c r="H109" s="4">
        <v>76.8</v>
      </c>
      <c r="I109" s="2" t="s">
        <v>23</v>
      </c>
      <c r="J109" s="2" t="s">
        <v>539</v>
      </c>
      <c r="K109" s="12" t="s">
        <v>540</v>
      </c>
      <c r="L109" s="2" t="s">
        <v>541</v>
      </c>
      <c r="M109" s="2" t="s">
        <v>542</v>
      </c>
      <c r="N109" s="2" t="s">
        <v>543</v>
      </c>
      <c r="O109" s="5">
        <v>512</v>
      </c>
      <c r="P109" s="5">
        <v>0</v>
      </c>
      <c r="Q109" s="5">
        <v>136.96</v>
      </c>
      <c r="R109" s="2" t="s">
        <v>29</v>
      </c>
      <c r="S109" s="5">
        <v>0</v>
      </c>
      <c r="T109" s="2" t="s">
        <v>544</v>
      </c>
      <c r="U109" s="2" t="s">
        <v>31</v>
      </c>
      <c r="V109" s="2">
        <v>61201</v>
      </c>
      <c r="W109" s="13">
        <f>17.5+1.65+7.6</f>
        <v>26.75</v>
      </c>
      <c r="X109" s="21" t="s">
        <v>1289</v>
      </c>
      <c r="Y109" s="13">
        <f>W109-9.25</f>
        <v>17.5</v>
      </c>
      <c r="Z109" s="22">
        <f>O109*Y109%</f>
        <v>89.6</v>
      </c>
      <c r="AA109" s="22">
        <f>O109-Z109</f>
        <v>422.4</v>
      </c>
      <c r="AB109" s="22">
        <f>AA109*1.65%</f>
        <v>6.9695999999999998</v>
      </c>
      <c r="AC109" s="22">
        <f>O109*1.65%</f>
        <v>8.4480000000000004</v>
      </c>
      <c r="AD109" s="26">
        <f>AC109-AB109</f>
        <v>1.4784000000000006</v>
      </c>
      <c r="AE109" s="22">
        <f>AA109*7.6%</f>
        <v>32.102399999999996</v>
      </c>
      <c r="AF109">
        <f>O109*7.6%</f>
        <v>38.911999999999999</v>
      </c>
      <c r="AG109" s="26">
        <f>AF109-AE109</f>
        <v>6.8096000000000032</v>
      </c>
    </row>
    <row r="110" spans="1:33" x14ac:dyDescent="0.25">
      <c r="A110">
        <v>200</v>
      </c>
      <c r="B110" s="10">
        <v>452399</v>
      </c>
      <c r="C110" s="10">
        <v>2</v>
      </c>
      <c r="D110" s="2" t="s">
        <v>546</v>
      </c>
      <c r="E110" s="3">
        <v>45048</v>
      </c>
      <c r="F110" s="4">
        <v>84</v>
      </c>
      <c r="G110" s="5">
        <v>462</v>
      </c>
      <c r="H110" s="4">
        <v>2.52</v>
      </c>
      <c r="I110" s="2" t="s">
        <v>23</v>
      </c>
      <c r="J110" s="2" t="s">
        <v>539</v>
      </c>
      <c r="K110" s="12" t="s">
        <v>540</v>
      </c>
      <c r="L110" s="2" t="s">
        <v>541</v>
      </c>
      <c r="M110" s="2" t="s">
        <v>542</v>
      </c>
      <c r="N110" s="2" t="s">
        <v>543</v>
      </c>
      <c r="O110" s="5">
        <v>462</v>
      </c>
      <c r="P110" s="5">
        <v>0</v>
      </c>
      <c r="Q110" s="5">
        <v>123.58</v>
      </c>
      <c r="R110" s="2" t="s">
        <v>29</v>
      </c>
      <c r="S110" s="5">
        <v>0</v>
      </c>
      <c r="T110" s="2" t="s">
        <v>544</v>
      </c>
      <c r="U110" s="2" t="s">
        <v>31</v>
      </c>
      <c r="V110" s="2">
        <v>61201</v>
      </c>
      <c r="W110" s="13">
        <f>17.5+1.65+7.6</f>
        <v>26.75</v>
      </c>
      <c r="X110" s="21" t="s">
        <v>1289</v>
      </c>
      <c r="Y110" s="13">
        <f>W110-9.25</f>
        <v>17.5</v>
      </c>
      <c r="Z110" s="22">
        <f>O110*Y110%</f>
        <v>80.849999999999994</v>
      </c>
      <c r="AA110" s="22">
        <f>O110-Z110</f>
        <v>381.15</v>
      </c>
      <c r="AB110" s="22">
        <f>AA110*1.65%</f>
        <v>6.2889749999999998</v>
      </c>
      <c r="AC110" s="22">
        <f>O110*1.65%</f>
        <v>7.6230000000000002</v>
      </c>
      <c r="AD110" s="26">
        <f>AC110-AB110</f>
        <v>1.3340250000000005</v>
      </c>
      <c r="AE110" s="22">
        <f>AA110*7.6%</f>
        <v>28.967399999999998</v>
      </c>
      <c r="AF110">
        <f>O110*7.6%</f>
        <v>35.112000000000002</v>
      </c>
      <c r="AG110" s="26">
        <f>AF110-AE110</f>
        <v>6.1446000000000041</v>
      </c>
    </row>
    <row r="111" spans="1:33" x14ac:dyDescent="0.25">
      <c r="A111">
        <v>200</v>
      </c>
      <c r="B111" s="10">
        <v>452515</v>
      </c>
      <c r="C111" s="10">
        <v>2</v>
      </c>
      <c r="D111" s="2" t="s">
        <v>548</v>
      </c>
      <c r="E111" s="3">
        <v>45048</v>
      </c>
      <c r="F111" s="4">
        <v>2</v>
      </c>
      <c r="G111" s="5">
        <v>120</v>
      </c>
      <c r="H111" s="4">
        <v>0.63</v>
      </c>
      <c r="I111" s="2" t="s">
        <v>23</v>
      </c>
      <c r="J111" s="2" t="s">
        <v>539</v>
      </c>
      <c r="K111" s="12" t="s">
        <v>540</v>
      </c>
      <c r="L111" s="2" t="s">
        <v>549</v>
      </c>
      <c r="M111" s="2" t="s">
        <v>550</v>
      </c>
      <c r="N111" s="2" t="s">
        <v>23</v>
      </c>
      <c r="O111" s="5">
        <v>120</v>
      </c>
      <c r="P111" s="5">
        <v>0</v>
      </c>
      <c r="Q111" s="5">
        <v>32.1</v>
      </c>
      <c r="R111" s="2" t="s">
        <v>29</v>
      </c>
      <c r="S111" s="5">
        <v>0</v>
      </c>
      <c r="T111" s="2" t="s">
        <v>544</v>
      </c>
      <c r="U111" s="2" t="s">
        <v>31</v>
      </c>
      <c r="V111" s="2">
        <v>61201</v>
      </c>
      <c r="W111" s="13">
        <f>17.5+1.65+7.6</f>
        <v>26.75</v>
      </c>
      <c r="X111" s="21" t="s">
        <v>1289</v>
      </c>
      <c r="Y111" s="13">
        <f>W111-9.25</f>
        <v>17.5</v>
      </c>
      <c r="Z111" s="22">
        <f>O111*Y111%</f>
        <v>21</v>
      </c>
      <c r="AA111" s="22">
        <f>O111-Z111</f>
        <v>99</v>
      </c>
      <c r="AB111" s="22">
        <f>AA111*1.65%</f>
        <v>1.6335000000000002</v>
      </c>
      <c r="AC111" s="22">
        <f>O111*1.65%</f>
        <v>1.98</v>
      </c>
      <c r="AD111" s="26">
        <f>AC111-AB111</f>
        <v>0.34649999999999981</v>
      </c>
      <c r="AE111" s="22">
        <f>AA111*7.6%</f>
        <v>7.524</v>
      </c>
      <c r="AF111">
        <f>O111*7.6%</f>
        <v>9.1199999999999992</v>
      </c>
      <c r="AG111" s="26">
        <f>AF111-AE111</f>
        <v>1.5959999999999992</v>
      </c>
    </row>
    <row r="112" spans="1:33" x14ac:dyDescent="0.25">
      <c r="A112">
        <v>200</v>
      </c>
      <c r="B112" s="10">
        <v>452515</v>
      </c>
      <c r="C112" s="10">
        <v>2</v>
      </c>
      <c r="D112" s="2" t="s">
        <v>551</v>
      </c>
      <c r="E112" s="3">
        <v>45048</v>
      </c>
      <c r="F112" s="4">
        <v>2</v>
      </c>
      <c r="G112" s="5">
        <v>80</v>
      </c>
      <c r="H112" s="4">
        <v>0.36</v>
      </c>
      <c r="I112" s="2" t="s">
        <v>23</v>
      </c>
      <c r="J112" s="2" t="s">
        <v>539</v>
      </c>
      <c r="K112" s="12" t="s">
        <v>540</v>
      </c>
      <c r="L112" s="2" t="s">
        <v>549</v>
      </c>
      <c r="M112" s="2" t="s">
        <v>550</v>
      </c>
      <c r="N112" s="2" t="s">
        <v>23</v>
      </c>
      <c r="O112" s="5">
        <v>80</v>
      </c>
      <c r="P112" s="5">
        <v>0</v>
      </c>
      <c r="Q112" s="5">
        <v>21.4</v>
      </c>
      <c r="R112" s="2" t="s">
        <v>29</v>
      </c>
      <c r="S112" s="5">
        <v>0</v>
      </c>
      <c r="T112" s="2" t="s">
        <v>544</v>
      </c>
      <c r="U112" s="2" t="s">
        <v>31</v>
      </c>
      <c r="V112" s="2">
        <v>61201</v>
      </c>
      <c r="W112" s="13">
        <f>17.5+1.65+7.6</f>
        <v>26.75</v>
      </c>
      <c r="X112" s="21" t="s">
        <v>1289</v>
      </c>
      <c r="Y112" s="13">
        <f>W112-9.25</f>
        <v>17.5</v>
      </c>
      <c r="Z112" s="22">
        <f>O112*Y112%</f>
        <v>14</v>
      </c>
      <c r="AA112" s="22">
        <f>O112-Z112</f>
        <v>66</v>
      </c>
      <c r="AB112" s="22">
        <f>AA112*1.65%</f>
        <v>1.089</v>
      </c>
      <c r="AC112" s="22">
        <f>O112*1.65%</f>
        <v>1.32</v>
      </c>
      <c r="AD112" s="26">
        <f>AC112-AB112</f>
        <v>0.23100000000000009</v>
      </c>
      <c r="AE112" s="22">
        <f>AA112*7.6%</f>
        <v>5.016</v>
      </c>
      <c r="AF112">
        <f>O112*7.6%</f>
        <v>6.08</v>
      </c>
      <c r="AG112" s="26">
        <f>AF112-AE112</f>
        <v>1.0640000000000001</v>
      </c>
    </row>
    <row r="113" spans="1:33" x14ac:dyDescent="0.25">
      <c r="A113">
        <v>200</v>
      </c>
      <c r="B113" s="10">
        <v>452515</v>
      </c>
      <c r="C113" s="10">
        <v>2</v>
      </c>
      <c r="D113" s="2" t="s">
        <v>552</v>
      </c>
      <c r="E113" s="3">
        <v>45048</v>
      </c>
      <c r="F113" s="4">
        <v>2</v>
      </c>
      <c r="G113" s="5">
        <v>80</v>
      </c>
      <c r="H113" s="4">
        <v>0.1</v>
      </c>
      <c r="I113" s="2" t="s">
        <v>23</v>
      </c>
      <c r="J113" s="2" t="s">
        <v>539</v>
      </c>
      <c r="K113" s="12" t="s">
        <v>540</v>
      </c>
      <c r="L113" s="2" t="s">
        <v>549</v>
      </c>
      <c r="M113" s="2" t="s">
        <v>550</v>
      </c>
      <c r="N113" s="2" t="s">
        <v>23</v>
      </c>
      <c r="O113" s="5">
        <v>80</v>
      </c>
      <c r="P113" s="5">
        <v>0</v>
      </c>
      <c r="Q113" s="5">
        <v>21.4</v>
      </c>
      <c r="R113" s="2" t="s">
        <v>29</v>
      </c>
      <c r="S113" s="5">
        <v>0</v>
      </c>
      <c r="T113" s="2" t="s">
        <v>544</v>
      </c>
      <c r="U113" s="2" t="s">
        <v>31</v>
      </c>
      <c r="V113" s="2">
        <v>61201</v>
      </c>
      <c r="W113" s="13">
        <f>17.5+1.65+7.6</f>
        <v>26.75</v>
      </c>
      <c r="X113" s="21" t="s">
        <v>1289</v>
      </c>
      <c r="Y113" s="13">
        <f>W113-9.25</f>
        <v>17.5</v>
      </c>
      <c r="Z113" s="22">
        <f>O113*Y113%</f>
        <v>14</v>
      </c>
      <c r="AA113" s="22">
        <f>O113-Z113</f>
        <v>66</v>
      </c>
      <c r="AB113" s="22">
        <f>AA113*1.65%</f>
        <v>1.089</v>
      </c>
      <c r="AC113" s="22">
        <f>O113*1.65%</f>
        <v>1.32</v>
      </c>
      <c r="AD113" s="26">
        <f>AC113-AB113</f>
        <v>0.23100000000000009</v>
      </c>
      <c r="AE113" s="22">
        <f>AA113*7.6%</f>
        <v>5.016</v>
      </c>
      <c r="AF113">
        <f>O113*7.6%</f>
        <v>6.08</v>
      </c>
      <c r="AG113" s="26">
        <f>AF113-AE113</f>
        <v>1.0640000000000001</v>
      </c>
    </row>
    <row r="114" spans="1:33" x14ac:dyDescent="0.25">
      <c r="A114">
        <v>200</v>
      </c>
      <c r="B114" s="10">
        <v>452515</v>
      </c>
      <c r="C114" s="10">
        <v>2</v>
      </c>
      <c r="D114" s="2" t="s">
        <v>553</v>
      </c>
      <c r="E114" s="3">
        <v>45048</v>
      </c>
      <c r="F114" s="4">
        <v>1</v>
      </c>
      <c r="G114" s="5">
        <v>20</v>
      </c>
      <c r="H114" s="4">
        <v>9.7000000000000003E-2</v>
      </c>
      <c r="I114" s="2" t="s">
        <v>23</v>
      </c>
      <c r="J114" s="2" t="s">
        <v>539</v>
      </c>
      <c r="K114" s="12" t="s">
        <v>540</v>
      </c>
      <c r="L114" s="2" t="s">
        <v>549</v>
      </c>
      <c r="M114" s="2" t="s">
        <v>550</v>
      </c>
      <c r="N114" s="2" t="s">
        <v>23</v>
      </c>
      <c r="O114" s="5">
        <v>20</v>
      </c>
      <c r="P114" s="5">
        <v>0</v>
      </c>
      <c r="Q114" s="5">
        <v>5.35</v>
      </c>
      <c r="R114" s="2" t="s">
        <v>29</v>
      </c>
      <c r="S114" s="5">
        <v>0</v>
      </c>
      <c r="T114" s="2" t="s">
        <v>544</v>
      </c>
      <c r="U114" s="2" t="s">
        <v>31</v>
      </c>
      <c r="V114" s="2">
        <v>61201</v>
      </c>
      <c r="W114" s="13">
        <f>17.5+1.65+7.6</f>
        <v>26.75</v>
      </c>
      <c r="X114" s="21" t="s">
        <v>1289</v>
      </c>
      <c r="Y114" s="13">
        <f>W114-9.25</f>
        <v>17.5</v>
      </c>
      <c r="Z114" s="22">
        <f>O114*Y114%</f>
        <v>3.5</v>
      </c>
      <c r="AA114" s="22">
        <f>O114-Z114</f>
        <v>16.5</v>
      </c>
      <c r="AB114" s="22">
        <f>AA114*1.65%</f>
        <v>0.27224999999999999</v>
      </c>
      <c r="AC114" s="22">
        <f>O114*1.65%</f>
        <v>0.33</v>
      </c>
      <c r="AD114" s="26">
        <f>AC114-AB114</f>
        <v>5.7750000000000024E-2</v>
      </c>
      <c r="AE114" s="22">
        <f>AA114*7.6%</f>
        <v>1.254</v>
      </c>
      <c r="AF114">
        <f>O114*7.6%</f>
        <v>1.52</v>
      </c>
      <c r="AG114" s="26">
        <f>AF114-AE114</f>
        <v>0.26600000000000001</v>
      </c>
    </row>
    <row r="115" spans="1:33" x14ac:dyDescent="0.25">
      <c r="A115">
        <v>200</v>
      </c>
      <c r="B115" s="10">
        <v>452515</v>
      </c>
      <c r="C115" s="10">
        <v>2</v>
      </c>
      <c r="D115" s="2" t="s">
        <v>554</v>
      </c>
      <c r="E115" s="3">
        <v>45048</v>
      </c>
      <c r="F115" s="4">
        <v>1</v>
      </c>
      <c r="G115" s="5">
        <v>30</v>
      </c>
      <c r="H115" s="4">
        <v>0.16600000000000001</v>
      </c>
      <c r="I115" s="2" t="s">
        <v>23</v>
      </c>
      <c r="J115" s="2" t="s">
        <v>539</v>
      </c>
      <c r="K115" s="12" t="s">
        <v>540</v>
      </c>
      <c r="L115" s="2" t="s">
        <v>549</v>
      </c>
      <c r="M115" s="2" t="s">
        <v>550</v>
      </c>
      <c r="N115" s="2" t="s">
        <v>23</v>
      </c>
      <c r="O115" s="5">
        <v>30</v>
      </c>
      <c r="P115" s="5">
        <v>0</v>
      </c>
      <c r="Q115" s="5">
        <v>8.0299999999999994</v>
      </c>
      <c r="R115" s="2" t="s">
        <v>29</v>
      </c>
      <c r="S115" s="5">
        <v>0</v>
      </c>
      <c r="T115" s="2" t="s">
        <v>544</v>
      </c>
      <c r="U115" s="2" t="s">
        <v>31</v>
      </c>
      <c r="V115" s="2">
        <v>61201</v>
      </c>
      <c r="W115" s="13">
        <f>17.5+1.65+7.6</f>
        <v>26.75</v>
      </c>
      <c r="X115" s="21" t="s">
        <v>1289</v>
      </c>
      <c r="Y115" s="13">
        <f>W115-9.25</f>
        <v>17.5</v>
      </c>
      <c r="Z115" s="22">
        <f>O115*Y115%</f>
        <v>5.25</v>
      </c>
      <c r="AA115" s="22">
        <f>O115-Z115</f>
        <v>24.75</v>
      </c>
      <c r="AB115" s="22">
        <f>AA115*1.65%</f>
        <v>0.40837500000000004</v>
      </c>
      <c r="AC115" s="22">
        <f>O115*1.65%</f>
        <v>0.495</v>
      </c>
      <c r="AD115" s="26">
        <f>AC115-AB115</f>
        <v>8.6624999999999952E-2</v>
      </c>
      <c r="AE115" s="22">
        <f>AA115*7.6%</f>
        <v>1.881</v>
      </c>
      <c r="AF115">
        <f>O115*7.6%</f>
        <v>2.2799999999999998</v>
      </c>
      <c r="AG115" s="26">
        <f>AF115-AE115</f>
        <v>0.3989999999999998</v>
      </c>
    </row>
    <row r="116" spans="1:33" x14ac:dyDescent="0.25">
      <c r="A116">
        <v>200</v>
      </c>
      <c r="B116" s="10">
        <v>452536</v>
      </c>
      <c r="C116" s="10">
        <v>2</v>
      </c>
      <c r="D116" s="2" t="s">
        <v>548</v>
      </c>
      <c r="E116" s="3">
        <v>45049</v>
      </c>
      <c r="F116" s="4">
        <v>1</v>
      </c>
      <c r="G116" s="5">
        <v>65</v>
      </c>
      <c r="H116" s="4">
        <v>0.315</v>
      </c>
      <c r="I116" s="2" t="s">
        <v>23</v>
      </c>
      <c r="J116" s="2" t="s">
        <v>539</v>
      </c>
      <c r="K116" s="12" t="s">
        <v>540</v>
      </c>
      <c r="L116" s="2" t="s">
        <v>556</v>
      </c>
      <c r="M116" s="2" t="s">
        <v>557</v>
      </c>
      <c r="N116" s="2" t="s">
        <v>23</v>
      </c>
      <c r="O116" s="5">
        <v>65</v>
      </c>
      <c r="P116" s="5">
        <v>0</v>
      </c>
      <c r="Q116" s="5">
        <v>17.38</v>
      </c>
      <c r="R116" s="2" t="s">
        <v>29</v>
      </c>
      <c r="S116" s="5">
        <v>0</v>
      </c>
      <c r="T116" s="2" t="s">
        <v>78</v>
      </c>
      <c r="U116" s="2" t="s">
        <v>31</v>
      </c>
      <c r="V116" s="2">
        <v>61201</v>
      </c>
      <c r="W116" s="13">
        <f>17.5+1.65+7.6</f>
        <v>26.75</v>
      </c>
      <c r="X116" s="21" t="s">
        <v>1289</v>
      </c>
      <c r="Y116" s="13">
        <f>W116-9.25</f>
        <v>17.5</v>
      </c>
      <c r="Z116" s="22">
        <f>O116*Y116%</f>
        <v>11.375</v>
      </c>
      <c r="AA116" s="22">
        <f>O116-Z116</f>
        <v>53.625</v>
      </c>
      <c r="AB116" s="22">
        <f>AA116*1.65%</f>
        <v>0.8848125</v>
      </c>
      <c r="AC116" s="22">
        <f>O116*1.65%</f>
        <v>1.0725</v>
      </c>
      <c r="AD116" s="26">
        <f>AC116-AB116</f>
        <v>0.18768750000000001</v>
      </c>
      <c r="AE116" s="22">
        <f>AA116*7.6%</f>
        <v>4.0754999999999999</v>
      </c>
      <c r="AF116">
        <f>O116*7.6%</f>
        <v>4.9399999999999995</v>
      </c>
      <c r="AG116" s="26">
        <f>AF116-AE116</f>
        <v>0.8644999999999996</v>
      </c>
    </row>
    <row r="117" spans="1:33" x14ac:dyDescent="0.25">
      <c r="A117">
        <v>200</v>
      </c>
      <c r="B117" s="10">
        <v>452536</v>
      </c>
      <c r="C117" s="10">
        <v>2</v>
      </c>
      <c r="D117" s="2" t="s">
        <v>551</v>
      </c>
      <c r="E117" s="3">
        <v>45049</v>
      </c>
      <c r="F117" s="4">
        <v>1</v>
      </c>
      <c r="G117" s="5">
        <v>45</v>
      </c>
      <c r="H117" s="4">
        <v>0.18</v>
      </c>
      <c r="I117" s="2" t="s">
        <v>23</v>
      </c>
      <c r="J117" s="2" t="s">
        <v>539</v>
      </c>
      <c r="K117" s="12" t="s">
        <v>540</v>
      </c>
      <c r="L117" s="2" t="s">
        <v>556</v>
      </c>
      <c r="M117" s="2" t="s">
        <v>557</v>
      </c>
      <c r="N117" s="2" t="s">
        <v>23</v>
      </c>
      <c r="O117" s="5">
        <v>45</v>
      </c>
      <c r="P117" s="5">
        <v>0</v>
      </c>
      <c r="Q117" s="5">
        <v>12.04</v>
      </c>
      <c r="R117" s="2" t="s">
        <v>29</v>
      </c>
      <c r="S117" s="5">
        <v>0</v>
      </c>
      <c r="T117" s="2" t="s">
        <v>78</v>
      </c>
      <c r="U117" s="2" t="s">
        <v>31</v>
      </c>
      <c r="V117" s="2">
        <v>61201</v>
      </c>
      <c r="W117" s="13">
        <f>17.5+1.65+7.6</f>
        <v>26.75</v>
      </c>
      <c r="X117" s="21" t="s">
        <v>1289</v>
      </c>
      <c r="Y117" s="13">
        <f>W117-9.25</f>
        <v>17.5</v>
      </c>
      <c r="Z117" s="22">
        <f>O117*Y117%</f>
        <v>7.8749999999999991</v>
      </c>
      <c r="AA117" s="22">
        <f>O117-Z117</f>
        <v>37.125</v>
      </c>
      <c r="AB117" s="22">
        <f>AA117*1.65%</f>
        <v>0.61256250000000001</v>
      </c>
      <c r="AC117" s="22">
        <f>O117*1.65%</f>
        <v>0.74250000000000005</v>
      </c>
      <c r="AD117" s="26">
        <f>AC117-AB117</f>
        <v>0.12993750000000004</v>
      </c>
      <c r="AE117" s="22">
        <f>AA117*7.6%</f>
        <v>2.8214999999999999</v>
      </c>
      <c r="AF117">
        <f>O117*7.6%</f>
        <v>3.42</v>
      </c>
      <c r="AG117" s="26">
        <f>AF117-AE117</f>
        <v>0.59850000000000003</v>
      </c>
    </row>
    <row r="118" spans="1:33" x14ac:dyDescent="0.25">
      <c r="A118">
        <v>200</v>
      </c>
      <c r="B118" s="10">
        <v>452536</v>
      </c>
      <c r="C118" s="10">
        <v>2</v>
      </c>
      <c r="D118" s="2" t="s">
        <v>552</v>
      </c>
      <c r="E118" s="3">
        <v>45049</v>
      </c>
      <c r="F118" s="4">
        <v>1</v>
      </c>
      <c r="G118" s="5">
        <v>45</v>
      </c>
      <c r="H118" s="4">
        <v>0.05</v>
      </c>
      <c r="I118" s="2" t="s">
        <v>23</v>
      </c>
      <c r="J118" s="2" t="s">
        <v>539</v>
      </c>
      <c r="K118" s="12" t="s">
        <v>540</v>
      </c>
      <c r="L118" s="2" t="s">
        <v>556</v>
      </c>
      <c r="M118" s="2" t="s">
        <v>557</v>
      </c>
      <c r="N118" s="2" t="s">
        <v>23</v>
      </c>
      <c r="O118" s="5">
        <v>45</v>
      </c>
      <c r="P118" s="5">
        <v>0</v>
      </c>
      <c r="Q118" s="5">
        <v>12.04</v>
      </c>
      <c r="R118" s="2" t="s">
        <v>29</v>
      </c>
      <c r="S118" s="5">
        <v>0</v>
      </c>
      <c r="T118" s="2" t="s">
        <v>78</v>
      </c>
      <c r="U118" s="2" t="s">
        <v>31</v>
      </c>
      <c r="V118" s="2">
        <v>61201</v>
      </c>
      <c r="W118" s="13">
        <f>17.5+1.65+7.6</f>
        <v>26.75</v>
      </c>
      <c r="X118" s="21" t="s">
        <v>1289</v>
      </c>
      <c r="Y118" s="13">
        <f>W118-9.25</f>
        <v>17.5</v>
      </c>
      <c r="Z118" s="22">
        <f>O118*Y118%</f>
        <v>7.8749999999999991</v>
      </c>
      <c r="AA118" s="22">
        <f>O118-Z118</f>
        <v>37.125</v>
      </c>
      <c r="AB118" s="22">
        <f>AA118*1.65%</f>
        <v>0.61256250000000001</v>
      </c>
      <c r="AC118" s="22">
        <f>O118*1.65%</f>
        <v>0.74250000000000005</v>
      </c>
      <c r="AD118" s="26">
        <f>AC118-AB118</f>
        <v>0.12993750000000004</v>
      </c>
      <c r="AE118" s="22">
        <f>AA118*7.6%</f>
        <v>2.8214999999999999</v>
      </c>
      <c r="AF118">
        <f>O118*7.6%</f>
        <v>3.42</v>
      </c>
      <c r="AG118" s="26">
        <f>AF118-AE118</f>
        <v>0.59850000000000003</v>
      </c>
    </row>
    <row r="119" spans="1:33" x14ac:dyDescent="0.25">
      <c r="A119">
        <v>200</v>
      </c>
      <c r="B119" s="10">
        <v>452640</v>
      </c>
      <c r="C119" s="10">
        <v>2</v>
      </c>
      <c r="D119" s="2" t="s">
        <v>559</v>
      </c>
      <c r="E119" s="3">
        <v>45049</v>
      </c>
      <c r="F119" s="4">
        <v>10</v>
      </c>
      <c r="G119" s="5">
        <v>132</v>
      </c>
      <c r="H119" s="4">
        <v>1.5</v>
      </c>
      <c r="I119" s="2" t="s">
        <v>23</v>
      </c>
      <c r="J119" s="2" t="s">
        <v>539</v>
      </c>
      <c r="K119" s="12" t="s">
        <v>540</v>
      </c>
      <c r="L119" s="2" t="s">
        <v>560</v>
      </c>
      <c r="M119" s="2" t="s">
        <v>561</v>
      </c>
      <c r="N119" s="2" t="s">
        <v>562</v>
      </c>
      <c r="O119" s="5">
        <v>132</v>
      </c>
      <c r="P119" s="5">
        <v>0</v>
      </c>
      <c r="Q119" s="5">
        <v>35.31</v>
      </c>
      <c r="R119" s="2" t="s">
        <v>29</v>
      </c>
      <c r="S119" s="5">
        <v>0</v>
      </c>
      <c r="T119" s="2" t="s">
        <v>544</v>
      </c>
      <c r="U119" s="2" t="s">
        <v>31</v>
      </c>
      <c r="V119" s="2">
        <v>61204</v>
      </c>
      <c r="W119" s="13">
        <f>17.5+1.65+7.6</f>
        <v>26.75</v>
      </c>
      <c r="X119" s="21" t="s">
        <v>1289</v>
      </c>
      <c r="Y119" s="13">
        <f>W119-9.25</f>
        <v>17.5</v>
      </c>
      <c r="Z119" s="22">
        <f>O119*Y119%</f>
        <v>23.099999999999998</v>
      </c>
      <c r="AA119" s="22">
        <f>O119-Z119</f>
        <v>108.9</v>
      </c>
      <c r="AB119" s="22">
        <f>AA119*1.65%</f>
        <v>1.7968500000000003</v>
      </c>
      <c r="AC119" s="22">
        <f>O119*1.65%</f>
        <v>2.1779999999999999</v>
      </c>
      <c r="AD119" s="26">
        <f>AC119-AB119</f>
        <v>0.38114999999999966</v>
      </c>
      <c r="AE119" s="22">
        <f>AA119*7.6%</f>
        <v>8.2764000000000006</v>
      </c>
      <c r="AF119">
        <f>O119*7.6%</f>
        <v>10.032</v>
      </c>
      <c r="AG119" s="26">
        <f>AF119-AE119</f>
        <v>1.7555999999999994</v>
      </c>
    </row>
    <row r="120" spans="1:33" x14ac:dyDescent="0.25">
      <c r="A120">
        <v>200</v>
      </c>
      <c r="B120" s="10">
        <v>452794</v>
      </c>
      <c r="C120" s="10">
        <v>2</v>
      </c>
      <c r="D120" s="2" t="s">
        <v>575</v>
      </c>
      <c r="E120" s="3">
        <v>45050</v>
      </c>
      <c r="F120" s="4">
        <v>1</v>
      </c>
      <c r="G120" s="5">
        <v>245</v>
      </c>
      <c r="H120" s="4">
        <v>1</v>
      </c>
      <c r="I120" s="2" t="s">
        <v>23</v>
      </c>
      <c r="J120" s="2" t="s">
        <v>539</v>
      </c>
      <c r="K120" s="12" t="s">
        <v>540</v>
      </c>
      <c r="L120" s="2" t="s">
        <v>576</v>
      </c>
      <c r="M120" s="2" t="s">
        <v>577</v>
      </c>
      <c r="N120" s="2" t="s">
        <v>23</v>
      </c>
      <c r="O120" s="5">
        <v>245</v>
      </c>
      <c r="P120" s="5">
        <v>0</v>
      </c>
      <c r="Q120" s="5">
        <v>65.540000000000006</v>
      </c>
      <c r="R120" s="2" t="s">
        <v>29</v>
      </c>
      <c r="S120" s="5">
        <v>0</v>
      </c>
      <c r="T120" s="2" t="s">
        <v>544</v>
      </c>
      <c r="U120" s="2" t="s">
        <v>31</v>
      </c>
      <c r="V120" s="2">
        <v>61201</v>
      </c>
      <c r="W120" s="13">
        <f>17.5+1.65+7.6</f>
        <v>26.75</v>
      </c>
      <c r="X120" s="21" t="s">
        <v>1289</v>
      </c>
      <c r="Y120" s="13">
        <f>W120-9.25</f>
        <v>17.5</v>
      </c>
      <c r="Z120" s="22">
        <f>O120*Y120%</f>
        <v>42.875</v>
      </c>
      <c r="AA120" s="22">
        <f>O120-Z120</f>
        <v>202.125</v>
      </c>
      <c r="AB120" s="22">
        <f>AA120*1.65%</f>
        <v>3.3350625000000003</v>
      </c>
      <c r="AC120" s="22">
        <f>O120*1.65%</f>
        <v>4.0425000000000004</v>
      </c>
      <c r="AD120" s="26">
        <f>AC120-AB120</f>
        <v>0.70743750000000016</v>
      </c>
      <c r="AE120" s="22">
        <f>AA120*7.6%</f>
        <v>15.361499999999999</v>
      </c>
      <c r="AF120">
        <f>O120*7.6%</f>
        <v>18.62</v>
      </c>
      <c r="AG120" s="26">
        <f>AF120-AE120</f>
        <v>3.2585000000000015</v>
      </c>
    </row>
    <row r="121" spans="1:33" x14ac:dyDescent="0.25">
      <c r="A121">
        <v>200</v>
      </c>
      <c r="B121" s="10">
        <v>452794</v>
      </c>
      <c r="C121" s="10">
        <v>2</v>
      </c>
      <c r="D121" s="2" t="s">
        <v>578</v>
      </c>
      <c r="E121" s="3">
        <v>45050</v>
      </c>
      <c r="F121" s="4">
        <v>2</v>
      </c>
      <c r="G121" s="5">
        <v>44</v>
      </c>
      <c r="H121" s="4">
        <v>0.186</v>
      </c>
      <c r="I121" s="2" t="s">
        <v>23</v>
      </c>
      <c r="J121" s="2" t="s">
        <v>539</v>
      </c>
      <c r="K121" s="12" t="s">
        <v>540</v>
      </c>
      <c r="L121" s="2" t="s">
        <v>576</v>
      </c>
      <c r="M121" s="2" t="s">
        <v>577</v>
      </c>
      <c r="N121" s="2" t="s">
        <v>23</v>
      </c>
      <c r="O121" s="5">
        <v>44</v>
      </c>
      <c r="P121" s="5">
        <v>0</v>
      </c>
      <c r="Q121" s="5">
        <v>11.77</v>
      </c>
      <c r="R121" s="2" t="s">
        <v>29</v>
      </c>
      <c r="S121" s="5">
        <v>0</v>
      </c>
      <c r="T121" s="2" t="s">
        <v>544</v>
      </c>
      <c r="U121" s="2" t="s">
        <v>31</v>
      </c>
      <c r="V121" s="2">
        <v>61201</v>
      </c>
      <c r="W121" s="13">
        <f>17.5+1.65+7.6</f>
        <v>26.75</v>
      </c>
      <c r="X121" s="21" t="s">
        <v>1289</v>
      </c>
      <c r="Y121" s="13">
        <f>W121-9.25</f>
        <v>17.5</v>
      </c>
      <c r="Z121" s="22">
        <f>O121*Y121%</f>
        <v>7.6999999999999993</v>
      </c>
      <c r="AA121" s="22">
        <f>O121-Z121</f>
        <v>36.299999999999997</v>
      </c>
      <c r="AB121" s="22">
        <f>AA121*1.65%</f>
        <v>0.59894999999999998</v>
      </c>
      <c r="AC121" s="22">
        <f>O121*1.65%</f>
        <v>0.72599999999999998</v>
      </c>
      <c r="AD121" s="26">
        <f>AC121-AB121</f>
        <v>0.12705</v>
      </c>
      <c r="AE121" s="22">
        <f>AA121*7.6%</f>
        <v>2.7587999999999999</v>
      </c>
      <c r="AF121">
        <f>O121*7.6%</f>
        <v>3.3439999999999999</v>
      </c>
      <c r="AG121" s="26">
        <f>AF121-AE121</f>
        <v>0.58519999999999994</v>
      </c>
    </row>
    <row r="122" spans="1:33" x14ac:dyDescent="0.25">
      <c r="A122">
        <v>200</v>
      </c>
      <c r="B122" s="10">
        <v>452794</v>
      </c>
      <c r="C122" s="10">
        <v>2</v>
      </c>
      <c r="D122" s="2" t="s">
        <v>579</v>
      </c>
      <c r="E122" s="3">
        <v>45050</v>
      </c>
      <c r="F122" s="4">
        <v>2</v>
      </c>
      <c r="G122" s="5">
        <v>46</v>
      </c>
      <c r="H122" s="4">
        <v>0.1</v>
      </c>
      <c r="I122" s="2" t="s">
        <v>23</v>
      </c>
      <c r="J122" s="2" t="s">
        <v>539</v>
      </c>
      <c r="K122" s="12" t="s">
        <v>540</v>
      </c>
      <c r="L122" s="2" t="s">
        <v>576</v>
      </c>
      <c r="M122" s="2" t="s">
        <v>577</v>
      </c>
      <c r="N122" s="2" t="s">
        <v>23</v>
      </c>
      <c r="O122" s="5">
        <v>46</v>
      </c>
      <c r="P122" s="5">
        <v>0</v>
      </c>
      <c r="Q122" s="5">
        <v>12.31</v>
      </c>
      <c r="R122" s="2" t="s">
        <v>29</v>
      </c>
      <c r="S122" s="5">
        <v>0</v>
      </c>
      <c r="T122" s="2" t="s">
        <v>544</v>
      </c>
      <c r="U122" s="2" t="s">
        <v>31</v>
      </c>
      <c r="V122" s="2">
        <v>61201</v>
      </c>
      <c r="W122" s="13">
        <f>17.5+1.65+7.6</f>
        <v>26.75</v>
      </c>
      <c r="X122" s="21" t="s">
        <v>1289</v>
      </c>
      <c r="Y122" s="13">
        <f>W122-9.25</f>
        <v>17.5</v>
      </c>
      <c r="Z122" s="22">
        <f>O122*Y122%</f>
        <v>8.0499999999999989</v>
      </c>
      <c r="AA122" s="22">
        <f>O122-Z122</f>
        <v>37.950000000000003</v>
      </c>
      <c r="AB122" s="22">
        <f>AA122*1.65%</f>
        <v>0.62617500000000004</v>
      </c>
      <c r="AC122" s="22">
        <f>O122*1.65%</f>
        <v>0.75900000000000001</v>
      </c>
      <c r="AD122" s="26">
        <f>AC122-AB122</f>
        <v>0.13282499999999997</v>
      </c>
      <c r="AE122" s="22">
        <f>AA122*7.6%</f>
        <v>2.8842000000000003</v>
      </c>
      <c r="AF122">
        <f>O122*7.6%</f>
        <v>3.496</v>
      </c>
      <c r="AG122" s="26">
        <f>AF122-AE122</f>
        <v>0.61179999999999968</v>
      </c>
    </row>
    <row r="123" spans="1:33" x14ac:dyDescent="0.25">
      <c r="A123">
        <v>200</v>
      </c>
      <c r="B123" s="10">
        <v>452794</v>
      </c>
      <c r="C123" s="10">
        <v>2</v>
      </c>
      <c r="D123" s="2" t="s">
        <v>580</v>
      </c>
      <c r="E123" s="3">
        <v>45050</v>
      </c>
      <c r="F123" s="4">
        <v>4</v>
      </c>
      <c r="G123" s="5">
        <v>40</v>
      </c>
      <c r="H123" s="4">
        <v>4.0000000000000001E-3</v>
      </c>
      <c r="I123" s="2" t="s">
        <v>23</v>
      </c>
      <c r="J123" s="2" t="s">
        <v>539</v>
      </c>
      <c r="K123" s="12" t="s">
        <v>540</v>
      </c>
      <c r="L123" s="2" t="s">
        <v>576</v>
      </c>
      <c r="M123" s="2" t="s">
        <v>577</v>
      </c>
      <c r="N123" s="2" t="s">
        <v>23</v>
      </c>
      <c r="O123" s="5">
        <v>40</v>
      </c>
      <c r="P123" s="5">
        <v>0</v>
      </c>
      <c r="Q123" s="5">
        <v>10.7</v>
      </c>
      <c r="R123" s="2" t="s">
        <v>29</v>
      </c>
      <c r="S123" s="5">
        <v>0</v>
      </c>
      <c r="T123" s="2" t="s">
        <v>544</v>
      </c>
      <c r="U123" s="2" t="s">
        <v>31</v>
      </c>
      <c r="V123" s="2">
        <v>61201</v>
      </c>
      <c r="W123" s="13">
        <f>17.5+1.65+7.6</f>
        <v>26.75</v>
      </c>
      <c r="X123" s="21" t="s">
        <v>1289</v>
      </c>
      <c r="Y123" s="13">
        <f>W123-9.25</f>
        <v>17.5</v>
      </c>
      <c r="Z123" s="22">
        <f>O123*Y123%</f>
        <v>7</v>
      </c>
      <c r="AA123" s="22">
        <f>O123-Z123</f>
        <v>33</v>
      </c>
      <c r="AB123" s="22">
        <f>AA123*1.65%</f>
        <v>0.54449999999999998</v>
      </c>
      <c r="AC123" s="22">
        <f>O123*1.65%</f>
        <v>0.66</v>
      </c>
      <c r="AD123" s="26">
        <f>AC123-AB123</f>
        <v>0.11550000000000005</v>
      </c>
      <c r="AE123" s="22">
        <f>AA123*7.6%</f>
        <v>2.508</v>
      </c>
      <c r="AF123">
        <f>O123*7.6%</f>
        <v>3.04</v>
      </c>
      <c r="AG123" s="26">
        <f>AF123-AE123</f>
        <v>0.53200000000000003</v>
      </c>
    </row>
    <row r="124" spans="1:33" x14ac:dyDescent="0.25">
      <c r="A124">
        <v>200</v>
      </c>
      <c r="B124" s="10">
        <v>452795</v>
      </c>
      <c r="C124" s="10">
        <v>2</v>
      </c>
      <c r="D124" s="2" t="s">
        <v>564</v>
      </c>
      <c r="E124" s="3">
        <v>45050</v>
      </c>
      <c r="F124" s="4">
        <v>1</v>
      </c>
      <c r="G124" s="5">
        <v>37</v>
      </c>
      <c r="H124" s="4">
        <v>0.93</v>
      </c>
      <c r="I124" s="2" t="s">
        <v>23</v>
      </c>
      <c r="J124" s="2" t="s">
        <v>539</v>
      </c>
      <c r="K124" s="12" t="s">
        <v>540</v>
      </c>
      <c r="L124" s="2" t="s">
        <v>582</v>
      </c>
      <c r="M124" s="2" t="s">
        <v>583</v>
      </c>
      <c r="N124" s="2" t="s">
        <v>23</v>
      </c>
      <c r="O124" s="5">
        <v>37</v>
      </c>
      <c r="P124" s="5">
        <v>0</v>
      </c>
      <c r="Q124" s="5">
        <v>9.9</v>
      </c>
      <c r="R124" s="2" t="s">
        <v>29</v>
      </c>
      <c r="S124" s="5">
        <v>0</v>
      </c>
      <c r="T124" s="2" t="s">
        <v>544</v>
      </c>
      <c r="U124" s="2" t="s">
        <v>31</v>
      </c>
      <c r="V124" s="2">
        <v>61201</v>
      </c>
      <c r="W124" s="13">
        <f>17.5+1.65+7.6</f>
        <v>26.75</v>
      </c>
      <c r="X124" s="21" t="s">
        <v>1289</v>
      </c>
      <c r="Y124" s="13">
        <f>W124-9.25</f>
        <v>17.5</v>
      </c>
      <c r="Z124" s="22">
        <f>O124*Y124%</f>
        <v>6.4749999999999996</v>
      </c>
      <c r="AA124" s="22">
        <f>O124-Z124</f>
        <v>30.524999999999999</v>
      </c>
      <c r="AB124" s="22">
        <f>AA124*1.65%</f>
        <v>0.50366250000000001</v>
      </c>
      <c r="AC124" s="22">
        <f>O124*1.65%</f>
        <v>0.61050000000000004</v>
      </c>
      <c r="AD124" s="26">
        <f>AC124-AB124</f>
        <v>0.10683750000000003</v>
      </c>
      <c r="AE124" s="22">
        <f>AA124*7.6%</f>
        <v>2.3198999999999996</v>
      </c>
      <c r="AF124">
        <f>O124*7.6%</f>
        <v>2.8119999999999998</v>
      </c>
      <c r="AG124" s="26">
        <f>AF124-AE124</f>
        <v>0.4921000000000002</v>
      </c>
    </row>
    <row r="125" spans="1:33" x14ac:dyDescent="0.25">
      <c r="A125">
        <v>200</v>
      </c>
      <c r="B125" s="10">
        <v>452796</v>
      </c>
      <c r="C125" s="10">
        <v>2</v>
      </c>
      <c r="D125" s="2" t="s">
        <v>548</v>
      </c>
      <c r="E125" s="3">
        <v>45050</v>
      </c>
      <c r="F125" s="4">
        <v>1</v>
      </c>
      <c r="G125" s="5">
        <v>60</v>
      </c>
      <c r="H125" s="4">
        <v>0.315</v>
      </c>
      <c r="I125" s="2" t="s">
        <v>23</v>
      </c>
      <c r="J125" s="2" t="s">
        <v>539</v>
      </c>
      <c r="K125" s="12" t="s">
        <v>540</v>
      </c>
      <c r="L125" s="2" t="s">
        <v>556</v>
      </c>
      <c r="M125" s="2" t="s">
        <v>557</v>
      </c>
      <c r="N125" s="2" t="s">
        <v>23</v>
      </c>
      <c r="O125" s="5">
        <v>60</v>
      </c>
      <c r="P125" s="5">
        <v>0</v>
      </c>
      <c r="Q125" s="5">
        <v>16.05</v>
      </c>
      <c r="R125" s="2" t="s">
        <v>29</v>
      </c>
      <c r="S125" s="5">
        <v>0</v>
      </c>
      <c r="T125" s="2" t="s">
        <v>78</v>
      </c>
      <c r="U125" s="2" t="s">
        <v>31</v>
      </c>
      <c r="V125" s="2">
        <v>61201</v>
      </c>
      <c r="W125" s="13">
        <f>17.5+1.65+7.6</f>
        <v>26.75</v>
      </c>
      <c r="X125" s="21" t="s">
        <v>1289</v>
      </c>
      <c r="Y125" s="13">
        <f>W125-9.25</f>
        <v>17.5</v>
      </c>
      <c r="Z125" s="22">
        <f>O125*Y125%</f>
        <v>10.5</v>
      </c>
      <c r="AA125" s="22">
        <f>O125-Z125</f>
        <v>49.5</v>
      </c>
      <c r="AB125" s="22">
        <f>AA125*1.65%</f>
        <v>0.81675000000000009</v>
      </c>
      <c r="AC125" s="22">
        <f>O125*1.65%</f>
        <v>0.99</v>
      </c>
      <c r="AD125" s="26">
        <f>AC125-AB125</f>
        <v>0.1732499999999999</v>
      </c>
      <c r="AE125" s="22">
        <f>AA125*7.6%</f>
        <v>3.762</v>
      </c>
      <c r="AF125">
        <f>O125*7.6%</f>
        <v>4.5599999999999996</v>
      </c>
      <c r="AG125" s="26">
        <f>AF125-AE125</f>
        <v>0.7979999999999996</v>
      </c>
    </row>
    <row r="126" spans="1:33" x14ac:dyDescent="0.25">
      <c r="A126">
        <v>200</v>
      </c>
      <c r="B126" s="10">
        <v>452796</v>
      </c>
      <c r="C126" s="10">
        <v>2</v>
      </c>
      <c r="D126" s="2" t="s">
        <v>551</v>
      </c>
      <c r="E126" s="3">
        <v>45050</v>
      </c>
      <c r="F126" s="4">
        <v>1</v>
      </c>
      <c r="G126" s="5">
        <v>22</v>
      </c>
      <c r="H126" s="4">
        <v>0.18</v>
      </c>
      <c r="I126" s="2" t="s">
        <v>23</v>
      </c>
      <c r="J126" s="2" t="s">
        <v>539</v>
      </c>
      <c r="K126" s="12" t="s">
        <v>540</v>
      </c>
      <c r="L126" s="2" t="s">
        <v>556</v>
      </c>
      <c r="M126" s="2" t="s">
        <v>557</v>
      </c>
      <c r="N126" s="2" t="s">
        <v>23</v>
      </c>
      <c r="O126" s="5">
        <v>22</v>
      </c>
      <c r="P126" s="5">
        <v>0</v>
      </c>
      <c r="Q126" s="5">
        <v>5.88</v>
      </c>
      <c r="R126" s="2" t="s">
        <v>29</v>
      </c>
      <c r="S126" s="5">
        <v>0</v>
      </c>
      <c r="T126" s="2" t="s">
        <v>78</v>
      </c>
      <c r="U126" s="2" t="s">
        <v>31</v>
      </c>
      <c r="V126" s="2">
        <v>61201</v>
      </c>
      <c r="W126" s="13">
        <f>17.5+1.65+7.6</f>
        <v>26.75</v>
      </c>
      <c r="X126" s="21" t="s">
        <v>1289</v>
      </c>
      <c r="Y126" s="13">
        <f>W126-9.25</f>
        <v>17.5</v>
      </c>
      <c r="Z126" s="22">
        <f>O126*Y126%</f>
        <v>3.8499999999999996</v>
      </c>
      <c r="AA126" s="22">
        <f>O126-Z126</f>
        <v>18.149999999999999</v>
      </c>
      <c r="AB126" s="22">
        <f>AA126*1.65%</f>
        <v>0.29947499999999999</v>
      </c>
      <c r="AC126" s="22">
        <f>O126*1.65%</f>
        <v>0.36299999999999999</v>
      </c>
      <c r="AD126" s="26">
        <f>AC126-AB126</f>
        <v>6.3524999999999998E-2</v>
      </c>
      <c r="AE126" s="22">
        <f>AA126*7.6%</f>
        <v>1.3794</v>
      </c>
      <c r="AF126">
        <f>O126*7.6%</f>
        <v>1.6719999999999999</v>
      </c>
      <c r="AG126" s="26">
        <f>AF126-AE126</f>
        <v>0.29259999999999997</v>
      </c>
    </row>
    <row r="127" spans="1:33" x14ac:dyDescent="0.25">
      <c r="A127">
        <v>200</v>
      </c>
      <c r="B127" s="10">
        <v>452796</v>
      </c>
      <c r="C127" s="10">
        <v>2</v>
      </c>
      <c r="D127" s="2" t="s">
        <v>554</v>
      </c>
      <c r="E127" s="3">
        <v>45050</v>
      </c>
      <c r="F127" s="4">
        <v>1</v>
      </c>
      <c r="G127" s="5">
        <v>20</v>
      </c>
      <c r="H127" s="4">
        <v>0.16600000000000001</v>
      </c>
      <c r="I127" s="2" t="s">
        <v>23</v>
      </c>
      <c r="J127" s="2" t="s">
        <v>539</v>
      </c>
      <c r="K127" s="12" t="s">
        <v>540</v>
      </c>
      <c r="L127" s="2" t="s">
        <v>556</v>
      </c>
      <c r="M127" s="2" t="s">
        <v>557</v>
      </c>
      <c r="N127" s="2" t="s">
        <v>23</v>
      </c>
      <c r="O127" s="5">
        <v>20</v>
      </c>
      <c r="P127" s="5">
        <v>0</v>
      </c>
      <c r="Q127" s="5">
        <v>5.35</v>
      </c>
      <c r="R127" s="2" t="s">
        <v>29</v>
      </c>
      <c r="S127" s="5">
        <v>0</v>
      </c>
      <c r="T127" s="2" t="s">
        <v>78</v>
      </c>
      <c r="U127" s="2" t="s">
        <v>31</v>
      </c>
      <c r="V127" s="2">
        <v>61201</v>
      </c>
      <c r="W127" s="13">
        <f>17.5+1.65+7.6</f>
        <v>26.75</v>
      </c>
      <c r="X127" s="21" t="s">
        <v>1289</v>
      </c>
      <c r="Y127" s="13">
        <f>W127-9.25</f>
        <v>17.5</v>
      </c>
      <c r="Z127" s="22">
        <f>O127*Y127%</f>
        <v>3.5</v>
      </c>
      <c r="AA127" s="22">
        <f>O127-Z127</f>
        <v>16.5</v>
      </c>
      <c r="AB127" s="22">
        <f>AA127*1.65%</f>
        <v>0.27224999999999999</v>
      </c>
      <c r="AC127" s="22">
        <f>O127*1.65%</f>
        <v>0.33</v>
      </c>
      <c r="AD127" s="26">
        <f>AC127-AB127</f>
        <v>5.7750000000000024E-2</v>
      </c>
      <c r="AE127" s="22">
        <f>AA127*7.6%</f>
        <v>1.254</v>
      </c>
      <c r="AF127">
        <f>O127*7.6%</f>
        <v>1.52</v>
      </c>
      <c r="AG127" s="26">
        <f>AF127-AE127</f>
        <v>0.26600000000000001</v>
      </c>
    </row>
    <row r="128" spans="1:33" x14ac:dyDescent="0.25">
      <c r="A128">
        <v>200</v>
      </c>
      <c r="B128" s="10">
        <v>452796</v>
      </c>
      <c r="C128" s="10">
        <v>2</v>
      </c>
      <c r="D128" s="2" t="s">
        <v>585</v>
      </c>
      <c r="E128" s="3">
        <v>45050</v>
      </c>
      <c r="F128" s="4">
        <v>1</v>
      </c>
      <c r="G128" s="5">
        <v>18</v>
      </c>
      <c r="H128" s="4">
        <v>0.3</v>
      </c>
      <c r="I128" s="2" t="s">
        <v>23</v>
      </c>
      <c r="J128" s="2" t="s">
        <v>539</v>
      </c>
      <c r="K128" s="12" t="s">
        <v>540</v>
      </c>
      <c r="L128" s="2" t="s">
        <v>556</v>
      </c>
      <c r="M128" s="2" t="s">
        <v>557</v>
      </c>
      <c r="N128" s="2" t="s">
        <v>23</v>
      </c>
      <c r="O128" s="5">
        <v>18</v>
      </c>
      <c r="P128" s="5">
        <v>0</v>
      </c>
      <c r="Q128" s="5">
        <v>4.82</v>
      </c>
      <c r="R128" s="2" t="s">
        <v>29</v>
      </c>
      <c r="S128" s="5">
        <v>0</v>
      </c>
      <c r="T128" s="2" t="s">
        <v>78</v>
      </c>
      <c r="U128" s="2" t="s">
        <v>31</v>
      </c>
      <c r="V128" s="2">
        <v>61201</v>
      </c>
      <c r="W128" s="13">
        <f>17.5+1.65+7.6</f>
        <v>26.75</v>
      </c>
      <c r="X128" s="21" t="s">
        <v>1289</v>
      </c>
      <c r="Y128" s="13">
        <f>W128-9.25</f>
        <v>17.5</v>
      </c>
      <c r="Z128" s="22">
        <f>O128*Y128%</f>
        <v>3.15</v>
      </c>
      <c r="AA128" s="22">
        <f>O128-Z128</f>
        <v>14.85</v>
      </c>
      <c r="AB128" s="22">
        <f>AA128*1.65%</f>
        <v>0.24502499999999999</v>
      </c>
      <c r="AC128" s="22">
        <f>O128*1.65%</f>
        <v>0.29700000000000004</v>
      </c>
      <c r="AD128" s="26">
        <f>AC128-AB128</f>
        <v>5.1975000000000049E-2</v>
      </c>
      <c r="AE128" s="22">
        <f>AA128*7.6%</f>
        <v>1.1286</v>
      </c>
      <c r="AF128">
        <f>O128*7.6%</f>
        <v>1.3679999999999999</v>
      </c>
      <c r="AG128" s="26">
        <f>AF128-AE128</f>
        <v>0.23939999999999984</v>
      </c>
    </row>
    <row r="129" spans="1:33" x14ac:dyDescent="0.25">
      <c r="A129">
        <v>200</v>
      </c>
      <c r="B129" s="10">
        <v>452796</v>
      </c>
      <c r="C129" s="10">
        <v>2</v>
      </c>
      <c r="D129" s="2" t="s">
        <v>552</v>
      </c>
      <c r="E129" s="3">
        <v>45050</v>
      </c>
      <c r="F129" s="4">
        <v>1</v>
      </c>
      <c r="G129" s="5">
        <v>12</v>
      </c>
      <c r="H129" s="4">
        <v>0.05</v>
      </c>
      <c r="I129" s="2" t="s">
        <v>23</v>
      </c>
      <c r="J129" s="2" t="s">
        <v>539</v>
      </c>
      <c r="K129" s="12" t="s">
        <v>540</v>
      </c>
      <c r="L129" s="2" t="s">
        <v>556</v>
      </c>
      <c r="M129" s="2" t="s">
        <v>557</v>
      </c>
      <c r="N129" s="2" t="s">
        <v>23</v>
      </c>
      <c r="O129" s="5">
        <v>12</v>
      </c>
      <c r="P129" s="5">
        <v>0</v>
      </c>
      <c r="Q129" s="5">
        <v>3.21</v>
      </c>
      <c r="R129" s="2" t="s">
        <v>29</v>
      </c>
      <c r="S129" s="5">
        <v>0</v>
      </c>
      <c r="T129" s="2" t="s">
        <v>78</v>
      </c>
      <c r="U129" s="2" t="s">
        <v>31</v>
      </c>
      <c r="V129" s="2">
        <v>61201</v>
      </c>
      <c r="W129" s="13">
        <f>17.5+1.65+7.6</f>
        <v>26.75</v>
      </c>
      <c r="X129" s="21" t="s">
        <v>1289</v>
      </c>
      <c r="Y129" s="13">
        <f>W129-9.25</f>
        <v>17.5</v>
      </c>
      <c r="Z129" s="22">
        <f>O129*Y129%</f>
        <v>2.0999999999999996</v>
      </c>
      <c r="AA129" s="22">
        <f>O129-Z129</f>
        <v>9.9</v>
      </c>
      <c r="AB129" s="22">
        <f>AA129*1.65%</f>
        <v>0.16335000000000002</v>
      </c>
      <c r="AC129" s="22">
        <f>O129*1.65%</f>
        <v>0.19800000000000001</v>
      </c>
      <c r="AD129" s="26">
        <f>AC129-AB129</f>
        <v>3.4649999999999986E-2</v>
      </c>
      <c r="AE129" s="22">
        <f>AA129*7.6%</f>
        <v>0.75239999999999996</v>
      </c>
      <c r="AF129">
        <f>O129*7.6%</f>
        <v>0.91199999999999992</v>
      </c>
      <c r="AG129" s="26">
        <f>AF129-AE129</f>
        <v>0.15959999999999996</v>
      </c>
    </row>
    <row r="130" spans="1:33" x14ac:dyDescent="0.25">
      <c r="A130">
        <v>200</v>
      </c>
      <c r="B130" s="10">
        <v>452897</v>
      </c>
      <c r="C130" s="10">
        <v>2</v>
      </c>
      <c r="D130" s="2" t="s">
        <v>564</v>
      </c>
      <c r="E130" s="3">
        <v>45051</v>
      </c>
      <c r="F130" s="4">
        <v>10</v>
      </c>
      <c r="G130" s="5">
        <v>370</v>
      </c>
      <c r="H130" s="4">
        <v>9.3000000000000007</v>
      </c>
      <c r="I130" s="2" t="s">
        <v>23</v>
      </c>
      <c r="J130" s="2" t="s">
        <v>539</v>
      </c>
      <c r="K130" s="12" t="s">
        <v>540</v>
      </c>
      <c r="L130" s="2" t="s">
        <v>593</v>
      </c>
      <c r="M130" s="2" t="s">
        <v>594</v>
      </c>
      <c r="N130" s="2" t="s">
        <v>595</v>
      </c>
      <c r="O130" s="5">
        <v>370</v>
      </c>
      <c r="P130" s="5">
        <v>0</v>
      </c>
      <c r="Q130" s="5">
        <v>98.98</v>
      </c>
      <c r="R130" s="2" t="s">
        <v>29</v>
      </c>
      <c r="S130" s="5">
        <v>0</v>
      </c>
      <c r="T130" s="2" t="s">
        <v>544</v>
      </c>
      <c r="U130" s="2" t="s">
        <v>31</v>
      </c>
      <c r="V130" s="2">
        <v>61201</v>
      </c>
      <c r="W130" s="13">
        <f>17.5+1.65+7.6</f>
        <v>26.75</v>
      </c>
      <c r="X130" s="21" t="s">
        <v>1289</v>
      </c>
      <c r="Y130" s="13">
        <f>W130-9.25</f>
        <v>17.5</v>
      </c>
      <c r="Z130" s="22">
        <f>O130*Y130%</f>
        <v>64.75</v>
      </c>
      <c r="AA130" s="22">
        <f>O130-Z130</f>
        <v>305.25</v>
      </c>
      <c r="AB130" s="22">
        <f>AA130*1.65%</f>
        <v>5.0366249999999999</v>
      </c>
      <c r="AC130" s="22">
        <f>O130*1.65%</f>
        <v>6.1050000000000004</v>
      </c>
      <c r="AD130" s="26">
        <f>AC130-AB130</f>
        <v>1.0683750000000005</v>
      </c>
      <c r="AE130" s="22">
        <f>AA130*7.6%</f>
        <v>23.198999999999998</v>
      </c>
      <c r="AF130">
        <f>O130*7.6%</f>
        <v>28.12</v>
      </c>
      <c r="AG130" s="26">
        <f>AF130-AE130</f>
        <v>4.9210000000000029</v>
      </c>
    </row>
    <row r="131" spans="1:33" x14ac:dyDescent="0.25">
      <c r="A131">
        <v>200</v>
      </c>
      <c r="B131" s="10">
        <v>452901</v>
      </c>
      <c r="C131" s="10">
        <v>2</v>
      </c>
      <c r="D131" s="2" t="s">
        <v>587</v>
      </c>
      <c r="E131" s="3">
        <v>45051</v>
      </c>
      <c r="F131" s="4">
        <v>10</v>
      </c>
      <c r="G131" s="5">
        <v>150</v>
      </c>
      <c r="H131" s="4">
        <v>4</v>
      </c>
      <c r="I131" s="2" t="s">
        <v>23</v>
      </c>
      <c r="J131" s="2" t="s">
        <v>539</v>
      </c>
      <c r="K131" s="12" t="s">
        <v>540</v>
      </c>
      <c r="L131" s="2" t="s">
        <v>602</v>
      </c>
      <c r="M131" s="2" t="s">
        <v>603</v>
      </c>
      <c r="N131" s="2" t="s">
        <v>604</v>
      </c>
      <c r="O131" s="5">
        <v>150</v>
      </c>
      <c r="P131" s="5">
        <v>0</v>
      </c>
      <c r="Q131" s="5">
        <v>40.130000000000003</v>
      </c>
      <c r="R131" s="2" t="s">
        <v>29</v>
      </c>
      <c r="S131" s="5">
        <v>0</v>
      </c>
      <c r="T131" s="2" t="s">
        <v>544</v>
      </c>
      <c r="U131" s="2" t="s">
        <v>31</v>
      </c>
      <c r="V131" s="2">
        <v>61201</v>
      </c>
      <c r="W131" s="13">
        <f>17.5+1.65+7.6</f>
        <v>26.75</v>
      </c>
      <c r="X131" s="21" t="s">
        <v>1289</v>
      </c>
      <c r="Y131" s="13">
        <f>W131-9.25</f>
        <v>17.5</v>
      </c>
      <c r="Z131" s="22">
        <f>O131*Y131%</f>
        <v>26.25</v>
      </c>
      <c r="AA131" s="22">
        <f>O131-Z131</f>
        <v>123.75</v>
      </c>
      <c r="AB131" s="22">
        <f>AA131*1.65%</f>
        <v>2.0418750000000001</v>
      </c>
      <c r="AC131" s="22">
        <f>O131*1.65%</f>
        <v>2.4750000000000001</v>
      </c>
      <c r="AD131" s="26">
        <f>AC131-AB131</f>
        <v>0.43312499999999998</v>
      </c>
      <c r="AE131" s="22">
        <f>AA131*7.6%</f>
        <v>9.4049999999999994</v>
      </c>
      <c r="AF131">
        <f>O131*7.6%</f>
        <v>11.4</v>
      </c>
      <c r="AG131" s="26">
        <f>AF131-AE131</f>
        <v>1.995000000000001</v>
      </c>
    </row>
    <row r="132" spans="1:33" x14ac:dyDescent="0.25">
      <c r="A132">
        <v>200</v>
      </c>
      <c r="B132" s="10">
        <v>452902</v>
      </c>
      <c r="C132" s="10">
        <v>2</v>
      </c>
      <c r="D132" s="2" t="s">
        <v>587</v>
      </c>
      <c r="E132" s="3">
        <v>45051</v>
      </c>
      <c r="F132" s="4">
        <v>10</v>
      </c>
      <c r="G132" s="5">
        <v>150</v>
      </c>
      <c r="H132" s="4">
        <v>4</v>
      </c>
      <c r="I132" s="2" t="s">
        <v>23</v>
      </c>
      <c r="J132" s="2" t="s">
        <v>539</v>
      </c>
      <c r="K132" s="12" t="s">
        <v>540</v>
      </c>
      <c r="L132" s="2" t="s">
        <v>606</v>
      </c>
      <c r="M132" s="2" t="s">
        <v>607</v>
      </c>
      <c r="N132" s="2" t="s">
        <v>608</v>
      </c>
      <c r="O132" s="5">
        <v>150</v>
      </c>
      <c r="P132" s="5">
        <v>0</v>
      </c>
      <c r="Q132" s="5">
        <v>40.130000000000003</v>
      </c>
      <c r="R132" s="2" t="s">
        <v>29</v>
      </c>
      <c r="S132" s="5">
        <v>0</v>
      </c>
      <c r="T132" s="2" t="s">
        <v>544</v>
      </c>
      <c r="U132" s="2" t="s">
        <v>31</v>
      </c>
      <c r="V132" s="2">
        <v>61201</v>
      </c>
      <c r="W132" s="13">
        <f>17.5+1.65+7.6</f>
        <v>26.75</v>
      </c>
      <c r="X132" s="21" t="s">
        <v>1289</v>
      </c>
      <c r="Y132" s="13">
        <f>W132-9.25</f>
        <v>17.5</v>
      </c>
      <c r="Z132" s="22">
        <f>O132*Y132%</f>
        <v>26.25</v>
      </c>
      <c r="AA132" s="22">
        <f>O132-Z132</f>
        <v>123.75</v>
      </c>
      <c r="AB132" s="22">
        <f>AA132*1.65%</f>
        <v>2.0418750000000001</v>
      </c>
      <c r="AC132" s="22">
        <f>O132*1.65%</f>
        <v>2.4750000000000001</v>
      </c>
      <c r="AD132" s="26">
        <f>AC132-AB132</f>
        <v>0.43312499999999998</v>
      </c>
      <c r="AE132" s="22">
        <f>AA132*7.6%</f>
        <v>9.4049999999999994</v>
      </c>
      <c r="AF132">
        <f>O132*7.6%</f>
        <v>11.4</v>
      </c>
      <c r="AG132" s="26">
        <f>AF132-AE132</f>
        <v>1.995000000000001</v>
      </c>
    </row>
    <row r="133" spans="1:33" x14ac:dyDescent="0.25">
      <c r="A133">
        <v>200</v>
      </c>
      <c r="B133" s="10">
        <v>452918</v>
      </c>
      <c r="C133" s="10">
        <v>2</v>
      </c>
      <c r="D133" s="2" t="s">
        <v>564</v>
      </c>
      <c r="E133" s="3">
        <v>45051</v>
      </c>
      <c r="F133" s="4">
        <v>30</v>
      </c>
      <c r="G133" s="5">
        <v>1110</v>
      </c>
      <c r="H133" s="4">
        <v>27.9</v>
      </c>
      <c r="I133" s="2" t="s">
        <v>23</v>
      </c>
      <c r="J133" s="2" t="s">
        <v>539</v>
      </c>
      <c r="K133" s="12" t="s">
        <v>540</v>
      </c>
      <c r="L133" s="2" t="s">
        <v>627</v>
      </c>
      <c r="M133" s="2" t="s">
        <v>628</v>
      </c>
      <c r="N133" s="2" t="s">
        <v>629</v>
      </c>
      <c r="O133" s="5">
        <v>1110</v>
      </c>
      <c r="P133" s="5">
        <v>0</v>
      </c>
      <c r="Q133" s="5">
        <v>296.93</v>
      </c>
      <c r="R133" s="2" t="s">
        <v>29</v>
      </c>
      <c r="S133" s="5">
        <v>0</v>
      </c>
      <c r="T133" s="2" t="s">
        <v>630</v>
      </c>
      <c r="U133" s="2" t="s">
        <v>31</v>
      </c>
      <c r="V133" s="2">
        <v>61201</v>
      </c>
      <c r="W133" s="13">
        <f>17.5+1.65+7.6</f>
        <v>26.75</v>
      </c>
      <c r="X133" s="21" t="s">
        <v>1289</v>
      </c>
      <c r="Y133" s="13">
        <f>W133-9.25</f>
        <v>17.5</v>
      </c>
      <c r="Z133" s="22">
        <f>O133*Y133%</f>
        <v>194.25</v>
      </c>
      <c r="AA133" s="22">
        <f>O133-Z133</f>
        <v>915.75</v>
      </c>
      <c r="AB133" s="22">
        <f>AA133*1.65%</f>
        <v>15.109875000000001</v>
      </c>
      <c r="AC133" s="22">
        <f>O133*1.65%</f>
        <v>18.315000000000001</v>
      </c>
      <c r="AD133" s="26">
        <f>AC133-AB133</f>
        <v>3.2051250000000007</v>
      </c>
      <c r="AE133" s="22">
        <f>AA133*7.6%</f>
        <v>69.596999999999994</v>
      </c>
      <c r="AF133">
        <f>O133*7.6%</f>
        <v>84.36</v>
      </c>
      <c r="AG133" s="26">
        <f>AF133-AE133</f>
        <v>14.763000000000005</v>
      </c>
    </row>
    <row r="134" spans="1:33" x14ac:dyDescent="0.25">
      <c r="A134">
        <v>200</v>
      </c>
      <c r="B134" s="10">
        <v>452921</v>
      </c>
      <c r="C134" s="10">
        <v>2</v>
      </c>
      <c r="D134" s="2" t="s">
        <v>564</v>
      </c>
      <c r="E134" s="3">
        <v>45051</v>
      </c>
      <c r="F134" s="4">
        <v>12</v>
      </c>
      <c r="G134" s="5">
        <v>444</v>
      </c>
      <c r="H134" s="4">
        <v>11.16</v>
      </c>
      <c r="I134" s="2" t="s">
        <v>23</v>
      </c>
      <c r="J134" s="2" t="s">
        <v>539</v>
      </c>
      <c r="K134" s="12" t="s">
        <v>540</v>
      </c>
      <c r="L134" s="2" t="s">
        <v>636</v>
      </c>
      <c r="M134" s="2" t="s">
        <v>637</v>
      </c>
      <c r="N134" s="2" t="s">
        <v>638</v>
      </c>
      <c r="O134" s="5">
        <v>444</v>
      </c>
      <c r="P134" s="5">
        <v>0</v>
      </c>
      <c r="Q134" s="5">
        <v>118.77</v>
      </c>
      <c r="R134" s="2" t="s">
        <v>29</v>
      </c>
      <c r="S134" s="5">
        <v>0</v>
      </c>
      <c r="T134" s="2" t="s">
        <v>630</v>
      </c>
      <c r="U134" s="2" t="s">
        <v>31</v>
      </c>
      <c r="V134" s="2">
        <v>61201</v>
      </c>
      <c r="W134" s="13">
        <f>17.5+1.65+7.6</f>
        <v>26.75</v>
      </c>
      <c r="X134" s="21" t="s">
        <v>1289</v>
      </c>
      <c r="Y134" s="13">
        <f>W134-9.25</f>
        <v>17.5</v>
      </c>
      <c r="Z134" s="22">
        <f>O134*Y134%</f>
        <v>77.699999999999989</v>
      </c>
      <c r="AA134" s="22">
        <f>O134-Z134</f>
        <v>366.3</v>
      </c>
      <c r="AB134" s="22">
        <f>AA134*1.65%</f>
        <v>6.0439500000000006</v>
      </c>
      <c r="AC134" s="22">
        <f>O134*1.65%</f>
        <v>7.3260000000000005</v>
      </c>
      <c r="AD134" s="26">
        <f>AC134-AB134</f>
        <v>1.2820499999999999</v>
      </c>
      <c r="AE134" s="22">
        <f>AA134*7.6%</f>
        <v>27.838799999999999</v>
      </c>
      <c r="AF134">
        <f>O134*7.6%</f>
        <v>33.744</v>
      </c>
      <c r="AG134" s="26">
        <f>AF134-AE134</f>
        <v>5.9052000000000007</v>
      </c>
    </row>
    <row r="135" spans="1:33" x14ac:dyDescent="0.25">
      <c r="A135">
        <v>200</v>
      </c>
      <c r="B135" s="10">
        <v>452925</v>
      </c>
      <c r="C135" s="10">
        <v>2</v>
      </c>
      <c r="D135" s="2" t="s">
        <v>564</v>
      </c>
      <c r="E135" s="3">
        <v>45051</v>
      </c>
      <c r="F135" s="4">
        <v>20</v>
      </c>
      <c r="G135" s="5">
        <v>740</v>
      </c>
      <c r="H135" s="4">
        <v>18.600000000000001</v>
      </c>
      <c r="I135" s="2" t="s">
        <v>23</v>
      </c>
      <c r="J135" s="2" t="s">
        <v>539</v>
      </c>
      <c r="K135" s="12" t="s">
        <v>540</v>
      </c>
      <c r="L135" s="2" t="s">
        <v>641</v>
      </c>
      <c r="M135" s="2" t="s">
        <v>642</v>
      </c>
      <c r="N135" s="2" t="s">
        <v>643</v>
      </c>
      <c r="O135" s="5">
        <v>740</v>
      </c>
      <c r="P135" s="5">
        <v>0</v>
      </c>
      <c r="Q135" s="5">
        <v>197.95</v>
      </c>
      <c r="R135" s="2" t="s">
        <v>29</v>
      </c>
      <c r="S135" s="5">
        <v>0</v>
      </c>
      <c r="T135" s="2" t="s">
        <v>644</v>
      </c>
      <c r="U135" s="2" t="s">
        <v>31</v>
      </c>
      <c r="V135" s="2">
        <v>61201</v>
      </c>
      <c r="W135" s="13">
        <f>17.5+1.65+7.6</f>
        <v>26.75</v>
      </c>
      <c r="X135" s="21" t="s">
        <v>1289</v>
      </c>
      <c r="Y135" s="13">
        <f>W135-9.25</f>
        <v>17.5</v>
      </c>
      <c r="Z135" s="22">
        <f>O135*Y135%</f>
        <v>129.5</v>
      </c>
      <c r="AA135" s="22">
        <f>O135-Z135</f>
        <v>610.5</v>
      </c>
      <c r="AB135" s="22">
        <f>AA135*1.65%</f>
        <v>10.07325</v>
      </c>
      <c r="AC135" s="22">
        <f>O135*1.65%</f>
        <v>12.21</v>
      </c>
      <c r="AD135" s="26">
        <f>AC135-AB135</f>
        <v>2.136750000000001</v>
      </c>
      <c r="AE135" s="22">
        <f>AA135*7.6%</f>
        <v>46.397999999999996</v>
      </c>
      <c r="AF135">
        <f>O135*7.6%</f>
        <v>56.24</v>
      </c>
      <c r="AG135" s="26">
        <f>AF135-AE135</f>
        <v>9.8420000000000059</v>
      </c>
    </row>
    <row r="136" spans="1:33" x14ac:dyDescent="0.25">
      <c r="A136">
        <v>200</v>
      </c>
      <c r="B136" s="10">
        <v>452955</v>
      </c>
      <c r="C136" s="10">
        <v>2</v>
      </c>
      <c r="D136" s="2" t="s">
        <v>587</v>
      </c>
      <c r="E136" s="3">
        <v>45051</v>
      </c>
      <c r="F136" s="4">
        <v>30</v>
      </c>
      <c r="G136" s="5">
        <v>450</v>
      </c>
      <c r="H136" s="4">
        <v>12</v>
      </c>
      <c r="I136" s="2" t="s">
        <v>23</v>
      </c>
      <c r="J136" s="2" t="s">
        <v>539</v>
      </c>
      <c r="K136" s="12" t="s">
        <v>540</v>
      </c>
      <c r="L136" s="2" t="s">
        <v>669</v>
      </c>
      <c r="M136" s="2" t="s">
        <v>670</v>
      </c>
      <c r="N136" s="2" t="s">
        <v>671</v>
      </c>
      <c r="O136" s="5">
        <v>450</v>
      </c>
      <c r="P136" s="5">
        <v>0</v>
      </c>
      <c r="Q136" s="5">
        <v>120.38</v>
      </c>
      <c r="R136" s="2" t="s">
        <v>29</v>
      </c>
      <c r="S136" s="5">
        <v>0</v>
      </c>
      <c r="T136" s="2" t="s">
        <v>544</v>
      </c>
      <c r="U136" s="2" t="s">
        <v>31</v>
      </c>
      <c r="V136" s="2">
        <v>61201</v>
      </c>
      <c r="W136" s="13">
        <f>17.5+1.65+7.6</f>
        <v>26.75</v>
      </c>
      <c r="X136" s="21" t="s">
        <v>1289</v>
      </c>
      <c r="Y136" s="13">
        <f>W136-9.25</f>
        <v>17.5</v>
      </c>
      <c r="Z136" s="22">
        <f>O136*Y136%</f>
        <v>78.75</v>
      </c>
      <c r="AA136" s="22">
        <f>O136-Z136</f>
        <v>371.25</v>
      </c>
      <c r="AB136" s="22">
        <f>AA136*1.65%</f>
        <v>6.1256250000000003</v>
      </c>
      <c r="AC136" s="22">
        <f>O136*1.65%</f>
        <v>7.4250000000000007</v>
      </c>
      <c r="AD136" s="26">
        <f>AC136-AB136</f>
        <v>1.2993750000000004</v>
      </c>
      <c r="AE136" s="22">
        <f>AA136*7.6%</f>
        <v>28.215</v>
      </c>
      <c r="AF136">
        <f>O136*7.6%</f>
        <v>34.199999999999996</v>
      </c>
      <c r="AG136" s="26">
        <f>AF136-AE136</f>
        <v>5.9849999999999959</v>
      </c>
    </row>
    <row r="137" spans="1:33" x14ac:dyDescent="0.25">
      <c r="A137">
        <v>200</v>
      </c>
      <c r="B137" s="10">
        <v>452956</v>
      </c>
      <c r="C137" s="10">
        <v>2</v>
      </c>
      <c r="D137" s="2" t="s">
        <v>587</v>
      </c>
      <c r="E137" s="3">
        <v>45051</v>
      </c>
      <c r="F137" s="4">
        <v>20</v>
      </c>
      <c r="G137" s="5">
        <v>300</v>
      </c>
      <c r="H137" s="4">
        <v>8</v>
      </c>
      <c r="I137" s="2" t="s">
        <v>23</v>
      </c>
      <c r="J137" s="2" t="s">
        <v>539</v>
      </c>
      <c r="K137" s="12" t="s">
        <v>540</v>
      </c>
      <c r="L137" s="2" t="s">
        <v>673</v>
      </c>
      <c r="M137" s="2" t="s">
        <v>674</v>
      </c>
      <c r="N137" s="2" t="s">
        <v>675</v>
      </c>
      <c r="O137" s="5">
        <v>300</v>
      </c>
      <c r="P137" s="5">
        <v>0</v>
      </c>
      <c r="Q137" s="5">
        <v>80.25</v>
      </c>
      <c r="R137" s="2" t="s">
        <v>29</v>
      </c>
      <c r="S137" s="5">
        <v>0</v>
      </c>
      <c r="T137" s="2" t="s">
        <v>676</v>
      </c>
      <c r="U137" s="2" t="s">
        <v>31</v>
      </c>
      <c r="V137" s="2">
        <v>61201</v>
      </c>
      <c r="W137" s="13">
        <f>17.5+1.65+7.6</f>
        <v>26.75</v>
      </c>
      <c r="X137" s="21" t="s">
        <v>1289</v>
      </c>
      <c r="Y137" s="13">
        <f>W137-9.25</f>
        <v>17.5</v>
      </c>
      <c r="Z137" s="22">
        <f>O137*Y137%</f>
        <v>52.5</v>
      </c>
      <c r="AA137" s="22">
        <f>O137-Z137</f>
        <v>247.5</v>
      </c>
      <c r="AB137" s="22">
        <f>AA137*1.65%</f>
        <v>4.0837500000000002</v>
      </c>
      <c r="AC137" s="22">
        <f>O137*1.65%</f>
        <v>4.95</v>
      </c>
      <c r="AD137" s="26">
        <f>AC137-AB137</f>
        <v>0.86624999999999996</v>
      </c>
      <c r="AE137" s="22">
        <f>AA137*7.6%</f>
        <v>18.809999999999999</v>
      </c>
      <c r="AF137">
        <f>O137*7.6%</f>
        <v>22.8</v>
      </c>
      <c r="AG137" s="26">
        <f>AF137-AE137</f>
        <v>3.990000000000002</v>
      </c>
    </row>
    <row r="138" spans="1:33" x14ac:dyDescent="0.25">
      <c r="A138">
        <v>200</v>
      </c>
      <c r="B138" s="10">
        <v>452959</v>
      </c>
      <c r="C138" s="10">
        <v>2</v>
      </c>
      <c r="D138" s="2" t="s">
        <v>587</v>
      </c>
      <c r="E138" s="3">
        <v>45051</v>
      </c>
      <c r="F138" s="4">
        <v>30</v>
      </c>
      <c r="G138" s="5">
        <v>450</v>
      </c>
      <c r="H138" s="4">
        <v>12</v>
      </c>
      <c r="I138" s="2" t="s">
        <v>23</v>
      </c>
      <c r="J138" s="2" t="s">
        <v>539</v>
      </c>
      <c r="K138" s="12" t="s">
        <v>540</v>
      </c>
      <c r="L138" s="2" t="s">
        <v>682</v>
      </c>
      <c r="M138" s="2" t="s">
        <v>683</v>
      </c>
      <c r="N138" s="2" t="s">
        <v>684</v>
      </c>
      <c r="O138" s="5">
        <v>450</v>
      </c>
      <c r="P138" s="5">
        <v>0</v>
      </c>
      <c r="Q138" s="5">
        <v>120.38</v>
      </c>
      <c r="R138" s="2" t="s">
        <v>29</v>
      </c>
      <c r="S138" s="5">
        <v>0</v>
      </c>
      <c r="T138" s="2" t="s">
        <v>685</v>
      </c>
      <c r="U138" s="2" t="s">
        <v>31</v>
      </c>
      <c r="V138" s="2">
        <v>61201</v>
      </c>
      <c r="W138" s="13">
        <f>17.5+1.65+7.6</f>
        <v>26.75</v>
      </c>
      <c r="X138" s="21" t="s">
        <v>1289</v>
      </c>
      <c r="Y138" s="13">
        <f>W138-9.25</f>
        <v>17.5</v>
      </c>
      <c r="Z138" s="22">
        <f>O138*Y138%</f>
        <v>78.75</v>
      </c>
      <c r="AA138" s="22">
        <f>O138-Z138</f>
        <v>371.25</v>
      </c>
      <c r="AB138" s="22">
        <f>AA138*1.65%</f>
        <v>6.1256250000000003</v>
      </c>
      <c r="AC138" s="22">
        <f>O138*1.65%</f>
        <v>7.4250000000000007</v>
      </c>
      <c r="AD138" s="26">
        <f>AC138-AB138</f>
        <v>1.2993750000000004</v>
      </c>
      <c r="AE138" s="22">
        <f>AA138*7.6%</f>
        <v>28.215</v>
      </c>
      <c r="AF138">
        <f>O138*7.6%</f>
        <v>34.199999999999996</v>
      </c>
      <c r="AG138" s="26">
        <f>AF138-AE138</f>
        <v>5.9849999999999959</v>
      </c>
    </row>
    <row r="139" spans="1:33" x14ac:dyDescent="0.25">
      <c r="A139">
        <v>200</v>
      </c>
      <c r="B139" s="10">
        <v>452962</v>
      </c>
      <c r="C139" s="10">
        <v>2</v>
      </c>
      <c r="D139" s="2" t="s">
        <v>587</v>
      </c>
      <c r="E139" s="3">
        <v>45051</v>
      </c>
      <c r="F139" s="4">
        <v>20</v>
      </c>
      <c r="G139" s="5">
        <v>300</v>
      </c>
      <c r="H139" s="4">
        <v>8</v>
      </c>
      <c r="I139" s="2" t="s">
        <v>23</v>
      </c>
      <c r="J139" s="2" t="s">
        <v>539</v>
      </c>
      <c r="K139" s="12" t="s">
        <v>540</v>
      </c>
      <c r="L139" s="2" t="s">
        <v>687</v>
      </c>
      <c r="M139" s="2" t="s">
        <v>688</v>
      </c>
      <c r="N139" s="2" t="s">
        <v>689</v>
      </c>
      <c r="O139" s="5">
        <v>300</v>
      </c>
      <c r="P139" s="5">
        <v>0</v>
      </c>
      <c r="Q139" s="5">
        <v>80.25</v>
      </c>
      <c r="R139" s="2" t="s">
        <v>29</v>
      </c>
      <c r="S139" s="5">
        <v>0</v>
      </c>
      <c r="T139" s="2" t="s">
        <v>690</v>
      </c>
      <c r="U139" s="2" t="s">
        <v>31</v>
      </c>
      <c r="V139" s="2">
        <v>61201</v>
      </c>
      <c r="W139" s="13">
        <f>17.5+1.65+7.6</f>
        <v>26.75</v>
      </c>
      <c r="X139" s="21" t="s">
        <v>1289</v>
      </c>
      <c r="Y139" s="13">
        <f>W139-9.25</f>
        <v>17.5</v>
      </c>
      <c r="Z139" s="22">
        <f>O139*Y139%</f>
        <v>52.5</v>
      </c>
      <c r="AA139" s="22">
        <f>O139-Z139</f>
        <v>247.5</v>
      </c>
      <c r="AB139" s="22">
        <f>AA139*1.65%</f>
        <v>4.0837500000000002</v>
      </c>
      <c r="AC139" s="22">
        <f>O139*1.65%</f>
        <v>4.95</v>
      </c>
      <c r="AD139" s="26">
        <f>AC139-AB139</f>
        <v>0.86624999999999996</v>
      </c>
      <c r="AE139" s="22">
        <f>AA139*7.6%</f>
        <v>18.809999999999999</v>
      </c>
      <c r="AF139">
        <f>O139*7.6%</f>
        <v>22.8</v>
      </c>
      <c r="AG139" s="26">
        <f>AF139-AE139</f>
        <v>3.990000000000002</v>
      </c>
    </row>
    <row r="140" spans="1:33" x14ac:dyDescent="0.25">
      <c r="A140">
        <v>200</v>
      </c>
      <c r="B140" s="10">
        <v>452967</v>
      </c>
      <c r="C140" s="10">
        <v>2</v>
      </c>
      <c r="D140" s="2" t="s">
        <v>587</v>
      </c>
      <c r="E140" s="3">
        <v>45051</v>
      </c>
      <c r="F140" s="4">
        <v>20</v>
      </c>
      <c r="G140" s="5">
        <v>300</v>
      </c>
      <c r="H140" s="4">
        <v>8</v>
      </c>
      <c r="I140" s="2" t="s">
        <v>23</v>
      </c>
      <c r="J140" s="2" t="s">
        <v>539</v>
      </c>
      <c r="K140" s="12" t="s">
        <v>540</v>
      </c>
      <c r="L140" s="2" t="s">
        <v>673</v>
      </c>
      <c r="M140" s="2" t="s">
        <v>674</v>
      </c>
      <c r="N140" s="2" t="s">
        <v>675</v>
      </c>
      <c r="O140" s="5">
        <v>300</v>
      </c>
      <c r="P140" s="5">
        <v>0</v>
      </c>
      <c r="Q140" s="5">
        <v>80.25</v>
      </c>
      <c r="R140" s="2" t="s">
        <v>29</v>
      </c>
      <c r="S140" s="5">
        <v>0</v>
      </c>
      <c r="T140" s="2" t="s">
        <v>676</v>
      </c>
      <c r="U140" s="2" t="s">
        <v>31</v>
      </c>
      <c r="V140" s="2">
        <v>61201</v>
      </c>
      <c r="W140" s="13">
        <f>17.5+1.65+7.6</f>
        <v>26.75</v>
      </c>
      <c r="X140" s="21" t="s">
        <v>1289</v>
      </c>
      <c r="Y140" s="13">
        <f>W140-9.25</f>
        <v>17.5</v>
      </c>
      <c r="Z140" s="22">
        <f>O140*Y140%</f>
        <v>52.5</v>
      </c>
      <c r="AA140" s="22">
        <f>O140-Z140</f>
        <v>247.5</v>
      </c>
      <c r="AB140" s="22">
        <f>AA140*1.65%</f>
        <v>4.0837500000000002</v>
      </c>
      <c r="AC140" s="22">
        <f>O140*1.65%</f>
        <v>4.95</v>
      </c>
      <c r="AD140" s="26">
        <f>AC140-AB140</f>
        <v>0.86624999999999996</v>
      </c>
      <c r="AE140" s="22">
        <f>AA140*7.6%</f>
        <v>18.809999999999999</v>
      </c>
      <c r="AF140">
        <f>O140*7.6%</f>
        <v>22.8</v>
      </c>
      <c r="AG140" s="26">
        <f>AF140-AE140</f>
        <v>3.990000000000002</v>
      </c>
    </row>
    <row r="141" spans="1:33" x14ac:dyDescent="0.25">
      <c r="A141">
        <v>200</v>
      </c>
      <c r="B141" s="10">
        <v>452980</v>
      </c>
      <c r="C141" s="10">
        <v>2</v>
      </c>
      <c r="D141" s="2" t="s">
        <v>587</v>
      </c>
      <c r="E141" s="3">
        <v>45051</v>
      </c>
      <c r="F141" s="4">
        <v>7</v>
      </c>
      <c r="G141" s="5">
        <v>105</v>
      </c>
      <c r="H141" s="4">
        <v>2.8</v>
      </c>
      <c r="I141" s="2" t="s">
        <v>23</v>
      </c>
      <c r="J141" s="2" t="s">
        <v>539</v>
      </c>
      <c r="K141" s="12" t="s">
        <v>540</v>
      </c>
      <c r="L141" s="2" t="s">
        <v>698</v>
      </c>
      <c r="M141" s="2" t="s">
        <v>699</v>
      </c>
      <c r="N141" s="2" t="s">
        <v>700</v>
      </c>
      <c r="O141" s="5">
        <v>105</v>
      </c>
      <c r="P141" s="5">
        <v>0</v>
      </c>
      <c r="Q141" s="5">
        <v>28.09</v>
      </c>
      <c r="R141" s="2" t="s">
        <v>29</v>
      </c>
      <c r="S141" s="5">
        <v>0</v>
      </c>
      <c r="T141" s="2" t="s">
        <v>544</v>
      </c>
      <c r="U141" s="2" t="s">
        <v>31</v>
      </c>
      <c r="V141" s="2">
        <v>61201</v>
      </c>
      <c r="W141" s="13">
        <f>17.5+1.65+7.6</f>
        <v>26.75</v>
      </c>
      <c r="X141" s="21" t="s">
        <v>1289</v>
      </c>
      <c r="Y141" s="13">
        <f>W141-9.25</f>
        <v>17.5</v>
      </c>
      <c r="Z141" s="22">
        <f>O141*Y141%</f>
        <v>18.375</v>
      </c>
      <c r="AA141" s="22">
        <f>O141-Z141</f>
        <v>86.625</v>
      </c>
      <c r="AB141" s="22">
        <f>AA141*1.65%</f>
        <v>1.4293125</v>
      </c>
      <c r="AC141" s="22">
        <f>O141*1.65%</f>
        <v>1.7325000000000002</v>
      </c>
      <c r="AD141" s="26">
        <f>AC141-AB141</f>
        <v>0.30318750000000017</v>
      </c>
      <c r="AE141" s="22">
        <f>AA141*7.6%</f>
        <v>6.5834999999999999</v>
      </c>
      <c r="AF141">
        <f>O141*7.6%</f>
        <v>7.9799999999999995</v>
      </c>
      <c r="AG141" s="26">
        <f>AF141-AE141</f>
        <v>1.3964999999999996</v>
      </c>
    </row>
    <row r="142" spans="1:33" x14ac:dyDescent="0.25">
      <c r="A142">
        <v>200</v>
      </c>
      <c r="B142" s="10">
        <v>452984</v>
      </c>
      <c r="C142" s="10">
        <v>2</v>
      </c>
      <c r="D142" s="2" t="s">
        <v>559</v>
      </c>
      <c r="E142" s="3">
        <v>45051</v>
      </c>
      <c r="F142" s="4">
        <v>10</v>
      </c>
      <c r="G142" s="5">
        <v>132</v>
      </c>
      <c r="H142" s="4">
        <v>1.5</v>
      </c>
      <c r="I142" s="2" t="s">
        <v>23</v>
      </c>
      <c r="J142" s="2" t="s">
        <v>539</v>
      </c>
      <c r="K142" s="12" t="s">
        <v>540</v>
      </c>
      <c r="L142" s="2" t="s">
        <v>702</v>
      </c>
      <c r="M142" s="2" t="s">
        <v>703</v>
      </c>
      <c r="N142" s="2" t="s">
        <v>704</v>
      </c>
      <c r="O142" s="5">
        <v>132</v>
      </c>
      <c r="P142" s="5">
        <v>0</v>
      </c>
      <c r="Q142" s="5">
        <v>35.31</v>
      </c>
      <c r="R142" s="2" t="s">
        <v>29</v>
      </c>
      <c r="S142" s="5">
        <v>0</v>
      </c>
      <c r="T142" s="2" t="s">
        <v>705</v>
      </c>
      <c r="U142" s="2" t="s">
        <v>31</v>
      </c>
      <c r="V142" s="2">
        <v>61204</v>
      </c>
      <c r="W142" s="13">
        <f>17.5+1.65+7.6</f>
        <v>26.75</v>
      </c>
      <c r="X142" s="21" t="s">
        <v>1289</v>
      </c>
      <c r="Y142" s="13">
        <f>W142-9.25</f>
        <v>17.5</v>
      </c>
      <c r="Z142" s="22">
        <f>O142*Y142%</f>
        <v>23.099999999999998</v>
      </c>
      <c r="AA142" s="22">
        <f>O142-Z142</f>
        <v>108.9</v>
      </c>
      <c r="AB142" s="22">
        <f>AA142*1.65%</f>
        <v>1.7968500000000003</v>
      </c>
      <c r="AC142" s="22">
        <f>O142*1.65%</f>
        <v>2.1779999999999999</v>
      </c>
      <c r="AD142" s="26">
        <f>AC142-AB142</f>
        <v>0.38114999999999966</v>
      </c>
      <c r="AE142" s="22">
        <f>AA142*7.6%</f>
        <v>8.2764000000000006</v>
      </c>
      <c r="AF142">
        <f>O142*7.6%</f>
        <v>10.032</v>
      </c>
      <c r="AG142" s="26">
        <f>AF142-AE142</f>
        <v>1.7555999999999994</v>
      </c>
    </row>
    <row r="143" spans="1:33" x14ac:dyDescent="0.25">
      <c r="A143">
        <v>200</v>
      </c>
      <c r="B143" s="10">
        <v>452985</v>
      </c>
      <c r="C143" s="10">
        <v>2</v>
      </c>
      <c r="D143" s="2" t="s">
        <v>707</v>
      </c>
      <c r="E143" s="3">
        <v>45051</v>
      </c>
      <c r="F143" s="4">
        <v>1</v>
      </c>
      <c r="G143" s="5">
        <v>70</v>
      </c>
      <c r="H143" s="4">
        <v>0.9</v>
      </c>
      <c r="I143" s="2" t="s">
        <v>23</v>
      </c>
      <c r="J143" s="2" t="s">
        <v>539</v>
      </c>
      <c r="K143" s="12" t="s">
        <v>540</v>
      </c>
      <c r="L143" s="2" t="s">
        <v>708</v>
      </c>
      <c r="M143" s="2" t="s">
        <v>709</v>
      </c>
      <c r="N143" s="2" t="s">
        <v>710</v>
      </c>
      <c r="O143" s="5">
        <v>70</v>
      </c>
      <c r="P143" s="5">
        <v>0</v>
      </c>
      <c r="Q143" s="5">
        <v>18.73</v>
      </c>
      <c r="R143" s="2" t="s">
        <v>29</v>
      </c>
      <c r="S143" s="5">
        <v>0</v>
      </c>
      <c r="T143" s="2" t="s">
        <v>544</v>
      </c>
      <c r="U143" s="2" t="s">
        <v>31</v>
      </c>
      <c r="V143" s="2">
        <v>61204</v>
      </c>
      <c r="W143" s="13">
        <f>17.5+1.65+7.6</f>
        <v>26.75</v>
      </c>
      <c r="X143" s="21" t="s">
        <v>1289</v>
      </c>
      <c r="Y143" s="13">
        <f>W143-9.25</f>
        <v>17.5</v>
      </c>
      <c r="Z143" s="22">
        <f>O143*Y143%</f>
        <v>12.25</v>
      </c>
      <c r="AA143" s="22">
        <f>O143-Z143</f>
        <v>57.75</v>
      </c>
      <c r="AB143" s="22">
        <f>AA143*1.65%</f>
        <v>0.95287500000000003</v>
      </c>
      <c r="AC143" s="22">
        <f>O143*1.65%</f>
        <v>1.155</v>
      </c>
      <c r="AD143" s="26">
        <f>AC143-AB143</f>
        <v>0.202125</v>
      </c>
      <c r="AE143" s="22">
        <f>AA143*7.6%</f>
        <v>4.3890000000000002</v>
      </c>
      <c r="AF143">
        <f>O143*7.6%</f>
        <v>5.32</v>
      </c>
      <c r="AG143" s="26">
        <f>AF143-AE143</f>
        <v>0.93100000000000005</v>
      </c>
    </row>
    <row r="144" spans="1:33" x14ac:dyDescent="0.25">
      <c r="A144">
        <v>200</v>
      </c>
      <c r="B144" s="10">
        <v>452985</v>
      </c>
      <c r="C144" s="10">
        <v>2</v>
      </c>
      <c r="D144" s="2" t="s">
        <v>711</v>
      </c>
      <c r="E144" s="3">
        <v>45051</v>
      </c>
      <c r="F144" s="4">
        <v>2</v>
      </c>
      <c r="G144" s="5">
        <v>140</v>
      </c>
      <c r="H144" s="4">
        <v>6</v>
      </c>
      <c r="I144" s="2" t="s">
        <v>23</v>
      </c>
      <c r="J144" s="2" t="s">
        <v>539</v>
      </c>
      <c r="K144" s="12" t="s">
        <v>540</v>
      </c>
      <c r="L144" s="2" t="s">
        <v>708</v>
      </c>
      <c r="M144" s="2" t="s">
        <v>709</v>
      </c>
      <c r="N144" s="2" t="s">
        <v>710</v>
      </c>
      <c r="O144" s="5">
        <v>140</v>
      </c>
      <c r="P144" s="5">
        <v>0</v>
      </c>
      <c r="Q144" s="5">
        <v>37.450000000000003</v>
      </c>
      <c r="R144" s="2" t="s">
        <v>29</v>
      </c>
      <c r="S144" s="5">
        <v>0</v>
      </c>
      <c r="T144" s="2" t="s">
        <v>544</v>
      </c>
      <c r="U144" s="2" t="s">
        <v>31</v>
      </c>
      <c r="V144" s="2">
        <v>61204</v>
      </c>
      <c r="W144" s="13">
        <f>17.5+1.65+7.6</f>
        <v>26.75</v>
      </c>
      <c r="X144" s="21" t="s">
        <v>1289</v>
      </c>
      <c r="Y144" s="13">
        <f>W144-9.25</f>
        <v>17.5</v>
      </c>
      <c r="Z144" s="22">
        <f>O144*Y144%</f>
        <v>24.5</v>
      </c>
      <c r="AA144" s="22">
        <f>O144-Z144</f>
        <v>115.5</v>
      </c>
      <c r="AB144" s="22">
        <f>AA144*1.65%</f>
        <v>1.9057500000000001</v>
      </c>
      <c r="AC144" s="22">
        <f>O144*1.65%</f>
        <v>2.31</v>
      </c>
      <c r="AD144" s="26">
        <f>AC144-AB144</f>
        <v>0.40425</v>
      </c>
      <c r="AE144" s="22">
        <f>AA144*7.6%</f>
        <v>8.7780000000000005</v>
      </c>
      <c r="AF144">
        <f>O144*7.6%</f>
        <v>10.64</v>
      </c>
      <c r="AG144" s="26">
        <f>AF144-AE144</f>
        <v>1.8620000000000001</v>
      </c>
    </row>
    <row r="145" spans="1:33" x14ac:dyDescent="0.25">
      <c r="A145">
        <v>200</v>
      </c>
      <c r="B145" s="10">
        <v>453230</v>
      </c>
      <c r="C145" s="10">
        <v>2</v>
      </c>
      <c r="D145" s="2" t="s">
        <v>205</v>
      </c>
      <c r="E145" s="3">
        <v>45054</v>
      </c>
      <c r="F145" s="4">
        <v>350</v>
      </c>
      <c r="G145" s="5">
        <v>350</v>
      </c>
      <c r="H145" s="4">
        <v>17.5</v>
      </c>
      <c r="I145" s="2" t="s">
        <v>23</v>
      </c>
      <c r="J145" s="2" t="s">
        <v>539</v>
      </c>
      <c r="K145" s="12" t="s">
        <v>540</v>
      </c>
      <c r="L145" s="2" t="s">
        <v>713</v>
      </c>
      <c r="M145" s="2" t="s">
        <v>714</v>
      </c>
      <c r="N145" s="2" t="s">
        <v>715</v>
      </c>
      <c r="O145" s="5">
        <v>350</v>
      </c>
      <c r="P145" s="5">
        <v>0</v>
      </c>
      <c r="Q145" s="5">
        <v>93.63</v>
      </c>
      <c r="R145" s="2" t="s">
        <v>29</v>
      </c>
      <c r="S145" s="5">
        <v>0</v>
      </c>
      <c r="T145" s="2" t="s">
        <v>716</v>
      </c>
      <c r="U145" s="2" t="s">
        <v>31</v>
      </c>
      <c r="V145" s="2">
        <v>61204</v>
      </c>
      <c r="W145" s="13">
        <f>17.5+1.65+7.6</f>
        <v>26.75</v>
      </c>
      <c r="X145" s="21" t="s">
        <v>1289</v>
      </c>
      <c r="Y145" s="13">
        <f>W145-9.25</f>
        <v>17.5</v>
      </c>
      <c r="Z145" s="22">
        <f>O145*Y145%</f>
        <v>61.249999999999993</v>
      </c>
      <c r="AA145" s="22">
        <f>O145-Z145</f>
        <v>288.75</v>
      </c>
      <c r="AB145" s="22">
        <f>AA145*1.65%</f>
        <v>4.7643750000000002</v>
      </c>
      <c r="AC145" s="22">
        <f>O145*1.65%</f>
        <v>5.7750000000000004</v>
      </c>
      <c r="AD145" s="26">
        <f>AC145-AB145</f>
        <v>1.0106250000000001</v>
      </c>
      <c r="AE145" s="22">
        <f>AA145*7.6%</f>
        <v>21.945</v>
      </c>
      <c r="AF145">
        <f>O145*7.6%</f>
        <v>26.599999999999998</v>
      </c>
      <c r="AG145" s="26">
        <f>AF145-AE145</f>
        <v>4.6549999999999976</v>
      </c>
    </row>
    <row r="146" spans="1:33" x14ac:dyDescent="0.25">
      <c r="A146">
        <v>200</v>
      </c>
      <c r="B146" s="10">
        <v>453230</v>
      </c>
      <c r="C146" s="10">
        <v>2</v>
      </c>
      <c r="D146" s="2" t="s">
        <v>717</v>
      </c>
      <c r="E146" s="3">
        <v>45054</v>
      </c>
      <c r="F146" s="4">
        <v>50</v>
      </c>
      <c r="G146" s="5">
        <v>159.5</v>
      </c>
      <c r="H146" s="4">
        <v>3.75</v>
      </c>
      <c r="I146" s="2" t="s">
        <v>23</v>
      </c>
      <c r="J146" s="2" t="s">
        <v>539</v>
      </c>
      <c r="K146" s="12" t="s">
        <v>540</v>
      </c>
      <c r="L146" s="2" t="s">
        <v>713</v>
      </c>
      <c r="M146" s="2" t="s">
        <v>714</v>
      </c>
      <c r="N146" s="2" t="s">
        <v>715</v>
      </c>
      <c r="O146" s="5">
        <v>159.5</v>
      </c>
      <c r="P146" s="5">
        <v>0</v>
      </c>
      <c r="Q146" s="5">
        <v>42.66</v>
      </c>
      <c r="R146" s="2" t="s">
        <v>29</v>
      </c>
      <c r="S146" s="5">
        <v>0</v>
      </c>
      <c r="T146" s="2" t="s">
        <v>716</v>
      </c>
      <c r="U146" s="2" t="s">
        <v>31</v>
      </c>
      <c r="V146" s="2">
        <v>61204</v>
      </c>
      <c r="W146" s="13">
        <f>17.5+1.65+7.6</f>
        <v>26.75</v>
      </c>
      <c r="X146" s="21" t="s">
        <v>1289</v>
      </c>
      <c r="Y146" s="13">
        <f>W146-9.25</f>
        <v>17.5</v>
      </c>
      <c r="Z146" s="22">
        <f>O146*Y146%</f>
        <v>27.912499999999998</v>
      </c>
      <c r="AA146" s="22">
        <f>O146-Z146</f>
        <v>131.58750000000001</v>
      </c>
      <c r="AB146" s="22">
        <f>AA146*1.65%</f>
        <v>2.17119375</v>
      </c>
      <c r="AC146" s="22">
        <f>O146*1.65%</f>
        <v>2.6317500000000003</v>
      </c>
      <c r="AD146" s="26">
        <f>AC146-AB146</f>
        <v>0.46055625000000022</v>
      </c>
      <c r="AE146" s="22">
        <f>AA146*7.6%</f>
        <v>10.00065</v>
      </c>
      <c r="AF146">
        <f>O146*7.6%</f>
        <v>12.122</v>
      </c>
      <c r="AG146" s="26">
        <f>AF146-AE146</f>
        <v>2.1213499999999996</v>
      </c>
    </row>
    <row r="147" spans="1:33" x14ac:dyDescent="0.25">
      <c r="A147">
        <v>200</v>
      </c>
      <c r="B147" s="14">
        <v>453233</v>
      </c>
      <c r="C147" s="14">
        <v>2</v>
      </c>
      <c r="D147" s="15" t="s">
        <v>538</v>
      </c>
      <c r="E147" s="16">
        <v>45054</v>
      </c>
      <c r="F147" s="17">
        <v>29</v>
      </c>
      <c r="G147" s="18">
        <v>377</v>
      </c>
      <c r="H147" s="17">
        <v>0.28999999999999998</v>
      </c>
      <c r="I147" s="15" t="s">
        <v>23</v>
      </c>
      <c r="J147" s="15" t="s">
        <v>539</v>
      </c>
      <c r="K147" s="12" t="s">
        <v>540</v>
      </c>
      <c r="L147" s="15" t="s">
        <v>541</v>
      </c>
      <c r="M147" s="15" t="s">
        <v>542</v>
      </c>
      <c r="N147" s="15" t="s">
        <v>543</v>
      </c>
      <c r="O147" s="18">
        <v>377</v>
      </c>
      <c r="P147" s="18">
        <v>0</v>
      </c>
      <c r="Q147" s="18">
        <v>100.85</v>
      </c>
      <c r="R147" s="15" t="s">
        <v>29</v>
      </c>
      <c r="S147" s="18">
        <v>0</v>
      </c>
      <c r="T147" s="15" t="s">
        <v>544</v>
      </c>
      <c r="U147" s="15" t="s">
        <v>31</v>
      </c>
      <c r="V147" s="2">
        <v>61201</v>
      </c>
      <c r="W147" s="19">
        <f>17.5+1.65+7.6</f>
        <v>26.75</v>
      </c>
      <c r="X147" s="21" t="s">
        <v>1289</v>
      </c>
      <c r="Y147" s="13">
        <f>W147-9.25</f>
        <v>17.5</v>
      </c>
      <c r="Z147" s="22">
        <f>O147*Y147%</f>
        <v>65.974999999999994</v>
      </c>
      <c r="AA147" s="22">
        <f>O147-Z147</f>
        <v>311.02499999999998</v>
      </c>
      <c r="AB147" s="22">
        <f>AA147*1.65%</f>
        <v>5.1319124999999994</v>
      </c>
      <c r="AC147" s="22">
        <f>O147*1.65%</f>
        <v>6.2205000000000004</v>
      </c>
      <c r="AD147" s="26">
        <f>AC147-AB147</f>
        <v>1.0885875000000009</v>
      </c>
      <c r="AE147" s="22">
        <f>AA147*7.6%</f>
        <v>23.637899999999998</v>
      </c>
      <c r="AF147">
        <f>O147*7.6%</f>
        <v>28.652000000000001</v>
      </c>
      <c r="AG147" s="26">
        <f>AF147-AE147</f>
        <v>5.0141000000000027</v>
      </c>
    </row>
    <row r="148" spans="1:33" x14ac:dyDescent="0.25">
      <c r="A148">
        <v>200</v>
      </c>
      <c r="B148" s="14">
        <v>453233</v>
      </c>
      <c r="C148" s="14">
        <v>2</v>
      </c>
      <c r="D148" s="15" t="s">
        <v>545</v>
      </c>
      <c r="E148" s="16">
        <v>45054</v>
      </c>
      <c r="F148" s="17">
        <v>128</v>
      </c>
      <c r="G148" s="18">
        <v>512</v>
      </c>
      <c r="H148" s="17">
        <v>76.8</v>
      </c>
      <c r="I148" s="15" t="s">
        <v>23</v>
      </c>
      <c r="J148" s="15" t="s">
        <v>539</v>
      </c>
      <c r="K148" s="12" t="s">
        <v>540</v>
      </c>
      <c r="L148" s="15" t="s">
        <v>541</v>
      </c>
      <c r="M148" s="15" t="s">
        <v>542</v>
      </c>
      <c r="N148" s="15" t="s">
        <v>543</v>
      </c>
      <c r="O148" s="18">
        <v>512</v>
      </c>
      <c r="P148" s="18">
        <v>0</v>
      </c>
      <c r="Q148" s="18">
        <v>136.96</v>
      </c>
      <c r="R148" s="15" t="s">
        <v>29</v>
      </c>
      <c r="S148" s="18">
        <v>0</v>
      </c>
      <c r="T148" s="15" t="s">
        <v>544</v>
      </c>
      <c r="U148" s="15" t="s">
        <v>31</v>
      </c>
      <c r="V148" s="2">
        <v>61201</v>
      </c>
      <c r="W148" s="19">
        <f>17.5+1.65+7.6</f>
        <v>26.75</v>
      </c>
      <c r="X148" s="21" t="s">
        <v>1289</v>
      </c>
      <c r="Y148" s="13">
        <f>W148-9.25</f>
        <v>17.5</v>
      </c>
      <c r="Z148" s="22">
        <f>O148*Y148%</f>
        <v>89.6</v>
      </c>
      <c r="AA148" s="22">
        <f>O148-Z148</f>
        <v>422.4</v>
      </c>
      <c r="AB148" s="22">
        <f>AA148*1.65%</f>
        <v>6.9695999999999998</v>
      </c>
      <c r="AC148" s="22">
        <f>O148*1.65%</f>
        <v>8.4480000000000004</v>
      </c>
      <c r="AD148" s="26">
        <f>AC148-AB148</f>
        <v>1.4784000000000006</v>
      </c>
      <c r="AE148" s="22">
        <f>AA148*7.6%</f>
        <v>32.102399999999996</v>
      </c>
      <c r="AF148">
        <f>O148*7.6%</f>
        <v>38.911999999999999</v>
      </c>
      <c r="AG148" s="26">
        <f>AF148-AE148</f>
        <v>6.8096000000000032</v>
      </c>
    </row>
    <row r="149" spans="1:33" x14ac:dyDescent="0.25">
      <c r="A149">
        <v>200</v>
      </c>
      <c r="B149" s="14">
        <v>453233</v>
      </c>
      <c r="C149" s="14">
        <v>2</v>
      </c>
      <c r="D149" s="15" t="s">
        <v>546</v>
      </c>
      <c r="E149" s="16">
        <v>45054</v>
      </c>
      <c r="F149" s="17">
        <v>84</v>
      </c>
      <c r="G149" s="18">
        <v>462</v>
      </c>
      <c r="H149" s="17">
        <v>2.52</v>
      </c>
      <c r="I149" s="15" t="s">
        <v>23</v>
      </c>
      <c r="J149" s="15" t="s">
        <v>539</v>
      </c>
      <c r="K149" s="12" t="s">
        <v>540</v>
      </c>
      <c r="L149" s="15" t="s">
        <v>541</v>
      </c>
      <c r="M149" s="15" t="s">
        <v>542</v>
      </c>
      <c r="N149" s="15" t="s">
        <v>543</v>
      </c>
      <c r="O149" s="18">
        <v>462</v>
      </c>
      <c r="P149" s="18">
        <v>0</v>
      </c>
      <c r="Q149" s="18">
        <v>123.58</v>
      </c>
      <c r="R149" s="15" t="s">
        <v>29</v>
      </c>
      <c r="S149" s="18">
        <v>0</v>
      </c>
      <c r="T149" s="15" t="s">
        <v>544</v>
      </c>
      <c r="U149" s="15" t="s">
        <v>31</v>
      </c>
      <c r="V149" s="2">
        <v>61201</v>
      </c>
      <c r="W149" s="19">
        <f>17.5+1.65+7.6</f>
        <v>26.75</v>
      </c>
      <c r="X149" s="21" t="s">
        <v>1289</v>
      </c>
      <c r="Y149" s="13">
        <f>W149-9.25</f>
        <v>17.5</v>
      </c>
      <c r="Z149" s="22">
        <f>O149*Y149%</f>
        <v>80.849999999999994</v>
      </c>
      <c r="AA149" s="22">
        <f>O149-Z149</f>
        <v>381.15</v>
      </c>
      <c r="AB149" s="22">
        <f>AA149*1.65%</f>
        <v>6.2889749999999998</v>
      </c>
      <c r="AC149" s="22">
        <f>O149*1.65%</f>
        <v>7.6230000000000002</v>
      </c>
      <c r="AD149" s="26">
        <f>AC149-AB149</f>
        <v>1.3340250000000005</v>
      </c>
      <c r="AE149" s="22">
        <f>AA149*7.6%</f>
        <v>28.967399999999998</v>
      </c>
      <c r="AF149">
        <f>O149*7.6%</f>
        <v>35.112000000000002</v>
      </c>
      <c r="AG149" s="26">
        <f>AF149-AE149</f>
        <v>6.1446000000000041</v>
      </c>
    </row>
    <row r="150" spans="1:33" x14ac:dyDescent="0.25">
      <c r="A150">
        <v>200</v>
      </c>
      <c r="B150" s="14">
        <v>453233</v>
      </c>
      <c r="C150" s="14">
        <v>2</v>
      </c>
      <c r="D150" s="15" t="s">
        <v>719</v>
      </c>
      <c r="E150" s="16">
        <v>45054</v>
      </c>
      <c r="F150" s="17">
        <v>10</v>
      </c>
      <c r="G150" s="18">
        <v>500</v>
      </c>
      <c r="H150" s="17">
        <v>900</v>
      </c>
      <c r="I150" s="15" t="s">
        <v>23</v>
      </c>
      <c r="J150" s="15" t="s">
        <v>539</v>
      </c>
      <c r="K150" s="12" t="s">
        <v>540</v>
      </c>
      <c r="L150" s="15" t="s">
        <v>541</v>
      </c>
      <c r="M150" s="15" t="s">
        <v>542</v>
      </c>
      <c r="N150" s="15" t="s">
        <v>543</v>
      </c>
      <c r="O150" s="18">
        <v>500</v>
      </c>
      <c r="P150" s="18">
        <v>0</v>
      </c>
      <c r="Q150" s="18">
        <v>133.75</v>
      </c>
      <c r="R150" s="15" t="s">
        <v>29</v>
      </c>
      <c r="S150" s="18">
        <v>0</v>
      </c>
      <c r="T150" s="15" t="s">
        <v>544</v>
      </c>
      <c r="U150" s="15" t="s">
        <v>31</v>
      </c>
      <c r="V150" s="2">
        <v>61201</v>
      </c>
      <c r="W150" s="19">
        <f>17.5+1.65+7.6</f>
        <v>26.75</v>
      </c>
      <c r="X150" s="21" t="s">
        <v>1289</v>
      </c>
      <c r="Y150" s="13">
        <f>W150-9.25</f>
        <v>17.5</v>
      </c>
      <c r="Z150" s="22">
        <f>O150*Y150%</f>
        <v>87.5</v>
      </c>
      <c r="AA150" s="22">
        <f>O150-Z150</f>
        <v>412.5</v>
      </c>
      <c r="AB150" s="22">
        <f>AA150*1.65%</f>
        <v>6.8062500000000004</v>
      </c>
      <c r="AC150" s="22">
        <f>O150*1.65%</f>
        <v>8.25</v>
      </c>
      <c r="AD150" s="26">
        <f>AC150-AB150</f>
        <v>1.4437499999999996</v>
      </c>
      <c r="AE150" s="22">
        <f>AA150*7.6%</f>
        <v>31.349999999999998</v>
      </c>
      <c r="AF150">
        <f>O150*7.6%</f>
        <v>38</v>
      </c>
      <c r="AG150" s="26">
        <f>AF150-AE150</f>
        <v>6.6500000000000021</v>
      </c>
    </row>
    <row r="151" spans="1:33" x14ac:dyDescent="0.25">
      <c r="A151">
        <v>200</v>
      </c>
      <c r="B151" s="10">
        <v>453259</v>
      </c>
      <c r="C151" s="10">
        <v>2</v>
      </c>
      <c r="D151" s="2" t="s">
        <v>205</v>
      </c>
      <c r="E151" s="3">
        <v>45054</v>
      </c>
      <c r="F151" s="4">
        <v>350</v>
      </c>
      <c r="G151" s="5">
        <v>350</v>
      </c>
      <c r="H151" s="4">
        <v>17.5</v>
      </c>
      <c r="I151" s="2" t="s">
        <v>23</v>
      </c>
      <c r="J151" s="2" t="s">
        <v>539</v>
      </c>
      <c r="K151" s="12" t="s">
        <v>540</v>
      </c>
      <c r="L151" s="2" t="s">
        <v>721</v>
      </c>
      <c r="M151" s="2" t="s">
        <v>722</v>
      </c>
      <c r="N151" s="2" t="s">
        <v>723</v>
      </c>
      <c r="O151" s="5">
        <v>350</v>
      </c>
      <c r="P151" s="5">
        <v>0</v>
      </c>
      <c r="Q151" s="5">
        <v>93.63</v>
      </c>
      <c r="R151" s="2" t="s">
        <v>29</v>
      </c>
      <c r="S151" s="5">
        <v>0</v>
      </c>
      <c r="T151" s="2" t="s">
        <v>724</v>
      </c>
      <c r="U151" s="2" t="s">
        <v>31</v>
      </c>
      <c r="V151" s="2">
        <v>61204</v>
      </c>
      <c r="W151" s="13">
        <f>17.5+1.65+7.6</f>
        <v>26.75</v>
      </c>
      <c r="X151" s="21" t="s">
        <v>1289</v>
      </c>
      <c r="Y151" s="13">
        <f>W151-9.25</f>
        <v>17.5</v>
      </c>
      <c r="Z151" s="22">
        <f>O151*Y151%</f>
        <v>61.249999999999993</v>
      </c>
      <c r="AA151" s="22">
        <f>O151-Z151</f>
        <v>288.75</v>
      </c>
      <c r="AB151" s="22">
        <f>AA151*1.65%</f>
        <v>4.7643750000000002</v>
      </c>
      <c r="AC151" s="22">
        <f>O151*1.65%</f>
        <v>5.7750000000000004</v>
      </c>
      <c r="AD151" s="26">
        <f>AC151-AB151</f>
        <v>1.0106250000000001</v>
      </c>
      <c r="AE151" s="22">
        <f>AA151*7.6%</f>
        <v>21.945</v>
      </c>
      <c r="AF151">
        <f>O151*7.6%</f>
        <v>26.599999999999998</v>
      </c>
      <c r="AG151" s="26">
        <f>AF151-AE151</f>
        <v>4.6549999999999976</v>
      </c>
    </row>
    <row r="152" spans="1:33" x14ac:dyDescent="0.25">
      <c r="A152">
        <v>200</v>
      </c>
      <c r="B152" s="10">
        <v>453260</v>
      </c>
      <c r="C152" s="10">
        <v>2</v>
      </c>
      <c r="D152" s="2" t="s">
        <v>216</v>
      </c>
      <c r="E152" s="3">
        <v>45054</v>
      </c>
      <c r="F152" s="4">
        <v>1</v>
      </c>
      <c r="G152" s="5">
        <v>780</v>
      </c>
      <c r="H152" s="4">
        <v>8</v>
      </c>
      <c r="I152" s="2" t="s">
        <v>23</v>
      </c>
      <c r="J152" s="2" t="s">
        <v>539</v>
      </c>
      <c r="K152" s="12" t="s">
        <v>540</v>
      </c>
      <c r="L152" s="2" t="s">
        <v>636</v>
      </c>
      <c r="M152" s="2" t="s">
        <v>637</v>
      </c>
      <c r="N152" s="2" t="s">
        <v>638</v>
      </c>
      <c r="O152" s="5">
        <v>780</v>
      </c>
      <c r="P152" s="5">
        <v>0</v>
      </c>
      <c r="Q152" s="5">
        <v>208.65</v>
      </c>
      <c r="R152" s="2" t="s">
        <v>29</v>
      </c>
      <c r="S152" s="5">
        <v>0</v>
      </c>
      <c r="T152" s="2" t="s">
        <v>630</v>
      </c>
      <c r="U152" s="2" t="s">
        <v>31</v>
      </c>
      <c r="V152" s="2">
        <v>61204</v>
      </c>
      <c r="W152" s="13">
        <f>17.5+1.65+7.6</f>
        <v>26.75</v>
      </c>
      <c r="X152" s="21" t="s">
        <v>1289</v>
      </c>
      <c r="Y152" s="13">
        <f>W152-9.25</f>
        <v>17.5</v>
      </c>
      <c r="Z152" s="22">
        <f>O152*Y152%</f>
        <v>136.5</v>
      </c>
      <c r="AA152" s="22">
        <f>O152-Z152</f>
        <v>643.5</v>
      </c>
      <c r="AB152" s="22">
        <f>AA152*1.65%</f>
        <v>10.617750000000001</v>
      </c>
      <c r="AC152" s="22">
        <f>O152*1.65%</f>
        <v>12.870000000000001</v>
      </c>
      <c r="AD152" s="26">
        <f>AC152-AB152</f>
        <v>2.2522500000000001</v>
      </c>
      <c r="AE152" s="22">
        <f>AA152*7.6%</f>
        <v>48.905999999999999</v>
      </c>
      <c r="AF152">
        <f>O152*7.6%</f>
        <v>59.28</v>
      </c>
      <c r="AG152" s="26">
        <f>AF152-AE152</f>
        <v>10.374000000000002</v>
      </c>
    </row>
    <row r="153" spans="1:33" x14ac:dyDescent="0.25">
      <c r="A153">
        <v>200</v>
      </c>
      <c r="B153" s="10">
        <v>453308</v>
      </c>
      <c r="C153" s="10">
        <v>2</v>
      </c>
      <c r="D153" s="2" t="s">
        <v>205</v>
      </c>
      <c r="E153" s="3">
        <v>45055</v>
      </c>
      <c r="F153" s="4">
        <v>350</v>
      </c>
      <c r="G153" s="5">
        <v>350</v>
      </c>
      <c r="H153" s="4">
        <v>17.5</v>
      </c>
      <c r="I153" s="2" t="s">
        <v>23</v>
      </c>
      <c r="J153" s="2" t="s">
        <v>539</v>
      </c>
      <c r="K153" s="12" t="s">
        <v>540</v>
      </c>
      <c r="L153" s="2" t="s">
        <v>727</v>
      </c>
      <c r="M153" s="2" t="s">
        <v>728</v>
      </c>
      <c r="N153" s="2" t="s">
        <v>729</v>
      </c>
      <c r="O153" s="5">
        <v>350</v>
      </c>
      <c r="P153" s="5">
        <v>0</v>
      </c>
      <c r="Q153" s="5">
        <v>93.63</v>
      </c>
      <c r="R153" s="2" t="s">
        <v>29</v>
      </c>
      <c r="S153" s="5">
        <v>0</v>
      </c>
      <c r="T153" s="2" t="s">
        <v>730</v>
      </c>
      <c r="U153" s="2" t="s">
        <v>31</v>
      </c>
      <c r="V153" s="2">
        <v>61204</v>
      </c>
      <c r="W153" s="13">
        <f>17.5+1.65+7.6</f>
        <v>26.75</v>
      </c>
      <c r="X153" s="21" t="s">
        <v>1289</v>
      </c>
      <c r="Y153" s="13">
        <f>W153-9.25</f>
        <v>17.5</v>
      </c>
      <c r="Z153" s="22">
        <f>O153*Y153%</f>
        <v>61.249999999999993</v>
      </c>
      <c r="AA153" s="22">
        <f>O153-Z153</f>
        <v>288.75</v>
      </c>
      <c r="AB153" s="22">
        <f>AA153*1.65%</f>
        <v>4.7643750000000002</v>
      </c>
      <c r="AC153" s="22">
        <f>O153*1.65%</f>
        <v>5.7750000000000004</v>
      </c>
      <c r="AD153" s="26">
        <f>AC153-AB153</f>
        <v>1.0106250000000001</v>
      </c>
      <c r="AE153" s="22">
        <f>AA153*7.6%</f>
        <v>21.945</v>
      </c>
      <c r="AF153">
        <f>O153*7.6%</f>
        <v>26.599999999999998</v>
      </c>
      <c r="AG153" s="26">
        <f>AF153-AE153</f>
        <v>4.6549999999999976</v>
      </c>
    </row>
    <row r="154" spans="1:33" x14ac:dyDescent="0.25">
      <c r="A154">
        <v>200</v>
      </c>
      <c r="B154" s="10">
        <v>453423</v>
      </c>
      <c r="C154" s="10">
        <v>2</v>
      </c>
      <c r="D154" s="2" t="s">
        <v>538</v>
      </c>
      <c r="E154" s="3">
        <v>45056</v>
      </c>
      <c r="F154" s="4">
        <v>29</v>
      </c>
      <c r="G154" s="5">
        <v>377</v>
      </c>
      <c r="H154" s="4">
        <v>0.28999999999999998</v>
      </c>
      <c r="I154" s="2" t="s">
        <v>23</v>
      </c>
      <c r="J154" s="2" t="s">
        <v>539</v>
      </c>
      <c r="K154" s="12" t="s">
        <v>540</v>
      </c>
      <c r="L154" s="2" t="s">
        <v>541</v>
      </c>
      <c r="M154" s="2" t="s">
        <v>542</v>
      </c>
      <c r="N154" s="2" t="s">
        <v>543</v>
      </c>
      <c r="O154" s="5">
        <v>377</v>
      </c>
      <c r="P154" s="5">
        <v>0</v>
      </c>
      <c r="Q154" s="5">
        <v>100.85</v>
      </c>
      <c r="R154" s="2" t="s">
        <v>29</v>
      </c>
      <c r="S154" s="5">
        <v>0</v>
      </c>
      <c r="T154" s="2" t="s">
        <v>544</v>
      </c>
      <c r="U154" s="2" t="s">
        <v>31</v>
      </c>
      <c r="V154" s="2">
        <v>61201</v>
      </c>
      <c r="W154" s="13">
        <f>17.5+1.65+7.6</f>
        <v>26.75</v>
      </c>
      <c r="X154" s="21" t="s">
        <v>1289</v>
      </c>
      <c r="Y154" s="13">
        <f>W154-9.25</f>
        <v>17.5</v>
      </c>
      <c r="Z154" s="22">
        <f>O154*Y154%</f>
        <v>65.974999999999994</v>
      </c>
      <c r="AA154" s="22">
        <f>O154-Z154</f>
        <v>311.02499999999998</v>
      </c>
      <c r="AB154" s="22">
        <f>AA154*1.65%</f>
        <v>5.1319124999999994</v>
      </c>
      <c r="AC154" s="22">
        <f>O154*1.65%</f>
        <v>6.2205000000000004</v>
      </c>
      <c r="AD154" s="26">
        <f>AC154-AB154</f>
        <v>1.0885875000000009</v>
      </c>
      <c r="AE154" s="22">
        <f>AA154*7.6%</f>
        <v>23.637899999999998</v>
      </c>
      <c r="AF154">
        <f>O154*7.6%</f>
        <v>28.652000000000001</v>
      </c>
      <c r="AG154" s="26">
        <f>AF154-AE154</f>
        <v>5.0141000000000027</v>
      </c>
    </row>
    <row r="155" spans="1:33" x14ac:dyDescent="0.25">
      <c r="A155">
        <v>200</v>
      </c>
      <c r="B155" s="10">
        <v>453423</v>
      </c>
      <c r="C155" s="10">
        <v>2</v>
      </c>
      <c r="D155" s="2" t="s">
        <v>545</v>
      </c>
      <c r="E155" s="3">
        <v>45056</v>
      </c>
      <c r="F155" s="4">
        <v>54</v>
      </c>
      <c r="G155" s="5">
        <v>216</v>
      </c>
      <c r="H155" s="4">
        <v>32.4</v>
      </c>
      <c r="I155" s="2" t="s">
        <v>23</v>
      </c>
      <c r="J155" s="2" t="s">
        <v>539</v>
      </c>
      <c r="K155" s="12" t="s">
        <v>540</v>
      </c>
      <c r="L155" s="2" t="s">
        <v>541</v>
      </c>
      <c r="M155" s="2" t="s">
        <v>542</v>
      </c>
      <c r="N155" s="2" t="s">
        <v>543</v>
      </c>
      <c r="O155" s="5">
        <v>216</v>
      </c>
      <c r="P155" s="5">
        <v>0</v>
      </c>
      <c r="Q155" s="5">
        <v>57.78</v>
      </c>
      <c r="R155" s="2" t="s">
        <v>29</v>
      </c>
      <c r="S155" s="5">
        <v>0</v>
      </c>
      <c r="T155" s="2" t="s">
        <v>544</v>
      </c>
      <c r="U155" s="2" t="s">
        <v>31</v>
      </c>
      <c r="V155" s="2">
        <v>61201</v>
      </c>
      <c r="W155" s="13">
        <f>17.5+1.65+7.6</f>
        <v>26.75</v>
      </c>
      <c r="X155" s="21" t="s">
        <v>1289</v>
      </c>
      <c r="Y155" s="13">
        <f>W155-9.25</f>
        <v>17.5</v>
      </c>
      <c r="Z155" s="22">
        <f>O155*Y155%</f>
        <v>37.799999999999997</v>
      </c>
      <c r="AA155" s="22">
        <f>O155-Z155</f>
        <v>178.2</v>
      </c>
      <c r="AB155" s="22">
        <f>AA155*1.65%</f>
        <v>2.9403000000000001</v>
      </c>
      <c r="AC155" s="22">
        <f>O155*1.65%</f>
        <v>3.5640000000000001</v>
      </c>
      <c r="AD155" s="26">
        <f>AC155-AB155</f>
        <v>0.62369999999999992</v>
      </c>
      <c r="AE155" s="22">
        <f>AA155*7.6%</f>
        <v>13.543199999999999</v>
      </c>
      <c r="AF155">
        <f>O155*7.6%</f>
        <v>16.416</v>
      </c>
      <c r="AG155" s="26">
        <f>AF155-AE155</f>
        <v>2.8728000000000016</v>
      </c>
    </row>
    <row r="156" spans="1:33" x14ac:dyDescent="0.25">
      <c r="A156">
        <v>200</v>
      </c>
      <c r="B156" s="10">
        <v>453423</v>
      </c>
      <c r="C156" s="10">
        <v>2</v>
      </c>
      <c r="D156" s="2" t="s">
        <v>546</v>
      </c>
      <c r="E156" s="3">
        <v>45056</v>
      </c>
      <c r="F156" s="4">
        <v>84</v>
      </c>
      <c r="G156" s="5">
        <v>462</v>
      </c>
      <c r="H156" s="4">
        <v>2.52</v>
      </c>
      <c r="I156" s="2" t="s">
        <v>23</v>
      </c>
      <c r="J156" s="2" t="s">
        <v>539</v>
      </c>
      <c r="K156" s="12" t="s">
        <v>540</v>
      </c>
      <c r="L156" s="2" t="s">
        <v>541</v>
      </c>
      <c r="M156" s="2" t="s">
        <v>542</v>
      </c>
      <c r="N156" s="2" t="s">
        <v>543</v>
      </c>
      <c r="O156" s="5">
        <v>462</v>
      </c>
      <c r="P156" s="5">
        <v>0</v>
      </c>
      <c r="Q156" s="5">
        <v>123.58</v>
      </c>
      <c r="R156" s="2" t="s">
        <v>29</v>
      </c>
      <c r="S156" s="5">
        <v>0</v>
      </c>
      <c r="T156" s="2" t="s">
        <v>544</v>
      </c>
      <c r="U156" s="2" t="s">
        <v>31</v>
      </c>
      <c r="V156" s="2">
        <v>61201</v>
      </c>
      <c r="W156" s="13">
        <f>17.5+1.65+7.6</f>
        <v>26.75</v>
      </c>
      <c r="X156" s="21" t="s">
        <v>1289</v>
      </c>
      <c r="Y156" s="13">
        <f>W156-9.25</f>
        <v>17.5</v>
      </c>
      <c r="Z156" s="22">
        <f>O156*Y156%</f>
        <v>80.849999999999994</v>
      </c>
      <c r="AA156" s="22">
        <f>O156-Z156</f>
        <v>381.15</v>
      </c>
      <c r="AB156" s="22">
        <f>AA156*1.65%</f>
        <v>6.2889749999999998</v>
      </c>
      <c r="AC156" s="22">
        <f>O156*1.65%</f>
        <v>7.6230000000000002</v>
      </c>
      <c r="AD156" s="26">
        <f>AC156-AB156</f>
        <v>1.3340250000000005</v>
      </c>
      <c r="AE156" s="22">
        <f>AA156*7.6%</f>
        <v>28.967399999999998</v>
      </c>
      <c r="AF156">
        <f>O156*7.6%</f>
        <v>35.112000000000002</v>
      </c>
      <c r="AG156" s="26">
        <f>AF156-AE156</f>
        <v>6.1446000000000041</v>
      </c>
    </row>
    <row r="157" spans="1:33" x14ac:dyDescent="0.25">
      <c r="A157">
        <v>200</v>
      </c>
      <c r="B157" s="10">
        <v>453448</v>
      </c>
      <c r="C157" s="10">
        <v>2</v>
      </c>
      <c r="D157" s="2" t="s">
        <v>205</v>
      </c>
      <c r="E157" s="3">
        <v>45056</v>
      </c>
      <c r="F157" s="4">
        <v>700</v>
      </c>
      <c r="G157" s="5">
        <v>700</v>
      </c>
      <c r="H157" s="4">
        <v>35</v>
      </c>
      <c r="I157" s="2" t="s">
        <v>23</v>
      </c>
      <c r="J157" s="2" t="s">
        <v>539</v>
      </c>
      <c r="K157" s="12" t="s">
        <v>540</v>
      </c>
      <c r="L157" s="2" t="s">
        <v>733</v>
      </c>
      <c r="M157" s="2" t="s">
        <v>734</v>
      </c>
      <c r="N157" s="2" t="s">
        <v>735</v>
      </c>
      <c r="O157" s="5">
        <v>700</v>
      </c>
      <c r="P157" s="5">
        <v>0</v>
      </c>
      <c r="Q157" s="5">
        <v>187.25</v>
      </c>
      <c r="R157" s="2" t="s">
        <v>29</v>
      </c>
      <c r="S157" s="5">
        <v>0</v>
      </c>
      <c r="T157" s="2" t="s">
        <v>724</v>
      </c>
      <c r="U157" s="2" t="s">
        <v>31</v>
      </c>
      <c r="V157" s="2">
        <v>61204</v>
      </c>
      <c r="W157" s="13">
        <f>17.5+1.65+7.6</f>
        <v>26.75</v>
      </c>
      <c r="X157" s="21" t="s">
        <v>1289</v>
      </c>
      <c r="Y157" s="13">
        <f>W157-9.25</f>
        <v>17.5</v>
      </c>
      <c r="Z157" s="22">
        <f>O157*Y157%</f>
        <v>122.49999999999999</v>
      </c>
      <c r="AA157" s="22">
        <f>O157-Z157</f>
        <v>577.5</v>
      </c>
      <c r="AB157" s="22">
        <f>AA157*1.65%</f>
        <v>9.5287500000000005</v>
      </c>
      <c r="AC157" s="22">
        <f>O157*1.65%</f>
        <v>11.55</v>
      </c>
      <c r="AD157" s="26">
        <f>AC157-AB157</f>
        <v>2.0212500000000002</v>
      </c>
      <c r="AE157" s="22">
        <f>AA157*7.6%</f>
        <v>43.89</v>
      </c>
      <c r="AF157">
        <f>O157*7.6%</f>
        <v>53.199999999999996</v>
      </c>
      <c r="AG157" s="26">
        <f>AF157-AE157</f>
        <v>9.3099999999999952</v>
      </c>
    </row>
    <row r="158" spans="1:33" x14ac:dyDescent="0.25">
      <c r="A158">
        <v>200</v>
      </c>
      <c r="B158" s="10">
        <v>453672</v>
      </c>
      <c r="C158" s="10">
        <v>2</v>
      </c>
      <c r="D158" s="2" t="s">
        <v>263</v>
      </c>
      <c r="E158" s="3">
        <v>45057</v>
      </c>
      <c r="F158" s="4">
        <v>1</v>
      </c>
      <c r="G158" s="5">
        <v>26</v>
      </c>
      <c r="H158" s="4">
        <v>1.0999999999999999E-2</v>
      </c>
      <c r="I158" s="2" t="s">
        <v>23</v>
      </c>
      <c r="J158" s="2" t="s">
        <v>539</v>
      </c>
      <c r="K158" s="12" t="s">
        <v>540</v>
      </c>
      <c r="L158" s="2" t="s">
        <v>742</v>
      </c>
      <c r="M158" s="2" t="s">
        <v>743</v>
      </c>
      <c r="N158" s="2" t="s">
        <v>744</v>
      </c>
      <c r="O158" s="5">
        <v>26</v>
      </c>
      <c r="P158" s="5">
        <v>0</v>
      </c>
      <c r="Q158" s="5">
        <v>6.96</v>
      </c>
      <c r="R158" s="2" t="s">
        <v>29</v>
      </c>
      <c r="S158" s="5">
        <v>0</v>
      </c>
      <c r="T158" s="2" t="s">
        <v>685</v>
      </c>
      <c r="U158" s="2" t="s">
        <v>31</v>
      </c>
      <c r="V158" s="2">
        <v>61204</v>
      </c>
      <c r="W158" s="13">
        <f>17.5+1.65+7.6</f>
        <v>26.75</v>
      </c>
      <c r="X158" s="21" t="s">
        <v>1289</v>
      </c>
      <c r="Y158" s="13">
        <f>W158-9.25</f>
        <v>17.5</v>
      </c>
      <c r="Z158" s="22">
        <f>O158*Y158%</f>
        <v>4.55</v>
      </c>
      <c r="AA158" s="22">
        <f>O158-Z158</f>
        <v>21.45</v>
      </c>
      <c r="AB158" s="22">
        <f>AA158*1.65%</f>
        <v>0.35392499999999999</v>
      </c>
      <c r="AC158" s="22">
        <f>O158*1.65%</f>
        <v>0.42900000000000005</v>
      </c>
      <c r="AD158" s="26">
        <f>AC158-AB158</f>
        <v>7.5075000000000058E-2</v>
      </c>
      <c r="AE158" s="22">
        <f>AA158*7.6%</f>
        <v>1.6301999999999999</v>
      </c>
      <c r="AF158">
        <f>O158*7.6%</f>
        <v>1.976</v>
      </c>
      <c r="AG158" s="26">
        <f>AF158-AE158</f>
        <v>0.34580000000000011</v>
      </c>
    </row>
    <row r="159" spans="1:33" x14ac:dyDescent="0.25">
      <c r="A159">
        <v>200</v>
      </c>
      <c r="B159" s="10">
        <v>453672</v>
      </c>
      <c r="C159" s="10">
        <v>2</v>
      </c>
      <c r="D159" s="2" t="s">
        <v>111</v>
      </c>
      <c r="E159" s="3">
        <v>45057</v>
      </c>
      <c r="F159" s="4">
        <v>1</v>
      </c>
      <c r="G159" s="5">
        <v>30</v>
      </c>
      <c r="H159" s="4">
        <v>1</v>
      </c>
      <c r="I159" s="2" t="s">
        <v>23</v>
      </c>
      <c r="J159" s="2" t="s">
        <v>539</v>
      </c>
      <c r="K159" s="12" t="s">
        <v>540</v>
      </c>
      <c r="L159" s="2" t="s">
        <v>742</v>
      </c>
      <c r="M159" s="2" t="s">
        <v>743</v>
      </c>
      <c r="N159" s="2" t="s">
        <v>744</v>
      </c>
      <c r="O159" s="5">
        <v>30</v>
      </c>
      <c r="P159" s="5">
        <v>0</v>
      </c>
      <c r="Q159" s="5">
        <v>8.0299999999999994</v>
      </c>
      <c r="R159" s="2" t="s">
        <v>29</v>
      </c>
      <c r="S159" s="5">
        <v>0</v>
      </c>
      <c r="T159" s="2" t="s">
        <v>685</v>
      </c>
      <c r="U159" s="2" t="s">
        <v>31</v>
      </c>
      <c r="V159" s="2">
        <v>61204</v>
      </c>
      <c r="W159" s="13">
        <f>17.5+1.65+7.6</f>
        <v>26.75</v>
      </c>
      <c r="X159" s="21" t="s">
        <v>1289</v>
      </c>
      <c r="Y159" s="13">
        <f>W159-9.25</f>
        <v>17.5</v>
      </c>
      <c r="Z159" s="22">
        <f>O159*Y159%</f>
        <v>5.25</v>
      </c>
      <c r="AA159" s="22">
        <f>O159-Z159</f>
        <v>24.75</v>
      </c>
      <c r="AB159" s="22">
        <f>AA159*1.65%</f>
        <v>0.40837500000000004</v>
      </c>
      <c r="AC159" s="22">
        <f>O159*1.65%</f>
        <v>0.495</v>
      </c>
      <c r="AD159" s="26">
        <f>AC159-AB159</f>
        <v>8.6624999999999952E-2</v>
      </c>
      <c r="AE159" s="22">
        <f>AA159*7.6%</f>
        <v>1.881</v>
      </c>
      <c r="AF159">
        <f>O159*7.6%</f>
        <v>2.2799999999999998</v>
      </c>
      <c r="AG159" s="26">
        <f>AF159-AE159</f>
        <v>0.3989999999999998</v>
      </c>
    </row>
    <row r="160" spans="1:33" x14ac:dyDescent="0.25">
      <c r="A160">
        <v>200</v>
      </c>
      <c r="B160" s="10">
        <v>453672</v>
      </c>
      <c r="C160" s="10">
        <v>2</v>
      </c>
      <c r="D160" s="2" t="s">
        <v>745</v>
      </c>
      <c r="E160" s="3">
        <v>45057</v>
      </c>
      <c r="F160" s="4">
        <v>1</v>
      </c>
      <c r="G160" s="5">
        <v>120</v>
      </c>
      <c r="H160" s="4">
        <v>2.5</v>
      </c>
      <c r="I160" s="2" t="s">
        <v>23</v>
      </c>
      <c r="J160" s="2" t="s">
        <v>539</v>
      </c>
      <c r="K160" s="12" t="s">
        <v>540</v>
      </c>
      <c r="L160" s="2" t="s">
        <v>742</v>
      </c>
      <c r="M160" s="2" t="s">
        <v>743</v>
      </c>
      <c r="N160" s="2" t="s">
        <v>744</v>
      </c>
      <c r="O160" s="5">
        <v>120</v>
      </c>
      <c r="P160" s="5">
        <v>0</v>
      </c>
      <c r="Q160" s="5">
        <v>32.1</v>
      </c>
      <c r="R160" s="2" t="s">
        <v>29</v>
      </c>
      <c r="S160" s="5">
        <v>0</v>
      </c>
      <c r="T160" s="2" t="s">
        <v>685</v>
      </c>
      <c r="U160" s="2" t="s">
        <v>31</v>
      </c>
      <c r="V160" s="2">
        <v>61204</v>
      </c>
      <c r="W160" s="13">
        <f>17.5+1.65+7.6</f>
        <v>26.75</v>
      </c>
      <c r="X160" s="21" t="s">
        <v>1289</v>
      </c>
      <c r="Y160" s="13">
        <f>W160-9.25</f>
        <v>17.5</v>
      </c>
      <c r="Z160" s="22">
        <f>O160*Y160%</f>
        <v>21</v>
      </c>
      <c r="AA160" s="22">
        <f>O160-Z160</f>
        <v>99</v>
      </c>
      <c r="AB160" s="22">
        <f>AA160*1.65%</f>
        <v>1.6335000000000002</v>
      </c>
      <c r="AC160" s="22">
        <f>O160*1.65%</f>
        <v>1.98</v>
      </c>
      <c r="AD160" s="26">
        <f>AC160-AB160</f>
        <v>0.34649999999999981</v>
      </c>
      <c r="AE160" s="22">
        <f>AA160*7.6%</f>
        <v>7.524</v>
      </c>
      <c r="AF160">
        <f>O160*7.6%</f>
        <v>9.1199999999999992</v>
      </c>
      <c r="AG160" s="26">
        <f>AF160-AE160</f>
        <v>1.5959999999999992</v>
      </c>
    </row>
    <row r="161" spans="1:33" x14ac:dyDescent="0.25">
      <c r="A161">
        <v>200</v>
      </c>
      <c r="B161" s="10">
        <v>453672</v>
      </c>
      <c r="C161" s="10">
        <v>2</v>
      </c>
      <c r="D161" s="2" t="s">
        <v>746</v>
      </c>
      <c r="E161" s="3">
        <v>45057</v>
      </c>
      <c r="F161" s="4">
        <v>1</v>
      </c>
      <c r="G161" s="5">
        <v>110</v>
      </c>
      <c r="H161" s="4">
        <v>1.5</v>
      </c>
      <c r="I161" s="2" t="s">
        <v>23</v>
      </c>
      <c r="J161" s="2" t="s">
        <v>539</v>
      </c>
      <c r="K161" s="12" t="s">
        <v>540</v>
      </c>
      <c r="L161" s="2" t="s">
        <v>742</v>
      </c>
      <c r="M161" s="2" t="s">
        <v>743</v>
      </c>
      <c r="N161" s="2" t="s">
        <v>744</v>
      </c>
      <c r="O161" s="5">
        <v>110</v>
      </c>
      <c r="P161" s="5">
        <v>0</v>
      </c>
      <c r="Q161" s="5">
        <v>29.43</v>
      </c>
      <c r="R161" s="2" t="s">
        <v>29</v>
      </c>
      <c r="S161" s="5">
        <v>0</v>
      </c>
      <c r="T161" s="2" t="s">
        <v>685</v>
      </c>
      <c r="U161" s="2" t="s">
        <v>31</v>
      </c>
      <c r="V161" s="2">
        <v>61204</v>
      </c>
      <c r="W161" s="13">
        <f>17.5+1.65+7.6</f>
        <v>26.75</v>
      </c>
      <c r="X161" s="21" t="s">
        <v>1289</v>
      </c>
      <c r="Y161" s="13">
        <f>W161-9.25</f>
        <v>17.5</v>
      </c>
      <c r="Z161" s="22">
        <f>O161*Y161%</f>
        <v>19.25</v>
      </c>
      <c r="AA161" s="22">
        <f>O161-Z161</f>
        <v>90.75</v>
      </c>
      <c r="AB161" s="22">
        <f>AA161*1.65%</f>
        <v>1.4973750000000001</v>
      </c>
      <c r="AC161" s="22">
        <f>O161*1.65%</f>
        <v>1.8150000000000002</v>
      </c>
      <c r="AD161" s="26">
        <f>AC161-AB161</f>
        <v>0.31762500000000005</v>
      </c>
      <c r="AE161" s="22">
        <f>AA161*7.6%</f>
        <v>6.8970000000000002</v>
      </c>
      <c r="AF161">
        <f>O161*7.6%</f>
        <v>8.36</v>
      </c>
      <c r="AG161" s="26">
        <f>AF161-AE161</f>
        <v>1.4629999999999992</v>
      </c>
    </row>
    <row r="162" spans="1:33" x14ac:dyDescent="0.25">
      <c r="A162">
        <v>200</v>
      </c>
      <c r="B162" s="10">
        <v>453688</v>
      </c>
      <c r="C162" s="10">
        <v>2</v>
      </c>
      <c r="D162" s="2" t="s">
        <v>205</v>
      </c>
      <c r="E162" s="3">
        <v>45057</v>
      </c>
      <c r="F162" s="4">
        <v>350</v>
      </c>
      <c r="G162" s="5">
        <v>350</v>
      </c>
      <c r="H162" s="4">
        <v>17.5</v>
      </c>
      <c r="I162" s="2" t="s">
        <v>23</v>
      </c>
      <c r="J162" s="2" t="s">
        <v>539</v>
      </c>
      <c r="K162" s="12" t="s">
        <v>540</v>
      </c>
      <c r="L162" s="2" t="s">
        <v>748</v>
      </c>
      <c r="M162" s="2" t="s">
        <v>749</v>
      </c>
      <c r="N162" s="2" t="s">
        <v>750</v>
      </c>
      <c r="O162" s="5">
        <v>350</v>
      </c>
      <c r="P162" s="5">
        <v>0</v>
      </c>
      <c r="Q162" s="5">
        <v>93.63</v>
      </c>
      <c r="R162" s="2" t="s">
        <v>29</v>
      </c>
      <c r="S162" s="5">
        <v>0</v>
      </c>
      <c r="T162" s="2" t="s">
        <v>724</v>
      </c>
      <c r="U162" s="2" t="s">
        <v>31</v>
      </c>
      <c r="V162" s="2">
        <v>61204</v>
      </c>
      <c r="W162" s="13">
        <f>17.5+1.65+7.6</f>
        <v>26.75</v>
      </c>
      <c r="X162" s="21" t="s">
        <v>1289</v>
      </c>
      <c r="Y162" s="13">
        <f>W162-9.25</f>
        <v>17.5</v>
      </c>
      <c r="Z162" s="22">
        <f>O162*Y162%</f>
        <v>61.249999999999993</v>
      </c>
      <c r="AA162" s="22">
        <f>O162-Z162</f>
        <v>288.75</v>
      </c>
      <c r="AB162" s="22">
        <f>AA162*1.65%</f>
        <v>4.7643750000000002</v>
      </c>
      <c r="AC162" s="22">
        <f>O162*1.65%</f>
        <v>5.7750000000000004</v>
      </c>
      <c r="AD162" s="26">
        <f>AC162-AB162</f>
        <v>1.0106250000000001</v>
      </c>
      <c r="AE162" s="22">
        <f>AA162*7.6%</f>
        <v>21.945</v>
      </c>
      <c r="AF162">
        <f>O162*7.6%</f>
        <v>26.599999999999998</v>
      </c>
      <c r="AG162" s="26">
        <f>AF162-AE162</f>
        <v>4.6549999999999976</v>
      </c>
    </row>
    <row r="163" spans="1:33" x14ac:dyDescent="0.25">
      <c r="A163">
        <v>200</v>
      </c>
      <c r="B163" s="10">
        <v>453711</v>
      </c>
      <c r="C163" s="10">
        <v>2</v>
      </c>
      <c r="D163" s="2" t="s">
        <v>548</v>
      </c>
      <c r="E163" s="3">
        <v>45058</v>
      </c>
      <c r="F163" s="4">
        <v>1</v>
      </c>
      <c r="G163" s="5">
        <v>62.5</v>
      </c>
      <c r="H163" s="4">
        <v>0.315</v>
      </c>
      <c r="I163" s="2" t="s">
        <v>23</v>
      </c>
      <c r="J163" s="2" t="s">
        <v>539</v>
      </c>
      <c r="K163" s="12" t="s">
        <v>540</v>
      </c>
      <c r="L163" s="2" t="s">
        <v>752</v>
      </c>
      <c r="M163" s="2" t="s">
        <v>753</v>
      </c>
      <c r="N163" s="2" t="s">
        <v>23</v>
      </c>
      <c r="O163" s="5">
        <v>62.5</v>
      </c>
      <c r="P163" s="5">
        <v>0</v>
      </c>
      <c r="Q163" s="5">
        <v>16.71</v>
      </c>
      <c r="R163" s="2" t="s">
        <v>29</v>
      </c>
      <c r="S163" s="5">
        <v>0</v>
      </c>
      <c r="T163" s="2" t="s">
        <v>544</v>
      </c>
      <c r="U163" s="2" t="s">
        <v>31</v>
      </c>
      <c r="V163" s="2">
        <v>61201</v>
      </c>
      <c r="W163" s="13">
        <f>17.5+1.65+7.6</f>
        <v>26.75</v>
      </c>
      <c r="X163" s="21" t="s">
        <v>1289</v>
      </c>
      <c r="Y163" s="13">
        <f>W163-9.25</f>
        <v>17.5</v>
      </c>
      <c r="Z163" s="22">
        <f>O163*Y163%</f>
        <v>10.9375</v>
      </c>
      <c r="AA163" s="22">
        <f>O163-Z163</f>
        <v>51.5625</v>
      </c>
      <c r="AB163" s="22">
        <f>AA163*1.65%</f>
        <v>0.85078125000000004</v>
      </c>
      <c r="AC163" s="22">
        <f>O163*1.65%</f>
        <v>1.03125</v>
      </c>
      <c r="AD163" s="26">
        <f>AC163-AB163</f>
        <v>0.18046874999999996</v>
      </c>
      <c r="AE163" s="22">
        <f>AA163*7.6%</f>
        <v>3.9187499999999997</v>
      </c>
      <c r="AF163">
        <f>O163*7.6%</f>
        <v>4.75</v>
      </c>
      <c r="AG163" s="26">
        <f>AF163-AE163</f>
        <v>0.83125000000000027</v>
      </c>
    </row>
    <row r="164" spans="1:33" x14ac:dyDescent="0.25">
      <c r="A164">
        <v>200</v>
      </c>
      <c r="B164" s="10">
        <v>453711</v>
      </c>
      <c r="C164" s="10">
        <v>2</v>
      </c>
      <c r="D164" s="2" t="s">
        <v>551</v>
      </c>
      <c r="E164" s="3">
        <v>45058</v>
      </c>
      <c r="F164" s="4">
        <v>1</v>
      </c>
      <c r="G164" s="5">
        <v>62.5</v>
      </c>
      <c r="H164" s="4">
        <v>0.18</v>
      </c>
      <c r="I164" s="2" t="s">
        <v>23</v>
      </c>
      <c r="J164" s="2" t="s">
        <v>539</v>
      </c>
      <c r="K164" s="12" t="s">
        <v>540</v>
      </c>
      <c r="L164" s="2" t="s">
        <v>752</v>
      </c>
      <c r="M164" s="2" t="s">
        <v>753</v>
      </c>
      <c r="N164" s="2" t="s">
        <v>23</v>
      </c>
      <c r="O164" s="5">
        <v>62.5</v>
      </c>
      <c r="P164" s="5">
        <v>0</v>
      </c>
      <c r="Q164" s="5">
        <v>16.72</v>
      </c>
      <c r="R164" s="2" t="s">
        <v>29</v>
      </c>
      <c r="S164" s="5">
        <v>0</v>
      </c>
      <c r="T164" s="2" t="s">
        <v>544</v>
      </c>
      <c r="U164" s="2" t="s">
        <v>31</v>
      </c>
      <c r="V164" s="2">
        <v>61201</v>
      </c>
      <c r="W164" s="13">
        <f>17.5+1.65+7.6</f>
        <v>26.75</v>
      </c>
      <c r="X164" s="21" t="s">
        <v>1289</v>
      </c>
      <c r="Y164" s="13">
        <f>W164-9.25</f>
        <v>17.5</v>
      </c>
      <c r="Z164" s="22">
        <f>O164*Y164%</f>
        <v>10.9375</v>
      </c>
      <c r="AA164" s="22">
        <f>O164-Z164</f>
        <v>51.5625</v>
      </c>
      <c r="AB164" s="22">
        <f>AA164*1.65%</f>
        <v>0.85078125000000004</v>
      </c>
      <c r="AC164" s="22">
        <f>O164*1.65%</f>
        <v>1.03125</v>
      </c>
      <c r="AD164" s="26">
        <f>AC164-AB164</f>
        <v>0.18046874999999996</v>
      </c>
      <c r="AE164" s="22">
        <f>AA164*7.6%</f>
        <v>3.9187499999999997</v>
      </c>
      <c r="AF164">
        <f>O164*7.6%</f>
        <v>4.75</v>
      </c>
      <c r="AG164" s="26">
        <f>AF164-AE164</f>
        <v>0.83125000000000027</v>
      </c>
    </row>
    <row r="165" spans="1:33" x14ac:dyDescent="0.25">
      <c r="A165">
        <v>200</v>
      </c>
      <c r="B165" s="10">
        <v>453711</v>
      </c>
      <c r="C165" s="10">
        <v>2</v>
      </c>
      <c r="D165" s="2" t="s">
        <v>552</v>
      </c>
      <c r="E165" s="3">
        <v>45058</v>
      </c>
      <c r="F165" s="4">
        <v>1</v>
      </c>
      <c r="G165" s="5">
        <v>62.5</v>
      </c>
      <c r="H165" s="4">
        <v>0.05</v>
      </c>
      <c r="I165" s="2" t="s">
        <v>23</v>
      </c>
      <c r="J165" s="2" t="s">
        <v>539</v>
      </c>
      <c r="K165" s="12" t="s">
        <v>540</v>
      </c>
      <c r="L165" s="2" t="s">
        <v>752</v>
      </c>
      <c r="M165" s="2" t="s">
        <v>753</v>
      </c>
      <c r="N165" s="2" t="s">
        <v>23</v>
      </c>
      <c r="O165" s="5">
        <v>62.5</v>
      </c>
      <c r="P165" s="5">
        <v>0</v>
      </c>
      <c r="Q165" s="5">
        <v>16.72</v>
      </c>
      <c r="R165" s="2" t="s">
        <v>29</v>
      </c>
      <c r="S165" s="5">
        <v>0</v>
      </c>
      <c r="T165" s="2" t="s">
        <v>544</v>
      </c>
      <c r="U165" s="2" t="s">
        <v>31</v>
      </c>
      <c r="V165" s="2">
        <v>61201</v>
      </c>
      <c r="W165" s="13">
        <f>17.5+1.65+7.6</f>
        <v>26.75</v>
      </c>
      <c r="X165" s="21" t="s">
        <v>1289</v>
      </c>
      <c r="Y165" s="13">
        <f>W165-9.25</f>
        <v>17.5</v>
      </c>
      <c r="Z165" s="22">
        <f>O165*Y165%</f>
        <v>10.9375</v>
      </c>
      <c r="AA165" s="22">
        <f>O165-Z165</f>
        <v>51.5625</v>
      </c>
      <c r="AB165" s="22">
        <f>AA165*1.65%</f>
        <v>0.85078125000000004</v>
      </c>
      <c r="AC165" s="22">
        <f>O165*1.65%</f>
        <v>1.03125</v>
      </c>
      <c r="AD165" s="26">
        <f>AC165-AB165</f>
        <v>0.18046874999999996</v>
      </c>
      <c r="AE165" s="22">
        <f>AA165*7.6%</f>
        <v>3.9187499999999997</v>
      </c>
      <c r="AF165">
        <f>O165*7.6%</f>
        <v>4.75</v>
      </c>
      <c r="AG165" s="26">
        <f>AF165-AE165</f>
        <v>0.83125000000000027</v>
      </c>
    </row>
    <row r="166" spans="1:33" x14ac:dyDescent="0.25">
      <c r="A166">
        <v>200</v>
      </c>
      <c r="B166" s="10">
        <v>453717</v>
      </c>
      <c r="C166" s="10">
        <v>2</v>
      </c>
      <c r="D166" s="2" t="s">
        <v>746</v>
      </c>
      <c r="E166" s="3">
        <v>45058</v>
      </c>
      <c r="F166" s="4">
        <v>1</v>
      </c>
      <c r="G166" s="5">
        <v>110</v>
      </c>
      <c r="H166" s="4">
        <v>1.5</v>
      </c>
      <c r="I166" s="2" t="s">
        <v>23</v>
      </c>
      <c r="J166" s="2" t="s">
        <v>539</v>
      </c>
      <c r="K166" s="12" t="s">
        <v>540</v>
      </c>
      <c r="L166" s="2" t="s">
        <v>755</v>
      </c>
      <c r="M166" s="2" t="s">
        <v>756</v>
      </c>
      <c r="N166" s="2" t="s">
        <v>757</v>
      </c>
      <c r="O166" s="5">
        <v>110</v>
      </c>
      <c r="P166" s="5">
        <v>0</v>
      </c>
      <c r="Q166" s="5">
        <v>29.43</v>
      </c>
      <c r="R166" s="2" t="s">
        <v>29</v>
      </c>
      <c r="S166" s="5">
        <v>0</v>
      </c>
      <c r="T166" s="2" t="s">
        <v>685</v>
      </c>
      <c r="U166" s="2" t="s">
        <v>31</v>
      </c>
      <c r="V166" s="2">
        <v>61204</v>
      </c>
      <c r="W166" s="13">
        <f>17.5+1.65+7.6</f>
        <v>26.75</v>
      </c>
      <c r="X166" s="21" t="s">
        <v>1289</v>
      </c>
      <c r="Y166" s="13">
        <f>W166-9.25</f>
        <v>17.5</v>
      </c>
      <c r="Z166" s="22">
        <f>O166*Y166%</f>
        <v>19.25</v>
      </c>
      <c r="AA166" s="22">
        <f>O166-Z166</f>
        <v>90.75</v>
      </c>
      <c r="AB166" s="22">
        <f>AA166*1.65%</f>
        <v>1.4973750000000001</v>
      </c>
      <c r="AC166" s="22">
        <f>O166*1.65%</f>
        <v>1.8150000000000002</v>
      </c>
      <c r="AD166" s="26">
        <f>AC166-AB166</f>
        <v>0.31762500000000005</v>
      </c>
      <c r="AE166" s="22">
        <f>AA166*7.6%</f>
        <v>6.8970000000000002</v>
      </c>
      <c r="AF166">
        <f>O166*7.6%</f>
        <v>8.36</v>
      </c>
      <c r="AG166" s="26">
        <f>AF166-AE166</f>
        <v>1.4629999999999992</v>
      </c>
    </row>
    <row r="167" spans="1:33" x14ac:dyDescent="0.25">
      <c r="A167">
        <v>200</v>
      </c>
      <c r="B167" s="10">
        <v>453718</v>
      </c>
      <c r="C167" s="10">
        <v>2</v>
      </c>
      <c r="D167" s="2" t="s">
        <v>216</v>
      </c>
      <c r="E167" s="3">
        <v>45058</v>
      </c>
      <c r="F167" s="4">
        <v>2</v>
      </c>
      <c r="G167" s="5">
        <v>1560</v>
      </c>
      <c r="H167" s="4">
        <v>16</v>
      </c>
      <c r="I167" s="2" t="s">
        <v>23</v>
      </c>
      <c r="J167" s="2" t="s">
        <v>539</v>
      </c>
      <c r="K167" s="12" t="s">
        <v>540</v>
      </c>
      <c r="L167" s="2" t="s">
        <v>755</v>
      </c>
      <c r="M167" s="2" t="s">
        <v>756</v>
      </c>
      <c r="N167" s="2" t="s">
        <v>757</v>
      </c>
      <c r="O167" s="5">
        <v>1560</v>
      </c>
      <c r="P167" s="5">
        <v>0</v>
      </c>
      <c r="Q167" s="5">
        <v>417.3</v>
      </c>
      <c r="R167" s="2" t="s">
        <v>29</v>
      </c>
      <c r="S167" s="5">
        <v>0</v>
      </c>
      <c r="T167" s="2" t="s">
        <v>685</v>
      </c>
      <c r="U167" s="2" t="s">
        <v>31</v>
      </c>
      <c r="V167" s="2">
        <v>61204</v>
      </c>
      <c r="W167" s="13">
        <f>17.5+1.65+7.6</f>
        <v>26.75</v>
      </c>
      <c r="X167" s="21" t="s">
        <v>1289</v>
      </c>
      <c r="Y167" s="13">
        <f>W167-9.25</f>
        <v>17.5</v>
      </c>
      <c r="Z167" s="22">
        <f>O167*Y167%</f>
        <v>273</v>
      </c>
      <c r="AA167" s="22">
        <f>O167-Z167</f>
        <v>1287</v>
      </c>
      <c r="AB167" s="22">
        <f>AA167*1.65%</f>
        <v>21.235500000000002</v>
      </c>
      <c r="AC167" s="22">
        <f>O167*1.65%</f>
        <v>25.740000000000002</v>
      </c>
      <c r="AD167" s="26">
        <f>AC167-AB167</f>
        <v>4.5045000000000002</v>
      </c>
      <c r="AE167" s="22">
        <f>AA167*7.6%</f>
        <v>97.811999999999998</v>
      </c>
      <c r="AF167">
        <f>O167*7.6%</f>
        <v>118.56</v>
      </c>
      <c r="AG167" s="26">
        <f>AF167-AE167</f>
        <v>20.748000000000005</v>
      </c>
    </row>
    <row r="168" spans="1:33" x14ac:dyDescent="0.25">
      <c r="A168">
        <v>200</v>
      </c>
      <c r="B168" s="10">
        <v>453759</v>
      </c>
      <c r="C168" s="10">
        <v>2</v>
      </c>
      <c r="D168" s="2" t="s">
        <v>538</v>
      </c>
      <c r="E168" s="3">
        <v>45058</v>
      </c>
      <c r="F168" s="4">
        <v>32</v>
      </c>
      <c r="G168" s="5">
        <v>416</v>
      </c>
      <c r="H168" s="4">
        <v>0.32</v>
      </c>
      <c r="I168" s="2" t="s">
        <v>23</v>
      </c>
      <c r="J168" s="2" t="s">
        <v>539</v>
      </c>
      <c r="K168" s="12" t="s">
        <v>540</v>
      </c>
      <c r="L168" s="2" t="s">
        <v>541</v>
      </c>
      <c r="M168" s="2" t="s">
        <v>542</v>
      </c>
      <c r="N168" s="2" t="s">
        <v>543</v>
      </c>
      <c r="O168" s="5">
        <v>416</v>
      </c>
      <c r="P168" s="5">
        <v>0</v>
      </c>
      <c r="Q168" s="5">
        <v>111.28</v>
      </c>
      <c r="R168" s="2" t="s">
        <v>29</v>
      </c>
      <c r="S168" s="5">
        <v>0</v>
      </c>
      <c r="T168" s="2" t="s">
        <v>544</v>
      </c>
      <c r="U168" s="2" t="s">
        <v>31</v>
      </c>
      <c r="V168" s="2">
        <v>61201</v>
      </c>
      <c r="W168" s="13">
        <f>17.5+1.65+7.6</f>
        <v>26.75</v>
      </c>
      <c r="X168" s="21" t="s">
        <v>1289</v>
      </c>
      <c r="Y168" s="13">
        <f>W168-9.25</f>
        <v>17.5</v>
      </c>
      <c r="Z168" s="22">
        <f>O168*Y168%</f>
        <v>72.8</v>
      </c>
      <c r="AA168" s="22">
        <f>O168-Z168</f>
        <v>343.2</v>
      </c>
      <c r="AB168" s="22">
        <f>AA168*1.65%</f>
        <v>5.6627999999999998</v>
      </c>
      <c r="AC168" s="22">
        <f>O168*1.65%</f>
        <v>6.8640000000000008</v>
      </c>
      <c r="AD168" s="26">
        <f>AC168-AB168</f>
        <v>1.2012000000000009</v>
      </c>
      <c r="AE168" s="22">
        <f>AA168*7.6%</f>
        <v>26.083199999999998</v>
      </c>
      <c r="AF168">
        <f>O168*7.6%</f>
        <v>31.616</v>
      </c>
      <c r="AG168" s="26">
        <f>AF168-AE168</f>
        <v>5.5328000000000017</v>
      </c>
    </row>
    <row r="169" spans="1:33" x14ac:dyDescent="0.25">
      <c r="A169">
        <v>200</v>
      </c>
      <c r="B169" s="10">
        <v>453759</v>
      </c>
      <c r="C169" s="10">
        <v>2</v>
      </c>
      <c r="D169" s="2" t="s">
        <v>546</v>
      </c>
      <c r="E169" s="3">
        <v>45058</v>
      </c>
      <c r="F169" s="4">
        <v>96</v>
      </c>
      <c r="G169" s="5">
        <v>528</v>
      </c>
      <c r="H169" s="4">
        <v>2.88</v>
      </c>
      <c r="I169" s="2" t="s">
        <v>23</v>
      </c>
      <c r="J169" s="2" t="s">
        <v>539</v>
      </c>
      <c r="K169" s="12" t="s">
        <v>540</v>
      </c>
      <c r="L169" s="2" t="s">
        <v>541</v>
      </c>
      <c r="M169" s="2" t="s">
        <v>542</v>
      </c>
      <c r="N169" s="2" t="s">
        <v>543</v>
      </c>
      <c r="O169" s="5">
        <v>528</v>
      </c>
      <c r="P169" s="5">
        <v>0</v>
      </c>
      <c r="Q169" s="5">
        <v>141.24</v>
      </c>
      <c r="R169" s="2" t="s">
        <v>29</v>
      </c>
      <c r="S169" s="5">
        <v>0</v>
      </c>
      <c r="T169" s="2" t="s">
        <v>544</v>
      </c>
      <c r="U169" s="2" t="s">
        <v>31</v>
      </c>
      <c r="V169" s="2">
        <v>61201</v>
      </c>
      <c r="W169" s="13">
        <f>17.5+1.65+7.6</f>
        <v>26.75</v>
      </c>
      <c r="X169" s="21" t="s">
        <v>1289</v>
      </c>
      <c r="Y169" s="13">
        <f>W169-9.25</f>
        <v>17.5</v>
      </c>
      <c r="Z169" s="22">
        <f>O169*Y169%</f>
        <v>92.399999999999991</v>
      </c>
      <c r="AA169" s="22">
        <f>O169-Z169</f>
        <v>435.6</v>
      </c>
      <c r="AB169" s="22">
        <f>AA169*1.65%</f>
        <v>7.1874000000000011</v>
      </c>
      <c r="AC169" s="22">
        <f>O169*1.65%</f>
        <v>8.7119999999999997</v>
      </c>
      <c r="AD169" s="26">
        <f>AC169-AB169</f>
        <v>1.5245999999999986</v>
      </c>
      <c r="AE169" s="22">
        <f>AA169*7.6%</f>
        <v>33.105600000000003</v>
      </c>
      <c r="AF169">
        <f>O169*7.6%</f>
        <v>40.128</v>
      </c>
      <c r="AG169" s="26">
        <f>AF169-AE169</f>
        <v>7.0223999999999975</v>
      </c>
    </row>
    <row r="170" spans="1:33" x14ac:dyDescent="0.25">
      <c r="A170">
        <v>200</v>
      </c>
      <c r="B170" s="10">
        <v>453853</v>
      </c>
      <c r="C170" s="10">
        <v>2</v>
      </c>
      <c r="D170" s="2" t="s">
        <v>761</v>
      </c>
      <c r="E170" s="3">
        <v>45058</v>
      </c>
      <c r="F170" s="4">
        <v>4000</v>
      </c>
      <c r="G170" s="5">
        <v>40</v>
      </c>
      <c r="H170" s="4">
        <v>4</v>
      </c>
      <c r="I170" s="2" t="s">
        <v>23</v>
      </c>
      <c r="J170" s="2" t="s">
        <v>539</v>
      </c>
      <c r="K170" s="12" t="s">
        <v>540</v>
      </c>
      <c r="L170" s="2" t="s">
        <v>733</v>
      </c>
      <c r="M170" s="2" t="s">
        <v>734</v>
      </c>
      <c r="N170" s="2" t="s">
        <v>735</v>
      </c>
      <c r="O170" s="5">
        <v>40</v>
      </c>
      <c r="P170" s="5">
        <v>0</v>
      </c>
      <c r="Q170" s="5">
        <v>10.7</v>
      </c>
      <c r="R170" s="2" t="s">
        <v>29</v>
      </c>
      <c r="S170" s="5">
        <v>0</v>
      </c>
      <c r="T170" s="2" t="s">
        <v>724</v>
      </c>
      <c r="U170" s="2" t="s">
        <v>31</v>
      </c>
      <c r="V170" s="2">
        <v>61204</v>
      </c>
      <c r="W170" s="13">
        <f>17.5+1.65+7.6</f>
        <v>26.75</v>
      </c>
      <c r="X170" s="21" t="s">
        <v>1289</v>
      </c>
      <c r="Y170" s="13">
        <f>W170-9.25</f>
        <v>17.5</v>
      </c>
      <c r="Z170" s="22">
        <f>O170*Y170%</f>
        <v>7</v>
      </c>
      <c r="AA170" s="22">
        <f>O170-Z170</f>
        <v>33</v>
      </c>
      <c r="AB170" s="22">
        <f>AA170*1.65%</f>
        <v>0.54449999999999998</v>
      </c>
      <c r="AC170" s="22">
        <f>O170*1.65%</f>
        <v>0.66</v>
      </c>
      <c r="AD170" s="26">
        <f>AC170-AB170</f>
        <v>0.11550000000000005</v>
      </c>
      <c r="AE170" s="22">
        <f>AA170*7.6%</f>
        <v>2.508</v>
      </c>
      <c r="AF170">
        <f>O170*7.6%</f>
        <v>3.04</v>
      </c>
      <c r="AG170" s="26">
        <f>AF170-AE170</f>
        <v>0.53200000000000003</v>
      </c>
    </row>
    <row r="171" spans="1:33" x14ac:dyDescent="0.25">
      <c r="A171">
        <v>200</v>
      </c>
      <c r="B171" s="10">
        <v>454049</v>
      </c>
      <c r="C171" s="10">
        <v>2</v>
      </c>
      <c r="D171" s="2" t="s">
        <v>775</v>
      </c>
      <c r="E171" s="3">
        <v>45061</v>
      </c>
      <c r="F171" s="4">
        <v>6</v>
      </c>
      <c r="G171" s="5">
        <v>90</v>
      </c>
      <c r="H171" s="4">
        <v>0.54</v>
      </c>
      <c r="I171" s="2" t="s">
        <v>23</v>
      </c>
      <c r="J171" s="2" t="s">
        <v>539</v>
      </c>
      <c r="K171" s="12" t="s">
        <v>540</v>
      </c>
      <c r="L171" s="2" t="s">
        <v>776</v>
      </c>
      <c r="M171" s="2" t="s">
        <v>777</v>
      </c>
      <c r="N171" s="2" t="s">
        <v>778</v>
      </c>
      <c r="O171" s="5">
        <v>90</v>
      </c>
      <c r="P171" s="5">
        <v>0</v>
      </c>
      <c r="Q171" s="5">
        <v>24.08</v>
      </c>
      <c r="R171" s="2" t="s">
        <v>29</v>
      </c>
      <c r="S171" s="5">
        <v>0</v>
      </c>
      <c r="T171" s="2" t="s">
        <v>544</v>
      </c>
      <c r="U171" s="2" t="s">
        <v>31</v>
      </c>
      <c r="V171" s="2">
        <v>61204</v>
      </c>
      <c r="W171" s="13">
        <f>17.5+1.65+7.6</f>
        <v>26.75</v>
      </c>
      <c r="X171" s="21" t="s">
        <v>1289</v>
      </c>
      <c r="Y171" s="13">
        <f>W171-9.25</f>
        <v>17.5</v>
      </c>
      <c r="Z171" s="22">
        <f>O171*Y171%</f>
        <v>15.749999999999998</v>
      </c>
      <c r="AA171" s="22">
        <f>O171-Z171</f>
        <v>74.25</v>
      </c>
      <c r="AB171" s="22">
        <f>AA171*1.65%</f>
        <v>1.225125</v>
      </c>
      <c r="AC171" s="22">
        <f>O171*1.65%</f>
        <v>1.4850000000000001</v>
      </c>
      <c r="AD171" s="26">
        <f>AC171-AB171</f>
        <v>0.25987500000000008</v>
      </c>
      <c r="AE171" s="22">
        <f>AA171*7.6%</f>
        <v>5.6429999999999998</v>
      </c>
      <c r="AF171">
        <f>O171*7.6%</f>
        <v>6.84</v>
      </c>
      <c r="AG171" s="26">
        <f>AF171-AE171</f>
        <v>1.1970000000000001</v>
      </c>
    </row>
    <row r="172" spans="1:33" x14ac:dyDescent="0.25">
      <c r="A172">
        <v>200</v>
      </c>
      <c r="B172" s="10">
        <v>454056</v>
      </c>
      <c r="C172" s="10">
        <v>2</v>
      </c>
      <c r="D172" s="2" t="s">
        <v>786</v>
      </c>
      <c r="E172" s="3">
        <v>45061</v>
      </c>
      <c r="F172" s="4">
        <v>70</v>
      </c>
      <c r="G172" s="5">
        <v>105</v>
      </c>
      <c r="H172" s="4">
        <v>3.5</v>
      </c>
      <c r="I172" s="2" t="s">
        <v>23</v>
      </c>
      <c r="J172" s="2" t="s">
        <v>539</v>
      </c>
      <c r="K172" s="12" t="s">
        <v>540</v>
      </c>
      <c r="L172" s="2" t="s">
        <v>787</v>
      </c>
      <c r="M172" s="2" t="s">
        <v>788</v>
      </c>
      <c r="N172" s="2" t="s">
        <v>789</v>
      </c>
      <c r="O172" s="5">
        <v>105</v>
      </c>
      <c r="P172" s="5">
        <v>0</v>
      </c>
      <c r="Q172" s="5">
        <v>28.09</v>
      </c>
      <c r="R172" s="2" t="s">
        <v>29</v>
      </c>
      <c r="S172" s="5">
        <v>0</v>
      </c>
      <c r="T172" s="2" t="s">
        <v>690</v>
      </c>
      <c r="U172" s="2" t="s">
        <v>31</v>
      </c>
      <c r="V172" s="2">
        <v>61204</v>
      </c>
      <c r="W172" s="13">
        <f>17.5+1.65+7.6</f>
        <v>26.75</v>
      </c>
      <c r="X172" s="21" t="s">
        <v>1289</v>
      </c>
      <c r="Y172" s="13">
        <f>W172-9.25</f>
        <v>17.5</v>
      </c>
      <c r="Z172" s="22">
        <f>O172*Y172%</f>
        <v>18.375</v>
      </c>
      <c r="AA172" s="22">
        <f>O172-Z172</f>
        <v>86.625</v>
      </c>
      <c r="AB172" s="22">
        <f>AA172*1.65%</f>
        <v>1.4293125</v>
      </c>
      <c r="AC172" s="22">
        <f>O172*1.65%</f>
        <v>1.7325000000000002</v>
      </c>
      <c r="AD172" s="26">
        <f>AC172-AB172</f>
        <v>0.30318750000000017</v>
      </c>
      <c r="AE172" s="22">
        <f>AA172*7.6%</f>
        <v>6.5834999999999999</v>
      </c>
      <c r="AF172">
        <f>O172*7.6%</f>
        <v>7.9799999999999995</v>
      </c>
      <c r="AG172" s="26">
        <f>AF172-AE172</f>
        <v>1.3964999999999996</v>
      </c>
    </row>
    <row r="173" spans="1:33" x14ac:dyDescent="0.25">
      <c r="A173">
        <v>200</v>
      </c>
      <c r="B173" s="10">
        <v>454249</v>
      </c>
      <c r="C173" s="10">
        <v>2</v>
      </c>
      <c r="D173" s="2" t="s">
        <v>587</v>
      </c>
      <c r="E173" s="3">
        <v>45063</v>
      </c>
      <c r="F173" s="4">
        <v>30</v>
      </c>
      <c r="G173" s="5">
        <v>450</v>
      </c>
      <c r="H173" s="4">
        <v>12</v>
      </c>
      <c r="I173" s="2" t="s">
        <v>23</v>
      </c>
      <c r="J173" s="2" t="s">
        <v>539</v>
      </c>
      <c r="K173" s="12" t="s">
        <v>540</v>
      </c>
      <c r="L173" s="2" t="s">
        <v>795</v>
      </c>
      <c r="M173" s="2" t="s">
        <v>796</v>
      </c>
      <c r="N173" s="2" t="s">
        <v>797</v>
      </c>
      <c r="O173" s="5">
        <v>450</v>
      </c>
      <c r="P173" s="5">
        <v>0</v>
      </c>
      <c r="Q173" s="5">
        <v>120.38</v>
      </c>
      <c r="R173" s="2" t="s">
        <v>29</v>
      </c>
      <c r="S173" s="5">
        <v>0</v>
      </c>
      <c r="T173" s="2" t="s">
        <v>544</v>
      </c>
      <c r="U173" s="2" t="s">
        <v>31</v>
      </c>
      <c r="V173" s="2">
        <v>61201</v>
      </c>
      <c r="W173" s="13">
        <f>17.5+1.65+7.6</f>
        <v>26.75</v>
      </c>
      <c r="X173" s="21" t="s">
        <v>1289</v>
      </c>
      <c r="Y173" s="13">
        <f>W173-9.25</f>
        <v>17.5</v>
      </c>
      <c r="Z173" s="22">
        <f>O173*Y173%</f>
        <v>78.75</v>
      </c>
      <c r="AA173" s="22">
        <f>O173-Z173</f>
        <v>371.25</v>
      </c>
      <c r="AB173" s="22">
        <f>AA173*1.65%</f>
        <v>6.1256250000000003</v>
      </c>
      <c r="AC173" s="22">
        <f>O173*1.65%</f>
        <v>7.4250000000000007</v>
      </c>
      <c r="AD173" s="26">
        <f>AC173-AB173</f>
        <v>1.2993750000000004</v>
      </c>
      <c r="AE173" s="22">
        <f>AA173*7.6%</f>
        <v>28.215</v>
      </c>
      <c r="AF173">
        <f>O173*7.6%</f>
        <v>34.199999999999996</v>
      </c>
      <c r="AG173" s="26">
        <f>AF173-AE173</f>
        <v>5.9849999999999959</v>
      </c>
    </row>
    <row r="174" spans="1:33" x14ac:dyDescent="0.25">
      <c r="A174">
        <v>200</v>
      </c>
      <c r="B174" s="10">
        <v>454250</v>
      </c>
      <c r="C174" s="10">
        <v>2</v>
      </c>
      <c r="D174" s="2" t="s">
        <v>587</v>
      </c>
      <c r="E174" s="3">
        <v>45063</v>
      </c>
      <c r="F174" s="4">
        <v>39</v>
      </c>
      <c r="G174" s="5">
        <v>585</v>
      </c>
      <c r="H174" s="4">
        <v>15.6</v>
      </c>
      <c r="I174" s="2" t="s">
        <v>23</v>
      </c>
      <c r="J174" s="2" t="s">
        <v>539</v>
      </c>
      <c r="K174" s="12" t="s">
        <v>540</v>
      </c>
      <c r="L174" s="2" t="s">
        <v>795</v>
      </c>
      <c r="M174" s="2" t="s">
        <v>796</v>
      </c>
      <c r="N174" s="2" t="s">
        <v>797</v>
      </c>
      <c r="O174" s="5">
        <v>585</v>
      </c>
      <c r="P174" s="5">
        <v>0</v>
      </c>
      <c r="Q174" s="5">
        <v>156.49</v>
      </c>
      <c r="R174" s="2" t="s">
        <v>29</v>
      </c>
      <c r="S174" s="5">
        <v>0</v>
      </c>
      <c r="T174" s="2" t="s">
        <v>544</v>
      </c>
      <c r="U174" s="2" t="s">
        <v>31</v>
      </c>
      <c r="V174" s="2">
        <v>61201</v>
      </c>
      <c r="W174" s="13">
        <f>17.5+1.65+7.6</f>
        <v>26.75</v>
      </c>
      <c r="X174" s="21" t="s">
        <v>1289</v>
      </c>
      <c r="Y174" s="13">
        <f>W174-9.25</f>
        <v>17.5</v>
      </c>
      <c r="Z174" s="22">
        <f>O174*Y174%</f>
        <v>102.375</v>
      </c>
      <c r="AA174" s="22">
        <f>O174-Z174</f>
        <v>482.625</v>
      </c>
      <c r="AB174" s="22">
        <f>AA174*1.65%</f>
        <v>7.9633125000000007</v>
      </c>
      <c r="AC174" s="22">
        <f>O174*1.65%</f>
        <v>9.6524999999999999</v>
      </c>
      <c r="AD174" s="26">
        <f>AC174-AB174</f>
        <v>1.6891874999999992</v>
      </c>
      <c r="AE174" s="22">
        <f>AA174*7.6%</f>
        <v>36.679499999999997</v>
      </c>
      <c r="AF174">
        <f>O174*7.6%</f>
        <v>44.46</v>
      </c>
      <c r="AG174" s="26">
        <f>AF174-AE174</f>
        <v>7.7805000000000035</v>
      </c>
    </row>
    <row r="175" spans="1:33" x14ac:dyDescent="0.25">
      <c r="A175">
        <v>200</v>
      </c>
      <c r="B175" s="10">
        <v>454251</v>
      </c>
      <c r="C175" s="10">
        <v>2</v>
      </c>
      <c r="D175" s="2" t="s">
        <v>587</v>
      </c>
      <c r="E175" s="3">
        <v>45063</v>
      </c>
      <c r="F175" s="4">
        <v>30</v>
      </c>
      <c r="G175" s="5">
        <v>450</v>
      </c>
      <c r="H175" s="4">
        <v>12</v>
      </c>
      <c r="I175" s="2" t="s">
        <v>23</v>
      </c>
      <c r="J175" s="2" t="s">
        <v>539</v>
      </c>
      <c r="K175" s="12" t="s">
        <v>540</v>
      </c>
      <c r="L175" s="2" t="s">
        <v>795</v>
      </c>
      <c r="M175" s="2" t="s">
        <v>796</v>
      </c>
      <c r="N175" s="2" t="s">
        <v>797</v>
      </c>
      <c r="O175" s="5">
        <v>450</v>
      </c>
      <c r="P175" s="5">
        <v>0</v>
      </c>
      <c r="Q175" s="5">
        <v>120.38</v>
      </c>
      <c r="R175" s="2" t="s">
        <v>29</v>
      </c>
      <c r="S175" s="5">
        <v>0</v>
      </c>
      <c r="T175" s="2" t="s">
        <v>544</v>
      </c>
      <c r="U175" s="2" t="s">
        <v>31</v>
      </c>
      <c r="V175" s="2">
        <v>61201</v>
      </c>
      <c r="W175" s="13">
        <f>17.5+1.65+7.6</f>
        <v>26.75</v>
      </c>
      <c r="X175" s="21" t="s">
        <v>1289</v>
      </c>
      <c r="Y175" s="13">
        <f>W175-9.25</f>
        <v>17.5</v>
      </c>
      <c r="Z175" s="22">
        <f>O175*Y175%</f>
        <v>78.75</v>
      </c>
      <c r="AA175" s="22">
        <f>O175-Z175</f>
        <v>371.25</v>
      </c>
      <c r="AB175" s="22">
        <f>AA175*1.65%</f>
        <v>6.1256250000000003</v>
      </c>
      <c r="AC175" s="22">
        <f>O175*1.65%</f>
        <v>7.4250000000000007</v>
      </c>
      <c r="AD175" s="26">
        <f>AC175-AB175</f>
        <v>1.2993750000000004</v>
      </c>
      <c r="AE175" s="22">
        <f>AA175*7.6%</f>
        <v>28.215</v>
      </c>
      <c r="AF175">
        <f>O175*7.6%</f>
        <v>34.199999999999996</v>
      </c>
      <c r="AG175" s="26">
        <f>AF175-AE175</f>
        <v>5.9849999999999959</v>
      </c>
    </row>
    <row r="176" spans="1:33" x14ac:dyDescent="0.25">
      <c r="A176">
        <v>200</v>
      </c>
      <c r="B176" s="10">
        <v>454464</v>
      </c>
      <c r="C176" s="10">
        <v>2</v>
      </c>
      <c r="D176" s="2" t="s">
        <v>765</v>
      </c>
      <c r="E176" s="3">
        <v>45064</v>
      </c>
      <c r="F176" s="4">
        <v>2</v>
      </c>
      <c r="G176" s="5">
        <v>106</v>
      </c>
      <c r="H176" s="4">
        <v>0.6</v>
      </c>
      <c r="I176" s="2" t="s">
        <v>23</v>
      </c>
      <c r="J176" s="2" t="s">
        <v>539</v>
      </c>
      <c r="K176" s="12" t="s">
        <v>540</v>
      </c>
      <c r="L176" s="2" t="s">
        <v>803</v>
      </c>
      <c r="M176" s="2" t="s">
        <v>804</v>
      </c>
      <c r="N176" s="2" t="s">
        <v>805</v>
      </c>
      <c r="O176" s="5">
        <v>106</v>
      </c>
      <c r="P176" s="5">
        <v>0</v>
      </c>
      <c r="Q176" s="5">
        <v>28.36</v>
      </c>
      <c r="R176" s="2" t="s">
        <v>29</v>
      </c>
      <c r="S176" s="5">
        <v>0</v>
      </c>
      <c r="T176" s="2" t="s">
        <v>806</v>
      </c>
      <c r="U176" s="2" t="s">
        <v>31</v>
      </c>
      <c r="V176" s="2">
        <v>61204</v>
      </c>
      <c r="W176" s="13">
        <f>17.5+1.65+7.6</f>
        <v>26.75</v>
      </c>
      <c r="X176" s="21" t="s">
        <v>1289</v>
      </c>
      <c r="Y176" s="13">
        <f>W176-9.25</f>
        <v>17.5</v>
      </c>
      <c r="Z176" s="22">
        <f>O176*Y176%</f>
        <v>18.549999999999997</v>
      </c>
      <c r="AA176" s="22">
        <f>O176-Z176</f>
        <v>87.45</v>
      </c>
      <c r="AB176" s="22">
        <f>AA176*1.65%</f>
        <v>1.442925</v>
      </c>
      <c r="AC176" s="22">
        <f>O176*1.65%</f>
        <v>1.7490000000000001</v>
      </c>
      <c r="AD176" s="26">
        <f>AC176-AB176</f>
        <v>0.3060750000000001</v>
      </c>
      <c r="AE176" s="22">
        <f>AA176*7.6%</f>
        <v>6.6462000000000003</v>
      </c>
      <c r="AF176">
        <f>O176*7.6%</f>
        <v>8.0559999999999992</v>
      </c>
      <c r="AG176" s="26">
        <f>AF176-AE176</f>
        <v>1.4097999999999988</v>
      </c>
    </row>
    <row r="177" spans="1:33" x14ac:dyDescent="0.25">
      <c r="A177">
        <v>200</v>
      </c>
      <c r="B177" s="10">
        <v>454465</v>
      </c>
      <c r="C177" s="10">
        <v>2</v>
      </c>
      <c r="D177" s="2" t="s">
        <v>801</v>
      </c>
      <c r="E177" s="3">
        <v>45064</v>
      </c>
      <c r="F177" s="4">
        <v>1</v>
      </c>
      <c r="G177" s="5">
        <v>56</v>
      </c>
      <c r="H177" s="4">
        <v>1</v>
      </c>
      <c r="I177" s="2" t="s">
        <v>23</v>
      </c>
      <c r="J177" s="2" t="s">
        <v>539</v>
      </c>
      <c r="K177" s="12" t="s">
        <v>540</v>
      </c>
      <c r="L177" s="2" t="s">
        <v>560</v>
      </c>
      <c r="M177" s="2" t="s">
        <v>561</v>
      </c>
      <c r="N177" s="2" t="s">
        <v>562</v>
      </c>
      <c r="O177" s="5">
        <v>56</v>
      </c>
      <c r="P177" s="5">
        <v>0</v>
      </c>
      <c r="Q177" s="5">
        <v>14.98</v>
      </c>
      <c r="R177" s="2" t="s">
        <v>29</v>
      </c>
      <c r="S177" s="5">
        <v>0</v>
      </c>
      <c r="T177" s="2" t="s">
        <v>544</v>
      </c>
      <c r="U177" s="2" t="s">
        <v>31</v>
      </c>
      <c r="V177" s="2">
        <v>61204</v>
      </c>
      <c r="W177" s="13">
        <f>17.5+1.65+7.6</f>
        <v>26.75</v>
      </c>
      <c r="X177" s="21" t="s">
        <v>1289</v>
      </c>
      <c r="Y177" s="13">
        <f>W177-9.25</f>
        <v>17.5</v>
      </c>
      <c r="Z177" s="22">
        <f>O177*Y177%</f>
        <v>9.7999999999999989</v>
      </c>
      <c r="AA177" s="22">
        <f>O177-Z177</f>
        <v>46.2</v>
      </c>
      <c r="AB177" s="22">
        <f>AA177*1.65%</f>
        <v>0.76230000000000009</v>
      </c>
      <c r="AC177" s="22">
        <f>O177*1.65%</f>
        <v>0.92400000000000004</v>
      </c>
      <c r="AD177" s="26">
        <f>AC177-AB177</f>
        <v>0.16169999999999995</v>
      </c>
      <c r="AE177" s="22">
        <f>AA177*7.6%</f>
        <v>3.5112000000000001</v>
      </c>
      <c r="AF177">
        <f>O177*7.6%</f>
        <v>4.2560000000000002</v>
      </c>
      <c r="AG177" s="26">
        <f>AF177-AE177</f>
        <v>0.74480000000000013</v>
      </c>
    </row>
    <row r="178" spans="1:33" x14ac:dyDescent="0.25">
      <c r="A178">
        <v>200</v>
      </c>
      <c r="B178" s="10">
        <v>454465</v>
      </c>
      <c r="C178" s="10">
        <v>2</v>
      </c>
      <c r="D178" s="2" t="s">
        <v>808</v>
      </c>
      <c r="E178" s="3">
        <v>45064</v>
      </c>
      <c r="F178" s="4">
        <v>1</v>
      </c>
      <c r="G178" s="5">
        <v>62</v>
      </c>
      <c r="H178" s="4">
        <v>0.3</v>
      </c>
      <c r="I178" s="2" t="s">
        <v>23</v>
      </c>
      <c r="J178" s="2" t="s">
        <v>539</v>
      </c>
      <c r="K178" s="12" t="s">
        <v>540</v>
      </c>
      <c r="L178" s="2" t="s">
        <v>560</v>
      </c>
      <c r="M178" s="2" t="s">
        <v>561</v>
      </c>
      <c r="N178" s="2" t="s">
        <v>562</v>
      </c>
      <c r="O178" s="5">
        <v>62</v>
      </c>
      <c r="P178" s="5">
        <v>0</v>
      </c>
      <c r="Q178" s="5">
        <v>16.579999999999998</v>
      </c>
      <c r="R178" s="2" t="s">
        <v>29</v>
      </c>
      <c r="S178" s="5">
        <v>0</v>
      </c>
      <c r="T178" s="2" t="s">
        <v>544</v>
      </c>
      <c r="U178" s="2" t="s">
        <v>31</v>
      </c>
      <c r="V178" s="2">
        <v>61204</v>
      </c>
      <c r="W178" s="13">
        <f>17.5+1.65+7.6</f>
        <v>26.75</v>
      </c>
      <c r="X178" s="21" t="s">
        <v>1289</v>
      </c>
      <c r="Y178" s="13">
        <f>W178-9.25</f>
        <v>17.5</v>
      </c>
      <c r="Z178" s="22">
        <f>O178*Y178%</f>
        <v>10.85</v>
      </c>
      <c r="AA178" s="22">
        <f>O178-Z178</f>
        <v>51.15</v>
      </c>
      <c r="AB178" s="22">
        <f>AA178*1.65%</f>
        <v>0.84397500000000003</v>
      </c>
      <c r="AC178" s="22">
        <f>O178*1.65%</f>
        <v>1.0230000000000001</v>
      </c>
      <c r="AD178" s="26">
        <f>AC178-AB178</f>
        <v>0.1790250000000001</v>
      </c>
      <c r="AE178" s="22">
        <f>AA178*7.6%</f>
        <v>3.8874</v>
      </c>
      <c r="AF178">
        <f>O178*7.6%</f>
        <v>4.7119999999999997</v>
      </c>
      <c r="AG178" s="26">
        <f>AF178-AE178</f>
        <v>0.82459999999999978</v>
      </c>
    </row>
    <row r="179" spans="1:33" x14ac:dyDescent="0.25">
      <c r="A179">
        <v>200</v>
      </c>
      <c r="B179" s="10">
        <v>454465</v>
      </c>
      <c r="C179" s="10">
        <v>2</v>
      </c>
      <c r="D179" s="2" t="s">
        <v>784</v>
      </c>
      <c r="E179" s="3">
        <v>45064</v>
      </c>
      <c r="F179" s="4">
        <v>2</v>
      </c>
      <c r="G179" s="5">
        <v>106</v>
      </c>
      <c r="H179" s="4">
        <v>0.6</v>
      </c>
      <c r="I179" s="2" t="s">
        <v>23</v>
      </c>
      <c r="J179" s="2" t="s">
        <v>539</v>
      </c>
      <c r="K179" s="12" t="s">
        <v>540</v>
      </c>
      <c r="L179" s="2" t="s">
        <v>560</v>
      </c>
      <c r="M179" s="2" t="s">
        <v>561</v>
      </c>
      <c r="N179" s="2" t="s">
        <v>562</v>
      </c>
      <c r="O179" s="5">
        <v>106</v>
      </c>
      <c r="P179" s="5">
        <v>0</v>
      </c>
      <c r="Q179" s="5">
        <v>28.36</v>
      </c>
      <c r="R179" s="2" t="s">
        <v>29</v>
      </c>
      <c r="S179" s="5">
        <v>0</v>
      </c>
      <c r="T179" s="2" t="s">
        <v>544</v>
      </c>
      <c r="U179" s="2" t="s">
        <v>31</v>
      </c>
      <c r="V179" s="2">
        <v>61204</v>
      </c>
      <c r="W179" s="13">
        <f>17.5+1.65+7.6</f>
        <v>26.75</v>
      </c>
      <c r="X179" s="21" t="s">
        <v>1289</v>
      </c>
      <c r="Y179" s="13">
        <f>W179-9.25</f>
        <v>17.5</v>
      </c>
      <c r="Z179" s="22">
        <f>O179*Y179%</f>
        <v>18.549999999999997</v>
      </c>
      <c r="AA179" s="22">
        <f>O179-Z179</f>
        <v>87.45</v>
      </c>
      <c r="AB179" s="22">
        <f>AA179*1.65%</f>
        <v>1.442925</v>
      </c>
      <c r="AC179" s="22">
        <f>O179*1.65%</f>
        <v>1.7490000000000001</v>
      </c>
      <c r="AD179" s="26">
        <f>AC179-AB179</f>
        <v>0.3060750000000001</v>
      </c>
      <c r="AE179" s="22">
        <f>AA179*7.6%</f>
        <v>6.6462000000000003</v>
      </c>
      <c r="AF179">
        <f>O179*7.6%</f>
        <v>8.0559999999999992</v>
      </c>
      <c r="AG179" s="26">
        <f>AF179-AE179</f>
        <v>1.4097999999999988</v>
      </c>
    </row>
    <row r="180" spans="1:33" x14ac:dyDescent="0.25">
      <c r="A180">
        <v>200</v>
      </c>
      <c r="B180" s="10">
        <v>454471</v>
      </c>
      <c r="C180" s="10">
        <v>2</v>
      </c>
      <c r="D180" s="2" t="s">
        <v>814</v>
      </c>
      <c r="E180" s="3">
        <v>45064</v>
      </c>
      <c r="F180" s="4">
        <v>1</v>
      </c>
      <c r="G180" s="5">
        <v>54</v>
      </c>
      <c r="H180" s="4">
        <v>0.1</v>
      </c>
      <c r="I180" s="2" t="s">
        <v>23</v>
      </c>
      <c r="J180" s="2" t="s">
        <v>539</v>
      </c>
      <c r="K180" s="12" t="s">
        <v>540</v>
      </c>
      <c r="L180" s="2" t="s">
        <v>815</v>
      </c>
      <c r="M180" s="2" t="s">
        <v>816</v>
      </c>
      <c r="N180" s="2" t="s">
        <v>817</v>
      </c>
      <c r="O180" s="5">
        <v>54</v>
      </c>
      <c r="P180" s="5">
        <v>0</v>
      </c>
      <c r="Q180" s="5">
        <v>14.44</v>
      </c>
      <c r="R180" s="2" t="s">
        <v>29</v>
      </c>
      <c r="S180" s="5">
        <v>0</v>
      </c>
      <c r="T180" s="2" t="s">
        <v>544</v>
      </c>
      <c r="U180" s="2" t="s">
        <v>31</v>
      </c>
      <c r="V180" s="2">
        <v>61204</v>
      </c>
      <c r="W180" s="13">
        <f>17.5+1.65+7.6</f>
        <v>26.75</v>
      </c>
      <c r="X180" s="21" t="s">
        <v>1289</v>
      </c>
      <c r="Y180" s="13">
        <f>W180-9.25</f>
        <v>17.5</v>
      </c>
      <c r="Z180" s="22">
        <f>O180*Y180%</f>
        <v>9.4499999999999993</v>
      </c>
      <c r="AA180" s="22">
        <f>O180-Z180</f>
        <v>44.55</v>
      </c>
      <c r="AB180" s="22">
        <f>AA180*1.65%</f>
        <v>0.73507500000000003</v>
      </c>
      <c r="AC180" s="22">
        <f>O180*1.65%</f>
        <v>0.89100000000000001</v>
      </c>
      <c r="AD180" s="26">
        <f>AC180-AB180</f>
        <v>0.15592499999999998</v>
      </c>
      <c r="AE180" s="22">
        <f>AA180*7.6%</f>
        <v>3.3857999999999997</v>
      </c>
      <c r="AF180">
        <f>O180*7.6%</f>
        <v>4.1040000000000001</v>
      </c>
      <c r="AG180" s="26">
        <f>AF180-AE180</f>
        <v>0.71820000000000039</v>
      </c>
    </row>
    <row r="181" spans="1:33" x14ac:dyDescent="0.25">
      <c r="A181">
        <v>200</v>
      </c>
      <c r="B181" s="10">
        <v>454471</v>
      </c>
      <c r="C181" s="10">
        <v>2</v>
      </c>
      <c r="D181" s="2" t="s">
        <v>818</v>
      </c>
      <c r="E181" s="3">
        <v>45064</v>
      </c>
      <c r="F181" s="4">
        <v>2</v>
      </c>
      <c r="G181" s="5">
        <v>48</v>
      </c>
      <c r="H181" s="4">
        <v>0.2</v>
      </c>
      <c r="I181" s="2" t="s">
        <v>23</v>
      </c>
      <c r="J181" s="2" t="s">
        <v>539</v>
      </c>
      <c r="K181" s="12" t="s">
        <v>540</v>
      </c>
      <c r="L181" s="2" t="s">
        <v>815</v>
      </c>
      <c r="M181" s="2" t="s">
        <v>816</v>
      </c>
      <c r="N181" s="2" t="s">
        <v>817</v>
      </c>
      <c r="O181" s="5">
        <v>48</v>
      </c>
      <c r="P181" s="5">
        <v>0</v>
      </c>
      <c r="Q181" s="5">
        <v>12.84</v>
      </c>
      <c r="R181" s="2" t="s">
        <v>29</v>
      </c>
      <c r="S181" s="5">
        <v>0</v>
      </c>
      <c r="T181" s="2" t="s">
        <v>544</v>
      </c>
      <c r="U181" s="2" t="s">
        <v>31</v>
      </c>
      <c r="V181" s="2">
        <v>61204</v>
      </c>
      <c r="W181" s="13">
        <f>17.5+1.65+7.6</f>
        <v>26.75</v>
      </c>
      <c r="X181" s="21" t="s">
        <v>1289</v>
      </c>
      <c r="Y181" s="13">
        <f>W181-9.25</f>
        <v>17.5</v>
      </c>
      <c r="Z181" s="22">
        <f>O181*Y181%</f>
        <v>8.3999999999999986</v>
      </c>
      <c r="AA181" s="22">
        <f>O181-Z181</f>
        <v>39.6</v>
      </c>
      <c r="AB181" s="22">
        <f>AA181*1.65%</f>
        <v>0.65340000000000009</v>
      </c>
      <c r="AC181" s="22">
        <f>O181*1.65%</f>
        <v>0.79200000000000004</v>
      </c>
      <c r="AD181" s="26">
        <f>AC181-AB181</f>
        <v>0.13859999999999995</v>
      </c>
      <c r="AE181" s="22">
        <f>AA181*7.6%</f>
        <v>3.0095999999999998</v>
      </c>
      <c r="AF181">
        <f>O181*7.6%</f>
        <v>3.6479999999999997</v>
      </c>
      <c r="AG181" s="26">
        <f>AF181-AE181</f>
        <v>0.63839999999999986</v>
      </c>
    </row>
    <row r="182" spans="1:33" x14ac:dyDescent="0.25">
      <c r="A182">
        <v>200</v>
      </c>
      <c r="B182" s="10">
        <v>454474</v>
      </c>
      <c r="C182" s="10">
        <v>2</v>
      </c>
      <c r="D182" s="2" t="s">
        <v>564</v>
      </c>
      <c r="E182" s="3">
        <v>45064</v>
      </c>
      <c r="F182" s="4">
        <v>20</v>
      </c>
      <c r="G182" s="5">
        <v>740</v>
      </c>
      <c r="H182" s="4">
        <v>18.600000000000001</v>
      </c>
      <c r="I182" s="2" t="s">
        <v>23</v>
      </c>
      <c r="J182" s="2" t="s">
        <v>539</v>
      </c>
      <c r="K182" s="12" t="s">
        <v>540</v>
      </c>
      <c r="L182" s="2" t="s">
        <v>824</v>
      </c>
      <c r="M182" s="2" t="s">
        <v>825</v>
      </c>
      <c r="N182" s="2" t="s">
        <v>826</v>
      </c>
      <c r="O182" s="5">
        <v>740</v>
      </c>
      <c r="P182" s="5">
        <v>0</v>
      </c>
      <c r="Q182" s="5">
        <v>197.95</v>
      </c>
      <c r="R182" s="2" t="s">
        <v>29</v>
      </c>
      <c r="S182" s="5">
        <v>0</v>
      </c>
      <c r="T182" s="2" t="s">
        <v>724</v>
      </c>
      <c r="U182" s="2" t="s">
        <v>31</v>
      </c>
      <c r="V182" s="2">
        <v>61201</v>
      </c>
      <c r="W182" s="13">
        <f>17.5+1.65+7.6</f>
        <v>26.75</v>
      </c>
      <c r="X182" s="21" t="s">
        <v>1289</v>
      </c>
      <c r="Y182" s="13">
        <f>W182-9.25</f>
        <v>17.5</v>
      </c>
      <c r="Z182" s="22">
        <f>O182*Y182%</f>
        <v>129.5</v>
      </c>
      <c r="AA182" s="22">
        <f>O182-Z182</f>
        <v>610.5</v>
      </c>
      <c r="AB182" s="22">
        <f>AA182*1.65%</f>
        <v>10.07325</v>
      </c>
      <c r="AC182" s="22">
        <f>O182*1.65%</f>
        <v>12.21</v>
      </c>
      <c r="AD182" s="26">
        <f>AC182-AB182</f>
        <v>2.136750000000001</v>
      </c>
      <c r="AE182" s="22">
        <f>AA182*7.6%</f>
        <v>46.397999999999996</v>
      </c>
      <c r="AF182">
        <f>O182*7.6%</f>
        <v>56.24</v>
      </c>
      <c r="AG182" s="26">
        <f>AF182-AE182</f>
        <v>9.8420000000000059</v>
      </c>
    </row>
    <row r="183" spans="1:33" x14ac:dyDescent="0.25">
      <c r="A183">
        <v>200</v>
      </c>
      <c r="B183" s="10">
        <v>454479</v>
      </c>
      <c r="C183" s="10">
        <v>2</v>
      </c>
      <c r="D183" s="2" t="s">
        <v>801</v>
      </c>
      <c r="E183" s="3">
        <v>45064</v>
      </c>
      <c r="F183" s="4">
        <v>4</v>
      </c>
      <c r="G183" s="5">
        <v>224</v>
      </c>
      <c r="H183" s="4">
        <v>4</v>
      </c>
      <c r="I183" s="2" t="s">
        <v>23</v>
      </c>
      <c r="J183" s="2" t="s">
        <v>539</v>
      </c>
      <c r="K183" s="12" t="s">
        <v>540</v>
      </c>
      <c r="L183" s="2" t="s">
        <v>828</v>
      </c>
      <c r="M183" s="2" t="s">
        <v>829</v>
      </c>
      <c r="N183" s="2" t="s">
        <v>830</v>
      </c>
      <c r="O183" s="5">
        <v>224</v>
      </c>
      <c r="P183" s="5">
        <v>0</v>
      </c>
      <c r="Q183" s="5">
        <v>59.92</v>
      </c>
      <c r="R183" s="2" t="s">
        <v>29</v>
      </c>
      <c r="S183" s="5">
        <v>0</v>
      </c>
      <c r="T183" s="2" t="s">
        <v>544</v>
      </c>
      <c r="U183" s="2" t="s">
        <v>31</v>
      </c>
      <c r="V183" s="2">
        <v>61204</v>
      </c>
      <c r="W183" s="13">
        <f>17.5+1.65+7.6</f>
        <v>26.75</v>
      </c>
      <c r="X183" s="21" t="s">
        <v>1289</v>
      </c>
      <c r="Y183" s="13">
        <f>W183-9.25</f>
        <v>17.5</v>
      </c>
      <c r="Z183" s="22">
        <f>O183*Y183%</f>
        <v>39.199999999999996</v>
      </c>
      <c r="AA183" s="22">
        <f>O183-Z183</f>
        <v>184.8</v>
      </c>
      <c r="AB183" s="22">
        <f>AA183*1.65%</f>
        <v>3.0492000000000004</v>
      </c>
      <c r="AC183" s="22">
        <f>O183*1.65%</f>
        <v>3.6960000000000002</v>
      </c>
      <c r="AD183" s="26">
        <f>AC183-AB183</f>
        <v>0.64679999999999982</v>
      </c>
      <c r="AE183" s="22">
        <f>AA183*7.6%</f>
        <v>14.0448</v>
      </c>
      <c r="AF183">
        <f>O183*7.6%</f>
        <v>17.024000000000001</v>
      </c>
      <c r="AG183" s="26">
        <f>AF183-AE183</f>
        <v>2.9792000000000005</v>
      </c>
    </row>
    <row r="184" spans="1:33" x14ac:dyDescent="0.25">
      <c r="A184">
        <v>200</v>
      </c>
      <c r="B184" s="10">
        <v>454479</v>
      </c>
      <c r="C184" s="10">
        <v>2</v>
      </c>
      <c r="D184" s="2" t="s">
        <v>831</v>
      </c>
      <c r="E184" s="3">
        <v>45064</v>
      </c>
      <c r="F184" s="4">
        <v>2</v>
      </c>
      <c r="G184" s="5">
        <v>112</v>
      </c>
      <c r="H184" s="4">
        <v>2.8</v>
      </c>
      <c r="I184" s="2" t="s">
        <v>23</v>
      </c>
      <c r="J184" s="2" t="s">
        <v>539</v>
      </c>
      <c r="K184" s="12" t="s">
        <v>540</v>
      </c>
      <c r="L184" s="2" t="s">
        <v>828</v>
      </c>
      <c r="M184" s="2" t="s">
        <v>829</v>
      </c>
      <c r="N184" s="2" t="s">
        <v>830</v>
      </c>
      <c r="O184" s="5">
        <v>112</v>
      </c>
      <c r="P184" s="5">
        <v>0</v>
      </c>
      <c r="Q184" s="5">
        <v>29.96</v>
      </c>
      <c r="R184" s="2" t="s">
        <v>29</v>
      </c>
      <c r="S184" s="5">
        <v>0</v>
      </c>
      <c r="T184" s="2" t="s">
        <v>544</v>
      </c>
      <c r="U184" s="2" t="s">
        <v>31</v>
      </c>
      <c r="V184" s="2">
        <v>61204</v>
      </c>
      <c r="W184" s="13">
        <f>17.5+1.65+7.6</f>
        <v>26.75</v>
      </c>
      <c r="X184" s="21" t="s">
        <v>1289</v>
      </c>
      <c r="Y184" s="13">
        <f>W184-9.25</f>
        <v>17.5</v>
      </c>
      <c r="Z184" s="22">
        <f>O184*Y184%</f>
        <v>19.599999999999998</v>
      </c>
      <c r="AA184" s="22">
        <f>O184-Z184</f>
        <v>92.4</v>
      </c>
      <c r="AB184" s="22">
        <f>AA184*1.65%</f>
        <v>1.5246000000000002</v>
      </c>
      <c r="AC184" s="22">
        <f>O184*1.65%</f>
        <v>1.8480000000000001</v>
      </c>
      <c r="AD184" s="26">
        <f>AC184-AB184</f>
        <v>0.32339999999999991</v>
      </c>
      <c r="AE184" s="22">
        <f>AA184*7.6%</f>
        <v>7.0224000000000002</v>
      </c>
      <c r="AF184">
        <f>O184*7.6%</f>
        <v>8.5120000000000005</v>
      </c>
      <c r="AG184" s="26">
        <f>AF184-AE184</f>
        <v>1.4896000000000003</v>
      </c>
    </row>
    <row r="185" spans="1:33" x14ac:dyDescent="0.25">
      <c r="A185">
        <v>200</v>
      </c>
      <c r="B185" s="10">
        <v>454479</v>
      </c>
      <c r="C185" s="10">
        <v>2</v>
      </c>
      <c r="D185" s="2" t="s">
        <v>786</v>
      </c>
      <c r="E185" s="3">
        <v>45064</v>
      </c>
      <c r="F185" s="4">
        <v>6</v>
      </c>
      <c r="G185" s="5">
        <v>9</v>
      </c>
      <c r="H185" s="4">
        <v>0.3</v>
      </c>
      <c r="I185" s="2" t="s">
        <v>23</v>
      </c>
      <c r="J185" s="2" t="s">
        <v>539</v>
      </c>
      <c r="K185" s="12" t="s">
        <v>540</v>
      </c>
      <c r="L185" s="2" t="s">
        <v>828</v>
      </c>
      <c r="M185" s="2" t="s">
        <v>829</v>
      </c>
      <c r="N185" s="2" t="s">
        <v>830</v>
      </c>
      <c r="O185" s="5">
        <v>9</v>
      </c>
      <c r="P185" s="5">
        <v>0</v>
      </c>
      <c r="Q185" s="5">
        <v>2.41</v>
      </c>
      <c r="R185" s="2" t="s">
        <v>29</v>
      </c>
      <c r="S185" s="5">
        <v>0</v>
      </c>
      <c r="T185" s="2" t="s">
        <v>544</v>
      </c>
      <c r="U185" s="2" t="s">
        <v>31</v>
      </c>
      <c r="V185" s="2">
        <v>61204</v>
      </c>
      <c r="W185" s="13">
        <f>17.5+1.65+7.6</f>
        <v>26.75</v>
      </c>
      <c r="X185" s="21" t="s">
        <v>1289</v>
      </c>
      <c r="Y185" s="13">
        <f>W185-9.25</f>
        <v>17.5</v>
      </c>
      <c r="Z185" s="22">
        <f>O185*Y185%</f>
        <v>1.575</v>
      </c>
      <c r="AA185" s="22">
        <f>O185-Z185</f>
        <v>7.4249999999999998</v>
      </c>
      <c r="AB185" s="22">
        <f>AA185*1.65%</f>
        <v>0.1225125</v>
      </c>
      <c r="AC185" s="22">
        <f>O185*1.65%</f>
        <v>0.14850000000000002</v>
      </c>
      <c r="AD185" s="26">
        <f>AC185-AB185</f>
        <v>2.5987500000000024E-2</v>
      </c>
      <c r="AE185" s="22">
        <f>AA185*7.6%</f>
        <v>0.56430000000000002</v>
      </c>
      <c r="AF185">
        <f>O185*7.6%</f>
        <v>0.68399999999999994</v>
      </c>
      <c r="AG185" s="26">
        <f>AF185-AE185</f>
        <v>0.11969999999999992</v>
      </c>
    </row>
    <row r="186" spans="1:33" x14ac:dyDescent="0.25">
      <c r="A186">
        <v>200</v>
      </c>
      <c r="B186" s="10">
        <v>454569</v>
      </c>
      <c r="C186" s="10">
        <v>2</v>
      </c>
      <c r="D186" s="2" t="s">
        <v>587</v>
      </c>
      <c r="E186" s="3">
        <v>45065</v>
      </c>
      <c r="F186" s="4">
        <v>50</v>
      </c>
      <c r="G186" s="5">
        <v>750</v>
      </c>
      <c r="H186" s="4">
        <v>20</v>
      </c>
      <c r="I186" s="2" t="s">
        <v>23</v>
      </c>
      <c r="J186" s="2" t="s">
        <v>539</v>
      </c>
      <c r="K186" s="12" t="s">
        <v>540</v>
      </c>
      <c r="L186" s="2" t="s">
        <v>834</v>
      </c>
      <c r="M186" s="2" t="s">
        <v>835</v>
      </c>
      <c r="N186" s="2" t="s">
        <v>836</v>
      </c>
      <c r="O186" s="5">
        <v>750</v>
      </c>
      <c r="P186" s="5">
        <v>0</v>
      </c>
      <c r="Q186" s="5">
        <v>200.63</v>
      </c>
      <c r="R186" s="2" t="s">
        <v>29</v>
      </c>
      <c r="S186" s="5">
        <v>0</v>
      </c>
      <c r="T186" s="2" t="s">
        <v>544</v>
      </c>
      <c r="U186" s="2" t="s">
        <v>31</v>
      </c>
      <c r="V186" s="2">
        <v>61201</v>
      </c>
      <c r="W186" s="13">
        <f>17.5+1.65+7.6</f>
        <v>26.75</v>
      </c>
      <c r="X186" s="21" t="s">
        <v>1289</v>
      </c>
      <c r="Y186" s="13">
        <f>W186-9.25</f>
        <v>17.5</v>
      </c>
      <c r="Z186" s="22">
        <f>O186*Y186%</f>
        <v>131.25</v>
      </c>
      <c r="AA186" s="22">
        <f>O186-Z186</f>
        <v>618.75</v>
      </c>
      <c r="AB186" s="22">
        <f>AA186*1.65%</f>
        <v>10.209375</v>
      </c>
      <c r="AC186" s="22">
        <f>O186*1.65%</f>
        <v>12.375</v>
      </c>
      <c r="AD186" s="26">
        <f>AC186-AB186</f>
        <v>2.1656250000000004</v>
      </c>
      <c r="AE186" s="22">
        <f>AA186*7.6%</f>
        <v>47.024999999999999</v>
      </c>
      <c r="AF186">
        <f>O186*7.6%</f>
        <v>57</v>
      </c>
      <c r="AG186" s="26">
        <f>AF186-AE186</f>
        <v>9.9750000000000014</v>
      </c>
    </row>
    <row r="187" spans="1:33" x14ac:dyDescent="0.25">
      <c r="A187">
        <v>200</v>
      </c>
      <c r="B187" s="10">
        <v>454570</v>
      </c>
      <c r="C187" s="10">
        <v>2</v>
      </c>
      <c r="D187" s="2" t="s">
        <v>587</v>
      </c>
      <c r="E187" s="3">
        <v>45065</v>
      </c>
      <c r="F187" s="4">
        <v>50</v>
      </c>
      <c r="G187" s="5">
        <v>750</v>
      </c>
      <c r="H187" s="4">
        <v>20</v>
      </c>
      <c r="I187" s="2" t="s">
        <v>23</v>
      </c>
      <c r="J187" s="2" t="s">
        <v>539</v>
      </c>
      <c r="K187" s="12" t="s">
        <v>540</v>
      </c>
      <c r="L187" s="2" t="s">
        <v>834</v>
      </c>
      <c r="M187" s="2" t="s">
        <v>835</v>
      </c>
      <c r="N187" s="2" t="s">
        <v>836</v>
      </c>
      <c r="O187" s="5">
        <v>750</v>
      </c>
      <c r="P187" s="5">
        <v>0</v>
      </c>
      <c r="Q187" s="5">
        <v>200.63</v>
      </c>
      <c r="R187" s="2" t="s">
        <v>29</v>
      </c>
      <c r="S187" s="5">
        <v>0</v>
      </c>
      <c r="T187" s="2" t="s">
        <v>544</v>
      </c>
      <c r="U187" s="2" t="s">
        <v>31</v>
      </c>
      <c r="V187" s="2">
        <v>61201</v>
      </c>
      <c r="W187" s="13">
        <f>17.5+1.65+7.6</f>
        <v>26.75</v>
      </c>
      <c r="X187" s="21" t="s">
        <v>1289</v>
      </c>
      <c r="Y187" s="13">
        <f>W187-9.25</f>
        <v>17.5</v>
      </c>
      <c r="Z187" s="22">
        <f>O187*Y187%</f>
        <v>131.25</v>
      </c>
      <c r="AA187" s="22">
        <f>O187-Z187</f>
        <v>618.75</v>
      </c>
      <c r="AB187" s="22">
        <f>AA187*1.65%</f>
        <v>10.209375</v>
      </c>
      <c r="AC187" s="22">
        <f>O187*1.65%</f>
        <v>12.375</v>
      </c>
      <c r="AD187" s="26">
        <f>AC187-AB187</f>
        <v>2.1656250000000004</v>
      </c>
      <c r="AE187" s="22">
        <f>AA187*7.6%</f>
        <v>47.024999999999999</v>
      </c>
      <c r="AF187">
        <f>O187*7.6%</f>
        <v>57</v>
      </c>
      <c r="AG187" s="26">
        <f>AF187-AE187</f>
        <v>9.9750000000000014</v>
      </c>
    </row>
    <row r="188" spans="1:33" x14ac:dyDescent="0.25">
      <c r="A188">
        <v>200</v>
      </c>
      <c r="B188" s="10">
        <v>454577</v>
      </c>
      <c r="C188" s="10">
        <v>2</v>
      </c>
      <c r="D188" s="2" t="s">
        <v>587</v>
      </c>
      <c r="E188" s="3">
        <v>45065</v>
      </c>
      <c r="F188" s="4">
        <v>40</v>
      </c>
      <c r="G188" s="5">
        <v>600</v>
      </c>
      <c r="H188" s="4">
        <v>16</v>
      </c>
      <c r="I188" s="2" t="s">
        <v>23</v>
      </c>
      <c r="J188" s="2" t="s">
        <v>539</v>
      </c>
      <c r="K188" s="12" t="s">
        <v>540</v>
      </c>
      <c r="L188" s="2" t="s">
        <v>845</v>
      </c>
      <c r="M188" s="2" t="s">
        <v>846</v>
      </c>
      <c r="N188" s="2" t="s">
        <v>847</v>
      </c>
      <c r="O188" s="5">
        <v>600</v>
      </c>
      <c r="P188" s="5">
        <v>0</v>
      </c>
      <c r="Q188" s="5">
        <v>160.5</v>
      </c>
      <c r="R188" s="2" t="s">
        <v>29</v>
      </c>
      <c r="S188" s="5">
        <v>0</v>
      </c>
      <c r="T188" s="2" t="s">
        <v>544</v>
      </c>
      <c r="U188" s="2" t="s">
        <v>31</v>
      </c>
      <c r="V188" s="2">
        <v>61201</v>
      </c>
      <c r="W188" s="13">
        <f>17.5+1.65+7.6</f>
        <v>26.75</v>
      </c>
      <c r="X188" s="21" t="s">
        <v>1289</v>
      </c>
      <c r="Y188" s="13">
        <f>W188-9.25</f>
        <v>17.5</v>
      </c>
      <c r="Z188" s="22">
        <f>O188*Y188%</f>
        <v>105</v>
      </c>
      <c r="AA188" s="22">
        <f>O188-Z188</f>
        <v>495</v>
      </c>
      <c r="AB188" s="22">
        <f>AA188*1.65%</f>
        <v>8.1675000000000004</v>
      </c>
      <c r="AC188" s="22">
        <f>O188*1.65%</f>
        <v>9.9</v>
      </c>
      <c r="AD188" s="26">
        <f>AC188-AB188</f>
        <v>1.7324999999999999</v>
      </c>
      <c r="AE188" s="22">
        <f>AA188*7.6%</f>
        <v>37.619999999999997</v>
      </c>
      <c r="AF188">
        <f>O188*7.6%</f>
        <v>45.6</v>
      </c>
      <c r="AG188" s="26">
        <f>AF188-AE188</f>
        <v>7.980000000000004</v>
      </c>
    </row>
    <row r="189" spans="1:33" x14ac:dyDescent="0.25">
      <c r="A189">
        <v>200</v>
      </c>
      <c r="B189" s="10">
        <v>454579</v>
      </c>
      <c r="C189" s="10">
        <v>2</v>
      </c>
      <c r="D189" s="2" t="s">
        <v>587</v>
      </c>
      <c r="E189" s="3">
        <v>45065</v>
      </c>
      <c r="F189" s="4">
        <v>12</v>
      </c>
      <c r="G189" s="5">
        <v>180</v>
      </c>
      <c r="H189" s="4">
        <v>4.8</v>
      </c>
      <c r="I189" s="2" t="s">
        <v>23</v>
      </c>
      <c r="J189" s="2" t="s">
        <v>539</v>
      </c>
      <c r="K189" s="12" t="s">
        <v>540</v>
      </c>
      <c r="L189" s="2" t="s">
        <v>708</v>
      </c>
      <c r="M189" s="2" t="s">
        <v>709</v>
      </c>
      <c r="N189" s="2" t="s">
        <v>710</v>
      </c>
      <c r="O189" s="5">
        <v>180</v>
      </c>
      <c r="P189" s="5">
        <v>0</v>
      </c>
      <c r="Q189" s="5">
        <v>48.15</v>
      </c>
      <c r="R189" s="2" t="s">
        <v>29</v>
      </c>
      <c r="S189" s="5">
        <v>0</v>
      </c>
      <c r="T189" s="2" t="s">
        <v>544</v>
      </c>
      <c r="U189" s="2" t="s">
        <v>31</v>
      </c>
      <c r="V189" s="2">
        <v>61201</v>
      </c>
      <c r="W189" s="13">
        <f>17.5+1.65+7.6</f>
        <v>26.75</v>
      </c>
      <c r="X189" s="21" t="s">
        <v>1289</v>
      </c>
      <c r="Y189" s="13">
        <f>W189-9.25</f>
        <v>17.5</v>
      </c>
      <c r="Z189" s="22">
        <f>O189*Y189%</f>
        <v>31.499999999999996</v>
      </c>
      <c r="AA189" s="22">
        <f>O189-Z189</f>
        <v>148.5</v>
      </c>
      <c r="AB189" s="22">
        <f>AA189*1.65%</f>
        <v>2.45025</v>
      </c>
      <c r="AC189" s="22">
        <f>O189*1.65%</f>
        <v>2.97</v>
      </c>
      <c r="AD189" s="26">
        <f>AC189-AB189</f>
        <v>0.51975000000000016</v>
      </c>
      <c r="AE189" s="22">
        <f>AA189*7.6%</f>
        <v>11.286</v>
      </c>
      <c r="AF189">
        <f>O189*7.6%</f>
        <v>13.68</v>
      </c>
      <c r="AG189" s="26">
        <f>AF189-AE189</f>
        <v>2.3940000000000001</v>
      </c>
    </row>
    <row r="190" spans="1:33" x14ac:dyDescent="0.25">
      <c r="A190">
        <v>200</v>
      </c>
      <c r="B190" s="10">
        <v>454583</v>
      </c>
      <c r="C190" s="10">
        <v>2</v>
      </c>
      <c r="D190" s="2" t="s">
        <v>587</v>
      </c>
      <c r="E190" s="3">
        <v>45065</v>
      </c>
      <c r="F190" s="4">
        <v>26</v>
      </c>
      <c r="G190" s="5">
        <v>390</v>
      </c>
      <c r="H190" s="4">
        <v>10.4</v>
      </c>
      <c r="I190" s="2" t="s">
        <v>23</v>
      </c>
      <c r="J190" s="2" t="s">
        <v>539</v>
      </c>
      <c r="K190" s="12" t="s">
        <v>540</v>
      </c>
      <c r="L190" s="2" t="s">
        <v>850</v>
      </c>
      <c r="M190" s="2" t="s">
        <v>851</v>
      </c>
      <c r="N190" s="2" t="s">
        <v>852</v>
      </c>
      <c r="O190" s="5">
        <v>390</v>
      </c>
      <c r="P190" s="5">
        <v>0</v>
      </c>
      <c r="Q190" s="5">
        <v>104.33</v>
      </c>
      <c r="R190" s="2" t="s">
        <v>29</v>
      </c>
      <c r="S190" s="5">
        <v>0</v>
      </c>
      <c r="T190" s="2" t="s">
        <v>724</v>
      </c>
      <c r="U190" s="2" t="s">
        <v>31</v>
      </c>
      <c r="V190" s="2">
        <v>61201</v>
      </c>
      <c r="W190" s="13">
        <f>17.5+1.65+7.6</f>
        <v>26.75</v>
      </c>
      <c r="X190" s="21" t="s">
        <v>1289</v>
      </c>
      <c r="Y190" s="13">
        <f>W190-9.25</f>
        <v>17.5</v>
      </c>
      <c r="Z190" s="22">
        <f>O190*Y190%</f>
        <v>68.25</v>
      </c>
      <c r="AA190" s="22">
        <f>O190-Z190</f>
        <v>321.75</v>
      </c>
      <c r="AB190" s="22">
        <f>AA190*1.65%</f>
        <v>5.3088750000000005</v>
      </c>
      <c r="AC190" s="22">
        <f>O190*1.65%</f>
        <v>6.4350000000000005</v>
      </c>
      <c r="AD190" s="26">
        <f>AC190-AB190</f>
        <v>1.126125</v>
      </c>
      <c r="AE190" s="22">
        <f>AA190*7.6%</f>
        <v>24.452999999999999</v>
      </c>
      <c r="AF190">
        <f>O190*7.6%</f>
        <v>29.64</v>
      </c>
      <c r="AG190" s="26">
        <f>AF190-AE190</f>
        <v>5.1870000000000012</v>
      </c>
    </row>
    <row r="191" spans="1:33" x14ac:dyDescent="0.25">
      <c r="A191">
        <v>200</v>
      </c>
      <c r="B191" s="10">
        <v>454585</v>
      </c>
      <c r="C191" s="10">
        <v>2</v>
      </c>
      <c r="D191" s="2" t="s">
        <v>587</v>
      </c>
      <c r="E191" s="3">
        <v>45065</v>
      </c>
      <c r="F191" s="4">
        <v>50</v>
      </c>
      <c r="G191" s="5">
        <v>750</v>
      </c>
      <c r="H191" s="4">
        <v>20</v>
      </c>
      <c r="I191" s="2" t="s">
        <v>23</v>
      </c>
      <c r="J191" s="2" t="s">
        <v>539</v>
      </c>
      <c r="K191" s="12" t="s">
        <v>540</v>
      </c>
      <c r="L191" s="2" t="s">
        <v>854</v>
      </c>
      <c r="M191" s="2" t="s">
        <v>855</v>
      </c>
      <c r="N191" s="2" t="s">
        <v>856</v>
      </c>
      <c r="O191" s="5">
        <v>750</v>
      </c>
      <c r="P191" s="5">
        <v>0</v>
      </c>
      <c r="Q191" s="5">
        <v>200.63</v>
      </c>
      <c r="R191" s="2" t="s">
        <v>29</v>
      </c>
      <c r="S191" s="5">
        <v>0</v>
      </c>
      <c r="T191" s="2" t="s">
        <v>857</v>
      </c>
      <c r="U191" s="2" t="s">
        <v>31</v>
      </c>
      <c r="V191" s="2">
        <v>61201</v>
      </c>
      <c r="W191" s="13">
        <f>17.5+1.65+7.6</f>
        <v>26.75</v>
      </c>
      <c r="X191" s="21" t="s">
        <v>1289</v>
      </c>
      <c r="Y191" s="13">
        <f>W191-9.25</f>
        <v>17.5</v>
      </c>
      <c r="Z191" s="22">
        <f>O191*Y191%</f>
        <v>131.25</v>
      </c>
      <c r="AA191" s="22">
        <f>O191-Z191</f>
        <v>618.75</v>
      </c>
      <c r="AB191" s="22">
        <f>AA191*1.65%</f>
        <v>10.209375</v>
      </c>
      <c r="AC191" s="22">
        <f>O191*1.65%</f>
        <v>12.375</v>
      </c>
      <c r="AD191" s="26">
        <f>AC191-AB191</f>
        <v>2.1656250000000004</v>
      </c>
      <c r="AE191" s="22">
        <f>AA191*7.6%</f>
        <v>47.024999999999999</v>
      </c>
      <c r="AF191">
        <f>O191*7.6%</f>
        <v>57</v>
      </c>
      <c r="AG191" s="26">
        <f>AF191-AE191</f>
        <v>9.9750000000000014</v>
      </c>
    </row>
    <row r="192" spans="1:33" x14ac:dyDescent="0.25">
      <c r="A192">
        <v>200</v>
      </c>
      <c r="B192" s="10">
        <v>454586</v>
      </c>
      <c r="C192" s="10">
        <v>2</v>
      </c>
      <c r="D192" s="2" t="s">
        <v>587</v>
      </c>
      <c r="E192" s="3">
        <v>45065</v>
      </c>
      <c r="F192" s="4">
        <v>50</v>
      </c>
      <c r="G192" s="5">
        <v>750</v>
      </c>
      <c r="H192" s="4">
        <v>20</v>
      </c>
      <c r="I192" s="2" t="s">
        <v>23</v>
      </c>
      <c r="J192" s="2" t="s">
        <v>539</v>
      </c>
      <c r="K192" s="12" t="s">
        <v>540</v>
      </c>
      <c r="L192" s="2" t="s">
        <v>854</v>
      </c>
      <c r="M192" s="2" t="s">
        <v>855</v>
      </c>
      <c r="N192" s="2" t="s">
        <v>856</v>
      </c>
      <c r="O192" s="5">
        <v>750</v>
      </c>
      <c r="P192" s="5">
        <v>0</v>
      </c>
      <c r="Q192" s="5">
        <v>200.63</v>
      </c>
      <c r="R192" s="2" t="s">
        <v>29</v>
      </c>
      <c r="S192" s="5">
        <v>0</v>
      </c>
      <c r="T192" s="2" t="s">
        <v>857</v>
      </c>
      <c r="U192" s="2" t="s">
        <v>31</v>
      </c>
      <c r="V192" s="2">
        <v>61201</v>
      </c>
      <c r="W192" s="13">
        <f>17.5+1.65+7.6</f>
        <v>26.75</v>
      </c>
      <c r="X192" s="21" t="s">
        <v>1289</v>
      </c>
      <c r="Y192" s="13">
        <f>W192-9.25</f>
        <v>17.5</v>
      </c>
      <c r="Z192" s="22">
        <f>O192*Y192%</f>
        <v>131.25</v>
      </c>
      <c r="AA192" s="22">
        <f>O192-Z192</f>
        <v>618.75</v>
      </c>
      <c r="AB192" s="22">
        <f>AA192*1.65%</f>
        <v>10.209375</v>
      </c>
      <c r="AC192" s="22">
        <f>O192*1.65%</f>
        <v>12.375</v>
      </c>
      <c r="AD192" s="26">
        <f>AC192-AB192</f>
        <v>2.1656250000000004</v>
      </c>
      <c r="AE192" s="22">
        <f>AA192*7.6%</f>
        <v>47.024999999999999</v>
      </c>
      <c r="AF192">
        <f>O192*7.6%</f>
        <v>57</v>
      </c>
      <c r="AG192" s="26">
        <f>AF192-AE192</f>
        <v>9.9750000000000014</v>
      </c>
    </row>
    <row r="193" spans="1:33" x14ac:dyDescent="0.25">
      <c r="A193">
        <v>200</v>
      </c>
      <c r="B193" s="10">
        <v>454587</v>
      </c>
      <c r="C193" s="10">
        <v>2</v>
      </c>
      <c r="D193" s="2" t="s">
        <v>587</v>
      </c>
      <c r="E193" s="3">
        <v>45065</v>
      </c>
      <c r="F193" s="4">
        <v>24</v>
      </c>
      <c r="G193" s="5">
        <v>360</v>
      </c>
      <c r="H193" s="4">
        <v>9.6</v>
      </c>
      <c r="I193" s="2" t="s">
        <v>23</v>
      </c>
      <c r="J193" s="2" t="s">
        <v>539</v>
      </c>
      <c r="K193" s="12" t="s">
        <v>540</v>
      </c>
      <c r="L193" s="2" t="s">
        <v>860</v>
      </c>
      <c r="M193" s="2" t="s">
        <v>861</v>
      </c>
      <c r="N193" s="2" t="s">
        <v>862</v>
      </c>
      <c r="O193" s="5">
        <v>360</v>
      </c>
      <c r="P193" s="5">
        <v>0</v>
      </c>
      <c r="Q193" s="5">
        <v>96.3</v>
      </c>
      <c r="R193" s="2" t="s">
        <v>29</v>
      </c>
      <c r="S193" s="5">
        <v>0</v>
      </c>
      <c r="T193" s="2" t="s">
        <v>544</v>
      </c>
      <c r="U193" s="2" t="s">
        <v>31</v>
      </c>
      <c r="V193" s="2">
        <v>61201</v>
      </c>
      <c r="W193" s="13">
        <f>17.5+1.65+7.6</f>
        <v>26.75</v>
      </c>
      <c r="X193" s="21" t="s">
        <v>1289</v>
      </c>
      <c r="Y193" s="13">
        <f>W193-9.25</f>
        <v>17.5</v>
      </c>
      <c r="Z193" s="22">
        <f>O193*Y193%</f>
        <v>62.999999999999993</v>
      </c>
      <c r="AA193" s="22">
        <f>O193-Z193</f>
        <v>297</v>
      </c>
      <c r="AB193" s="22">
        <f>AA193*1.65%</f>
        <v>4.9005000000000001</v>
      </c>
      <c r="AC193" s="22">
        <f>O193*1.65%</f>
        <v>5.94</v>
      </c>
      <c r="AD193" s="26">
        <f>AC193-AB193</f>
        <v>1.0395000000000003</v>
      </c>
      <c r="AE193" s="22">
        <f>AA193*7.6%</f>
        <v>22.571999999999999</v>
      </c>
      <c r="AF193">
        <f>O193*7.6%</f>
        <v>27.36</v>
      </c>
      <c r="AG193" s="26">
        <f>AF193-AE193</f>
        <v>4.7880000000000003</v>
      </c>
    </row>
    <row r="194" spans="1:33" x14ac:dyDescent="0.25">
      <c r="A194">
        <v>200</v>
      </c>
      <c r="B194" s="10">
        <v>454594</v>
      </c>
      <c r="C194" s="10">
        <v>2</v>
      </c>
      <c r="D194" s="2" t="s">
        <v>575</v>
      </c>
      <c r="E194" s="3">
        <v>45065</v>
      </c>
      <c r="F194" s="4">
        <v>1</v>
      </c>
      <c r="G194" s="5">
        <v>239</v>
      </c>
      <c r="H194" s="4">
        <v>1</v>
      </c>
      <c r="I194" s="2" t="s">
        <v>23</v>
      </c>
      <c r="J194" s="2" t="s">
        <v>539</v>
      </c>
      <c r="K194" s="12" t="s">
        <v>540</v>
      </c>
      <c r="L194" s="2" t="s">
        <v>864</v>
      </c>
      <c r="M194" s="2" t="s">
        <v>865</v>
      </c>
      <c r="N194" s="2" t="s">
        <v>23</v>
      </c>
      <c r="O194" s="5">
        <v>239</v>
      </c>
      <c r="P194" s="5">
        <v>0</v>
      </c>
      <c r="Q194" s="5">
        <v>63.92</v>
      </c>
      <c r="R194" s="2" t="s">
        <v>29</v>
      </c>
      <c r="S194" s="5">
        <v>0</v>
      </c>
      <c r="T194" s="2" t="s">
        <v>544</v>
      </c>
      <c r="U194" s="2" t="s">
        <v>31</v>
      </c>
      <c r="V194" s="2">
        <v>61201</v>
      </c>
      <c r="W194" s="13">
        <f>17.5+1.65+7.6</f>
        <v>26.75</v>
      </c>
      <c r="X194" s="21" t="s">
        <v>1289</v>
      </c>
      <c r="Y194" s="13">
        <f>W194-9.25</f>
        <v>17.5</v>
      </c>
      <c r="Z194" s="22">
        <f>O194*Y194%</f>
        <v>41.824999999999996</v>
      </c>
      <c r="AA194" s="22">
        <f>O194-Z194</f>
        <v>197.17500000000001</v>
      </c>
      <c r="AB194" s="22">
        <f>AA194*1.65%</f>
        <v>3.2533875000000005</v>
      </c>
      <c r="AC194" s="22">
        <f>O194*1.65%</f>
        <v>3.9435000000000002</v>
      </c>
      <c r="AD194" s="26">
        <f>AC194-AB194</f>
        <v>0.69011249999999968</v>
      </c>
      <c r="AE194" s="22">
        <f>AA194*7.6%</f>
        <v>14.985300000000001</v>
      </c>
      <c r="AF194">
        <f>O194*7.6%</f>
        <v>18.163999999999998</v>
      </c>
      <c r="AG194" s="26">
        <f>AF194-AE194</f>
        <v>3.1786999999999974</v>
      </c>
    </row>
    <row r="195" spans="1:33" x14ac:dyDescent="0.25">
      <c r="A195">
        <v>200</v>
      </c>
      <c r="B195" s="10">
        <v>454594</v>
      </c>
      <c r="C195" s="10">
        <v>2</v>
      </c>
      <c r="D195" s="2" t="s">
        <v>578</v>
      </c>
      <c r="E195" s="3">
        <v>45065</v>
      </c>
      <c r="F195" s="4">
        <v>2</v>
      </c>
      <c r="G195" s="5">
        <v>21</v>
      </c>
      <c r="H195" s="4">
        <v>0.186</v>
      </c>
      <c r="I195" s="2" t="s">
        <v>23</v>
      </c>
      <c r="J195" s="2" t="s">
        <v>539</v>
      </c>
      <c r="K195" s="12" t="s">
        <v>540</v>
      </c>
      <c r="L195" s="2" t="s">
        <v>864</v>
      </c>
      <c r="M195" s="2" t="s">
        <v>865</v>
      </c>
      <c r="N195" s="2" t="s">
        <v>23</v>
      </c>
      <c r="O195" s="5">
        <v>21</v>
      </c>
      <c r="P195" s="5">
        <v>0</v>
      </c>
      <c r="Q195" s="5">
        <v>5.63</v>
      </c>
      <c r="R195" s="2" t="s">
        <v>29</v>
      </c>
      <c r="S195" s="5">
        <v>0</v>
      </c>
      <c r="T195" s="2" t="s">
        <v>544</v>
      </c>
      <c r="U195" s="2" t="s">
        <v>31</v>
      </c>
      <c r="V195" s="2">
        <v>61201</v>
      </c>
      <c r="W195" s="13">
        <f>17.5+1.65+7.6</f>
        <v>26.75</v>
      </c>
      <c r="X195" s="21" t="s">
        <v>1289</v>
      </c>
      <c r="Y195" s="13">
        <f>W195-9.25</f>
        <v>17.5</v>
      </c>
      <c r="Z195" s="22">
        <f>O195*Y195%</f>
        <v>3.6749999999999998</v>
      </c>
      <c r="AA195" s="22">
        <f>O195-Z195</f>
        <v>17.324999999999999</v>
      </c>
      <c r="AB195" s="22">
        <f>AA195*1.65%</f>
        <v>0.28586250000000002</v>
      </c>
      <c r="AC195" s="22">
        <f>O195*1.65%</f>
        <v>0.34650000000000003</v>
      </c>
      <c r="AD195" s="26">
        <f>AC195-AB195</f>
        <v>6.0637500000000011E-2</v>
      </c>
      <c r="AE195" s="22">
        <f>AA195*7.6%</f>
        <v>1.3167</v>
      </c>
      <c r="AF195">
        <f>O195*7.6%</f>
        <v>1.5959999999999999</v>
      </c>
      <c r="AG195" s="26">
        <f>AF195-AE195</f>
        <v>0.27929999999999988</v>
      </c>
    </row>
    <row r="196" spans="1:33" x14ac:dyDescent="0.25">
      <c r="A196">
        <v>200</v>
      </c>
      <c r="B196" s="10">
        <v>454594</v>
      </c>
      <c r="C196" s="10">
        <v>2</v>
      </c>
      <c r="D196" s="2" t="s">
        <v>579</v>
      </c>
      <c r="E196" s="3">
        <v>45065</v>
      </c>
      <c r="F196" s="4">
        <v>2</v>
      </c>
      <c r="G196" s="5">
        <v>16</v>
      </c>
      <c r="H196" s="4">
        <v>0.1</v>
      </c>
      <c r="I196" s="2" t="s">
        <v>23</v>
      </c>
      <c r="J196" s="2" t="s">
        <v>539</v>
      </c>
      <c r="K196" s="12" t="s">
        <v>540</v>
      </c>
      <c r="L196" s="2" t="s">
        <v>864</v>
      </c>
      <c r="M196" s="2" t="s">
        <v>865</v>
      </c>
      <c r="N196" s="2" t="s">
        <v>23</v>
      </c>
      <c r="O196" s="5">
        <v>16</v>
      </c>
      <c r="P196" s="5">
        <v>0</v>
      </c>
      <c r="Q196" s="5">
        <v>4.28</v>
      </c>
      <c r="R196" s="2" t="s">
        <v>29</v>
      </c>
      <c r="S196" s="5">
        <v>0</v>
      </c>
      <c r="T196" s="2" t="s">
        <v>544</v>
      </c>
      <c r="U196" s="2" t="s">
        <v>31</v>
      </c>
      <c r="V196" s="2">
        <v>61201</v>
      </c>
      <c r="W196" s="13">
        <f>17.5+1.65+7.6</f>
        <v>26.75</v>
      </c>
      <c r="X196" s="21" t="s">
        <v>1289</v>
      </c>
      <c r="Y196" s="13">
        <f>W196-9.25</f>
        <v>17.5</v>
      </c>
      <c r="Z196" s="22">
        <f>O196*Y196%</f>
        <v>2.8</v>
      </c>
      <c r="AA196" s="22">
        <f>O196-Z196</f>
        <v>13.2</v>
      </c>
      <c r="AB196" s="22">
        <f>AA196*1.65%</f>
        <v>0.21779999999999999</v>
      </c>
      <c r="AC196" s="22">
        <f>O196*1.65%</f>
        <v>0.26400000000000001</v>
      </c>
      <c r="AD196" s="26">
        <f>AC196-AB196</f>
        <v>4.6200000000000019E-2</v>
      </c>
      <c r="AE196" s="22">
        <f>AA196*7.6%</f>
        <v>1.0031999999999999</v>
      </c>
      <c r="AF196">
        <f>O196*7.6%</f>
        <v>1.216</v>
      </c>
      <c r="AG196" s="26">
        <f>AF196-AE196</f>
        <v>0.2128000000000001</v>
      </c>
    </row>
    <row r="197" spans="1:33" x14ac:dyDescent="0.25">
      <c r="A197">
        <v>200</v>
      </c>
      <c r="B197" s="10">
        <v>454594</v>
      </c>
      <c r="C197" s="10">
        <v>2</v>
      </c>
      <c r="D197" s="2" t="s">
        <v>580</v>
      </c>
      <c r="E197" s="3">
        <v>45065</v>
      </c>
      <c r="F197" s="4">
        <v>4</v>
      </c>
      <c r="G197" s="5">
        <v>8</v>
      </c>
      <c r="H197" s="4">
        <v>4.0000000000000001E-3</v>
      </c>
      <c r="I197" s="2" t="s">
        <v>23</v>
      </c>
      <c r="J197" s="2" t="s">
        <v>539</v>
      </c>
      <c r="K197" s="12" t="s">
        <v>540</v>
      </c>
      <c r="L197" s="2" t="s">
        <v>864</v>
      </c>
      <c r="M197" s="2" t="s">
        <v>865</v>
      </c>
      <c r="N197" s="2" t="s">
        <v>23</v>
      </c>
      <c r="O197" s="5">
        <v>8</v>
      </c>
      <c r="P197" s="5">
        <v>0</v>
      </c>
      <c r="Q197" s="5">
        <v>2.14</v>
      </c>
      <c r="R197" s="2" t="s">
        <v>29</v>
      </c>
      <c r="S197" s="5">
        <v>0</v>
      </c>
      <c r="T197" s="2" t="s">
        <v>544</v>
      </c>
      <c r="U197" s="2" t="s">
        <v>31</v>
      </c>
      <c r="V197" s="2">
        <v>61201</v>
      </c>
      <c r="W197" s="13">
        <f>17.5+1.65+7.6</f>
        <v>26.75</v>
      </c>
      <c r="X197" s="21" t="s">
        <v>1289</v>
      </c>
      <c r="Y197" s="13">
        <f>W197-9.25</f>
        <v>17.5</v>
      </c>
      <c r="Z197" s="22">
        <f>O197*Y197%</f>
        <v>1.4</v>
      </c>
      <c r="AA197" s="22">
        <f>O197-Z197</f>
        <v>6.6</v>
      </c>
      <c r="AB197" s="22">
        <f>AA197*1.65%</f>
        <v>0.1089</v>
      </c>
      <c r="AC197" s="22">
        <f>O197*1.65%</f>
        <v>0.13200000000000001</v>
      </c>
      <c r="AD197" s="26">
        <f>AC197-AB197</f>
        <v>2.3100000000000009E-2</v>
      </c>
      <c r="AE197" s="22">
        <f>AA197*7.6%</f>
        <v>0.50159999999999993</v>
      </c>
      <c r="AF197">
        <f>O197*7.6%</f>
        <v>0.60799999999999998</v>
      </c>
      <c r="AG197" s="26">
        <f>AF197-AE197</f>
        <v>0.10640000000000005</v>
      </c>
    </row>
    <row r="198" spans="1:33" x14ac:dyDescent="0.25">
      <c r="A198">
        <v>200</v>
      </c>
      <c r="B198" s="10">
        <v>454810</v>
      </c>
      <c r="C198" s="10">
        <v>2</v>
      </c>
      <c r="D198" s="2" t="s">
        <v>205</v>
      </c>
      <c r="E198" s="3">
        <v>45068</v>
      </c>
      <c r="F198" s="4">
        <v>350</v>
      </c>
      <c r="G198" s="5">
        <v>350</v>
      </c>
      <c r="H198" s="4">
        <v>17.5</v>
      </c>
      <c r="I198" s="2" t="s">
        <v>23</v>
      </c>
      <c r="J198" s="2" t="s">
        <v>539</v>
      </c>
      <c r="K198" s="12" t="s">
        <v>540</v>
      </c>
      <c r="L198" s="2" t="s">
        <v>871</v>
      </c>
      <c r="M198" s="2" t="s">
        <v>872</v>
      </c>
      <c r="N198" s="2" t="s">
        <v>873</v>
      </c>
      <c r="O198" s="5">
        <v>350</v>
      </c>
      <c r="P198" s="5">
        <v>0</v>
      </c>
      <c r="Q198" s="5">
        <v>93.63</v>
      </c>
      <c r="R198" s="2" t="s">
        <v>29</v>
      </c>
      <c r="S198" s="5">
        <v>0</v>
      </c>
      <c r="T198" s="2" t="s">
        <v>806</v>
      </c>
      <c r="U198" s="2" t="s">
        <v>31</v>
      </c>
      <c r="V198" s="2">
        <v>61204</v>
      </c>
      <c r="W198" s="13">
        <f>17.5+1.65+7.6</f>
        <v>26.75</v>
      </c>
      <c r="X198" s="21" t="s">
        <v>1289</v>
      </c>
      <c r="Y198" s="13">
        <f>W198-9.25</f>
        <v>17.5</v>
      </c>
      <c r="Z198" s="22">
        <f>O198*Y198%</f>
        <v>61.249999999999993</v>
      </c>
      <c r="AA198" s="22">
        <f>O198-Z198</f>
        <v>288.75</v>
      </c>
      <c r="AB198" s="22">
        <f>AA198*1.65%</f>
        <v>4.7643750000000002</v>
      </c>
      <c r="AC198" s="22">
        <f>O198*1.65%</f>
        <v>5.7750000000000004</v>
      </c>
      <c r="AD198" s="26">
        <f>AC198-AB198</f>
        <v>1.0106250000000001</v>
      </c>
      <c r="AE198" s="22">
        <f>AA198*7.6%</f>
        <v>21.945</v>
      </c>
      <c r="AF198">
        <f>O198*7.6%</f>
        <v>26.599999999999998</v>
      </c>
      <c r="AG198" s="26">
        <f>AF198-AE198</f>
        <v>4.6549999999999976</v>
      </c>
    </row>
    <row r="199" spans="1:33" x14ac:dyDescent="0.25">
      <c r="A199">
        <v>200</v>
      </c>
      <c r="B199" s="10">
        <v>454815</v>
      </c>
      <c r="C199" s="10">
        <v>2</v>
      </c>
      <c r="D199" s="2" t="s">
        <v>205</v>
      </c>
      <c r="E199" s="3">
        <v>45068</v>
      </c>
      <c r="F199" s="4">
        <v>350</v>
      </c>
      <c r="G199" s="5">
        <v>350</v>
      </c>
      <c r="H199" s="4">
        <v>17.5</v>
      </c>
      <c r="I199" s="2" t="s">
        <v>23</v>
      </c>
      <c r="J199" s="2" t="s">
        <v>539</v>
      </c>
      <c r="K199" s="12" t="s">
        <v>540</v>
      </c>
      <c r="L199" s="2" t="s">
        <v>742</v>
      </c>
      <c r="M199" s="2" t="s">
        <v>743</v>
      </c>
      <c r="N199" s="2" t="s">
        <v>744</v>
      </c>
      <c r="O199" s="5">
        <v>350</v>
      </c>
      <c r="P199" s="5">
        <v>0</v>
      </c>
      <c r="Q199" s="5">
        <v>93.63</v>
      </c>
      <c r="R199" s="2" t="s">
        <v>29</v>
      </c>
      <c r="S199" s="5">
        <v>0</v>
      </c>
      <c r="T199" s="2" t="s">
        <v>685</v>
      </c>
      <c r="U199" s="2" t="s">
        <v>31</v>
      </c>
      <c r="V199" s="2">
        <v>61204</v>
      </c>
      <c r="W199" s="13">
        <f>17.5+1.65+7.6</f>
        <v>26.75</v>
      </c>
      <c r="X199" s="21" t="s">
        <v>1289</v>
      </c>
      <c r="Y199" s="13">
        <f>W199-9.25</f>
        <v>17.5</v>
      </c>
      <c r="Z199" s="22">
        <f>O199*Y199%</f>
        <v>61.249999999999993</v>
      </c>
      <c r="AA199" s="22">
        <f>O199-Z199</f>
        <v>288.75</v>
      </c>
      <c r="AB199" s="22">
        <f>AA199*1.65%</f>
        <v>4.7643750000000002</v>
      </c>
      <c r="AC199" s="22">
        <f>O199*1.65%</f>
        <v>5.7750000000000004</v>
      </c>
      <c r="AD199" s="26">
        <f>AC199-AB199</f>
        <v>1.0106250000000001</v>
      </c>
      <c r="AE199" s="22">
        <f>AA199*7.6%</f>
        <v>21.945</v>
      </c>
      <c r="AF199">
        <f>O199*7.6%</f>
        <v>26.599999999999998</v>
      </c>
      <c r="AG199" s="26">
        <f>AF199-AE199</f>
        <v>4.6549999999999976</v>
      </c>
    </row>
    <row r="200" spans="1:33" x14ac:dyDescent="0.25">
      <c r="A200">
        <v>200</v>
      </c>
      <c r="B200" s="10">
        <v>454822</v>
      </c>
      <c r="C200" s="10">
        <v>2</v>
      </c>
      <c r="D200" s="2" t="s">
        <v>205</v>
      </c>
      <c r="E200" s="3">
        <v>45068</v>
      </c>
      <c r="F200" s="4">
        <v>300</v>
      </c>
      <c r="G200" s="5">
        <v>300</v>
      </c>
      <c r="H200" s="4">
        <v>15</v>
      </c>
      <c r="I200" s="2" t="s">
        <v>23</v>
      </c>
      <c r="J200" s="2" t="s">
        <v>539</v>
      </c>
      <c r="K200" s="12" t="s">
        <v>540</v>
      </c>
      <c r="L200" s="2" t="s">
        <v>776</v>
      </c>
      <c r="M200" s="2" t="s">
        <v>777</v>
      </c>
      <c r="N200" s="2" t="s">
        <v>778</v>
      </c>
      <c r="O200" s="5">
        <v>300</v>
      </c>
      <c r="P200" s="5">
        <v>0</v>
      </c>
      <c r="Q200" s="5">
        <v>80.25</v>
      </c>
      <c r="R200" s="2" t="s">
        <v>29</v>
      </c>
      <c r="S200" s="5">
        <v>0</v>
      </c>
      <c r="T200" s="2" t="s">
        <v>544</v>
      </c>
      <c r="U200" s="2" t="s">
        <v>31</v>
      </c>
      <c r="V200" s="2">
        <v>61204</v>
      </c>
      <c r="W200" s="13">
        <f>17.5+1.65+7.6</f>
        <v>26.75</v>
      </c>
      <c r="X200" s="21" t="s">
        <v>1289</v>
      </c>
      <c r="Y200" s="13">
        <f>W200-9.25</f>
        <v>17.5</v>
      </c>
      <c r="Z200" s="22">
        <f>O200*Y200%</f>
        <v>52.5</v>
      </c>
      <c r="AA200" s="22">
        <f>O200-Z200</f>
        <v>247.5</v>
      </c>
      <c r="AB200" s="22">
        <f>AA200*1.65%</f>
        <v>4.0837500000000002</v>
      </c>
      <c r="AC200" s="22">
        <f>O200*1.65%</f>
        <v>4.95</v>
      </c>
      <c r="AD200" s="26">
        <f>AC200-AB200</f>
        <v>0.86624999999999996</v>
      </c>
      <c r="AE200" s="22">
        <f>AA200*7.6%</f>
        <v>18.809999999999999</v>
      </c>
      <c r="AF200">
        <f>O200*7.6%</f>
        <v>22.8</v>
      </c>
      <c r="AG200" s="26">
        <f>AF200-AE200</f>
        <v>3.990000000000002</v>
      </c>
    </row>
    <row r="201" spans="1:33" x14ac:dyDescent="0.25">
      <c r="A201">
        <v>200</v>
      </c>
      <c r="B201" s="10">
        <v>454824</v>
      </c>
      <c r="C201" s="10">
        <v>2</v>
      </c>
      <c r="D201" s="2" t="s">
        <v>263</v>
      </c>
      <c r="E201" s="3">
        <v>45068</v>
      </c>
      <c r="F201" s="4">
        <v>2</v>
      </c>
      <c r="G201" s="5">
        <v>52</v>
      </c>
      <c r="H201" s="4">
        <v>2.1999999999999999E-2</v>
      </c>
      <c r="I201" s="2" t="s">
        <v>23</v>
      </c>
      <c r="J201" s="2" t="s">
        <v>539</v>
      </c>
      <c r="K201" s="12" t="s">
        <v>540</v>
      </c>
      <c r="L201" s="2" t="s">
        <v>834</v>
      </c>
      <c r="M201" s="2" t="s">
        <v>835</v>
      </c>
      <c r="N201" s="2" t="s">
        <v>836</v>
      </c>
      <c r="O201" s="5">
        <v>52</v>
      </c>
      <c r="P201" s="5">
        <v>0</v>
      </c>
      <c r="Q201" s="5">
        <v>13.91</v>
      </c>
      <c r="R201" s="2" t="s">
        <v>29</v>
      </c>
      <c r="S201" s="5">
        <v>0</v>
      </c>
      <c r="T201" s="2" t="s">
        <v>544</v>
      </c>
      <c r="U201" s="2" t="s">
        <v>31</v>
      </c>
      <c r="V201" s="2">
        <v>61204</v>
      </c>
      <c r="W201" s="13">
        <f>17.5+1.65+7.6</f>
        <v>26.75</v>
      </c>
      <c r="X201" s="21" t="s">
        <v>1289</v>
      </c>
      <c r="Y201" s="13">
        <f>W201-9.25</f>
        <v>17.5</v>
      </c>
      <c r="Z201" s="22">
        <f>O201*Y201%</f>
        <v>9.1</v>
      </c>
      <c r="AA201" s="22">
        <f>O201-Z201</f>
        <v>42.9</v>
      </c>
      <c r="AB201" s="22">
        <f>AA201*1.65%</f>
        <v>0.70784999999999998</v>
      </c>
      <c r="AC201" s="22">
        <f>O201*1.65%</f>
        <v>0.8580000000000001</v>
      </c>
      <c r="AD201" s="26">
        <f>AC201-AB201</f>
        <v>0.15015000000000012</v>
      </c>
      <c r="AE201" s="22">
        <f>AA201*7.6%</f>
        <v>3.2603999999999997</v>
      </c>
      <c r="AF201">
        <f>O201*7.6%</f>
        <v>3.952</v>
      </c>
      <c r="AG201" s="26">
        <f>AF201-AE201</f>
        <v>0.69160000000000021</v>
      </c>
    </row>
    <row r="202" spans="1:33" x14ac:dyDescent="0.25">
      <c r="A202">
        <v>200</v>
      </c>
      <c r="B202" s="10">
        <v>454831</v>
      </c>
      <c r="C202" s="10">
        <v>2</v>
      </c>
      <c r="D202" s="2" t="s">
        <v>564</v>
      </c>
      <c r="E202" s="3">
        <v>45068</v>
      </c>
      <c r="F202" s="4">
        <v>50</v>
      </c>
      <c r="G202" s="5">
        <v>1850</v>
      </c>
      <c r="H202" s="4">
        <v>46.5</v>
      </c>
      <c r="I202" s="2" t="s">
        <v>23</v>
      </c>
      <c r="J202" s="2" t="s">
        <v>539</v>
      </c>
      <c r="K202" s="12" t="s">
        <v>540</v>
      </c>
      <c r="L202" s="2" t="s">
        <v>803</v>
      </c>
      <c r="M202" s="2" t="s">
        <v>804</v>
      </c>
      <c r="N202" s="2" t="s">
        <v>805</v>
      </c>
      <c r="O202" s="5">
        <v>1850</v>
      </c>
      <c r="P202" s="5">
        <v>0</v>
      </c>
      <c r="Q202" s="5">
        <v>494.88</v>
      </c>
      <c r="R202" s="2" t="s">
        <v>29</v>
      </c>
      <c r="S202" s="5">
        <v>0</v>
      </c>
      <c r="T202" s="2" t="s">
        <v>806</v>
      </c>
      <c r="U202" s="2" t="s">
        <v>31</v>
      </c>
      <c r="V202" s="2">
        <v>61201</v>
      </c>
      <c r="W202" s="13">
        <f>17.5+1.65+7.6</f>
        <v>26.75</v>
      </c>
      <c r="X202" s="21" t="s">
        <v>1289</v>
      </c>
      <c r="Y202" s="13">
        <f>W202-9.25</f>
        <v>17.5</v>
      </c>
      <c r="Z202" s="22">
        <f>O202*Y202%</f>
        <v>323.75</v>
      </c>
      <c r="AA202" s="22">
        <f>O202-Z202</f>
        <v>1526.25</v>
      </c>
      <c r="AB202" s="22">
        <f>AA202*1.65%</f>
        <v>25.183125</v>
      </c>
      <c r="AC202" s="22">
        <f>O202*1.65%</f>
        <v>30.525000000000002</v>
      </c>
      <c r="AD202" s="26">
        <f>AC202-AB202</f>
        <v>5.3418750000000017</v>
      </c>
      <c r="AE202" s="22">
        <f>AA202*7.6%</f>
        <v>115.99499999999999</v>
      </c>
      <c r="AF202">
        <f>O202*7.6%</f>
        <v>140.6</v>
      </c>
      <c r="AG202" s="26">
        <f>AF202-AE202</f>
        <v>24.605000000000004</v>
      </c>
    </row>
    <row r="203" spans="1:33" x14ac:dyDescent="0.25">
      <c r="A203">
        <v>200</v>
      </c>
      <c r="B203" s="10">
        <v>455007</v>
      </c>
      <c r="C203" s="10">
        <v>2</v>
      </c>
      <c r="D203" s="2" t="s">
        <v>784</v>
      </c>
      <c r="E203" s="3">
        <v>45069</v>
      </c>
      <c r="F203" s="4">
        <v>4</v>
      </c>
      <c r="G203" s="5">
        <v>212</v>
      </c>
      <c r="H203" s="4">
        <v>1.2</v>
      </c>
      <c r="I203" s="2" t="s">
        <v>23</v>
      </c>
      <c r="J203" s="2" t="s">
        <v>539</v>
      </c>
      <c r="K203" s="12" t="s">
        <v>540</v>
      </c>
      <c r="L203" s="2" t="s">
        <v>880</v>
      </c>
      <c r="M203" s="2" t="s">
        <v>881</v>
      </c>
      <c r="N203" s="2" t="s">
        <v>882</v>
      </c>
      <c r="O203" s="5">
        <v>212</v>
      </c>
      <c r="P203" s="5">
        <v>0</v>
      </c>
      <c r="Q203" s="5">
        <v>56.71</v>
      </c>
      <c r="R203" s="2" t="s">
        <v>29</v>
      </c>
      <c r="S203" s="5">
        <v>0</v>
      </c>
      <c r="T203" s="2" t="s">
        <v>883</v>
      </c>
      <c r="U203" s="2" t="s">
        <v>31</v>
      </c>
      <c r="V203" s="2">
        <v>61204</v>
      </c>
      <c r="W203" s="13">
        <f>17.5+1.65+7.6</f>
        <v>26.75</v>
      </c>
      <c r="X203" s="21" t="s">
        <v>1289</v>
      </c>
      <c r="Y203" s="13">
        <f>W203-9.25</f>
        <v>17.5</v>
      </c>
      <c r="Z203" s="22">
        <f>O203*Y203%</f>
        <v>37.099999999999994</v>
      </c>
      <c r="AA203" s="22">
        <f>O203-Z203</f>
        <v>174.9</v>
      </c>
      <c r="AB203" s="22">
        <f>AA203*1.65%</f>
        <v>2.88585</v>
      </c>
      <c r="AC203" s="22">
        <f>O203*1.65%</f>
        <v>3.4980000000000002</v>
      </c>
      <c r="AD203" s="26">
        <f>AC203-AB203</f>
        <v>0.61215000000000019</v>
      </c>
      <c r="AE203" s="22">
        <f>AA203*7.6%</f>
        <v>13.292400000000001</v>
      </c>
      <c r="AF203">
        <f>O203*7.6%</f>
        <v>16.111999999999998</v>
      </c>
      <c r="AG203" s="26">
        <f>AF203-AE203</f>
        <v>2.8195999999999977</v>
      </c>
    </row>
    <row r="204" spans="1:33" x14ac:dyDescent="0.25">
      <c r="A204">
        <v>200</v>
      </c>
      <c r="B204" s="10">
        <v>455008</v>
      </c>
      <c r="C204" s="10">
        <v>2</v>
      </c>
      <c r="D204" s="2" t="s">
        <v>885</v>
      </c>
      <c r="E204" s="3">
        <v>45069</v>
      </c>
      <c r="F204" s="4">
        <v>2</v>
      </c>
      <c r="G204" s="5">
        <v>264</v>
      </c>
      <c r="H204" s="4">
        <v>4</v>
      </c>
      <c r="I204" s="2" t="s">
        <v>23</v>
      </c>
      <c r="J204" s="2" t="s">
        <v>539</v>
      </c>
      <c r="K204" s="12" t="s">
        <v>540</v>
      </c>
      <c r="L204" s="2" t="s">
        <v>880</v>
      </c>
      <c r="M204" s="2" t="s">
        <v>881</v>
      </c>
      <c r="N204" s="2" t="s">
        <v>882</v>
      </c>
      <c r="O204" s="5">
        <v>264</v>
      </c>
      <c r="P204" s="5">
        <v>0</v>
      </c>
      <c r="Q204" s="5">
        <v>70.62</v>
      </c>
      <c r="R204" s="2" t="s">
        <v>29</v>
      </c>
      <c r="S204" s="5">
        <v>0</v>
      </c>
      <c r="T204" s="2" t="s">
        <v>883</v>
      </c>
      <c r="U204" s="2" t="s">
        <v>31</v>
      </c>
      <c r="V204" s="2">
        <v>61204</v>
      </c>
      <c r="W204" s="13">
        <f>17.5+1.65+7.6</f>
        <v>26.75</v>
      </c>
      <c r="X204" s="21" t="s">
        <v>1289</v>
      </c>
      <c r="Y204" s="13">
        <f>W204-9.25</f>
        <v>17.5</v>
      </c>
      <c r="Z204" s="22">
        <f>O204*Y204%</f>
        <v>46.199999999999996</v>
      </c>
      <c r="AA204" s="22">
        <f>O204-Z204</f>
        <v>217.8</v>
      </c>
      <c r="AB204" s="22">
        <f>AA204*1.65%</f>
        <v>3.5937000000000006</v>
      </c>
      <c r="AC204" s="22">
        <f>O204*1.65%</f>
        <v>4.3559999999999999</v>
      </c>
      <c r="AD204" s="26">
        <f>AC204-AB204</f>
        <v>0.76229999999999931</v>
      </c>
      <c r="AE204" s="22">
        <f>AA204*7.6%</f>
        <v>16.552800000000001</v>
      </c>
      <c r="AF204">
        <f>O204*7.6%</f>
        <v>20.064</v>
      </c>
      <c r="AG204" s="26">
        <f>AF204-AE204</f>
        <v>3.5111999999999988</v>
      </c>
    </row>
    <row r="205" spans="1:33" x14ac:dyDescent="0.25">
      <c r="A205">
        <v>200</v>
      </c>
      <c r="B205" s="10">
        <v>455008</v>
      </c>
      <c r="C205" s="10">
        <v>2</v>
      </c>
      <c r="D205" s="2" t="s">
        <v>886</v>
      </c>
      <c r="E205" s="3">
        <v>45069</v>
      </c>
      <c r="F205" s="4">
        <v>2</v>
      </c>
      <c r="G205" s="5">
        <v>112</v>
      </c>
      <c r="H205" s="4">
        <v>3</v>
      </c>
      <c r="I205" s="2" t="s">
        <v>23</v>
      </c>
      <c r="J205" s="2" t="s">
        <v>539</v>
      </c>
      <c r="K205" s="12" t="s">
        <v>540</v>
      </c>
      <c r="L205" s="2" t="s">
        <v>880</v>
      </c>
      <c r="M205" s="2" t="s">
        <v>881</v>
      </c>
      <c r="N205" s="2" t="s">
        <v>882</v>
      </c>
      <c r="O205" s="5">
        <v>112</v>
      </c>
      <c r="P205" s="5">
        <v>0</v>
      </c>
      <c r="Q205" s="5">
        <v>29.96</v>
      </c>
      <c r="R205" s="2" t="s">
        <v>29</v>
      </c>
      <c r="S205" s="5">
        <v>0</v>
      </c>
      <c r="T205" s="2" t="s">
        <v>883</v>
      </c>
      <c r="U205" s="2" t="s">
        <v>31</v>
      </c>
      <c r="V205" s="2">
        <v>61204</v>
      </c>
      <c r="W205" s="13">
        <f>17.5+1.65+7.6</f>
        <v>26.75</v>
      </c>
      <c r="X205" s="21" t="s">
        <v>1289</v>
      </c>
      <c r="Y205" s="13">
        <f>W205-9.25</f>
        <v>17.5</v>
      </c>
      <c r="Z205" s="22">
        <f>O205*Y205%</f>
        <v>19.599999999999998</v>
      </c>
      <c r="AA205" s="22">
        <f>O205-Z205</f>
        <v>92.4</v>
      </c>
      <c r="AB205" s="22">
        <f>AA205*1.65%</f>
        <v>1.5246000000000002</v>
      </c>
      <c r="AC205" s="22">
        <f>O205*1.65%</f>
        <v>1.8480000000000001</v>
      </c>
      <c r="AD205" s="26">
        <f>AC205-AB205</f>
        <v>0.32339999999999991</v>
      </c>
      <c r="AE205" s="22">
        <f>AA205*7.6%</f>
        <v>7.0224000000000002</v>
      </c>
      <c r="AF205">
        <f>O205*7.6%</f>
        <v>8.5120000000000005</v>
      </c>
      <c r="AG205" s="26">
        <f>AF205-AE205</f>
        <v>1.4896000000000003</v>
      </c>
    </row>
    <row r="206" spans="1:33" x14ac:dyDescent="0.25">
      <c r="A206">
        <v>200</v>
      </c>
      <c r="B206" s="10">
        <v>455011</v>
      </c>
      <c r="C206" s="10">
        <v>2</v>
      </c>
      <c r="D206" s="2" t="s">
        <v>564</v>
      </c>
      <c r="E206" s="3">
        <v>45069</v>
      </c>
      <c r="F206" s="4">
        <v>10</v>
      </c>
      <c r="G206" s="5">
        <v>370</v>
      </c>
      <c r="H206" s="4">
        <v>9.3000000000000007</v>
      </c>
      <c r="I206" s="2" t="s">
        <v>23</v>
      </c>
      <c r="J206" s="2" t="s">
        <v>539</v>
      </c>
      <c r="K206" s="12" t="s">
        <v>540</v>
      </c>
      <c r="L206" s="2" t="s">
        <v>888</v>
      </c>
      <c r="M206" s="2" t="s">
        <v>889</v>
      </c>
      <c r="N206" s="2" t="s">
        <v>890</v>
      </c>
      <c r="O206" s="5">
        <v>370</v>
      </c>
      <c r="P206" s="5">
        <v>0</v>
      </c>
      <c r="Q206" s="5">
        <v>98.98</v>
      </c>
      <c r="R206" s="2" t="s">
        <v>29</v>
      </c>
      <c r="S206" s="5">
        <v>0</v>
      </c>
      <c r="T206" s="2" t="s">
        <v>891</v>
      </c>
      <c r="U206" s="2" t="s">
        <v>31</v>
      </c>
      <c r="V206" s="2">
        <v>61201</v>
      </c>
      <c r="W206" s="13">
        <f>17.5+1.65+7.6</f>
        <v>26.75</v>
      </c>
      <c r="X206" s="21" t="s">
        <v>1289</v>
      </c>
      <c r="Y206" s="13">
        <f>W206-9.25</f>
        <v>17.5</v>
      </c>
      <c r="Z206" s="22">
        <f>O206*Y206%</f>
        <v>64.75</v>
      </c>
      <c r="AA206" s="22">
        <f>O206-Z206</f>
        <v>305.25</v>
      </c>
      <c r="AB206" s="22">
        <f>AA206*1.65%</f>
        <v>5.0366249999999999</v>
      </c>
      <c r="AC206" s="22">
        <f>O206*1.65%</f>
        <v>6.1050000000000004</v>
      </c>
      <c r="AD206" s="26">
        <f>AC206-AB206</f>
        <v>1.0683750000000005</v>
      </c>
      <c r="AE206" s="22">
        <f>AA206*7.6%</f>
        <v>23.198999999999998</v>
      </c>
      <c r="AF206">
        <f>O206*7.6%</f>
        <v>28.12</v>
      </c>
      <c r="AG206" s="26">
        <f>AF206-AE206</f>
        <v>4.9210000000000029</v>
      </c>
    </row>
    <row r="207" spans="1:33" x14ac:dyDescent="0.25">
      <c r="A207">
        <v>200</v>
      </c>
      <c r="B207" s="10">
        <v>455017</v>
      </c>
      <c r="C207" s="10">
        <v>2</v>
      </c>
      <c r="D207" s="2" t="s">
        <v>564</v>
      </c>
      <c r="E207" s="3">
        <v>45069</v>
      </c>
      <c r="F207" s="4">
        <v>40</v>
      </c>
      <c r="G207" s="5">
        <v>1480</v>
      </c>
      <c r="H207" s="4">
        <v>37.200000000000003</v>
      </c>
      <c r="I207" s="2" t="s">
        <v>23</v>
      </c>
      <c r="J207" s="2" t="s">
        <v>539</v>
      </c>
      <c r="K207" s="12" t="s">
        <v>540</v>
      </c>
      <c r="L207" s="2" t="s">
        <v>898</v>
      </c>
      <c r="M207" s="2" t="s">
        <v>899</v>
      </c>
      <c r="N207" s="2" t="s">
        <v>900</v>
      </c>
      <c r="O207" s="5">
        <v>1480</v>
      </c>
      <c r="P207" s="5">
        <v>0</v>
      </c>
      <c r="Q207" s="5">
        <v>395.9</v>
      </c>
      <c r="R207" s="2" t="s">
        <v>29</v>
      </c>
      <c r="S207" s="5">
        <v>0</v>
      </c>
      <c r="T207" s="2" t="s">
        <v>716</v>
      </c>
      <c r="U207" s="2" t="s">
        <v>31</v>
      </c>
      <c r="V207" s="2">
        <v>61201</v>
      </c>
      <c r="W207" s="13">
        <f>17.5+1.65+7.6</f>
        <v>26.75</v>
      </c>
      <c r="X207" s="21" t="s">
        <v>1289</v>
      </c>
      <c r="Y207" s="13">
        <f>W207-9.25</f>
        <v>17.5</v>
      </c>
      <c r="Z207" s="22">
        <f>O207*Y207%</f>
        <v>259</v>
      </c>
      <c r="AA207" s="22">
        <f>O207-Z207</f>
        <v>1221</v>
      </c>
      <c r="AB207" s="22">
        <f>AA207*1.65%</f>
        <v>20.1465</v>
      </c>
      <c r="AC207" s="22">
        <f>O207*1.65%</f>
        <v>24.42</v>
      </c>
      <c r="AD207" s="26">
        <f>AC207-AB207</f>
        <v>4.2735000000000021</v>
      </c>
      <c r="AE207" s="22">
        <f>AA207*7.6%</f>
        <v>92.795999999999992</v>
      </c>
      <c r="AF207">
        <f>O207*7.6%</f>
        <v>112.48</v>
      </c>
      <c r="AG207" s="26">
        <f>AF207-AE207</f>
        <v>19.684000000000012</v>
      </c>
    </row>
    <row r="208" spans="1:33" x14ac:dyDescent="0.25">
      <c r="A208">
        <v>200</v>
      </c>
      <c r="B208" s="10">
        <v>455020</v>
      </c>
      <c r="C208" s="10">
        <v>2</v>
      </c>
      <c r="D208" s="2" t="s">
        <v>695</v>
      </c>
      <c r="E208" s="3">
        <v>45069</v>
      </c>
      <c r="F208" s="4">
        <v>100</v>
      </c>
      <c r="G208" s="5">
        <v>10</v>
      </c>
      <c r="H208" s="4">
        <v>0.5</v>
      </c>
      <c r="I208" s="2" t="s">
        <v>23</v>
      </c>
      <c r="J208" s="2" t="s">
        <v>539</v>
      </c>
      <c r="K208" s="12" t="s">
        <v>540</v>
      </c>
      <c r="L208" s="2" t="s">
        <v>880</v>
      </c>
      <c r="M208" s="2" t="s">
        <v>881</v>
      </c>
      <c r="N208" s="2" t="s">
        <v>882</v>
      </c>
      <c r="O208" s="5">
        <v>10</v>
      </c>
      <c r="P208" s="5">
        <v>0</v>
      </c>
      <c r="Q208" s="5">
        <v>2.68</v>
      </c>
      <c r="R208" s="2" t="s">
        <v>29</v>
      </c>
      <c r="S208" s="5">
        <v>0</v>
      </c>
      <c r="T208" s="2" t="s">
        <v>883</v>
      </c>
      <c r="U208" s="2" t="s">
        <v>31</v>
      </c>
      <c r="V208" s="2">
        <v>61204</v>
      </c>
      <c r="W208" s="13">
        <f>17.5+1.65+7.6</f>
        <v>26.75</v>
      </c>
      <c r="X208" s="21" t="s">
        <v>1289</v>
      </c>
      <c r="Y208" s="13">
        <f>W208-9.25</f>
        <v>17.5</v>
      </c>
      <c r="Z208" s="22">
        <f>O208*Y208%</f>
        <v>1.75</v>
      </c>
      <c r="AA208" s="22">
        <f>O208-Z208</f>
        <v>8.25</v>
      </c>
      <c r="AB208" s="22">
        <f>AA208*1.65%</f>
        <v>0.136125</v>
      </c>
      <c r="AC208" s="22">
        <f>O208*1.65%</f>
        <v>0.16500000000000001</v>
      </c>
      <c r="AD208" s="26">
        <f>AC208-AB208</f>
        <v>2.8875000000000012E-2</v>
      </c>
      <c r="AE208" s="22">
        <f>AA208*7.6%</f>
        <v>0.627</v>
      </c>
      <c r="AF208">
        <f>O208*7.6%</f>
        <v>0.76</v>
      </c>
      <c r="AG208" s="26">
        <f>AF208-AE208</f>
        <v>0.13300000000000001</v>
      </c>
    </row>
    <row r="209" spans="1:33" x14ac:dyDescent="0.25">
      <c r="A209">
        <v>200</v>
      </c>
      <c r="B209" s="10">
        <v>455048</v>
      </c>
      <c r="C209" s="10">
        <v>2</v>
      </c>
      <c r="D209" s="2" t="s">
        <v>903</v>
      </c>
      <c r="E209" s="3">
        <v>45069</v>
      </c>
      <c r="F209" s="4">
        <v>2</v>
      </c>
      <c r="G209" s="5">
        <v>112</v>
      </c>
      <c r="H209" s="4">
        <v>2.8</v>
      </c>
      <c r="I209" s="2" t="s">
        <v>23</v>
      </c>
      <c r="J209" s="2" t="s">
        <v>539</v>
      </c>
      <c r="K209" s="12" t="s">
        <v>540</v>
      </c>
      <c r="L209" s="2" t="s">
        <v>904</v>
      </c>
      <c r="M209" s="2" t="s">
        <v>905</v>
      </c>
      <c r="N209" s="2" t="s">
        <v>906</v>
      </c>
      <c r="O209" s="5">
        <v>112</v>
      </c>
      <c r="P209" s="5">
        <v>0</v>
      </c>
      <c r="Q209" s="5">
        <v>29.96</v>
      </c>
      <c r="R209" s="2" t="s">
        <v>29</v>
      </c>
      <c r="S209" s="5">
        <v>0</v>
      </c>
      <c r="T209" s="2" t="s">
        <v>544</v>
      </c>
      <c r="U209" s="2" t="s">
        <v>31</v>
      </c>
      <c r="V209" s="2">
        <v>61204</v>
      </c>
      <c r="W209" s="13">
        <f>17.5+1.65+7.6</f>
        <v>26.75</v>
      </c>
      <c r="X209" s="21" t="s">
        <v>1289</v>
      </c>
      <c r="Y209" s="13">
        <f>W209-9.25</f>
        <v>17.5</v>
      </c>
      <c r="Z209" s="22">
        <f>O209*Y209%</f>
        <v>19.599999999999998</v>
      </c>
      <c r="AA209" s="22">
        <f>O209-Z209</f>
        <v>92.4</v>
      </c>
      <c r="AB209" s="22">
        <f>AA209*1.65%</f>
        <v>1.5246000000000002</v>
      </c>
      <c r="AC209" s="22">
        <f>O209*1.65%</f>
        <v>1.8480000000000001</v>
      </c>
      <c r="AD209" s="26">
        <f>AC209-AB209</f>
        <v>0.32339999999999991</v>
      </c>
      <c r="AE209" s="22">
        <f>AA209*7.6%</f>
        <v>7.0224000000000002</v>
      </c>
      <c r="AF209">
        <f>O209*7.6%</f>
        <v>8.5120000000000005</v>
      </c>
      <c r="AG209" s="26">
        <f>AF209-AE209</f>
        <v>1.4896000000000003</v>
      </c>
    </row>
    <row r="210" spans="1:33" x14ac:dyDescent="0.25">
      <c r="A210">
        <v>200</v>
      </c>
      <c r="B210" s="10">
        <v>455052</v>
      </c>
      <c r="C210" s="10">
        <v>2</v>
      </c>
      <c r="D210" s="2" t="s">
        <v>761</v>
      </c>
      <c r="E210" s="3">
        <v>45069</v>
      </c>
      <c r="F210" s="4">
        <v>5000</v>
      </c>
      <c r="G210" s="5">
        <v>50</v>
      </c>
      <c r="H210" s="4">
        <v>5</v>
      </c>
      <c r="I210" s="2" t="s">
        <v>23</v>
      </c>
      <c r="J210" s="2" t="s">
        <v>539</v>
      </c>
      <c r="K210" s="12" t="s">
        <v>540</v>
      </c>
      <c r="L210" s="2" t="s">
        <v>803</v>
      </c>
      <c r="M210" s="2" t="s">
        <v>804</v>
      </c>
      <c r="N210" s="2" t="s">
        <v>805</v>
      </c>
      <c r="O210" s="5">
        <v>50</v>
      </c>
      <c r="P210" s="5">
        <v>0</v>
      </c>
      <c r="Q210" s="5">
        <v>13.38</v>
      </c>
      <c r="R210" s="2" t="s">
        <v>29</v>
      </c>
      <c r="S210" s="5">
        <v>0</v>
      </c>
      <c r="T210" s="2" t="s">
        <v>806</v>
      </c>
      <c r="U210" s="2" t="s">
        <v>31</v>
      </c>
      <c r="V210" s="2">
        <v>61204</v>
      </c>
      <c r="W210" s="13">
        <f>17.5+1.65+7.6</f>
        <v>26.75</v>
      </c>
      <c r="X210" s="21" t="s">
        <v>1289</v>
      </c>
      <c r="Y210" s="13">
        <f>W210-9.25</f>
        <v>17.5</v>
      </c>
      <c r="Z210" s="22">
        <f>O210*Y210%</f>
        <v>8.75</v>
      </c>
      <c r="AA210" s="22">
        <f>O210-Z210</f>
        <v>41.25</v>
      </c>
      <c r="AB210" s="22">
        <f>AA210*1.65%</f>
        <v>0.68062500000000004</v>
      </c>
      <c r="AC210" s="22">
        <f>O210*1.65%</f>
        <v>0.82500000000000007</v>
      </c>
      <c r="AD210" s="26">
        <f>AC210-AB210</f>
        <v>0.14437500000000003</v>
      </c>
      <c r="AE210" s="22">
        <f>AA210*7.6%</f>
        <v>3.1349999999999998</v>
      </c>
      <c r="AF210">
        <f>O210*7.6%</f>
        <v>3.8</v>
      </c>
      <c r="AG210" s="26">
        <f>AF210-AE210</f>
        <v>0.66500000000000004</v>
      </c>
    </row>
    <row r="211" spans="1:33" x14ac:dyDescent="0.25">
      <c r="A211">
        <v>200</v>
      </c>
      <c r="B211" s="10">
        <v>455063</v>
      </c>
      <c r="C211" s="10">
        <v>2</v>
      </c>
      <c r="D211" s="2" t="s">
        <v>801</v>
      </c>
      <c r="E211" s="3">
        <v>45069</v>
      </c>
      <c r="F211" s="4">
        <v>1</v>
      </c>
      <c r="G211" s="5">
        <v>56</v>
      </c>
      <c r="H211" s="4">
        <v>1</v>
      </c>
      <c r="I211" s="2" t="s">
        <v>23</v>
      </c>
      <c r="J211" s="2" t="s">
        <v>539</v>
      </c>
      <c r="K211" s="12" t="s">
        <v>540</v>
      </c>
      <c r="L211" s="2" t="s">
        <v>742</v>
      </c>
      <c r="M211" s="2" t="s">
        <v>743</v>
      </c>
      <c r="N211" s="2" t="s">
        <v>744</v>
      </c>
      <c r="O211" s="5">
        <v>56</v>
      </c>
      <c r="P211" s="5">
        <v>0</v>
      </c>
      <c r="Q211" s="5">
        <v>14.98</v>
      </c>
      <c r="R211" s="2" t="s">
        <v>29</v>
      </c>
      <c r="S211" s="5">
        <v>0</v>
      </c>
      <c r="T211" s="2" t="s">
        <v>685</v>
      </c>
      <c r="U211" s="2" t="s">
        <v>31</v>
      </c>
      <c r="V211" s="2">
        <v>61204</v>
      </c>
      <c r="W211" s="13">
        <f>17.5+1.65+7.6</f>
        <v>26.75</v>
      </c>
      <c r="X211" s="21" t="s">
        <v>1289</v>
      </c>
      <c r="Y211" s="13">
        <f>W211-9.25</f>
        <v>17.5</v>
      </c>
      <c r="Z211" s="22">
        <f>O211*Y211%</f>
        <v>9.7999999999999989</v>
      </c>
      <c r="AA211" s="22">
        <f>O211-Z211</f>
        <v>46.2</v>
      </c>
      <c r="AB211" s="22">
        <f>AA211*1.65%</f>
        <v>0.76230000000000009</v>
      </c>
      <c r="AC211" s="22">
        <f>O211*1.65%</f>
        <v>0.92400000000000004</v>
      </c>
      <c r="AD211" s="26">
        <f>AC211-AB211</f>
        <v>0.16169999999999995</v>
      </c>
      <c r="AE211" s="22">
        <f>AA211*7.6%</f>
        <v>3.5112000000000001</v>
      </c>
      <c r="AF211">
        <f>O211*7.6%</f>
        <v>4.2560000000000002</v>
      </c>
      <c r="AG211" s="26">
        <f>AF211-AE211</f>
        <v>0.74480000000000013</v>
      </c>
    </row>
    <row r="212" spans="1:33" x14ac:dyDescent="0.25">
      <c r="A212">
        <v>200</v>
      </c>
      <c r="B212" s="10">
        <v>455112</v>
      </c>
      <c r="C212" s="10">
        <v>2</v>
      </c>
      <c r="D212" s="2" t="s">
        <v>810</v>
      </c>
      <c r="E212" s="3">
        <v>45071</v>
      </c>
      <c r="F212" s="4">
        <v>6</v>
      </c>
      <c r="G212" s="5">
        <v>233.4</v>
      </c>
      <c r="H212" s="4">
        <v>1.5</v>
      </c>
      <c r="I212" s="2" t="s">
        <v>23</v>
      </c>
      <c r="J212" s="2" t="s">
        <v>539</v>
      </c>
      <c r="K212" s="12" t="s">
        <v>540</v>
      </c>
      <c r="L212" s="2" t="s">
        <v>627</v>
      </c>
      <c r="M212" s="2" t="s">
        <v>628</v>
      </c>
      <c r="N212" s="2" t="s">
        <v>629</v>
      </c>
      <c r="O212" s="5">
        <v>233.4</v>
      </c>
      <c r="P212" s="5">
        <v>0</v>
      </c>
      <c r="Q212" s="5">
        <v>62.44</v>
      </c>
      <c r="R212" s="2" t="s">
        <v>29</v>
      </c>
      <c r="S212" s="5">
        <v>0</v>
      </c>
      <c r="T212" s="2" t="s">
        <v>630</v>
      </c>
      <c r="U212" s="2" t="s">
        <v>31</v>
      </c>
      <c r="V212" s="2">
        <v>61204</v>
      </c>
      <c r="W212" s="13">
        <f>17.5+1.65+7.6</f>
        <v>26.75</v>
      </c>
      <c r="X212" s="21" t="s">
        <v>1289</v>
      </c>
      <c r="Y212" s="13">
        <f>W212-9.25</f>
        <v>17.5</v>
      </c>
      <c r="Z212" s="22">
        <f>O212*Y212%</f>
        <v>40.844999999999999</v>
      </c>
      <c r="AA212" s="22">
        <f>O212-Z212</f>
        <v>192.55500000000001</v>
      </c>
      <c r="AB212" s="22">
        <f>AA212*1.65%</f>
        <v>3.1771575000000003</v>
      </c>
      <c r="AC212" s="22">
        <f>O212*1.65%</f>
        <v>3.8511000000000002</v>
      </c>
      <c r="AD212" s="26">
        <f>AC212-AB212</f>
        <v>0.67394249999999989</v>
      </c>
      <c r="AE212" s="22">
        <f>AA212*7.6%</f>
        <v>14.634180000000001</v>
      </c>
      <c r="AF212">
        <f>O212*7.6%</f>
        <v>17.738399999999999</v>
      </c>
      <c r="AG212" s="26">
        <f>AF212-AE212</f>
        <v>3.104219999999998</v>
      </c>
    </row>
    <row r="213" spans="1:33" x14ac:dyDescent="0.25">
      <c r="A213">
        <v>200</v>
      </c>
      <c r="B213" s="10">
        <v>455113</v>
      </c>
      <c r="C213" s="10">
        <v>2</v>
      </c>
      <c r="D213" s="2" t="s">
        <v>915</v>
      </c>
      <c r="E213" s="3">
        <v>45071</v>
      </c>
      <c r="F213" s="4">
        <v>10</v>
      </c>
      <c r="G213" s="5">
        <v>30</v>
      </c>
      <c r="H213" s="4">
        <v>0.05</v>
      </c>
      <c r="I213" s="2" t="s">
        <v>23</v>
      </c>
      <c r="J213" s="2" t="s">
        <v>539</v>
      </c>
      <c r="K213" s="12" t="s">
        <v>540</v>
      </c>
      <c r="L213" s="2" t="s">
        <v>916</v>
      </c>
      <c r="M213" s="2" t="s">
        <v>917</v>
      </c>
      <c r="N213" s="2" t="s">
        <v>918</v>
      </c>
      <c r="O213" s="5">
        <v>30</v>
      </c>
      <c r="P213" s="5">
        <v>0</v>
      </c>
      <c r="Q213" s="5">
        <v>8.0299999999999994</v>
      </c>
      <c r="R213" s="2" t="s">
        <v>29</v>
      </c>
      <c r="S213" s="5">
        <v>0</v>
      </c>
      <c r="T213" s="2" t="s">
        <v>919</v>
      </c>
      <c r="U213" s="2" t="s">
        <v>31</v>
      </c>
      <c r="V213" s="2">
        <v>61204</v>
      </c>
      <c r="W213" s="13">
        <f>17.5+1.65+7.6</f>
        <v>26.75</v>
      </c>
      <c r="X213" s="21" t="s">
        <v>1289</v>
      </c>
      <c r="Y213" s="13">
        <f>W213-9.25</f>
        <v>17.5</v>
      </c>
      <c r="Z213" s="22">
        <f>O213*Y213%</f>
        <v>5.25</v>
      </c>
      <c r="AA213" s="22">
        <f>O213-Z213</f>
        <v>24.75</v>
      </c>
      <c r="AB213" s="22">
        <f>AA213*1.65%</f>
        <v>0.40837500000000004</v>
      </c>
      <c r="AC213" s="22">
        <f>O213*1.65%</f>
        <v>0.495</v>
      </c>
      <c r="AD213" s="26">
        <f>AC213-AB213</f>
        <v>8.6624999999999952E-2</v>
      </c>
      <c r="AE213" s="22">
        <f>AA213*7.6%</f>
        <v>1.881</v>
      </c>
      <c r="AF213">
        <f>O213*7.6%</f>
        <v>2.2799999999999998</v>
      </c>
      <c r="AG213" s="26">
        <f>AF213-AE213</f>
        <v>0.3989999999999998</v>
      </c>
    </row>
    <row r="214" spans="1:33" x14ac:dyDescent="0.25">
      <c r="A214">
        <v>200</v>
      </c>
      <c r="B214" s="10">
        <v>455118</v>
      </c>
      <c r="C214" s="10">
        <v>2</v>
      </c>
      <c r="D214" s="2" t="s">
        <v>810</v>
      </c>
      <c r="E214" s="3">
        <v>45071</v>
      </c>
      <c r="F214" s="4">
        <v>4</v>
      </c>
      <c r="G214" s="5">
        <v>155.6</v>
      </c>
      <c r="H214" s="4">
        <v>1</v>
      </c>
      <c r="I214" s="2" t="s">
        <v>23</v>
      </c>
      <c r="J214" s="2" t="s">
        <v>539</v>
      </c>
      <c r="K214" s="12" t="s">
        <v>540</v>
      </c>
      <c r="L214" s="2" t="s">
        <v>627</v>
      </c>
      <c r="M214" s="2" t="s">
        <v>628</v>
      </c>
      <c r="N214" s="2" t="s">
        <v>629</v>
      </c>
      <c r="O214" s="5">
        <v>155.6</v>
      </c>
      <c r="P214" s="5">
        <v>0</v>
      </c>
      <c r="Q214" s="5">
        <v>41.63</v>
      </c>
      <c r="R214" s="2" t="s">
        <v>29</v>
      </c>
      <c r="S214" s="5">
        <v>0</v>
      </c>
      <c r="T214" s="2" t="s">
        <v>630</v>
      </c>
      <c r="U214" s="2" t="s">
        <v>31</v>
      </c>
      <c r="V214" s="2">
        <v>61204</v>
      </c>
      <c r="W214" s="13">
        <f>17.5+1.65+7.6</f>
        <v>26.75</v>
      </c>
      <c r="X214" s="21" t="s">
        <v>1289</v>
      </c>
      <c r="Y214" s="13">
        <f>W214-9.25</f>
        <v>17.5</v>
      </c>
      <c r="Z214" s="22">
        <f>O214*Y214%</f>
        <v>27.229999999999997</v>
      </c>
      <c r="AA214" s="22">
        <f>O214-Z214</f>
        <v>128.37</v>
      </c>
      <c r="AB214" s="22">
        <f>AA214*1.65%</f>
        <v>2.1181050000000003</v>
      </c>
      <c r="AC214" s="22">
        <f>O214*1.65%</f>
        <v>2.5674000000000001</v>
      </c>
      <c r="AD214" s="26">
        <f>AC214-AB214</f>
        <v>0.44929499999999978</v>
      </c>
      <c r="AE214" s="22">
        <f>AA214*7.6%</f>
        <v>9.7561199999999992</v>
      </c>
      <c r="AF214">
        <f>O214*7.6%</f>
        <v>11.8256</v>
      </c>
      <c r="AG214" s="26">
        <f>AF214-AE214</f>
        <v>2.0694800000000004</v>
      </c>
    </row>
    <row r="215" spans="1:33" x14ac:dyDescent="0.25">
      <c r="A215">
        <v>200</v>
      </c>
      <c r="B215" s="10">
        <v>455119</v>
      </c>
      <c r="C215" s="10">
        <v>2</v>
      </c>
      <c r="D215" s="2" t="s">
        <v>814</v>
      </c>
      <c r="E215" s="3">
        <v>45071</v>
      </c>
      <c r="F215" s="4">
        <v>3</v>
      </c>
      <c r="G215" s="5">
        <v>162</v>
      </c>
      <c r="H215" s="4">
        <v>0.3</v>
      </c>
      <c r="I215" s="2" t="s">
        <v>23</v>
      </c>
      <c r="J215" s="2" t="s">
        <v>539</v>
      </c>
      <c r="K215" s="12" t="s">
        <v>540</v>
      </c>
      <c r="L215" s="2" t="s">
        <v>627</v>
      </c>
      <c r="M215" s="2" t="s">
        <v>628</v>
      </c>
      <c r="N215" s="2" t="s">
        <v>629</v>
      </c>
      <c r="O215" s="5">
        <v>162</v>
      </c>
      <c r="P215" s="5">
        <v>0</v>
      </c>
      <c r="Q215" s="5">
        <v>43.33</v>
      </c>
      <c r="R215" s="2" t="s">
        <v>29</v>
      </c>
      <c r="S215" s="5">
        <v>0</v>
      </c>
      <c r="T215" s="2" t="s">
        <v>630</v>
      </c>
      <c r="U215" s="2" t="s">
        <v>31</v>
      </c>
      <c r="V215" s="2">
        <v>61204</v>
      </c>
      <c r="W215" s="13">
        <f>17.5+1.65+7.6</f>
        <v>26.75</v>
      </c>
      <c r="X215" s="21" t="s">
        <v>1289</v>
      </c>
      <c r="Y215" s="13">
        <f>W215-9.25</f>
        <v>17.5</v>
      </c>
      <c r="Z215" s="22">
        <f>O215*Y215%</f>
        <v>28.349999999999998</v>
      </c>
      <c r="AA215" s="22">
        <f>O215-Z215</f>
        <v>133.65</v>
      </c>
      <c r="AB215" s="22">
        <f>AA215*1.65%</f>
        <v>2.205225</v>
      </c>
      <c r="AC215" s="22">
        <f>O215*1.65%</f>
        <v>2.673</v>
      </c>
      <c r="AD215" s="26">
        <f>AC215-AB215</f>
        <v>0.46777500000000005</v>
      </c>
      <c r="AE215" s="22">
        <f>AA215*7.6%</f>
        <v>10.157400000000001</v>
      </c>
      <c r="AF215">
        <f>O215*7.6%</f>
        <v>12.311999999999999</v>
      </c>
      <c r="AG215" s="26">
        <f>AF215-AE215</f>
        <v>2.1545999999999985</v>
      </c>
    </row>
    <row r="216" spans="1:33" x14ac:dyDescent="0.25">
      <c r="A216">
        <v>200</v>
      </c>
      <c r="B216" s="10">
        <v>455121</v>
      </c>
      <c r="C216" s="10">
        <v>2</v>
      </c>
      <c r="D216" s="2" t="s">
        <v>564</v>
      </c>
      <c r="E216" s="3">
        <v>45071</v>
      </c>
      <c r="F216" s="4">
        <v>20</v>
      </c>
      <c r="G216" s="5">
        <v>860</v>
      </c>
      <c r="H216" s="4">
        <v>18.600000000000001</v>
      </c>
      <c r="I216" s="2" t="s">
        <v>23</v>
      </c>
      <c r="J216" s="2" t="s">
        <v>539</v>
      </c>
      <c r="K216" s="12" t="s">
        <v>540</v>
      </c>
      <c r="L216" s="2" t="s">
        <v>923</v>
      </c>
      <c r="M216" s="2" t="s">
        <v>924</v>
      </c>
      <c r="N216" s="2" t="s">
        <v>925</v>
      </c>
      <c r="O216" s="5">
        <v>860</v>
      </c>
      <c r="P216" s="5">
        <v>0</v>
      </c>
      <c r="Q216" s="5">
        <v>230.05</v>
      </c>
      <c r="R216" s="2" t="s">
        <v>29</v>
      </c>
      <c r="S216" s="5">
        <v>0</v>
      </c>
      <c r="T216" s="2" t="s">
        <v>883</v>
      </c>
      <c r="U216" s="2" t="s">
        <v>31</v>
      </c>
      <c r="V216" s="2">
        <v>61201</v>
      </c>
      <c r="W216" s="13">
        <f>17.5+1.65+7.6</f>
        <v>26.75</v>
      </c>
      <c r="X216" s="21" t="s">
        <v>1289</v>
      </c>
      <c r="Y216" s="13">
        <f>W216-9.25</f>
        <v>17.5</v>
      </c>
      <c r="Z216" s="22">
        <f>O216*Y216%</f>
        <v>150.5</v>
      </c>
      <c r="AA216" s="22">
        <f>O216-Z216</f>
        <v>709.5</v>
      </c>
      <c r="AB216" s="22">
        <f>AA216*1.65%</f>
        <v>11.706750000000001</v>
      </c>
      <c r="AC216" s="22">
        <f>O216*1.65%</f>
        <v>14.190000000000001</v>
      </c>
      <c r="AD216" s="26">
        <f>AC216-AB216</f>
        <v>2.48325</v>
      </c>
      <c r="AE216" s="22">
        <f>AA216*7.6%</f>
        <v>53.921999999999997</v>
      </c>
      <c r="AF216">
        <f>O216*7.6%</f>
        <v>65.36</v>
      </c>
      <c r="AG216" s="26">
        <f>AF216-AE216</f>
        <v>11.438000000000002</v>
      </c>
    </row>
    <row r="217" spans="1:33" x14ac:dyDescent="0.25">
      <c r="A217">
        <v>200</v>
      </c>
      <c r="B217" s="10">
        <v>455217</v>
      </c>
      <c r="C217" s="10">
        <v>2</v>
      </c>
      <c r="D217" s="2" t="s">
        <v>927</v>
      </c>
      <c r="E217" s="3">
        <v>45071</v>
      </c>
      <c r="F217" s="4">
        <v>1</v>
      </c>
      <c r="G217" s="5">
        <v>23</v>
      </c>
      <c r="H217" s="4">
        <v>0.1</v>
      </c>
      <c r="I217" s="2" t="s">
        <v>23</v>
      </c>
      <c r="J217" s="2" t="s">
        <v>539</v>
      </c>
      <c r="K217" s="12" t="s">
        <v>540</v>
      </c>
      <c r="L217" s="2" t="s">
        <v>733</v>
      </c>
      <c r="M217" s="2" t="s">
        <v>734</v>
      </c>
      <c r="N217" s="2" t="s">
        <v>735</v>
      </c>
      <c r="O217" s="5">
        <v>23</v>
      </c>
      <c r="P217" s="5">
        <v>0</v>
      </c>
      <c r="Q217" s="5">
        <v>6.16</v>
      </c>
      <c r="R217" s="2" t="s">
        <v>29</v>
      </c>
      <c r="S217" s="5">
        <v>0</v>
      </c>
      <c r="T217" s="2" t="s">
        <v>724</v>
      </c>
      <c r="U217" s="2" t="s">
        <v>31</v>
      </c>
      <c r="V217" s="2">
        <v>61204</v>
      </c>
      <c r="W217" s="13">
        <f>17.5+1.65+7.6</f>
        <v>26.75</v>
      </c>
      <c r="X217" s="21" t="s">
        <v>1289</v>
      </c>
      <c r="Y217" s="13">
        <f>W217-9.25</f>
        <v>17.5</v>
      </c>
      <c r="Z217" s="22">
        <f>O217*Y217%</f>
        <v>4.0249999999999995</v>
      </c>
      <c r="AA217" s="22">
        <f>O217-Z217</f>
        <v>18.975000000000001</v>
      </c>
      <c r="AB217" s="22">
        <f>AA217*1.65%</f>
        <v>0.31308750000000002</v>
      </c>
      <c r="AC217" s="22">
        <f>O217*1.65%</f>
        <v>0.3795</v>
      </c>
      <c r="AD217" s="26">
        <f>AC217-AB217</f>
        <v>6.6412499999999985E-2</v>
      </c>
      <c r="AE217" s="22">
        <f>AA217*7.6%</f>
        <v>1.4421000000000002</v>
      </c>
      <c r="AF217">
        <f>O217*7.6%</f>
        <v>1.748</v>
      </c>
      <c r="AG217" s="26">
        <f>AF217-AE217</f>
        <v>0.30589999999999984</v>
      </c>
    </row>
    <row r="218" spans="1:33" x14ac:dyDescent="0.25">
      <c r="A218">
        <v>200</v>
      </c>
      <c r="B218" s="10">
        <v>455542</v>
      </c>
      <c r="C218" s="10">
        <v>2</v>
      </c>
      <c r="D218" s="2" t="s">
        <v>933</v>
      </c>
      <c r="E218" s="3">
        <v>45075</v>
      </c>
      <c r="F218" s="4">
        <v>50</v>
      </c>
      <c r="G218" s="5">
        <v>275</v>
      </c>
      <c r="H218" s="4">
        <v>10</v>
      </c>
      <c r="I218" s="2" t="s">
        <v>23</v>
      </c>
      <c r="J218" s="2" t="s">
        <v>539</v>
      </c>
      <c r="K218" s="12" t="s">
        <v>540</v>
      </c>
      <c r="L218" s="2" t="s">
        <v>934</v>
      </c>
      <c r="M218" s="2" t="s">
        <v>935</v>
      </c>
      <c r="N218" s="2" t="s">
        <v>936</v>
      </c>
      <c r="O218" s="5">
        <v>275</v>
      </c>
      <c r="P218" s="5">
        <v>0</v>
      </c>
      <c r="Q218" s="5">
        <v>73.569999999999993</v>
      </c>
      <c r="R218" s="2" t="s">
        <v>29</v>
      </c>
      <c r="S218" s="5">
        <v>0</v>
      </c>
      <c r="T218" s="2" t="s">
        <v>705</v>
      </c>
      <c r="U218" s="2" t="s">
        <v>31</v>
      </c>
      <c r="V218" s="2">
        <v>61201</v>
      </c>
      <c r="W218" s="13">
        <f>17.5+1.65+7.6</f>
        <v>26.75</v>
      </c>
      <c r="X218" s="21" t="s">
        <v>1289</v>
      </c>
      <c r="Y218" s="13">
        <f>W218-9.25</f>
        <v>17.5</v>
      </c>
      <c r="Z218" s="22">
        <f>O218*Y218%</f>
        <v>48.125</v>
      </c>
      <c r="AA218" s="22">
        <f>O218-Z218</f>
        <v>226.875</v>
      </c>
      <c r="AB218" s="22">
        <f>AA218*1.65%</f>
        <v>3.7434375000000002</v>
      </c>
      <c r="AC218" s="22">
        <f>O218*1.65%</f>
        <v>4.5375000000000005</v>
      </c>
      <c r="AD218" s="26">
        <f>AC218-AB218</f>
        <v>0.79406250000000034</v>
      </c>
      <c r="AE218" s="22">
        <f>AA218*7.6%</f>
        <v>17.2425</v>
      </c>
      <c r="AF218">
        <f>O218*7.6%</f>
        <v>20.9</v>
      </c>
      <c r="AG218" s="26">
        <f>AF218-AE218</f>
        <v>3.6574999999999989</v>
      </c>
    </row>
    <row r="219" spans="1:33" x14ac:dyDescent="0.25">
      <c r="A219">
        <v>200</v>
      </c>
      <c r="B219" s="10">
        <v>455605</v>
      </c>
      <c r="C219" s="10">
        <v>2</v>
      </c>
      <c r="D219" s="2" t="s">
        <v>587</v>
      </c>
      <c r="E219" s="3">
        <v>45075</v>
      </c>
      <c r="F219" s="4">
        <v>30</v>
      </c>
      <c r="G219" s="5">
        <v>450</v>
      </c>
      <c r="H219" s="4">
        <v>12</v>
      </c>
      <c r="I219" s="2" t="s">
        <v>23</v>
      </c>
      <c r="J219" s="2" t="s">
        <v>539</v>
      </c>
      <c r="K219" s="12" t="s">
        <v>540</v>
      </c>
      <c r="L219" s="2" t="s">
        <v>641</v>
      </c>
      <c r="M219" s="2" t="s">
        <v>642</v>
      </c>
      <c r="N219" s="2" t="s">
        <v>643</v>
      </c>
      <c r="O219" s="5">
        <v>450</v>
      </c>
      <c r="P219" s="5">
        <v>0</v>
      </c>
      <c r="Q219" s="5">
        <v>120.38</v>
      </c>
      <c r="R219" s="2" t="s">
        <v>29</v>
      </c>
      <c r="S219" s="5">
        <v>0</v>
      </c>
      <c r="T219" s="2" t="s">
        <v>644</v>
      </c>
      <c r="U219" s="2" t="s">
        <v>31</v>
      </c>
      <c r="V219" s="2">
        <v>61201</v>
      </c>
      <c r="W219" s="13">
        <f>17.5+1.65+7.6</f>
        <v>26.75</v>
      </c>
      <c r="X219" s="21" t="s">
        <v>1289</v>
      </c>
      <c r="Y219" s="13">
        <f>W219-9.25</f>
        <v>17.5</v>
      </c>
      <c r="Z219" s="22">
        <f>O219*Y219%</f>
        <v>78.75</v>
      </c>
      <c r="AA219" s="22">
        <f>O219-Z219</f>
        <v>371.25</v>
      </c>
      <c r="AB219" s="22">
        <f>AA219*1.65%</f>
        <v>6.1256250000000003</v>
      </c>
      <c r="AC219" s="22">
        <f>O219*1.65%</f>
        <v>7.4250000000000007</v>
      </c>
      <c r="AD219" s="26">
        <f>AC219-AB219</f>
        <v>1.2993750000000004</v>
      </c>
      <c r="AE219" s="22">
        <f>AA219*7.6%</f>
        <v>28.215</v>
      </c>
      <c r="AF219">
        <f>O219*7.6%</f>
        <v>34.199999999999996</v>
      </c>
      <c r="AG219" s="26">
        <f>AF219-AE219</f>
        <v>5.9849999999999959</v>
      </c>
    </row>
    <row r="220" spans="1:33" x14ac:dyDescent="0.25">
      <c r="A220">
        <v>200</v>
      </c>
      <c r="B220" s="10">
        <v>455609</v>
      </c>
      <c r="C220" s="10">
        <v>2</v>
      </c>
      <c r="D220" s="2" t="s">
        <v>587</v>
      </c>
      <c r="E220" s="3">
        <v>45075</v>
      </c>
      <c r="F220" s="4">
        <v>20</v>
      </c>
      <c r="G220" s="5">
        <v>300</v>
      </c>
      <c r="H220" s="4">
        <v>8</v>
      </c>
      <c r="I220" s="2" t="s">
        <v>23</v>
      </c>
      <c r="J220" s="2" t="s">
        <v>539</v>
      </c>
      <c r="K220" s="12" t="s">
        <v>540</v>
      </c>
      <c r="L220" s="2" t="s">
        <v>941</v>
      </c>
      <c r="M220" s="2" t="s">
        <v>942</v>
      </c>
      <c r="N220" s="2" t="s">
        <v>943</v>
      </c>
      <c r="O220" s="5">
        <v>300</v>
      </c>
      <c r="P220" s="5">
        <v>0</v>
      </c>
      <c r="Q220" s="5">
        <v>80.25</v>
      </c>
      <c r="R220" s="2" t="s">
        <v>29</v>
      </c>
      <c r="S220" s="5">
        <v>0</v>
      </c>
      <c r="T220" s="2" t="s">
        <v>544</v>
      </c>
      <c r="U220" s="2" t="s">
        <v>31</v>
      </c>
      <c r="V220" s="2">
        <v>61201</v>
      </c>
      <c r="W220" s="13">
        <f>17.5+1.65+7.6</f>
        <v>26.75</v>
      </c>
      <c r="X220" s="21" t="s">
        <v>1289</v>
      </c>
      <c r="Y220" s="13">
        <f>W220-9.25</f>
        <v>17.5</v>
      </c>
      <c r="Z220" s="22">
        <f>O220*Y220%</f>
        <v>52.5</v>
      </c>
      <c r="AA220" s="22">
        <f>O220-Z220</f>
        <v>247.5</v>
      </c>
      <c r="AB220" s="22">
        <f>AA220*1.65%</f>
        <v>4.0837500000000002</v>
      </c>
      <c r="AC220" s="22">
        <f>O220*1.65%</f>
        <v>4.95</v>
      </c>
      <c r="AD220" s="26">
        <f>AC220-AB220</f>
        <v>0.86624999999999996</v>
      </c>
      <c r="AE220" s="22">
        <f>AA220*7.6%</f>
        <v>18.809999999999999</v>
      </c>
      <c r="AF220">
        <f>O220*7.6%</f>
        <v>22.8</v>
      </c>
      <c r="AG220" s="26">
        <f>AF220-AE220</f>
        <v>3.990000000000002</v>
      </c>
    </row>
    <row r="221" spans="1:33" x14ac:dyDescent="0.25">
      <c r="A221">
        <v>200</v>
      </c>
      <c r="B221" s="10">
        <v>455615</v>
      </c>
      <c r="C221" s="10">
        <v>2</v>
      </c>
      <c r="D221" s="2" t="s">
        <v>564</v>
      </c>
      <c r="E221" s="3">
        <v>45075</v>
      </c>
      <c r="F221" s="4">
        <v>40</v>
      </c>
      <c r="G221" s="5">
        <v>1720</v>
      </c>
      <c r="H221" s="4">
        <v>37.200000000000003</v>
      </c>
      <c r="I221" s="2" t="s">
        <v>23</v>
      </c>
      <c r="J221" s="2" t="s">
        <v>539</v>
      </c>
      <c r="K221" s="12" t="s">
        <v>540</v>
      </c>
      <c r="L221" s="2" t="s">
        <v>945</v>
      </c>
      <c r="M221" s="2" t="s">
        <v>946</v>
      </c>
      <c r="N221" s="2" t="s">
        <v>947</v>
      </c>
      <c r="O221" s="5">
        <v>1720</v>
      </c>
      <c r="P221" s="5">
        <v>0</v>
      </c>
      <c r="Q221" s="5">
        <v>460.1</v>
      </c>
      <c r="R221" s="2" t="s">
        <v>29</v>
      </c>
      <c r="S221" s="5">
        <v>0</v>
      </c>
      <c r="T221" s="2" t="s">
        <v>806</v>
      </c>
      <c r="U221" s="2" t="s">
        <v>31</v>
      </c>
      <c r="V221" s="2">
        <v>61201</v>
      </c>
      <c r="W221" s="13">
        <f>17.5+1.65+7.6</f>
        <v>26.75</v>
      </c>
      <c r="X221" s="21" t="s">
        <v>1289</v>
      </c>
      <c r="Y221" s="13">
        <f>W221-9.25</f>
        <v>17.5</v>
      </c>
      <c r="Z221" s="22">
        <f>O221*Y221%</f>
        <v>301</v>
      </c>
      <c r="AA221" s="22">
        <f>O221-Z221</f>
        <v>1419</v>
      </c>
      <c r="AB221" s="22">
        <f>AA221*1.65%</f>
        <v>23.413500000000003</v>
      </c>
      <c r="AC221" s="22">
        <f>O221*1.65%</f>
        <v>28.380000000000003</v>
      </c>
      <c r="AD221" s="26">
        <f>AC221-AB221</f>
        <v>4.9664999999999999</v>
      </c>
      <c r="AE221" s="22">
        <f>AA221*7.6%</f>
        <v>107.84399999999999</v>
      </c>
      <c r="AF221">
        <f>O221*7.6%</f>
        <v>130.72</v>
      </c>
      <c r="AG221" s="26">
        <f>AF221-AE221</f>
        <v>22.876000000000005</v>
      </c>
    </row>
    <row r="222" spans="1:33" x14ac:dyDescent="0.25">
      <c r="A222">
        <v>200</v>
      </c>
      <c r="B222" s="10">
        <v>455620</v>
      </c>
      <c r="C222" s="10">
        <v>2</v>
      </c>
      <c r="D222" s="2" t="s">
        <v>587</v>
      </c>
      <c r="E222" s="3">
        <v>45075</v>
      </c>
      <c r="F222" s="4">
        <v>30</v>
      </c>
      <c r="G222" s="5">
        <v>450</v>
      </c>
      <c r="H222" s="4">
        <v>12</v>
      </c>
      <c r="I222" s="2" t="s">
        <v>23</v>
      </c>
      <c r="J222" s="2" t="s">
        <v>539</v>
      </c>
      <c r="K222" s="12" t="s">
        <v>540</v>
      </c>
      <c r="L222" s="2" t="s">
        <v>949</v>
      </c>
      <c r="M222" s="2" t="s">
        <v>950</v>
      </c>
      <c r="N222" s="2" t="s">
        <v>951</v>
      </c>
      <c r="O222" s="5">
        <v>450</v>
      </c>
      <c r="P222" s="5">
        <v>0</v>
      </c>
      <c r="Q222" s="5">
        <v>120.38</v>
      </c>
      <c r="R222" s="2" t="s">
        <v>29</v>
      </c>
      <c r="S222" s="5">
        <v>0</v>
      </c>
      <c r="T222" s="2" t="s">
        <v>952</v>
      </c>
      <c r="U222" s="2" t="s">
        <v>31</v>
      </c>
      <c r="V222" s="2">
        <v>61204</v>
      </c>
      <c r="W222" s="13">
        <f>17.5+1.65+7.6</f>
        <v>26.75</v>
      </c>
      <c r="X222" s="21" t="s">
        <v>1289</v>
      </c>
      <c r="Y222" s="13">
        <f>W222-9.25</f>
        <v>17.5</v>
      </c>
      <c r="Z222" s="22">
        <f>O222*Y222%</f>
        <v>78.75</v>
      </c>
      <c r="AA222" s="22">
        <f>O222-Z222</f>
        <v>371.25</v>
      </c>
      <c r="AB222" s="22">
        <f>AA222*1.65%</f>
        <v>6.1256250000000003</v>
      </c>
      <c r="AC222" s="22">
        <f>O222*1.65%</f>
        <v>7.4250000000000007</v>
      </c>
      <c r="AD222" s="26">
        <f>AC222-AB222</f>
        <v>1.2993750000000004</v>
      </c>
      <c r="AE222" s="22">
        <f>AA222*7.6%</f>
        <v>28.215</v>
      </c>
      <c r="AF222">
        <f>O222*7.6%</f>
        <v>34.199999999999996</v>
      </c>
      <c r="AG222" s="26">
        <f>AF222-AE222</f>
        <v>5.9849999999999959</v>
      </c>
    </row>
    <row r="223" spans="1:33" x14ac:dyDescent="0.25">
      <c r="A223">
        <v>200</v>
      </c>
      <c r="B223" s="10">
        <v>455620</v>
      </c>
      <c r="C223" s="10">
        <v>2</v>
      </c>
      <c r="D223" s="2" t="s">
        <v>695</v>
      </c>
      <c r="E223" s="3">
        <v>45075</v>
      </c>
      <c r="F223" s="4">
        <v>100</v>
      </c>
      <c r="G223" s="5">
        <v>10</v>
      </c>
      <c r="H223" s="4">
        <v>0.5</v>
      </c>
      <c r="I223" s="2" t="s">
        <v>23</v>
      </c>
      <c r="J223" s="2" t="s">
        <v>539</v>
      </c>
      <c r="K223" s="12" t="s">
        <v>540</v>
      </c>
      <c r="L223" s="2" t="s">
        <v>949</v>
      </c>
      <c r="M223" s="2" t="s">
        <v>950</v>
      </c>
      <c r="N223" s="2" t="s">
        <v>951</v>
      </c>
      <c r="O223" s="5">
        <v>10</v>
      </c>
      <c r="P223" s="5">
        <v>0</v>
      </c>
      <c r="Q223" s="5">
        <v>2.68</v>
      </c>
      <c r="R223" s="2" t="s">
        <v>29</v>
      </c>
      <c r="S223" s="5">
        <v>0</v>
      </c>
      <c r="T223" s="2" t="s">
        <v>952</v>
      </c>
      <c r="U223" s="2" t="s">
        <v>31</v>
      </c>
      <c r="V223" s="2">
        <v>61204</v>
      </c>
      <c r="W223" s="13">
        <f>17.5+1.65+7.6</f>
        <v>26.75</v>
      </c>
      <c r="X223" s="21" t="s">
        <v>1289</v>
      </c>
      <c r="Y223" s="13">
        <f>W223-9.25</f>
        <v>17.5</v>
      </c>
      <c r="Z223" s="22">
        <f>O223*Y223%</f>
        <v>1.75</v>
      </c>
      <c r="AA223" s="22">
        <f>O223-Z223</f>
        <v>8.25</v>
      </c>
      <c r="AB223" s="22">
        <f>AA223*1.65%</f>
        <v>0.136125</v>
      </c>
      <c r="AC223" s="22">
        <f>O223*1.65%</f>
        <v>0.16500000000000001</v>
      </c>
      <c r="AD223" s="26">
        <f>AC223-AB223</f>
        <v>2.8875000000000012E-2</v>
      </c>
      <c r="AE223" s="22">
        <f>AA223*7.6%</f>
        <v>0.627</v>
      </c>
      <c r="AF223">
        <f>O223*7.6%</f>
        <v>0.76</v>
      </c>
      <c r="AG223" s="26">
        <f>AF223-AE223</f>
        <v>0.13300000000000001</v>
      </c>
    </row>
    <row r="224" spans="1:33" x14ac:dyDescent="0.25">
      <c r="A224">
        <v>200</v>
      </c>
      <c r="B224" s="10">
        <v>455641</v>
      </c>
      <c r="C224" s="10">
        <v>2</v>
      </c>
      <c r="D224" s="2" t="s">
        <v>564</v>
      </c>
      <c r="E224" s="3">
        <v>45075</v>
      </c>
      <c r="F224" s="4">
        <v>20</v>
      </c>
      <c r="G224" s="5">
        <v>860</v>
      </c>
      <c r="H224" s="4">
        <v>18.600000000000001</v>
      </c>
      <c r="I224" s="2" t="s">
        <v>23</v>
      </c>
      <c r="J224" s="2" t="s">
        <v>539</v>
      </c>
      <c r="K224" s="12" t="s">
        <v>540</v>
      </c>
      <c r="L224" s="2" t="s">
        <v>958</v>
      </c>
      <c r="M224" s="2" t="s">
        <v>959</v>
      </c>
      <c r="N224" s="2" t="s">
        <v>960</v>
      </c>
      <c r="O224" s="5">
        <v>860</v>
      </c>
      <c r="P224" s="5">
        <v>0</v>
      </c>
      <c r="Q224" s="5">
        <v>230.05</v>
      </c>
      <c r="R224" s="2" t="s">
        <v>29</v>
      </c>
      <c r="S224" s="5">
        <v>0</v>
      </c>
      <c r="T224" s="2" t="s">
        <v>961</v>
      </c>
      <c r="U224" s="2" t="s">
        <v>31</v>
      </c>
      <c r="V224" s="2">
        <v>61201</v>
      </c>
      <c r="W224" s="13">
        <f>17.5+1.65+7.6</f>
        <v>26.75</v>
      </c>
      <c r="X224" s="21" t="s">
        <v>1289</v>
      </c>
      <c r="Y224" s="13">
        <f>W224-9.25</f>
        <v>17.5</v>
      </c>
      <c r="Z224" s="22">
        <f>O224*Y224%</f>
        <v>150.5</v>
      </c>
      <c r="AA224" s="22">
        <f>O224-Z224</f>
        <v>709.5</v>
      </c>
      <c r="AB224" s="22">
        <f>AA224*1.65%</f>
        <v>11.706750000000001</v>
      </c>
      <c r="AC224" s="22">
        <f>O224*1.65%</f>
        <v>14.190000000000001</v>
      </c>
      <c r="AD224" s="26">
        <f>AC224-AB224</f>
        <v>2.48325</v>
      </c>
      <c r="AE224" s="22">
        <f>AA224*7.6%</f>
        <v>53.921999999999997</v>
      </c>
      <c r="AF224">
        <f>O224*7.6%</f>
        <v>65.36</v>
      </c>
      <c r="AG224" s="26">
        <f>AF224-AE224</f>
        <v>11.438000000000002</v>
      </c>
    </row>
    <row r="225" spans="1:33" x14ac:dyDescent="0.25">
      <c r="A225">
        <v>200</v>
      </c>
      <c r="B225" s="10">
        <v>455654</v>
      </c>
      <c r="C225" s="10">
        <v>2</v>
      </c>
      <c r="D225" s="2" t="s">
        <v>886</v>
      </c>
      <c r="E225" s="3">
        <v>45075</v>
      </c>
      <c r="F225" s="4">
        <v>2</v>
      </c>
      <c r="G225" s="5">
        <v>112</v>
      </c>
      <c r="H225" s="4">
        <v>3</v>
      </c>
      <c r="I225" s="2" t="s">
        <v>23</v>
      </c>
      <c r="J225" s="2" t="s">
        <v>539</v>
      </c>
      <c r="K225" s="12" t="s">
        <v>540</v>
      </c>
      <c r="L225" s="2" t="s">
        <v>963</v>
      </c>
      <c r="M225" s="2" t="s">
        <v>964</v>
      </c>
      <c r="N225" s="2" t="s">
        <v>965</v>
      </c>
      <c r="O225" s="5">
        <v>112</v>
      </c>
      <c r="P225" s="5">
        <v>0</v>
      </c>
      <c r="Q225" s="5">
        <v>29.96</v>
      </c>
      <c r="R225" s="2" t="s">
        <v>29</v>
      </c>
      <c r="S225" s="5">
        <v>0</v>
      </c>
      <c r="T225" s="2" t="s">
        <v>544</v>
      </c>
      <c r="U225" s="2" t="s">
        <v>31</v>
      </c>
      <c r="V225" s="2">
        <v>61204</v>
      </c>
      <c r="W225" s="13">
        <f>17.5+1.65+7.6</f>
        <v>26.75</v>
      </c>
      <c r="X225" s="21" t="s">
        <v>1289</v>
      </c>
      <c r="Y225" s="13">
        <f>W225-9.25</f>
        <v>17.5</v>
      </c>
      <c r="Z225" s="22">
        <f>O225*Y225%</f>
        <v>19.599999999999998</v>
      </c>
      <c r="AA225" s="22">
        <f>O225-Z225</f>
        <v>92.4</v>
      </c>
      <c r="AB225" s="22">
        <f>AA225*1.65%</f>
        <v>1.5246000000000002</v>
      </c>
      <c r="AC225" s="22">
        <f>O225*1.65%</f>
        <v>1.8480000000000001</v>
      </c>
      <c r="AD225" s="26">
        <f>AC225-AB225</f>
        <v>0.32339999999999991</v>
      </c>
      <c r="AE225" s="22">
        <f>AA225*7.6%</f>
        <v>7.0224000000000002</v>
      </c>
      <c r="AF225">
        <f>O225*7.6%</f>
        <v>8.5120000000000005</v>
      </c>
      <c r="AG225" s="26">
        <f>AF225-AE225</f>
        <v>1.4896000000000003</v>
      </c>
    </row>
    <row r="226" spans="1:33" x14ac:dyDescent="0.25">
      <c r="A226">
        <v>200</v>
      </c>
      <c r="B226" s="10">
        <v>455654</v>
      </c>
      <c r="C226" s="10">
        <v>2</v>
      </c>
      <c r="D226" s="2" t="s">
        <v>801</v>
      </c>
      <c r="E226" s="3">
        <v>45075</v>
      </c>
      <c r="F226" s="4">
        <v>3</v>
      </c>
      <c r="G226" s="5">
        <v>168</v>
      </c>
      <c r="H226" s="4">
        <v>3</v>
      </c>
      <c r="I226" s="2" t="s">
        <v>23</v>
      </c>
      <c r="J226" s="2" t="s">
        <v>539</v>
      </c>
      <c r="K226" s="12" t="s">
        <v>540</v>
      </c>
      <c r="L226" s="2" t="s">
        <v>963</v>
      </c>
      <c r="M226" s="2" t="s">
        <v>964</v>
      </c>
      <c r="N226" s="2" t="s">
        <v>965</v>
      </c>
      <c r="O226" s="5">
        <v>168</v>
      </c>
      <c r="P226" s="5">
        <v>0</v>
      </c>
      <c r="Q226" s="5">
        <v>44.94</v>
      </c>
      <c r="R226" s="2" t="s">
        <v>29</v>
      </c>
      <c r="S226" s="5">
        <v>0</v>
      </c>
      <c r="T226" s="2" t="s">
        <v>544</v>
      </c>
      <c r="U226" s="2" t="s">
        <v>31</v>
      </c>
      <c r="V226" s="2">
        <v>61204</v>
      </c>
      <c r="W226" s="13">
        <f>17.5+1.65+7.6</f>
        <v>26.75</v>
      </c>
      <c r="X226" s="21" t="s">
        <v>1289</v>
      </c>
      <c r="Y226" s="13">
        <f>W226-9.25</f>
        <v>17.5</v>
      </c>
      <c r="Z226" s="22">
        <f>O226*Y226%</f>
        <v>29.4</v>
      </c>
      <c r="AA226" s="22">
        <f>O226-Z226</f>
        <v>138.6</v>
      </c>
      <c r="AB226" s="22">
        <f>AA226*1.65%</f>
        <v>2.2869000000000002</v>
      </c>
      <c r="AC226" s="22">
        <f>O226*1.65%</f>
        <v>2.7720000000000002</v>
      </c>
      <c r="AD226" s="26">
        <f>AC226-AB226</f>
        <v>0.48510000000000009</v>
      </c>
      <c r="AE226" s="22">
        <f>AA226*7.6%</f>
        <v>10.5336</v>
      </c>
      <c r="AF226">
        <f>O226*7.6%</f>
        <v>12.767999999999999</v>
      </c>
      <c r="AG226" s="26">
        <f>AF226-AE226</f>
        <v>2.2343999999999991</v>
      </c>
    </row>
    <row r="227" spans="1:33" x14ac:dyDescent="0.25">
      <c r="A227">
        <v>200</v>
      </c>
      <c r="B227" s="10">
        <v>455654</v>
      </c>
      <c r="C227" s="10">
        <v>2</v>
      </c>
      <c r="D227" s="2" t="s">
        <v>903</v>
      </c>
      <c r="E227" s="3">
        <v>45075</v>
      </c>
      <c r="F227" s="4">
        <v>3</v>
      </c>
      <c r="G227" s="5">
        <v>168</v>
      </c>
      <c r="H227" s="4">
        <v>4.2</v>
      </c>
      <c r="I227" s="2" t="s">
        <v>23</v>
      </c>
      <c r="J227" s="2" t="s">
        <v>539</v>
      </c>
      <c r="K227" s="12" t="s">
        <v>540</v>
      </c>
      <c r="L227" s="2" t="s">
        <v>963</v>
      </c>
      <c r="M227" s="2" t="s">
        <v>964</v>
      </c>
      <c r="N227" s="2" t="s">
        <v>965</v>
      </c>
      <c r="O227" s="5">
        <v>168</v>
      </c>
      <c r="P227" s="5">
        <v>0</v>
      </c>
      <c r="Q227" s="5">
        <v>44.94</v>
      </c>
      <c r="R227" s="2" t="s">
        <v>29</v>
      </c>
      <c r="S227" s="5">
        <v>0</v>
      </c>
      <c r="T227" s="2" t="s">
        <v>544</v>
      </c>
      <c r="U227" s="2" t="s">
        <v>31</v>
      </c>
      <c r="V227" s="2">
        <v>61204</v>
      </c>
      <c r="W227" s="13">
        <f>17.5+1.65+7.6</f>
        <v>26.75</v>
      </c>
      <c r="X227" s="21" t="s">
        <v>1289</v>
      </c>
      <c r="Y227" s="13">
        <f>W227-9.25</f>
        <v>17.5</v>
      </c>
      <c r="Z227" s="22">
        <f>O227*Y227%</f>
        <v>29.4</v>
      </c>
      <c r="AA227" s="22">
        <f>O227-Z227</f>
        <v>138.6</v>
      </c>
      <c r="AB227" s="22">
        <f>AA227*1.65%</f>
        <v>2.2869000000000002</v>
      </c>
      <c r="AC227" s="22">
        <f>O227*1.65%</f>
        <v>2.7720000000000002</v>
      </c>
      <c r="AD227" s="26">
        <f>AC227-AB227</f>
        <v>0.48510000000000009</v>
      </c>
      <c r="AE227" s="22">
        <f>AA227*7.6%</f>
        <v>10.5336</v>
      </c>
      <c r="AF227">
        <f>O227*7.6%</f>
        <v>12.767999999999999</v>
      </c>
      <c r="AG227" s="26">
        <f>AF227-AE227</f>
        <v>2.2343999999999991</v>
      </c>
    </row>
    <row r="228" spans="1:33" x14ac:dyDescent="0.25">
      <c r="A228">
        <v>200</v>
      </c>
      <c r="B228" s="10">
        <v>455655</v>
      </c>
      <c r="C228" s="10">
        <v>2</v>
      </c>
      <c r="D228" s="2" t="s">
        <v>814</v>
      </c>
      <c r="E228" s="3">
        <v>45075</v>
      </c>
      <c r="F228" s="4">
        <v>2</v>
      </c>
      <c r="G228" s="5">
        <v>108</v>
      </c>
      <c r="H228" s="4">
        <v>0.2</v>
      </c>
      <c r="I228" s="2" t="s">
        <v>23</v>
      </c>
      <c r="J228" s="2" t="s">
        <v>539</v>
      </c>
      <c r="K228" s="12" t="s">
        <v>540</v>
      </c>
      <c r="L228" s="2" t="s">
        <v>963</v>
      </c>
      <c r="M228" s="2" t="s">
        <v>964</v>
      </c>
      <c r="N228" s="2" t="s">
        <v>965</v>
      </c>
      <c r="O228" s="5">
        <v>108</v>
      </c>
      <c r="P228" s="5">
        <v>0</v>
      </c>
      <c r="Q228" s="5">
        <v>28.89</v>
      </c>
      <c r="R228" s="2" t="s">
        <v>29</v>
      </c>
      <c r="S228" s="5">
        <v>0</v>
      </c>
      <c r="T228" s="2" t="s">
        <v>544</v>
      </c>
      <c r="U228" s="2" t="s">
        <v>31</v>
      </c>
      <c r="V228" s="2">
        <v>61204</v>
      </c>
      <c r="W228" s="13">
        <f>17.5+1.65+7.6</f>
        <v>26.75</v>
      </c>
      <c r="X228" s="21" t="s">
        <v>1289</v>
      </c>
      <c r="Y228" s="13">
        <f>W228-9.25</f>
        <v>17.5</v>
      </c>
      <c r="Z228" s="22">
        <f>O228*Y228%</f>
        <v>18.899999999999999</v>
      </c>
      <c r="AA228" s="22">
        <f>O228-Z228</f>
        <v>89.1</v>
      </c>
      <c r="AB228" s="22">
        <f>AA228*1.65%</f>
        <v>1.4701500000000001</v>
      </c>
      <c r="AC228" s="22">
        <f>O228*1.65%</f>
        <v>1.782</v>
      </c>
      <c r="AD228" s="26">
        <f>AC228-AB228</f>
        <v>0.31184999999999996</v>
      </c>
      <c r="AE228" s="22">
        <f>AA228*7.6%</f>
        <v>6.7715999999999994</v>
      </c>
      <c r="AF228">
        <f>O228*7.6%</f>
        <v>8.2080000000000002</v>
      </c>
      <c r="AG228" s="26">
        <f>AF228-AE228</f>
        <v>1.4364000000000008</v>
      </c>
    </row>
    <row r="229" spans="1:33" x14ac:dyDescent="0.25">
      <c r="A229">
        <v>200</v>
      </c>
      <c r="B229" s="10">
        <v>455655</v>
      </c>
      <c r="C229" s="10">
        <v>2</v>
      </c>
      <c r="D229" s="2" t="s">
        <v>763</v>
      </c>
      <c r="E229" s="3">
        <v>45075</v>
      </c>
      <c r="F229" s="4">
        <v>2</v>
      </c>
      <c r="G229" s="5">
        <v>108</v>
      </c>
      <c r="H229" s="4">
        <v>0.2</v>
      </c>
      <c r="I229" s="2" t="s">
        <v>23</v>
      </c>
      <c r="J229" s="2" t="s">
        <v>539</v>
      </c>
      <c r="K229" s="12" t="s">
        <v>540</v>
      </c>
      <c r="L229" s="2" t="s">
        <v>963</v>
      </c>
      <c r="M229" s="2" t="s">
        <v>964</v>
      </c>
      <c r="N229" s="2" t="s">
        <v>965</v>
      </c>
      <c r="O229" s="5">
        <v>108</v>
      </c>
      <c r="P229" s="5">
        <v>0</v>
      </c>
      <c r="Q229" s="5">
        <v>28.89</v>
      </c>
      <c r="R229" s="2" t="s">
        <v>29</v>
      </c>
      <c r="S229" s="5">
        <v>0</v>
      </c>
      <c r="T229" s="2" t="s">
        <v>544</v>
      </c>
      <c r="U229" s="2" t="s">
        <v>31</v>
      </c>
      <c r="V229" s="2">
        <v>61204</v>
      </c>
      <c r="W229" s="13">
        <f>17.5+1.65+7.6</f>
        <v>26.75</v>
      </c>
      <c r="X229" s="21" t="s">
        <v>1289</v>
      </c>
      <c r="Y229" s="13">
        <f>W229-9.25</f>
        <v>17.5</v>
      </c>
      <c r="Z229" s="22">
        <f>O229*Y229%</f>
        <v>18.899999999999999</v>
      </c>
      <c r="AA229" s="22">
        <f>O229-Z229</f>
        <v>89.1</v>
      </c>
      <c r="AB229" s="22">
        <f>AA229*1.65%</f>
        <v>1.4701500000000001</v>
      </c>
      <c r="AC229" s="22">
        <f>O229*1.65%</f>
        <v>1.782</v>
      </c>
      <c r="AD229" s="26">
        <f>AC229-AB229</f>
        <v>0.31184999999999996</v>
      </c>
      <c r="AE229" s="22">
        <f>AA229*7.6%</f>
        <v>6.7715999999999994</v>
      </c>
      <c r="AF229">
        <f>O229*7.6%</f>
        <v>8.2080000000000002</v>
      </c>
      <c r="AG229" s="26">
        <f>AF229-AE229</f>
        <v>1.4364000000000008</v>
      </c>
    </row>
    <row r="230" spans="1:33" x14ac:dyDescent="0.25">
      <c r="A230">
        <v>200</v>
      </c>
      <c r="B230" s="10">
        <v>455658</v>
      </c>
      <c r="C230" s="10">
        <v>2</v>
      </c>
      <c r="D230" s="2" t="s">
        <v>808</v>
      </c>
      <c r="E230" s="3">
        <v>45075</v>
      </c>
      <c r="F230" s="4">
        <v>2</v>
      </c>
      <c r="G230" s="5">
        <v>124</v>
      </c>
      <c r="H230" s="4">
        <v>0.6</v>
      </c>
      <c r="I230" s="2" t="s">
        <v>23</v>
      </c>
      <c r="J230" s="2" t="s">
        <v>539</v>
      </c>
      <c r="K230" s="12" t="s">
        <v>540</v>
      </c>
      <c r="L230" s="2" t="s">
        <v>968</v>
      </c>
      <c r="M230" s="2" t="s">
        <v>969</v>
      </c>
      <c r="N230" s="2" t="s">
        <v>970</v>
      </c>
      <c r="O230" s="5">
        <v>124</v>
      </c>
      <c r="P230" s="5">
        <v>0</v>
      </c>
      <c r="Q230" s="5">
        <v>33.17</v>
      </c>
      <c r="R230" s="2" t="s">
        <v>29</v>
      </c>
      <c r="S230" s="5">
        <v>0</v>
      </c>
      <c r="T230" s="2" t="s">
        <v>971</v>
      </c>
      <c r="U230" s="2" t="s">
        <v>31</v>
      </c>
      <c r="V230" s="2">
        <v>61204</v>
      </c>
      <c r="W230" s="13">
        <f>17.5+1.65+7.6</f>
        <v>26.75</v>
      </c>
      <c r="X230" s="21" t="s">
        <v>1289</v>
      </c>
      <c r="Y230" s="13">
        <f>W230-9.25</f>
        <v>17.5</v>
      </c>
      <c r="Z230" s="22">
        <f>O230*Y230%</f>
        <v>21.7</v>
      </c>
      <c r="AA230" s="22">
        <f>O230-Z230</f>
        <v>102.3</v>
      </c>
      <c r="AB230" s="22">
        <f>AA230*1.65%</f>
        <v>1.6879500000000001</v>
      </c>
      <c r="AC230" s="22">
        <f>O230*1.65%</f>
        <v>2.0460000000000003</v>
      </c>
      <c r="AD230" s="26">
        <f>AC230-AB230</f>
        <v>0.3580500000000002</v>
      </c>
      <c r="AE230" s="22">
        <f>AA230*7.6%</f>
        <v>7.7747999999999999</v>
      </c>
      <c r="AF230">
        <f>O230*7.6%</f>
        <v>9.4239999999999995</v>
      </c>
      <c r="AG230" s="26">
        <f>AF230-AE230</f>
        <v>1.6491999999999996</v>
      </c>
    </row>
    <row r="231" spans="1:33" x14ac:dyDescent="0.25">
      <c r="A231">
        <v>200</v>
      </c>
      <c r="B231" s="10">
        <v>455668</v>
      </c>
      <c r="C231" s="10">
        <v>2</v>
      </c>
      <c r="D231" s="2" t="s">
        <v>973</v>
      </c>
      <c r="E231" s="3">
        <v>45075</v>
      </c>
      <c r="F231" s="4">
        <v>3</v>
      </c>
      <c r="G231" s="5">
        <v>96</v>
      </c>
      <c r="H231" s="4">
        <v>1.2</v>
      </c>
      <c r="I231" s="2" t="s">
        <v>23</v>
      </c>
      <c r="J231" s="2" t="s">
        <v>539</v>
      </c>
      <c r="K231" s="12" t="s">
        <v>540</v>
      </c>
      <c r="L231" s="2" t="s">
        <v>828</v>
      </c>
      <c r="M231" s="2" t="s">
        <v>829</v>
      </c>
      <c r="N231" s="2" t="s">
        <v>830</v>
      </c>
      <c r="O231" s="5">
        <v>96</v>
      </c>
      <c r="P231" s="5">
        <v>0</v>
      </c>
      <c r="Q231" s="5">
        <v>25.68</v>
      </c>
      <c r="R231" s="2" t="s">
        <v>29</v>
      </c>
      <c r="S231" s="5">
        <v>0</v>
      </c>
      <c r="T231" s="2" t="s">
        <v>544</v>
      </c>
      <c r="U231" s="2" t="s">
        <v>31</v>
      </c>
      <c r="V231" s="2">
        <v>61204</v>
      </c>
      <c r="W231" s="13">
        <f>17.5+1.65+7.6</f>
        <v>26.75</v>
      </c>
      <c r="X231" s="21" t="s">
        <v>1289</v>
      </c>
      <c r="Y231" s="13">
        <f>W231-9.25</f>
        <v>17.5</v>
      </c>
      <c r="Z231" s="22">
        <f>O231*Y231%</f>
        <v>16.799999999999997</v>
      </c>
      <c r="AA231" s="22">
        <f>O231-Z231</f>
        <v>79.2</v>
      </c>
      <c r="AB231" s="22">
        <f>AA231*1.65%</f>
        <v>1.3068000000000002</v>
      </c>
      <c r="AC231" s="22">
        <f>O231*1.65%</f>
        <v>1.5840000000000001</v>
      </c>
      <c r="AD231" s="26">
        <f>AC231-AB231</f>
        <v>0.27719999999999989</v>
      </c>
      <c r="AE231" s="22">
        <f>AA231*7.6%</f>
        <v>6.0191999999999997</v>
      </c>
      <c r="AF231">
        <f>O231*7.6%</f>
        <v>7.2959999999999994</v>
      </c>
      <c r="AG231" s="26">
        <f>AF231-AE231</f>
        <v>1.2767999999999997</v>
      </c>
    </row>
    <row r="232" spans="1:33" x14ac:dyDescent="0.25">
      <c r="A232">
        <v>200</v>
      </c>
      <c r="B232" s="10">
        <v>455668</v>
      </c>
      <c r="C232" s="10">
        <v>2</v>
      </c>
      <c r="D232" s="2" t="s">
        <v>974</v>
      </c>
      <c r="E232" s="3">
        <v>45075</v>
      </c>
      <c r="F232" s="4">
        <v>2</v>
      </c>
      <c r="G232" s="5">
        <v>30</v>
      </c>
      <c r="H232" s="4">
        <v>0.1</v>
      </c>
      <c r="I232" s="2" t="s">
        <v>23</v>
      </c>
      <c r="J232" s="2" t="s">
        <v>539</v>
      </c>
      <c r="K232" s="12" t="s">
        <v>540</v>
      </c>
      <c r="L232" s="2" t="s">
        <v>828</v>
      </c>
      <c r="M232" s="2" t="s">
        <v>829</v>
      </c>
      <c r="N232" s="2" t="s">
        <v>830</v>
      </c>
      <c r="O232" s="5">
        <v>30</v>
      </c>
      <c r="P232" s="5">
        <v>0</v>
      </c>
      <c r="Q232" s="5">
        <v>8.0299999999999994</v>
      </c>
      <c r="R232" s="2" t="s">
        <v>29</v>
      </c>
      <c r="S232" s="5">
        <v>0</v>
      </c>
      <c r="T232" s="2" t="s">
        <v>544</v>
      </c>
      <c r="U232" s="2" t="s">
        <v>31</v>
      </c>
      <c r="V232" s="2">
        <v>61204</v>
      </c>
      <c r="W232" s="13">
        <f>17.5+1.65+7.6</f>
        <v>26.75</v>
      </c>
      <c r="X232" s="21" t="s">
        <v>1289</v>
      </c>
      <c r="Y232" s="13">
        <f>W232-9.25</f>
        <v>17.5</v>
      </c>
      <c r="Z232" s="22">
        <f>O232*Y232%</f>
        <v>5.25</v>
      </c>
      <c r="AA232" s="22">
        <f>O232-Z232</f>
        <v>24.75</v>
      </c>
      <c r="AB232" s="22">
        <f>AA232*1.65%</f>
        <v>0.40837500000000004</v>
      </c>
      <c r="AC232" s="22">
        <f>O232*1.65%</f>
        <v>0.495</v>
      </c>
      <c r="AD232" s="26">
        <f>AC232-AB232</f>
        <v>8.6624999999999952E-2</v>
      </c>
      <c r="AE232" s="22">
        <f>AA232*7.6%</f>
        <v>1.881</v>
      </c>
      <c r="AF232">
        <f>O232*7.6%</f>
        <v>2.2799999999999998</v>
      </c>
      <c r="AG232" s="26">
        <f>AF232-AE232</f>
        <v>0.3989999999999998</v>
      </c>
    </row>
    <row r="233" spans="1:33" x14ac:dyDescent="0.25">
      <c r="A233">
        <v>200</v>
      </c>
      <c r="B233" s="10">
        <v>455890</v>
      </c>
      <c r="C233" s="10">
        <v>2</v>
      </c>
      <c r="D233" s="2" t="s">
        <v>976</v>
      </c>
      <c r="E233" s="3">
        <v>45077</v>
      </c>
      <c r="F233" s="4">
        <v>1</v>
      </c>
      <c r="G233" s="5">
        <v>231</v>
      </c>
      <c r="H233" s="4">
        <v>0.3</v>
      </c>
      <c r="I233" s="2" t="s">
        <v>23</v>
      </c>
      <c r="J233" s="2" t="s">
        <v>539</v>
      </c>
      <c r="K233" s="12" t="s">
        <v>540</v>
      </c>
      <c r="L233" s="2" t="s">
        <v>977</v>
      </c>
      <c r="M233" s="2" t="s">
        <v>978</v>
      </c>
      <c r="N233" s="2" t="s">
        <v>979</v>
      </c>
      <c r="O233" s="5">
        <v>231</v>
      </c>
      <c r="P233" s="5">
        <v>0</v>
      </c>
      <c r="Q233" s="5">
        <v>61.8</v>
      </c>
      <c r="R233" s="2" t="s">
        <v>29</v>
      </c>
      <c r="S233" s="5">
        <v>0</v>
      </c>
      <c r="T233" s="2" t="s">
        <v>544</v>
      </c>
      <c r="U233" s="2" t="s">
        <v>31</v>
      </c>
      <c r="V233" s="2">
        <v>61201</v>
      </c>
      <c r="W233" s="13">
        <f>17.5+1.65+7.6</f>
        <v>26.75</v>
      </c>
      <c r="X233" s="21" t="s">
        <v>1289</v>
      </c>
      <c r="Y233" s="13">
        <f>W233-9.25</f>
        <v>17.5</v>
      </c>
      <c r="Z233" s="22">
        <f>O233*Y233%</f>
        <v>40.424999999999997</v>
      </c>
      <c r="AA233" s="22">
        <f>O233-Z233</f>
        <v>190.57499999999999</v>
      </c>
      <c r="AB233" s="22">
        <f>AA233*1.65%</f>
        <v>3.1444874999999999</v>
      </c>
      <c r="AC233" s="22">
        <f>O233*1.65%</f>
        <v>3.8115000000000001</v>
      </c>
      <c r="AD233" s="26">
        <f>AC233-AB233</f>
        <v>0.66701250000000023</v>
      </c>
      <c r="AE233" s="22">
        <f>AA233*7.6%</f>
        <v>14.483699999999999</v>
      </c>
      <c r="AF233">
        <f>O233*7.6%</f>
        <v>17.556000000000001</v>
      </c>
      <c r="AG233" s="26">
        <f>AF233-AE233</f>
        <v>3.072300000000002</v>
      </c>
    </row>
    <row r="234" spans="1:33" x14ac:dyDescent="0.25">
      <c r="B234" s="10"/>
      <c r="C234" s="10"/>
      <c r="E234" s="3"/>
      <c r="F234" s="4"/>
      <c r="G234" s="5"/>
      <c r="H234" s="4"/>
      <c r="O234" s="5">
        <f>SUM(O55:O233)</f>
        <v>58077.58</v>
      </c>
      <c r="P234" s="5"/>
      <c r="Q234" s="5"/>
      <c r="S234" s="5"/>
      <c r="X234" s="21"/>
      <c r="Z234" s="22">
        <f>SUM(Z55:Z233)</f>
        <v>9066.0185000000001</v>
      </c>
      <c r="AA234" s="22"/>
      <c r="AB234" s="22"/>
      <c r="AC234" s="22"/>
      <c r="AD234" s="26">
        <f>SUM(AD55:AD233)</f>
        <v>149.58930524999997</v>
      </c>
      <c r="AE234" s="22"/>
      <c r="AG234" s="26">
        <f>SUM(AG55:AG233)</f>
        <v>689.01740600000039</v>
      </c>
    </row>
    <row r="235" spans="1:33" x14ac:dyDescent="0.25">
      <c r="B235" s="10"/>
      <c r="C235" s="10"/>
      <c r="E235" s="3"/>
      <c r="F235" s="4"/>
      <c r="G235" s="5"/>
      <c r="H235" s="4"/>
      <c r="O235" s="5">
        <f>53505.98+4571.6</f>
        <v>58077.58</v>
      </c>
      <c r="P235" s="28" t="s">
        <v>1332</v>
      </c>
      <c r="Q235" s="5"/>
      <c r="S235" s="5"/>
      <c r="X235" s="21"/>
      <c r="Z235" s="22"/>
      <c r="AA235" s="22"/>
      <c r="AB235" s="22"/>
      <c r="AC235" s="22"/>
      <c r="AD235" s="26"/>
      <c r="AE235" s="22"/>
      <c r="AG235" s="26"/>
    </row>
    <row r="236" spans="1:33" x14ac:dyDescent="0.25">
      <c r="B236" s="10"/>
      <c r="C236" s="10"/>
      <c r="E236" s="3"/>
      <c r="F236" s="4"/>
      <c r="G236" s="5"/>
      <c r="H236" s="4"/>
      <c r="O236" s="5">
        <f>O234-O235</f>
        <v>0</v>
      </c>
      <c r="P236" s="28" t="s">
        <v>1333</v>
      </c>
      <c r="Q236" s="5"/>
      <c r="S236" s="5"/>
      <c r="X236" s="21"/>
      <c r="Z236" s="22"/>
      <c r="AA236" s="22"/>
      <c r="AB236" s="22"/>
      <c r="AC236" s="22"/>
      <c r="AD236" s="26"/>
      <c r="AE236" s="22"/>
      <c r="AG236" s="26"/>
    </row>
    <row r="237" spans="1:33" x14ac:dyDescent="0.25">
      <c r="B237" s="10"/>
      <c r="C237" s="10"/>
      <c r="E237" s="3"/>
      <c r="F237" s="4"/>
      <c r="G237" s="5"/>
      <c r="H237" s="4"/>
      <c r="O237" s="5"/>
      <c r="P237" s="5"/>
      <c r="Q237" s="5"/>
      <c r="S237" s="5"/>
      <c r="X237" s="21"/>
      <c r="Z237" s="22"/>
      <c r="AA237" s="22"/>
      <c r="AB237" s="22"/>
      <c r="AC237" s="22"/>
      <c r="AD237" s="26"/>
      <c r="AE237" s="22"/>
      <c r="AG237" s="26"/>
    </row>
    <row r="238" spans="1:33" x14ac:dyDescent="0.25">
      <c r="A238">
        <v>300</v>
      </c>
      <c r="B238" s="10">
        <v>253411</v>
      </c>
      <c r="C238" s="10">
        <v>3</v>
      </c>
      <c r="D238" s="2" t="s">
        <v>459</v>
      </c>
      <c r="E238" s="3">
        <v>45054</v>
      </c>
      <c r="F238" s="4">
        <v>1</v>
      </c>
      <c r="G238" s="5">
        <v>146</v>
      </c>
      <c r="H238" s="4">
        <v>0.01</v>
      </c>
      <c r="I238" s="2" t="s">
        <v>23</v>
      </c>
      <c r="J238" s="2" t="s">
        <v>492</v>
      </c>
      <c r="K238" s="12" t="s">
        <v>493</v>
      </c>
      <c r="L238" s="2" t="s">
        <v>494</v>
      </c>
      <c r="M238" s="2" t="s">
        <v>495</v>
      </c>
      <c r="N238" s="2" t="s">
        <v>496</v>
      </c>
      <c r="O238" s="29">
        <v>146</v>
      </c>
      <c r="P238" s="5">
        <v>0</v>
      </c>
      <c r="Q238" s="5">
        <v>13.51</v>
      </c>
      <c r="R238" s="2" t="s">
        <v>29</v>
      </c>
      <c r="S238" s="5">
        <v>0</v>
      </c>
      <c r="T238" s="2" t="s">
        <v>497</v>
      </c>
      <c r="U238" s="2" t="s">
        <v>31</v>
      </c>
      <c r="V238" s="2">
        <v>61401</v>
      </c>
      <c r="W238" s="13">
        <f>1.65+7.6</f>
        <v>9.25</v>
      </c>
      <c r="X238" s="21" t="s">
        <v>1290</v>
      </c>
      <c r="Y238" s="13">
        <v>19</v>
      </c>
      <c r="Z238" s="22">
        <f>O238*Y238%</f>
        <v>27.740000000000002</v>
      </c>
      <c r="AA238" s="22">
        <f>O238-Z238</f>
        <v>118.25999999999999</v>
      </c>
      <c r="AB238" s="22">
        <f>AA238*1.65%</f>
        <v>1.95129</v>
      </c>
      <c r="AC238" s="22">
        <f>O238*1.65%</f>
        <v>2.4090000000000003</v>
      </c>
      <c r="AD238" s="26">
        <f>AC238-AB238</f>
        <v>0.45771000000000028</v>
      </c>
      <c r="AE238" s="22">
        <f>AA238*7.6%</f>
        <v>8.9877599999999997</v>
      </c>
      <c r="AF238">
        <f>O238*7.6%</f>
        <v>11.096</v>
      </c>
      <c r="AG238" s="26">
        <f>AF238-AE238</f>
        <v>2.1082400000000003</v>
      </c>
    </row>
    <row r="239" spans="1:33" x14ac:dyDescent="0.25">
      <c r="A239">
        <v>300</v>
      </c>
      <c r="B239" s="10">
        <v>253662</v>
      </c>
      <c r="C239" s="10">
        <v>3</v>
      </c>
      <c r="D239" s="2" t="s">
        <v>499</v>
      </c>
      <c r="E239" s="3">
        <v>45057</v>
      </c>
      <c r="F239" s="4">
        <v>18</v>
      </c>
      <c r="G239" s="5">
        <v>12.6</v>
      </c>
      <c r="H239" s="4">
        <v>1.7999999999999999E-2</v>
      </c>
      <c r="I239" s="2" t="s">
        <v>23</v>
      </c>
      <c r="J239" s="2" t="s">
        <v>492</v>
      </c>
      <c r="K239" s="12" t="s">
        <v>493</v>
      </c>
      <c r="L239" s="2" t="s">
        <v>500</v>
      </c>
      <c r="M239" s="2" t="s">
        <v>501</v>
      </c>
      <c r="N239" s="2" t="s">
        <v>502</v>
      </c>
      <c r="O239" s="5">
        <v>12.6</v>
      </c>
      <c r="P239" s="5">
        <v>0</v>
      </c>
      <c r="Q239" s="5">
        <v>1.17</v>
      </c>
      <c r="R239" s="2" t="s">
        <v>29</v>
      </c>
      <c r="S239" s="5">
        <v>0</v>
      </c>
      <c r="T239" s="2" t="s">
        <v>497</v>
      </c>
      <c r="U239" s="2" t="s">
        <v>31</v>
      </c>
      <c r="V239" s="2">
        <v>61404</v>
      </c>
      <c r="W239" s="13">
        <f>1.65+7.6</f>
        <v>9.25</v>
      </c>
      <c r="X239" s="21" t="s">
        <v>1290</v>
      </c>
      <c r="Y239" s="13">
        <v>19</v>
      </c>
      <c r="Z239" s="22">
        <f>O239*Y239%</f>
        <v>2.3940000000000001</v>
      </c>
      <c r="AA239" s="22">
        <f>O239-Z239</f>
        <v>10.206</v>
      </c>
      <c r="AB239" s="22">
        <f>AA239*1.65%</f>
        <v>0.16839899999999999</v>
      </c>
      <c r="AC239" s="22">
        <f>O239*1.65%</f>
        <v>0.2079</v>
      </c>
      <c r="AD239" s="26">
        <f>AC239-AB239</f>
        <v>3.9501000000000008E-2</v>
      </c>
      <c r="AE239" s="22">
        <f>AA239*7.6%</f>
        <v>0.7756559999999999</v>
      </c>
      <c r="AF239">
        <f>O239*7.6%</f>
        <v>0.9575999999999999</v>
      </c>
      <c r="AG239" s="26">
        <f>AF239-AE239</f>
        <v>0.18194399999999999</v>
      </c>
    </row>
    <row r="240" spans="1:33" x14ac:dyDescent="0.25">
      <c r="A240">
        <v>300</v>
      </c>
      <c r="B240" s="10">
        <v>253663</v>
      </c>
      <c r="C240" s="10">
        <v>3</v>
      </c>
      <c r="D240" s="2" t="s">
        <v>504</v>
      </c>
      <c r="E240" s="3">
        <v>45057</v>
      </c>
      <c r="F240" s="4">
        <v>8</v>
      </c>
      <c r="G240" s="5">
        <v>928</v>
      </c>
      <c r="H240" s="4">
        <v>63.552</v>
      </c>
      <c r="I240" s="2" t="s">
        <v>23</v>
      </c>
      <c r="J240" s="2" t="s">
        <v>492</v>
      </c>
      <c r="K240" s="12" t="s">
        <v>493</v>
      </c>
      <c r="L240" s="2" t="s">
        <v>500</v>
      </c>
      <c r="M240" s="2" t="s">
        <v>501</v>
      </c>
      <c r="N240" s="2" t="s">
        <v>502</v>
      </c>
      <c r="O240" s="5">
        <v>928</v>
      </c>
      <c r="P240" s="5">
        <v>0</v>
      </c>
      <c r="Q240" s="5">
        <v>262.16000000000003</v>
      </c>
      <c r="R240" s="2" t="s">
        <v>29</v>
      </c>
      <c r="S240" s="5">
        <v>0</v>
      </c>
      <c r="T240" s="2" t="s">
        <v>497</v>
      </c>
      <c r="U240" s="2" t="s">
        <v>31</v>
      </c>
      <c r="V240" s="2">
        <v>61401</v>
      </c>
      <c r="W240" s="13">
        <f>19+1.65+7.6</f>
        <v>28.25</v>
      </c>
      <c r="X240" s="21" t="s">
        <v>1289</v>
      </c>
      <c r="Y240" s="13">
        <f>W240-9.25</f>
        <v>19</v>
      </c>
      <c r="Z240" s="22">
        <f>O240*Y240%</f>
        <v>176.32</v>
      </c>
      <c r="AA240" s="22">
        <f>O240-Z240</f>
        <v>751.68000000000006</v>
      </c>
      <c r="AB240" s="22">
        <f>AA240*1.65%</f>
        <v>12.402720000000002</v>
      </c>
      <c r="AC240" s="22">
        <f>O240*1.65%</f>
        <v>15.312000000000001</v>
      </c>
      <c r="AD240" s="26">
        <f>AC240-AB240</f>
        <v>2.909279999999999</v>
      </c>
      <c r="AE240" s="22">
        <f>AA240*7.6%</f>
        <v>57.127680000000005</v>
      </c>
      <c r="AF240">
        <f>O240*7.6%</f>
        <v>70.527999999999992</v>
      </c>
      <c r="AG240" s="26">
        <f>AF240-AE240</f>
        <v>13.400319999999986</v>
      </c>
    </row>
    <row r="241" spans="1:33" x14ac:dyDescent="0.25">
      <c r="A241">
        <v>300</v>
      </c>
      <c r="B241" s="10">
        <v>253663</v>
      </c>
      <c r="C241" s="10">
        <v>3</v>
      </c>
      <c r="D241" s="2" t="s">
        <v>451</v>
      </c>
      <c r="E241" s="3">
        <v>45057</v>
      </c>
      <c r="F241" s="4">
        <v>8</v>
      </c>
      <c r="G241" s="5">
        <v>40</v>
      </c>
      <c r="H241" s="4">
        <v>0.8</v>
      </c>
      <c r="I241" s="2" t="s">
        <v>23</v>
      </c>
      <c r="J241" s="2" t="s">
        <v>492</v>
      </c>
      <c r="K241" s="12" t="s">
        <v>493</v>
      </c>
      <c r="L241" s="2" t="s">
        <v>500</v>
      </c>
      <c r="M241" s="2" t="s">
        <v>501</v>
      </c>
      <c r="N241" s="2" t="s">
        <v>502</v>
      </c>
      <c r="O241" s="5">
        <v>40</v>
      </c>
      <c r="P241" s="5">
        <v>0</v>
      </c>
      <c r="Q241" s="5">
        <v>11.3</v>
      </c>
      <c r="R241" s="2" t="s">
        <v>29</v>
      </c>
      <c r="S241" s="5">
        <v>0</v>
      </c>
      <c r="T241" s="2" t="s">
        <v>497</v>
      </c>
      <c r="U241" s="2" t="s">
        <v>31</v>
      </c>
      <c r="V241" s="2">
        <v>61401</v>
      </c>
      <c r="W241" s="13">
        <f>19+1.65+7.6</f>
        <v>28.25</v>
      </c>
      <c r="X241" s="21" t="s">
        <v>1289</v>
      </c>
      <c r="Y241" s="13">
        <f>W241-9.25</f>
        <v>19</v>
      </c>
      <c r="Z241" s="22">
        <f>O241*Y241%</f>
        <v>7.6</v>
      </c>
      <c r="AA241" s="22">
        <f>O241-Z241</f>
        <v>32.4</v>
      </c>
      <c r="AB241" s="22">
        <f>AA241*1.65%</f>
        <v>0.53459999999999996</v>
      </c>
      <c r="AC241" s="22">
        <f>O241*1.65%</f>
        <v>0.66</v>
      </c>
      <c r="AD241" s="26">
        <f>AC241-AB241</f>
        <v>0.12540000000000007</v>
      </c>
      <c r="AE241" s="22">
        <f>AA241*7.6%</f>
        <v>2.4623999999999997</v>
      </c>
      <c r="AF241">
        <f>O241*7.6%</f>
        <v>3.04</v>
      </c>
      <c r="AG241" s="26">
        <f>AF241-AE241</f>
        <v>0.57760000000000034</v>
      </c>
    </row>
    <row r="242" spans="1:33" x14ac:dyDescent="0.25">
      <c r="A242">
        <v>300</v>
      </c>
      <c r="B242" s="10">
        <v>253750</v>
      </c>
      <c r="C242" s="10">
        <v>3</v>
      </c>
      <c r="D242" s="2" t="s">
        <v>216</v>
      </c>
      <c r="E242" s="3">
        <v>45058</v>
      </c>
      <c r="F242" s="4">
        <v>1</v>
      </c>
      <c r="G242" s="5">
        <v>780</v>
      </c>
      <c r="H242" s="4">
        <v>8</v>
      </c>
      <c r="I242" s="2" t="s">
        <v>23</v>
      </c>
      <c r="J242" s="2" t="s">
        <v>492</v>
      </c>
      <c r="K242" s="12" t="s">
        <v>493</v>
      </c>
      <c r="L242" s="2" t="s">
        <v>506</v>
      </c>
      <c r="M242" s="2" t="s">
        <v>507</v>
      </c>
      <c r="N242" s="2" t="s">
        <v>508</v>
      </c>
      <c r="O242" s="29">
        <v>780</v>
      </c>
      <c r="P242" s="5">
        <v>0</v>
      </c>
      <c r="Q242" s="5">
        <v>220.35</v>
      </c>
      <c r="R242" s="2" t="s">
        <v>29</v>
      </c>
      <c r="S242" s="5">
        <v>0</v>
      </c>
      <c r="T242" s="2" t="s">
        <v>497</v>
      </c>
      <c r="U242" s="2" t="s">
        <v>31</v>
      </c>
      <c r="V242" s="2">
        <v>61404</v>
      </c>
      <c r="W242" s="13">
        <f>19+1.65+7.6</f>
        <v>28.25</v>
      </c>
      <c r="X242" s="21" t="s">
        <v>1289</v>
      </c>
      <c r="Y242" s="13">
        <f>W242-9.25</f>
        <v>19</v>
      </c>
      <c r="Z242" s="22">
        <f>O242*Y242%</f>
        <v>148.19999999999999</v>
      </c>
      <c r="AA242" s="22">
        <f>O242-Z242</f>
        <v>631.79999999999995</v>
      </c>
      <c r="AB242" s="22">
        <f>AA242*1.65%</f>
        <v>10.4247</v>
      </c>
      <c r="AC242" s="22">
        <f>O242*1.65%</f>
        <v>12.870000000000001</v>
      </c>
      <c r="AD242" s="26">
        <f>AC242-AB242</f>
        <v>2.4453000000000014</v>
      </c>
      <c r="AE242" s="22">
        <f>AA242*7.6%</f>
        <v>48.016799999999996</v>
      </c>
      <c r="AF242">
        <f>O242*7.6%</f>
        <v>59.28</v>
      </c>
      <c r="AG242" s="26">
        <f>AF242-AE242</f>
        <v>11.263200000000005</v>
      </c>
    </row>
    <row r="243" spans="1:33" x14ac:dyDescent="0.25">
      <c r="A243">
        <v>300</v>
      </c>
      <c r="B243" s="10">
        <v>253986</v>
      </c>
      <c r="C243" s="10">
        <v>3</v>
      </c>
      <c r="D243" s="2" t="s">
        <v>510</v>
      </c>
      <c r="E243" s="3">
        <v>45062</v>
      </c>
      <c r="F243" s="4">
        <v>1</v>
      </c>
      <c r="G243" s="5">
        <v>360</v>
      </c>
      <c r="H243" s="4">
        <v>4</v>
      </c>
      <c r="I243" s="2" t="s">
        <v>23</v>
      </c>
      <c r="J243" s="2" t="s">
        <v>492</v>
      </c>
      <c r="K243" s="12" t="s">
        <v>493</v>
      </c>
      <c r="L243" s="2" t="s">
        <v>511</v>
      </c>
      <c r="M243" s="2" t="s">
        <v>512</v>
      </c>
      <c r="N243" s="2" t="s">
        <v>513</v>
      </c>
      <c r="O243" s="29">
        <v>360</v>
      </c>
      <c r="P243" s="5">
        <v>0</v>
      </c>
      <c r="Q243" s="5">
        <v>101.7</v>
      </c>
      <c r="R243" s="2" t="s">
        <v>29</v>
      </c>
      <c r="S243" s="5">
        <v>0</v>
      </c>
      <c r="T243" s="2" t="s">
        <v>514</v>
      </c>
      <c r="U243" s="2" t="s">
        <v>31</v>
      </c>
      <c r="V243" s="2">
        <v>61404</v>
      </c>
      <c r="W243" s="13">
        <f>19+1.65+7.6</f>
        <v>28.25</v>
      </c>
      <c r="X243" s="21" t="s">
        <v>1289</v>
      </c>
      <c r="Y243" s="13">
        <f>W243-9.25</f>
        <v>19</v>
      </c>
      <c r="Z243" s="22">
        <f>O243*Y243%</f>
        <v>68.400000000000006</v>
      </c>
      <c r="AA243" s="22">
        <f>O243-Z243</f>
        <v>291.60000000000002</v>
      </c>
      <c r="AB243" s="22">
        <f>AA243*1.65%</f>
        <v>4.8114000000000008</v>
      </c>
      <c r="AC243" s="22">
        <f>O243*1.65%</f>
        <v>5.94</v>
      </c>
      <c r="AD243" s="26">
        <f>AC243-AB243</f>
        <v>1.1285999999999996</v>
      </c>
      <c r="AE243" s="22">
        <f>AA243*7.6%</f>
        <v>22.1616</v>
      </c>
      <c r="AF243">
        <f>O243*7.6%</f>
        <v>27.36</v>
      </c>
      <c r="AG243" s="26">
        <f>AF243-AE243</f>
        <v>5.1983999999999995</v>
      </c>
    </row>
    <row r="244" spans="1:33" x14ac:dyDescent="0.25">
      <c r="A244">
        <v>300</v>
      </c>
      <c r="B244" s="10">
        <v>253987</v>
      </c>
      <c r="C244" s="10">
        <v>3</v>
      </c>
      <c r="D244" s="2" t="s">
        <v>510</v>
      </c>
      <c r="E244" s="3">
        <v>45062</v>
      </c>
      <c r="F244" s="4">
        <v>1</v>
      </c>
      <c r="G244" s="5">
        <v>360</v>
      </c>
      <c r="H244" s="4">
        <v>4</v>
      </c>
      <c r="I244" s="2" t="s">
        <v>23</v>
      </c>
      <c r="J244" s="2" t="s">
        <v>492</v>
      </c>
      <c r="K244" s="12" t="s">
        <v>493</v>
      </c>
      <c r="L244" s="2" t="s">
        <v>516</v>
      </c>
      <c r="M244" s="2" t="s">
        <v>517</v>
      </c>
      <c r="N244" s="2" t="s">
        <v>518</v>
      </c>
      <c r="O244" s="29">
        <v>360</v>
      </c>
      <c r="P244" s="5">
        <v>0</v>
      </c>
      <c r="Q244" s="5">
        <v>101.7</v>
      </c>
      <c r="R244" s="2" t="s">
        <v>29</v>
      </c>
      <c r="S244" s="5">
        <v>0</v>
      </c>
      <c r="T244" s="2" t="s">
        <v>514</v>
      </c>
      <c r="U244" s="2" t="s">
        <v>31</v>
      </c>
      <c r="V244" s="2">
        <v>61404</v>
      </c>
      <c r="W244" s="13">
        <f>19+1.65+7.6</f>
        <v>28.25</v>
      </c>
      <c r="X244" s="21" t="s">
        <v>1289</v>
      </c>
      <c r="Y244" s="13">
        <f>W244-9.25</f>
        <v>19</v>
      </c>
      <c r="Z244" s="22">
        <f>O244*Y244%</f>
        <v>68.400000000000006</v>
      </c>
      <c r="AA244" s="22">
        <f>O244-Z244</f>
        <v>291.60000000000002</v>
      </c>
      <c r="AB244" s="22">
        <f>AA244*1.65%</f>
        <v>4.8114000000000008</v>
      </c>
      <c r="AC244" s="22">
        <f>O244*1.65%</f>
        <v>5.94</v>
      </c>
      <c r="AD244" s="26">
        <f>AC244-AB244</f>
        <v>1.1285999999999996</v>
      </c>
      <c r="AE244" s="22">
        <f>AA244*7.6%</f>
        <v>22.1616</v>
      </c>
      <c r="AF244">
        <f>O244*7.6%</f>
        <v>27.36</v>
      </c>
      <c r="AG244" s="26">
        <f>AF244-AE244</f>
        <v>5.1983999999999995</v>
      </c>
    </row>
    <row r="245" spans="1:33" x14ac:dyDescent="0.25">
      <c r="A245">
        <v>300</v>
      </c>
      <c r="B245" s="10">
        <v>253988</v>
      </c>
      <c r="C245" s="10">
        <v>3</v>
      </c>
      <c r="D245" s="2" t="s">
        <v>510</v>
      </c>
      <c r="E245" s="3">
        <v>45062</v>
      </c>
      <c r="F245" s="4">
        <v>1</v>
      </c>
      <c r="G245" s="5">
        <v>360</v>
      </c>
      <c r="H245" s="4">
        <v>4</v>
      </c>
      <c r="I245" s="2" t="s">
        <v>23</v>
      </c>
      <c r="J245" s="2" t="s">
        <v>492</v>
      </c>
      <c r="K245" s="12" t="s">
        <v>493</v>
      </c>
      <c r="L245" s="2" t="s">
        <v>520</v>
      </c>
      <c r="M245" s="2" t="s">
        <v>512</v>
      </c>
      <c r="N245" s="2" t="s">
        <v>521</v>
      </c>
      <c r="O245" s="29">
        <v>360</v>
      </c>
      <c r="P245" s="5">
        <v>0</v>
      </c>
      <c r="Q245" s="5">
        <v>101.7</v>
      </c>
      <c r="R245" s="2" t="s">
        <v>29</v>
      </c>
      <c r="S245" s="5">
        <v>0</v>
      </c>
      <c r="T245" s="2" t="s">
        <v>522</v>
      </c>
      <c r="U245" s="2" t="s">
        <v>31</v>
      </c>
      <c r="V245" s="2">
        <v>61404</v>
      </c>
      <c r="W245" s="13">
        <f>19+1.65+7.6</f>
        <v>28.25</v>
      </c>
      <c r="X245" s="21" t="s">
        <v>1289</v>
      </c>
      <c r="Y245" s="13">
        <f>W245-9.25</f>
        <v>19</v>
      </c>
      <c r="Z245" s="22">
        <f>O245*Y245%</f>
        <v>68.400000000000006</v>
      </c>
      <c r="AA245" s="22">
        <f>O245-Z245</f>
        <v>291.60000000000002</v>
      </c>
      <c r="AB245" s="22">
        <f>AA245*1.65%</f>
        <v>4.8114000000000008</v>
      </c>
      <c r="AC245" s="22">
        <f>O245*1.65%</f>
        <v>5.94</v>
      </c>
      <c r="AD245" s="26">
        <f>AC245-AB245</f>
        <v>1.1285999999999996</v>
      </c>
      <c r="AE245" s="22">
        <f>AA245*7.6%</f>
        <v>22.1616</v>
      </c>
      <c r="AF245">
        <f>O245*7.6%</f>
        <v>27.36</v>
      </c>
      <c r="AG245" s="26">
        <f>AF245-AE245</f>
        <v>5.1983999999999995</v>
      </c>
    </row>
    <row r="246" spans="1:33" x14ac:dyDescent="0.25">
      <c r="A246">
        <v>300</v>
      </c>
      <c r="B246" s="10">
        <v>253994</v>
      </c>
      <c r="C246" s="10">
        <v>3</v>
      </c>
      <c r="D246" s="2" t="s">
        <v>510</v>
      </c>
      <c r="E246" s="3">
        <v>45063</v>
      </c>
      <c r="F246" s="4">
        <v>1</v>
      </c>
      <c r="G246" s="5">
        <v>360</v>
      </c>
      <c r="H246" s="4">
        <v>4</v>
      </c>
      <c r="I246" s="2" t="s">
        <v>23</v>
      </c>
      <c r="J246" s="2" t="s">
        <v>492</v>
      </c>
      <c r="K246" s="12" t="s">
        <v>493</v>
      </c>
      <c r="L246" s="2" t="s">
        <v>524</v>
      </c>
      <c r="M246" s="2" t="s">
        <v>525</v>
      </c>
      <c r="N246" s="2" t="s">
        <v>526</v>
      </c>
      <c r="O246" s="29">
        <v>360</v>
      </c>
      <c r="P246" s="5">
        <v>0</v>
      </c>
      <c r="Q246" s="5">
        <v>101.7</v>
      </c>
      <c r="R246" s="2" t="s">
        <v>29</v>
      </c>
      <c r="S246" s="5">
        <v>0</v>
      </c>
      <c r="T246" s="2" t="s">
        <v>497</v>
      </c>
      <c r="U246" s="2" t="s">
        <v>31</v>
      </c>
      <c r="V246" s="2">
        <v>61404</v>
      </c>
      <c r="W246" s="13">
        <f>19+1.65+7.6</f>
        <v>28.25</v>
      </c>
      <c r="X246" s="21" t="s">
        <v>1289</v>
      </c>
      <c r="Y246" s="13">
        <f>W246-9.25</f>
        <v>19</v>
      </c>
      <c r="Z246" s="22">
        <f>O246*Y246%</f>
        <v>68.400000000000006</v>
      </c>
      <c r="AA246" s="22">
        <f>O246-Z246</f>
        <v>291.60000000000002</v>
      </c>
      <c r="AB246" s="22">
        <f>AA246*1.65%</f>
        <v>4.8114000000000008</v>
      </c>
      <c r="AC246" s="22">
        <f>O246*1.65%</f>
        <v>5.94</v>
      </c>
      <c r="AD246" s="26">
        <f>AC246-AB246</f>
        <v>1.1285999999999996</v>
      </c>
      <c r="AE246" s="22">
        <f>AA246*7.6%</f>
        <v>22.1616</v>
      </c>
      <c r="AF246">
        <f>O246*7.6%</f>
        <v>27.36</v>
      </c>
      <c r="AG246" s="26">
        <f>AF246-AE246</f>
        <v>5.1983999999999995</v>
      </c>
    </row>
    <row r="247" spans="1:33" x14ac:dyDescent="0.25">
      <c r="A247">
        <v>300</v>
      </c>
      <c r="B247" s="10">
        <v>254122</v>
      </c>
      <c r="C247" s="10">
        <v>3</v>
      </c>
      <c r="D247" s="2" t="s">
        <v>33</v>
      </c>
      <c r="E247" s="3">
        <v>45064</v>
      </c>
      <c r="F247" s="4">
        <v>3</v>
      </c>
      <c r="G247" s="5">
        <v>357</v>
      </c>
      <c r="H247" s="4">
        <v>31.68</v>
      </c>
      <c r="I247" s="2" t="s">
        <v>23</v>
      </c>
      <c r="J247" s="2" t="s">
        <v>492</v>
      </c>
      <c r="K247" s="12" t="s">
        <v>493</v>
      </c>
      <c r="L247" s="2" t="s">
        <v>528</v>
      </c>
      <c r="M247" s="2" t="s">
        <v>529</v>
      </c>
      <c r="N247" s="2" t="s">
        <v>530</v>
      </c>
      <c r="O247" s="29">
        <v>357</v>
      </c>
      <c r="P247" s="5">
        <v>0</v>
      </c>
      <c r="Q247" s="5">
        <v>100.85</v>
      </c>
      <c r="R247" s="2" t="s">
        <v>29</v>
      </c>
      <c r="S247" s="5">
        <v>0</v>
      </c>
      <c r="T247" s="2" t="s">
        <v>497</v>
      </c>
      <c r="U247" s="2" t="s">
        <v>31</v>
      </c>
      <c r="V247" s="2">
        <v>61403</v>
      </c>
      <c r="W247" s="13">
        <f>19+1.65+7.6</f>
        <v>28.25</v>
      </c>
      <c r="X247" s="21" t="s">
        <v>1289</v>
      </c>
      <c r="Y247" s="13">
        <f>W247-9.25</f>
        <v>19</v>
      </c>
      <c r="Z247" s="22">
        <f>O247*Y247%</f>
        <v>67.83</v>
      </c>
      <c r="AA247" s="22">
        <f>O247-Z247</f>
        <v>289.17</v>
      </c>
      <c r="AB247" s="22">
        <f>AA247*1.65%</f>
        <v>4.7713050000000008</v>
      </c>
      <c r="AC247" s="22">
        <f>O247*1.65%</f>
        <v>5.8905000000000003</v>
      </c>
      <c r="AD247" s="26">
        <f>AC247-AB247</f>
        <v>1.1191949999999995</v>
      </c>
      <c r="AE247" s="22">
        <f>AA247*7.6%</f>
        <v>21.97692</v>
      </c>
      <c r="AF247">
        <f>O247*7.6%</f>
        <v>27.131999999999998</v>
      </c>
      <c r="AG247" s="26">
        <f>AF247-AE247</f>
        <v>5.1550799999999981</v>
      </c>
    </row>
    <row r="248" spans="1:33" x14ac:dyDescent="0.25">
      <c r="A248">
        <v>300</v>
      </c>
      <c r="B248" s="10">
        <v>254128</v>
      </c>
      <c r="C248" s="10">
        <v>3</v>
      </c>
      <c r="D248" s="2" t="s">
        <v>289</v>
      </c>
      <c r="E248" s="3">
        <v>45065</v>
      </c>
      <c r="F248" s="4">
        <v>2</v>
      </c>
      <c r="G248" s="5">
        <v>840</v>
      </c>
      <c r="H248" s="4">
        <v>73.42</v>
      </c>
      <c r="I248" s="2" t="s">
        <v>23</v>
      </c>
      <c r="J248" s="2" t="s">
        <v>492</v>
      </c>
      <c r="K248" s="12" t="s">
        <v>493</v>
      </c>
      <c r="L248" s="2" t="s">
        <v>494</v>
      </c>
      <c r="M248" s="2" t="s">
        <v>495</v>
      </c>
      <c r="N248" s="2" t="s">
        <v>496</v>
      </c>
      <c r="O248" s="29">
        <v>840</v>
      </c>
      <c r="P248" s="5">
        <v>0</v>
      </c>
      <c r="Q248" s="5">
        <v>237.3</v>
      </c>
      <c r="R248" s="2" t="s">
        <v>29</v>
      </c>
      <c r="S248" s="5">
        <v>0</v>
      </c>
      <c r="T248" s="2" t="s">
        <v>497</v>
      </c>
      <c r="U248" s="2" t="s">
        <v>31</v>
      </c>
      <c r="V248" s="2">
        <v>61403</v>
      </c>
      <c r="W248" s="13">
        <f>19+1.65+7.6</f>
        <v>28.25</v>
      </c>
      <c r="X248" s="21" t="s">
        <v>1289</v>
      </c>
      <c r="Y248" s="13">
        <f>W248-9.25</f>
        <v>19</v>
      </c>
      <c r="Z248" s="22">
        <f>O248*Y248%</f>
        <v>159.6</v>
      </c>
      <c r="AA248" s="22">
        <f>O248-Z248</f>
        <v>680.4</v>
      </c>
      <c r="AB248" s="22">
        <f>AA248*1.65%</f>
        <v>11.226599999999999</v>
      </c>
      <c r="AC248" s="22">
        <f>O248*1.65%</f>
        <v>13.860000000000001</v>
      </c>
      <c r="AD248" s="26">
        <f>AC248-AB248</f>
        <v>2.6334000000000017</v>
      </c>
      <c r="AE248" s="22">
        <f>AA248*7.6%</f>
        <v>51.7104</v>
      </c>
      <c r="AF248">
        <f>O248*7.6%</f>
        <v>63.839999999999996</v>
      </c>
      <c r="AG248" s="26">
        <f>AF248-AE248</f>
        <v>12.129599999999996</v>
      </c>
    </row>
    <row r="249" spans="1:33" x14ac:dyDescent="0.25">
      <c r="A249">
        <v>300</v>
      </c>
      <c r="B249" s="10">
        <v>254589</v>
      </c>
      <c r="C249" s="10">
        <v>3</v>
      </c>
      <c r="D249" s="2" t="s">
        <v>33</v>
      </c>
      <c r="E249" s="3">
        <v>45071</v>
      </c>
      <c r="F249" s="4">
        <v>5</v>
      </c>
      <c r="G249" s="5">
        <v>595</v>
      </c>
      <c r="H249" s="4">
        <v>52.8</v>
      </c>
      <c r="I249" s="2" t="s">
        <v>23</v>
      </c>
      <c r="J249" s="2" t="s">
        <v>492</v>
      </c>
      <c r="K249" s="12" t="s">
        <v>493</v>
      </c>
      <c r="L249" s="2" t="s">
        <v>528</v>
      </c>
      <c r="M249" s="2" t="s">
        <v>529</v>
      </c>
      <c r="N249" s="2" t="s">
        <v>530</v>
      </c>
      <c r="O249" s="29">
        <v>595</v>
      </c>
      <c r="P249" s="5">
        <v>0</v>
      </c>
      <c r="Q249" s="5">
        <v>168.09</v>
      </c>
      <c r="R249" s="2" t="s">
        <v>29</v>
      </c>
      <c r="S249" s="5">
        <v>0</v>
      </c>
      <c r="T249" s="2" t="s">
        <v>497</v>
      </c>
      <c r="U249" s="2" t="s">
        <v>31</v>
      </c>
      <c r="V249" s="2">
        <v>61403</v>
      </c>
      <c r="W249" s="13">
        <f>19+1.65+7.6</f>
        <v>28.25</v>
      </c>
      <c r="X249" s="21" t="s">
        <v>1289</v>
      </c>
      <c r="Y249" s="13">
        <f>W249-9.25</f>
        <v>19</v>
      </c>
      <c r="Z249" s="22">
        <f>O249*Y249%</f>
        <v>113.05</v>
      </c>
      <c r="AA249" s="22">
        <f>O249-Z249</f>
        <v>481.95</v>
      </c>
      <c r="AB249" s="22">
        <f>AA249*1.65%</f>
        <v>7.9521750000000004</v>
      </c>
      <c r="AC249" s="22">
        <f>O249*1.65%</f>
        <v>9.8175000000000008</v>
      </c>
      <c r="AD249" s="26">
        <f>AC249-AB249</f>
        <v>1.8653250000000003</v>
      </c>
      <c r="AE249" s="22">
        <f>AA249*7.6%</f>
        <v>36.6282</v>
      </c>
      <c r="AF249">
        <f>O249*7.6%</f>
        <v>45.22</v>
      </c>
      <c r="AG249" s="26">
        <f>AF249-AE249</f>
        <v>8.5917999999999992</v>
      </c>
    </row>
    <row r="250" spans="1:33" x14ac:dyDescent="0.25">
      <c r="A250">
        <v>300</v>
      </c>
      <c r="B250" s="10">
        <v>254593</v>
      </c>
      <c r="C250" s="10">
        <v>3</v>
      </c>
      <c r="D250" s="2" t="s">
        <v>22</v>
      </c>
      <c r="E250" s="3">
        <v>45071</v>
      </c>
      <c r="F250" s="4">
        <v>6</v>
      </c>
      <c r="G250" s="5">
        <v>714</v>
      </c>
      <c r="H250" s="4">
        <v>85.74</v>
      </c>
      <c r="I250" s="2" t="s">
        <v>23</v>
      </c>
      <c r="J250" s="2" t="s">
        <v>492</v>
      </c>
      <c r="K250" s="12" t="s">
        <v>493</v>
      </c>
      <c r="L250" s="2" t="s">
        <v>534</v>
      </c>
      <c r="M250" s="2" t="s">
        <v>535</v>
      </c>
      <c r="N250" s="2" t="s">
        <v>536</v>
      </c>
      <c r="O250" s="29">
        <v>714</v>
      </c>
      <c r="P250" s="5">
        <v>0</v>
      </c>
      <c r="Q250" s="5">
        <v>201.7</v>
      </c>
      <c r="R250" s="2" t="s">
        <v>29</v>
      </c>
      <c r="S250" s="5">
        <v>0</v>
      </c>
      <c r="T250" s="2" t="s">
        <v>497</v>
      </c>
      <c r="U250" s="2" t="s">
        <v>31</v>
      </c>
      <c r="V250" s="2">
        <v>61403</v>
      </c>
      <c r="W250" s="13">
        <f>19+1.65+7.6</f>
        <v>28.25</v>
      </c>
      <c r="X250" s="21" t="s">
        <v>1289</v>
      </c>
      <c r="Y250" s="13">
        <f>W250-9.25</f>
        <v>19</v>
      </c>
      <c r="Z250" s="22">
        <f>O250*Y250%</f>
        <v>135.66</v>
      </c>
      <c r="AA250" s="22">
        <f>O250-Z250</f>
        <v>578.34</v>
      </c>
      <c r="AB250" s="22">
        <f>AA250*1.65%</f>
        <v>9.5426100000000016</v>
      </c>
      <c r="AC250" s="22">
        <f>O250*1.65%</f>
        <v>11.781000000000001</v>
      </c>
      <c r="AD250" s="26">
        <f>AC250-AB250</f>
        <v>2.238389999999999</v>
      </c>
      <c r="AE250" s="22">
        <f>AA250*7.6%</f>
        <v>43.95384</v>
      </c>
      <c r="AF250">
        <f>O250*7.6%</f>
        <v>54.263999999999996</v>
      </c>
      <c r="AG250" s="26">
        <f>AF250-AE250</f>
        <v>10.310159999999996</v>
      </c>
    </row>
    <row r="251" spans="1:33" x14ac:dyDescent="0.25">
      <c r="B251" s="10"/>
      <c r="C251" s="10"/>
      <c r="E251" s="3"/>
      <c r="F251" s="4"/>
      <c r="G251" s="5"/>
      <c r="H251" s="4"/>
      <c r="O251" s="5">
        <f>SUM(O238:O250)</f>
        <v>5852.6</v>
      </c>
      <c r="P251" s="5"/>
      <c r="Q251" s="5"/>
      <c r="S251" s="5"/>
      <c r="X251" s="21"/>
      <c r="Z251" s="22">
        <f>SUM(Z238:Z250)</f>
        <v>1111.9939999999999</v>
      </c>
      <c r="AA251" s="22"/>
      <c r="AB251" s="22"/>
      <c r="AC251" s="22"/>
      <c r="AD251" s="26">
        <f>SUM(AD238:AD250)</f>
        <v>18.347900999999997</v>
      </c>
      <c r="AE251" s="22"/>
      <c r="AG251" s="26">
        <f>SUM(AG238:AG250)</f>
        <v>84.511543999999986</v>
      </c>
    </row>
    <row r="252" spans="1:33" x14ac:dyDescent="0.25">
      <c r="B252" s="10"/>
      <c r="C252" s="10"/>
      <c r="E252" s="3"/>
      <c r="F252" s="4"/>
      <c r="G252" s="5"/>
      <c r="H252" s="4"/>
      <c r="O252" s="5">
        <f>10156.6+12.6</f>
        <v>10169.200000000001</v>
      </c>
      <c r="P252" s="28" t="s">
        <v>1332</v>
      </c>
      <c r="Q252" s="5"/>
      <c r="S252" s="5"/>
      <c r="X252" s="21"/>
      <c r="Z252" s="22"/>
      <c r="AA252" s="22"/>
      <c r="AB252" s="22"/>
      <c r="AC252" s="22"/>
      <c r="AD252" s="26"/>
      <c r="AE252" s="22"/>
      <c r="AG252" s="26"/>
    </row>
    <row r="253" spans="1:33" x14ac:dyDescent="0.25">
      <c r="B253" s="10"/>
      <c r="C253" s="10"/>
      <c r="E253" s="3"/>
      <c r="F253" s="4"/>
      <c r="G253" s="5"/>
      <c r="H253" s="4"/>
      <c r="O253" s="5">
        <f>O251-O252</f>
        <v>-4316.6000000000004</v>
      </c>
      <c r="P253" s="28" t="s">
        <v>1369</v>
      </c>
      <c r="Q253" s="5"/>
      <c r="S253" s="5"/>
      <c r="X253" s="21"/>
      <c r="Z253" s="22"/>
      <c r="AA253" s="22"/>
      <c r="AB253" s="22"/>
      <c r="AC253" s="22"/>
      <c r="AD253" s="26"/>
      <c r="AE253" s="22"/>
      <c r="AG253" s="26"/>
    </row>
    <row r="254" spans="1:33" x14ac:dyDescent="0.25">
      <c r="B254" s="10"/>
      <c r="C254" s="10"/>
      <c r="E254" s="3"/>
      <c r="F254" s="4"/>
      <c r="G254" s="5"/>
      <c r="H254" s="4"/>
      <c r="O254" s="5"/>
      <c r="P254" s="28"/>
      <c r="Q254" s="5"/>
      <c r="S254" s="5"/>
      <c r="X254" s="21"/>
      <c r="Z254" s="22"/>
      <c r="AA254" s="22"/>
      <c r="AB254" s="22"/>
      <c r="AC254" s="22"/>
      <c r="AD254" s="26"/>
      <c r="AE254" s="22"/>
      <c r="AG254" s="26"/>
    </row>
    <row r="255" spans="1:33" x14ac:dyDescent="0.25">
      <c r="A255">
        <v>400</v>
      </c>
      <c r="B255" s="10">
        <v>172385</v>
      </c>
      <c r="C255" s="10">
        <v>4</v>
      </c>
      <c r="D255" s="2" t="s">
        <v>22</v>
      </c>
      <c r="E255" s="3">
        <v>45049</v>
      </c>
      <c r="F255" s="4">
        <v>6</v>
      </c>
      <c r="G255" s="5">
        <v>714</v>
      </c>
      <c r="H255" s="4">
        <v>85.74</v>
      </c>
      <c r="I255" s="2" t="s">
        <v>23</v>
      </c>
      <c r="J255" s="2" t="s">
        <v>412</v>
      </c>
      <c r="K255" s="12" t="s">
        <v>413</v>
      </c>
      <c r="L255" s="2" t="s">
        <v>414</v>
      </c>
      <c r="M255" s="2" t="s">
        <v>415</v>
      </c>
      <c r="N255" s="2" t="s">
        <v>416</v>
      </c>
      <c r="O255" s="29">
        <v>714</v>
      </c>
      <c r="P255" s="5">
        <v>0</v>
      </c>
      <c r="Q255" s="5">
        <v>208.84</v>
      </c>
      <c r="R255" s="2" t="s">
        <v>29</v>
      </c>
      <c r="S255" s="5">
        <v>0</v>
      </c>
      <c r="T255" s="2" t="s">
        <v>417</v>
      </c>
      <c r="U255" s="2" t="s">
        <v>31</v>
      </c>
      <c r="V255" s="2">
        <v>61503</v>
      </c>
      <c r="W255" s="13">
        <f>20+1.65+7.6</f>
        <v>29.25</v>
      </c>
      <c r="X255" s="21" t="s">
        <v>1289</v>
      </c>
      <c r="Y255" s="13">
        <f>W255-9.25</f>
        <v>20</v>
      </c>
      <c r="Z255" s="22">
        <f>O255*Y255%</f>
        <v>142.80000000000001</v>
      </c>
      <c r="AA255" s="22">
        <f>O255-Z255</f>
        <v>571.20000000000005</v>
      </c>
      <c r="AB255" s="22">
        <f>AA255*1.65%</f>
        <v>9.4248000000000012</v>
      </c>
      <c r="AC255" s="22">
        <f>O255*1.65%</f>
        <v>11.781000000000001</v>
      </c>
      <c r="AD255" s="26">
        <f>AC255-AB255</f>
        <v>2.3561999999999994</v>
      </c>
      <c r="AE255" s="22">
        <f>AA255*7.6%</f>
        <v>43.411200000000001</v>
      </c>
      <c r="AF255">
        <f>O255*7.6%</f>
        <v>54.263999999999996</v>
      </c>
      <c r="AG255" s="26">
        <f>AF255-AE255</f>
        <v>10.852799999999995</v>
      </c>
    </row>
    <row r="256" spans="1:33" x14ac:dyDescent="0.25">
      <c r="A256">
        <v>400</v>
      </c>
      <c r="B256" s="10">
        <v>172638</v>
      </c>
      <c r="C256" s="10">
        <v>4</v>
      </c>
      <c r="D256" s="2" t="s">
        <v>22</v>
      </c>
      <c r="E256" s="3">
        <v>45051</v>
      </c>
      <c r="F256" s="4">
        <v>5</v>
      </c>
      <c r="G256" s="5">
        <v>540</v>
      </c>
      <c r="H256" s="4">
        <v>71.45</v>
      </c>
      <c r="I256" s="2" t="s">
        <v>23</v>
      </c>
      <c r="J256" s="2" t="s">
        <v>412</v>
      </c>
      <c r="K256" s="12" t="s">
        <v>413</v>
      </c>
      <c r="L256" s="2" t="s">
        <v>419</v>
      </c>
      <c r="M256" s="2" t="s">
        <v>420</v>
      </c>
      <c r="N256" s="2" t="s">
        <v>421</v>
      </c>
      <c r="O256" s="5">
        <v>540</v>
      </c>
      <c r="P256" s="5">
        <v>0</v>
      </c>
      <c r="Q256" s="5">
        <v>157.94999999999999</v>
      </c>
      <c r="R256" s="2" t="s">
        <v>29</v>
      </c>
      <c r="S256" s="5">
        <v>0</v>
      </c>
      <c r="T256" s="2" t="s">
        <v>417</v>
      </c>
      <c r="U256" s="2" t="s">
        <v>31</v>
      </c>
      <c r="V256" s="2">
        <v>61503</v>
      </c>
      <c r="W256" s="13">
        <f>20+1.65+7.6</f>
        <v>29.25</v>
      </c>
      <c r="X256" s="21" t="s">
        <v>1289</v>
      </c>
      <c r="Y256" s="13">
        <f>W256-9.25</f>
        <v>20</v>
      </c>
      <c r="Z256" s="22">
        <f>O256*Y256%</f>
        <v>108</v>
      </c>
      <c r="AA256" s="22">
        <f>O256-Z256</f>
        <v>432</v>
      </c>
      <c r="AB256" s="22">
        <f>AA256*1.65%</f>
        <v>7.1280000000000001</v>
      </c>
      <c r="AC256" s="22">
        <f>O256*1.65%</f>
        <v>8.91</v>
      </c>
      <c r="AD256" s="26">
        <f>AC256-AB256</f>
        <v>1.782</v>
      </c>
      <c r="AE256" s="22">
        <f>AA256*7.6%</f>
        <v>32.832000000000001</v>
      </c>
      <c r="AF256">
        <f>O256*7.6%</f>
        <v>41.04</v>
      </c>
      <c r="AG256" s="26">
        <f>AF256-AE256</f>
        <v>8.2079999999999984</v>
      </c>
    </row>
    <row r="257" spans="1:33" x14ac:dyDescent="0.25">
      <c r="A257">
        <v>400</v>
      </c>
      <c r="B257" s="10">
        <v>172899</v>
      </c>
      <c r="C257" s="10">
        <v>4</v>
      </c>
      <c r="D257" s="2" t="s">
        <v>423</v>
      </c>
      <c r="E257" s="3">
        <v>45054</v>
      </c>
      <c r="F257" s="4">
        <v>2</v>
      </c>
      <c r="G257" s="5">
        <v>400</v>
      </c>
      <c r="H257" s="4">
        <v>3.2</v>
      </c>
      <c r="I257" s="2" t="s">
        <v>23</v>
      </c>
      <c r="J257" s="2" t="s">
        <v>412</v>
      </c>
      <c r="K257" s="12" t="s">
        <v>413</v>
      </c>
      <c r="L257" s="2" t="s">
        <v>424</v>
      </c>
      <c r="M257" s="2" t="s">
        <v>425</v>
      </c>
      <c r="N257" s="2" t="s">
        <v>426</v>
      </c>
      <c r="O257" s="5">
        <v>400</v>
      </c>
      <c r="P257" s="5">
        <v>0</v>
      </c>
      <c r="Q257" s="5">
        <v>117</v>
      </c>
      <c r="R257" s="2" t="s">
        <v>29</v>
      </c>
      <c r="S257" s="5">
        <v>0</v>
      </c>
      <c r="T257" s="2" t="s">
        <v>427</v>
      </c>
      <c r="U257" s="2" t="s">
        <v>31</v>
      </c>
      <c r="V257" s="2">
        <v>61504</v>
      </c>
      <c r="W257" s="13">
        <f>20+1.65+7.6</f>
        <v>29.25</v>
      </c>
      <c r="X257" s="21" t="s">
        <v>1289</v>
      </c>
      <c r="Y257" s="13">
        <f>W257-9.25</f>
        <v>20</v>
      </c>
      <c r="Z257" s="22">
        <f>O257*Y257%</f>
        <v>80</v>
      </c>
      <c r="AA257" s="22">
        <f>O257-Z257</f>
        <v>320</v>
      </c>
      <c r="AB257" s="22">
        <f>AA257*1.65%</f>
        <v>5.28</v>
      </c>
      <c r="AC257" s="22">
        <f>O257*1.65%</f>
        <v>6.6000000000000005</v>
      </c>
      <c r="AD257" s="26">
        <f>AC257-AB257</f>
        <v>1.3200000000000003</v>
      </c>
      <c r="AE257" s="22">
        <f>AA257*7.6%</f>
        <v>24.32</v>
      </c>
      <c r="AF257">
        <f>O257*7.6%</f>
        <v>30.4</v>
      </c>
      <c r="AG257" s="26">
        <f>AF257-AE257</f>
        <v>6.0799999999999983</v>
      </c>
    </row>
    <row r="258" spans="1:33" x14ac:dyDescent="0.25">
      <c r="A258">
        <v>400</v>
      </c>
      <c r="B258" s="10">
        <v>172899</v>
      </c>
      <c r="C258" s="10">
        <v>4</v>
      </c>
      <c r="D258" s="2" t="s">
        <v>428</v>
      </c>
      <c r="E258" s="3">
        <v>45054</v>
      </c>
      <c r="F258" s="4">
        <v>1</v>
      </c>
      <c r="G258" s="5">
        <v>197</v>
      </c>
      <c r="H258" s="4">
        <v>7</v>
      </c>
      <c r="I258" s="2" t="s">
        <v>23</v>
      </c>
      <c r="J258" s="2" t="s">
        <v>412</v>
      </c>
      <c r="K258" s="12" t="s">
        <v>413</v>
      </c>
      <c r="L258" s="2" t="s">
        <v>424</v>
      </c>
      <c r="M258" s="2" t="s">
        <v>425</v>
      </c>
      <c r="N258" s="2" t="s">
        <v>426</v>
      </c>
      <c r="O258" s="5">
        <v>197</v>
      </c>
      <c r="P258" s="5">
        <v>0</v>
      </c>
      <c r="Q258" s="5">
        <v>57.62</v>
      </c>
      <c r="R258" s="2" t="s">
        <v>29</v>
      </c>
      <c r="S258" s="5">
        <v>0</v>
      </c>
      <c r="T258" s="2" t="s">
        <v>427</v>
      </c>
      <c r="U258" s="2" t="s">
        <v>31</v>
      </c>
      <c r="V258" s="2">
        <v>61504</v>
      </c>
      <c r="W258" s="13">
        <f>20+1.65+7.6</f>
        <v>29.25</v>
      </c>
      <c r="X258" s="21" t="s">
        <v>1289</v>
      </c>
      <c r="Y258" s="13">
        <f>W258-9.25</f>
        <v>20</v>
      </c>
      <c r="Z258" s="22">
        <f>O258*Y258%</f>
        <v>39.400000000000006</v>
      </c>
      <c r="AA258" s="22">
        <f>O258-Z258</f>
        <v>157.6</v>
      </c>
      <c r="AB258" s="22">
        <f>AA258*1.65%</f>
        <v>2.6004</v>
      </c>
      <c r="AC258" s="22">
        <f>O258*1.65%</f>
        <v>3.2505000000000002</v>
      </c>
      <c r="AD258" s="26">
        <f>AC258-AB258</f>
        <v>0.65010000000000012</v>
      </c>
      <c r="AE258" s="22">
        <f>AA258*7.6%</f>
        <v>11.977599999999999</v>
      </c>
      <c r="AF258">
        <f>O258*7.6%</f>
        <v>14.972</v>
      </c>
      <c r="AG258" s="26">
        <f>AF258-AE258</f>
        <v>2.9944000000000006</v>
      </c>
    </row>
    <row r="259" spans="1:33" x14ac:dyDescent="0.25">
      <c r="A259">
        <v>400</v>
      </c>
      <c r="B259" s="10">
        <v>173306</v>
      </c>
      <c r="C259" s="10">
        <v>4</v>
      </c>
      <c r="D259" s="2" t="s">
        <v>22</v>
      </c>
      <c r="E259" s="3">
        <v>45058</v>
      </c>
      <c r="F259" s="4">
        <v>3</v>
      </c>
      <c r="G259" s="5">
        <v>324</v>
      </c>
      <c r="H259" s="4">
        <v>42.87</v>
      </c>
      <c r="I259" s="2" t="s">
        <v>23</v>
      </c>
      <c r="J259" s="2" t="s">
        <v>412</v>
      </c>
      <c r="K259" s="12" t="s">
        <v>413</v>
      </c>
      <c r="L259" s="2" t="s">
        <v>430</v>
      </c>
      <c r="M259" s="2" t="s">
        <v>431</v>
      </c>
      <c r="N259" s="2" t="s">
        <v>432</v>
      </c>
      <c r="O259" s="29">
        <v>324</v>
      </c>
      <c r="P259" s="5">
        <v>0</v>
      </c>
      <c r="Q259" s="5">
        <v>94.77</v>
      </c>
      <c r="R259" s="2" t="s">
        <v>29</v>
      </c>
      <c r="S259" s="5">
        <v>0</v>
      </c>
      <c r="T259" s="2" t="s">
        <v>417</v>
      </c>
      <c r="U259" s="2" t="s">
        <v>31</v>
      </c>
      <c r="V259" s="2">
        <v>61503</v>
      </c>
      <c r="W259" s="13">
        <f>20+1.65+7.6</f>
        <v>29.25</v>
      </c>
      <c r="X259" s="21" t="s">
        <v>1289</v>
      </c>
      <c r="Y259" s="13">
        <f>W259-9.25</f>
        <v>20</v>
      </c>
      <c r="Z259" s="22">
        <f>O259*Y259%</f>
        <v>64.8</v>
      </c>
      <c r="AA259" s="22">
        <f>O259-Z259</f>
        <v>259.2</v>
      </c>
      <c r="AB259" s="22">
        <f>AA259*1.65%</f>
        <v>4.2767999999999997</v>
      </c>
      <c r="AC259" s="22">
        <f>O259*1.65%</f>
        <v>5.3460000000000001</v>
      </c>
      <c r="AD259" s="26">
        <f>AC259-AB259</f>
        <v>1.0692000000000004</v>
      </c>
      <c r="AE259" s="22">
        <f>AA259*7.6%</f>
        <v>19.699199999999998</v>
      </c>
      <c r="AF259">
        <f>O259*7.6%</f>
        <v>24.623999999999999</v>
      </c>
      <c r="AG259" s="26">
        <f>AF259-AE259</f>
        <v>4.9248000000000012</v>
      </c>
    </row>
    <row r="260" spans="1:33" x14ac:dyDescent="0.25">
      <c r="A260">
        <v>400</v>
      </c>
      <c r="B260" s="10">
        <v>173841</v>
      </c>
      <c r="C260" s="10">
        <v>4</v>
      </c>
      <c r="D260" s="2" t="s">
        <v>22</v>
      </c>
      <c r="E260" s="3">
        <v>45064</v>
      </c>
      <c r="F260" s="4">
        <v>1</v>
      </c>
      <c r="G260" s="5">
        <v>119</v>
      </c>
      <c r="H260" s="4">
        <v>14.29</v>
      </c>
      <c r="I260" s="2" t="s">
        <v>23</v>
      </c>
      <c r="J260" s="2" t="s">
        <v>412</v>
      </c>
      <c r="K260" s="12" t="s">
        <v>413</v>
      </c>
      <c r="L260" s="2" t="s">
        <v>434</v>
      </c>
      <c r="M260" s="2" t="s">
        <v>435</v>
      </c>
      <c r="N260" s="2" t="s">
        <v>436</v>
      </c>
      <c r="O260" s="29">
        <v>119</v>
      </c>
      <c r="P260" s="5">
        <v>0</v>
      </c>
      <c r="Q260" s="5">
        <v>34.799999999999997</v>
      </c>
      <c r="R260" s="2" t="s">
        <v>29</v>
      </c>
      <c r="S260" s="5">
        <v>0</v>
      </c>
      <c r="T260" s="2" t="s">
        <v>417</v>
      </c>
      <c r="U260" s="2" t="s">
        <v>31</v>
      </c>
      <c r="V260" s="2">
        <v>61503</v>
      </c>
      <c r="W260" s="13">
        <f>20+1.65+7.6</f>
        <v>29.25</v>
      </c>
      <c r="X260" s="21" t="s">
        <v>1289</v>
      </c>
      <c r="Y260" s="13">
        <f>W260-9.25</f>
        <v>20</v>
      </c>
      <c r="Z260" s="22">
        <f>O260*Y260%</f>
        <v>23.8</v>
      </c>
      <c r="AA260" s="22">
        <f>O260-Z260</f>
        <v>95.2</v>
      </c>
      <c r="AB260" s="22">
        <f>AA260*1.65%</f>
        <v>1.5708000000000002</v>
      </c>
      <c r="AC260" s="22">
        <f>O260*1.65%</f>
        <v>1.9635</v>
      </c>
      <c r="AD260" s="26">
        <f>AC260-AB260</f>
        <v>0.39269999999999983</v>
      </c>
      <c r="AE260" s="22">
        <f>AA260*7.6%</f>
        <v>7.2351999999999999</v>
      </c>
      <c r="AF260">
        <f>O260*7.6%</f>
        <v>9.0440000000000005</v>
      </c>
      <c r="AG260" s="26">
        <f>AF260-AE260</f>
        <v>1.8088000000000006</v>
      </c>
    </row>
    <row r="261" spans="1:33" x14ac:dyDescent="0.25">
      <c r="A261">
        <v>400</v>
      </c>
      <c r="B261" s="10">
        <v>173903</v>
      </c>
      <c r="C261" s="10">
        <v>4</v>
      </c>
      <c r="D261" s="2" t="s">
        <v>22</v>
      </c>
      <c r="E261" s="3">
        <v>45065</v>
      </c>
      <c r="F261" s="4">
        <v>6</v>
      </c>
      <c r="G261" s="5">
        <v>714</v>
      </c>
      <c r="H261" s="4">
        <v>85.74</v>
      </c>
      <c r="I261" s="2" t="s">
        <v>23</v>
      </c>
      <c r="J261" s="2" t="s">
        <v>412</v>
      </c>
      <c r="K261" s="12" t="s">
        <v>413</v>
      </c>
      <c r="L261" s="2" t="s">
        <v>438</v>
      </c>
      <c r="M261" s="2" t="s">
        <v>439</v>
      </c>
      <c r="N261" s="2" t="s">
        <v>440</v>
      </c>
      <c r="O261" s="29">
        <v>714</v>
      </c>
      <c r="P261" s="5">
        <v>0</v>
      </c>
      <c r="Q261" s="5">
        <v>208.84</v>
      </c>
      <c r="R261" s="2" t="s">
        <v>29</v>
      </c>
      <c r="S261" s="5">
        <v>0</v>
      </c>
      <c r="T261" s="2" t="s">
        <v>441</v>
      </c>
      <c r="U261" s="2" t="s">
        <v>31</v>
      </c>
      <c r="V261" s="2">
        <v>61503</v>
      </c>
      <c r="W261" s="13">
        <f>20+1.65+7.6</f>
        <v>29.25</v>
      </c>
      <c r="X261" s="21" t="s">
        <v>1289</v>
      </c>
      <c r="Y261" s="13">
        <f>W261-9.25</f>
        <v>20</v>
      </c>
      <c r="Z261" s="22">
        <f>O261*Y261%</f>
        <v>142.80000000000001</v>
      </c>
      <c r="AA261" s="22">
        <f>O261-Z261</f>
        <v>571.20000000000005</v>
      </c>
      <c r="AB261" s="22">
        <f>AA261*1.65%</f>
        <v>9.4248000000000012</v>
      </c>
      <c r="AC261" s="22">
        <f>O261*1.65%</f>
        <v>11.781000000000001</v>
      </c>
      <c r="AD261" s="26">
        <f>AC261-AB261</f>
        <v>2.3561999999999994</v>
      </c>
      <c r="AE261" s="22">
        <f>AA261*7.6%</f>
        <v>43.411200000000001</v>
      </c>
      <c r="AF261">
        <f>O261*7.6%</f>
        <v>54.263999999999996</v>
      </c>
      <c r="AG261" s="26">
        <f>AF261-AE261</f>
        <v>10.852799999999995</v>
      </c>
    </row>
    <row r="262" spans="1:33" x14ac:dyDescent="0.25">
      <c r="A262">
        <v>400</v>
      </c>
      <c r="B262" s="10">
        <v>174117</v>
      </c>
      <c r="C262" s="10">
        <v>4</v>
      </c>
      <c r="D262" s="2" t="s">
        <v>443</v>
      </c>
      <c r="E262" s="3">
        <v>45068</v>
      </c>
      <c r="F262" s="4">
        <v>3</v>
      </c>
      <c r="G262" s="5">
        <v>435</v>
      </c>
      <c r="H262" s="4">
        <v>43.875</v>
      </c>
      <c r="I262" s="2" t="s">
        <v>23</v>
      </c>
      <c r="J262" s="2" t="s">
        <v>412</v>
      </c>
      <c r="K262" s="12" t="s">
        <v>413</v>
      </c>
      <c r="L262" s="2" t="s">
        <v>444</v>
      </c>
      <c r="M262" s="2" t="s">
        <v>445</v>
      </c>
      <c r="N262" s="2" t="s">
        <v>446</v>
      </c>
      <c r="O262" s="31">
        <v>435</v>
      </c>
      <c r="P262" s="5">
        <v>0</v>
      </c>
      <c r="Q262" s="5">
        <v>127.24</v>
      </c>
      <c r="R262" s="2" t="s">
        <v>29</v>
      </c>
      <c r="S262" s="5">
        <v>0</v>
      </c>
      <c r="T262" s="2" t="s">
        <v>417</v>
      </c>
      <c r="U262" s="2" t="s">
        <v>31</v>
      </c>
      <c r="V262" s="2">
        <v>61501</v>
      </c>
      <c r="W262" s="13">
        <f>20+1.65+7.6</f>
        <v>29.25</v>
      </c>
      <c r="X262" s="21" t="s">
        <v>1289</v>
      </c>
      <c r="Y262" s="13">
        <f>W262-9.25</f>
        <v>20</v>
      </c>
      <c r="Z262" s="22">
        <f>O262*Y262%</f>
        <v>87</v>
      </c>
      <c r="AA262" s="22">
        <f>O262-Z262</f>
        <v>348</v>
      </c>
      <c r="AB262" s="22">
        <f>AA262*1.65%</f>
        <v>5.742</v>
      </c>
      <c r="AC262" s="22">
        <f>O262*1.65%</f>
        <v>7.1775000000000002</v>
      </c>
      <c r="AD262" s="26">
        <f>AC262-AB262</f>
        <v>1.4355000000000002</v>
      </c>
      <c r="AE262" s="22">
        <f>AA262*7.6%</f>
        <v>26.448</v>
      </c>
      <c r="AF262">
        <f>O262*7.6%</f>
        <v>33.06</v>
      </c>
      <c r="AG262" s="26">
        <f>AF262-AE262</f>
        <v>6.6120000000000019</v>
      </c>
    </row>
    <row r="263" spans="1:33" x14ac:dyDescent="0.25">
      <c r="A263">
        <v>400</v>
      </c>
      <c r="B263" s="10">
        <v>174117</v>
      </c>
      <c r="C263" s="10">
        <v>4</v>
      </c>
      <c r="D263" s="2" t="s">
        <v>447</v>
      </c>
      <c r="E263" s="3">
        <v>45068</v>
      </c>
      <c r="F263" s="4">
        <v>2</v>
      </c>
      <c r="G263" s="5">
        <v>30</v>
      </c>
      <c r="H263" s="4">
        <v>0.2</v>
      </c>
      <c r="I263" s="2" t="s">
        <v>23</v>
      </c>
      <c r="J263" s="2" t="s">
        <v>412</v>
      </c>
      <c r="K263" s="12" t="s">
        <v>413</v>
      </c>
      <c r="L263" s="2" t="s">
        <v>444</v>
      </c>
      <c r="M263" s="2" t="s">
        <v>445</v>
      </c>
      <c r="N263" s="2" t="s">
        <v>446</v>
      </c>
      <c r="O263" s="31">
        <v>30</v>
      </c>
      <c r="P263" s="5">
        <v>0</v>
      </c>
      <c r="Q263" s="5">
        <v>8.7799999999999994</v>
      </c>
      <c r="R263" s="2" t="s">
        <v>29</v>
      </c>
      <c r="S263" s="5">
        <v>0</v>
      </c>
      <c r="T263" s="2" t="s">
        <v>417</v>
      </c>
      <c r="U263" s="2" t="s">
        <v>31</v>
      </c>
      <c r="V263" s="2">
        <v>61501</v>
      </c>
      <c r="W263" s="13">
        <f>20+1.65+7.6</f>
        <v>29.25</v>
      </c>
      <c r="X263" s="21" t="s">
        <v>1289</v>
      </c>
      <c r="Y263" s="13">
        <f>W263-9.25</f>
        <v>20</v>
      </c>
      <c r="Z263" s="22">
        <f>O263*Y263%</f>
        <v>6</v>
      </c>
      <c r="AA263" s="22">
        <f>O263-Z263</f>
        <v>24</v>
      </c>
      <c r="AB263" s="22">
        <f>AA263*1.65%</f>
        <v>0.39600000000000002</v>
      </c>
      <c r="AC263" s="22">
        <f>O263*1.65%</f>
        <v>0.495</v>
      </c>
      <c r="AD263" s="26">
        <f>AC263-AB263</f>
        <v>9.8999999999999977E-2</v>
      </c>
      <c r="AE263" s="22">
        <f>AA263*7.6%</f>
        <v>1.8239999999999998</v>
      </c>
      <c r="AF263">
        <f>O263*7.6%</f>
        <v>2.2799999999999998</v>
      </c>
      <c r="AG263" s="26">
        <f>AF263-AE263</f>
        <v>0.45599999999999996</v>
      </c>
    </row>
    <row r="264" spans="1:33" x14ac:dyDescent="0.25">
      <c r="A264">
        <v>400</v>
      </c>
      <c r="B264" s="10">
        <v>174117</v>
      </c>
      <c r="C264" s="10">
        <v>4</v>
      </c>
      <c r="D264" s="2" t="s">
        <v>448</v>
      </c>
      <c r="E264" s="3">
        <v>45068</v>
      </c>
      <c r="F264" s="4">
        <v>12</v>
      </c>
      <c r="G264" s="5">
        <v>126</v>
      </c>
      <c r="H264" s="4">
        <v>0.12</v>
      </c>
      <c r="I264" s="2" t="s">
        <v>23</v>
      </c>
      <c r="J264" s="2" t="s">
        <v>412</v>
      </c>
      <c r="K264" s="12" t="s">
        <v>413</v>
      </c>
      <c r="L264" s="2" t="s">
        <v>444</v>
      </c>
      <c r="M264" s="2" t="s">
        <v>445</v>
      </c>
      <c r="N264" s="2" t="s">
        <v>446</v>
      </c>
      <c r="O264" s="31">
        <v>126</v>
      </c>
      <c r="P264" s="5">
        <v>0</v>
      </c>
      <c r="Q264" s="5">
        <v>36.86</v>
      </c>
      <c r="R264" s="2" t="s">
        <v>29</v>
      </c>
      <c r="S264" s="5">
        <v>0</v>
      </c>
      <c r="T264" s="2" t="s">
        <v>417</v>
      </c>
      <c r="U264" s="2" t="s">
        <v>31</v>
      </c>
      <c r="V264" s="2">
        <v>61501</v>
      </c>
      <c r="W264" s="13">
        <f>20+1.65+7.6</f>
        <v>29.25</v>
      </c>
      <c r="X264" s="21" t="s">
        <v>1289</v>
      </c>
      <c r="Y264" s="13">
        <f>W264-9.25</f>
        <v>20</v>
      </c>
      <c r="Z264" s="22">
        <f>O264*Y264%</f>
        <v>25.200000000000003</v>
      </c>
      <c r="AA264" s="22">
        <f>O264-Z264</f>
        <v>100.8</v>
      </c>
      <c r="AB264" s="22">
        <f>AA264*1.65%</f>
        <v>1.6632</v>
      </c>
      <c r="AC264" s="22">
        <f>O264*1.65%</f>
        <v>2.0790000000000002</v>
      </c>
      <c r="AD264" s="26">
        <f>AC264-AB264</f>
        <v>0.41580000000000017</v>
      </c>
      <c r="AE264" s="22">
        <f>AA264*7.6%</f>
        <v>7.6607999999999992</v>
      </c>
      <c r="AF264">
        <f>O264*7.6%</f>
        <v>9.5760000000000005</v>
      </c>
      <c r="AG264" s="26">
        <f>AF264-AE264</f>
        <v>1.9152000000000013</v>
      </c>
    </row>
    <row r="265" spans="1:33" x14ac:dyDescent="0.25">
      <c r="A265">
        <v>400</v>
      </c>
      <c r="B265" s="10">
        <v>174117</v>
      </c>
      <c r="C265" s="10">
        <v>4</v>
      </c>
      <c r="D265" s="2" t="s">
        <v>449</v>
      </c>
      <c r="E265" s="3">
        <v>45068</v>
      </c>
      <c r="F265" s="4">
        <v>6</v>
      </c>
      <c r="G265" s="5">
        <v>420</v>
      </c>
      <c r="H265" s="4">
        <v>1.2</v>
      </c>
      <c r="I265" s="2" t="s">
        <v>23</v>
      </c>
      <c r="J265" s="2" t="s">
        <v>412</v>
      </c>
      <c r="K265" s="12" t="s">
        <v>413</v>
      </c>
      <c r="L265" s="2" t="s">
        <v>444</v>
      </c>
      <c r="M265" s="2" t="s">
        <v>445</v>
      </c>
      <c r="N265" s="2" t="s">
        <v>446</v>
      </c>
      <c r="O265" s="31">
        <v>420</v>
      </c>
      <c r="P265" s="5">
        <v>0</v>
      </c>
      <c r="Q265" s="5">
        <v>122.85</v>
      </c>
      <c r="R265" s="2" t="s">
        <v>29</v>
      </c>
      <c r="S265" s="5">
        <v>0</v>
      </c>
      <c r="T265" s="2" t="s">
        <v>417</v>
      </c>
      <c r="U265" s="2" t="s">
        <v>31</v>
      </c>
      <c r="V265" s="2">
        <v>61501</v>
      </c>
      <c r="W265" s="13">
        <f>20+1.65+7.6</f>
        <v>29.25</v>
      </c>
      <c r="X265" s="21" t="s">
        <v>1289</v>
      </c>
      <c r="Y265" s="13">
        <f>W265-9.25</f>
        <v>20</v>
      </c>
      <c r="Z265" s="22">
        <f>O265*Y265%</f>
        <v>84</v>
      </c>
      <c r="AA265" s="22">
        <f>O265-Z265</f>
        <v>336</v>
      </c>
      <c r="AB265" s="22">
        <f>AA265*1.65%</f>
        <v>5.5440000000000005</v>
      </c>
      <c r="AC265" s="22">
        <f>O265*1.65%</f>
        <v>6.9300000000000006</v>
      </c>
      <c r="AD265" s="26">
        <f>AC265-AB265</f>
        <v>1.3860000000000001</v>
      </c>
      <c r="AE265" s="22">
        <f>AA265*7.6%</f>
        <v>25.535999999999998</v>
      </c>
      <c r="AF265">
        <f>O265*7.6%</f>
        <v>31.919999999999998</v>
      </c>
      <c r="AG265" s="26">
        <f>AF265-AE265</f>
        <v>6.3840000000000003</v>
      </c>
    </row>
    <row r="266" spans="1:33" x14ac:dyDescent="0.25">
      <c r="A266">
        <v>400</v>
      </c>
      <c r="B266" s="10">
        <v>174117</v>
      </c>
      <c r="C266" s="10">
        <v>4</v>
      </c>
      <c r="D266" s="2" t="s">
        <v>450</v>
      </c>
      <c r="E266" s="3">
        <v>45068</v>
      </c>
      <c r="F266" s="4">
        <v>2</v>
      </c>
      <c r="G266" s="5">
        <v>16</v>
      </c>
      <c r="H266" s="4">
        <v>0.4</v>
      </c>
      <c r="I266" s="2" t="s">
        <v>23</v>
      </c>
      <c r="J266" s="2" t="s">
        <v>412</v>
      </c>
      <c r="K266" s="12" t="s">
        <v>413</v>
      </c>
      <c r="L266" s="2" t="s">
        <v>444</v>
      </c>
      <c r="M266" s="2" t="s">
        <v>445</v>
      </c>
      <c r="N266" s="2" t="s">
        <v>446</v>
      </c>
      <c r="O266" s="31">
        <v>16</v>
      </c>
      <c r="P266" s="5">
        <v>0</v>
      </c>
      <c r="Q266" s="5">
        <v>4.68</v>
      </c>
      <c r="R266" s="2" t="s">
        <v>29</v>
      </c>
      <c r="S266" s="5">
        <v>0</v>
      </c>
      <c r="T266" s="2" t="s">
        <v>417</v>
      </c>
      <c r="U266" s="2" t="s">
        <v>31</v>
      </c>
      <c r="V266" s="2">
        <v>61501</v>
      </c>
      <c r="W266" s="13">
        <f>20+1.65+7.6</f>
        <v>29.25</v>
      </c>
      <c r="X266" s="21" t="s">
        <v>1289</v>
      </c>
      <c r="Y266" s="13">
        <f>W266-9.25</f>
        <v>20</v>
      </c>
      <c r="Z266" s="22">
        <f>O266*Y266%</f>
        <v>3.2</v>
      </c>
      <c r="AA266" s="22">
        <f>O266-Z266</f>
        <v>12.8</v>
      </c>
      <c r="AB266" s="22">
        <f>AA266*1.65%</f>
        <v>0.21120000000000003</v>
      </c>
      <c r="AC266" s="22">
        <f>O266*1.65%</f>
        <v>0.26400000000000001</v>
      </c>
      <c r="AD266" s="26">
        <f>AC266-AB266</f>
        <v>5.2799999999999986E-2</v>
      </c>
      <c r="AE266" s="22">
        <f>AA266*7.6%</f>
        <v>0.9728</v>
      </c>
      <c r="AF266">
        <f>O266*7.6%</f>
        <v>1.216</v>
      </c>
      <c r="AG266" s="26">
        <f>AF266-AE266</f>
        <v>0.24319999999999997</v>
      </c>
    </row>
    <row r="267" spans="1:33" x14ac:dyDescent="0.25">
      <c r="A267">
        <v>400</v>
      </c>
      <c r="B267" s="10">
        <v>174117</v>
      </c>
      <c r="C267" s="10">
        <v>4</v>
      </c>
      <c r="D267" s="2" t="s">
        <v>451</v>
      </c>
      <c r="E267" s="3">
        <v>45068</v>
      </c>
      <c r="F267" s="4">
        <v>8</v>
      </c>
      <c r="G267" s="5">
        <v>64</v>
      </c>
      <c r="H267" s="4">
        <v>0.8</v>
      </c>
      <c r="I267" s="2" t="s">
        <v>23</v>
      </c>
      <c r="J267" s="2" t="s">
        <v>412</v>
      </c>
      <c r="K267" s="12" t="s">
        <v>413</v>
      </c>
      <c r="L267" s="2" t="s">
        <v>444</v>
      </c>
      <c r="M267" s="2" t="s">
        <v>445</v>
      </c>
      <c r="N267" s="2" t="s">
        <v>446</v>
      </c>
      <c r="O267" s="31">
        <v>64</v>
      </c>
      <c r="P267" s="5">
        <v>0</v>
      </c>
      <c r="Q267" s="5">
        <v>18.72</v>
      </c>
      <c r="R267" s="2" t="s">
        <v>29</v>
      </c>
      <c r="S267" s="5">
        <v>0</v>
      </c>
      <c r="T267" s="2" t="s">
        <v>417</v>
      </c>
      <c r="U267" s="2" t="s">
        <v>31</v>
      </c>
      <c r="V267" s="2">
        <v>61501</v>
      </c>
      <c r="W267" s="13">
        <f>20+1.65+7.6</f>
        <v>29.25</v>
      </c>
      <c r="X267" s="21" t="s">
        <v>1289</v>
      </c>
      <c r="Y267" s="13">
        <f>W267-9.25</f>
        <v>20</v>
      </c>
      <c r="Z267" s="22">
        <f>O267*Y267%</f>
        <v>12.8</v>
      </c>
      <c r="AA267" s="22">
        <f>O267-Z267</f>
        <v>51.2</v>
      </c>
      <c r="AB267" s="22">
        <f>AA267*1.65%</f>
        <v>0.84480000000000011</v>
      </c>
      <c r="AC267" s="22">
        <f>O267*1.65%</f>
        <v>1.056</v>
      </c>
      <c r="AD267" s="26">
        <f>AC267-AB267</f>
        <v>0.21119999999999994</v>
      </c>
      <c r="AE267" s="22">
        <f>AA267*7.6%</f>
        <v>3.8912</v>
      </c>
      <c r="AF267">
        <f>O267*7.6%</f>
        <v>4.8639999999999999</v>
      </c>
      <c r="AG267" s="26">
        <f>AF267-AE267</f>
        <v>0.97279999999999989</v>
      </c>
    </row>
    <row r="268" spans="1:33" x14ac:dyDescent="0.25">
      <c r="A268">
        <v>400</v>
      </c>
      <c r="B268" s="10">
        <v>174117</v>
      </c>
      <c r="C268" s="10">
        <v>4</v>
      </c>
      <c r="D268" s="2" t="s">
        <v>452</v>
      </c>
      <c r="E268" s="3">
        <v>45068</v>
      </c>
      <c r="F268" s="4">
        <v>16</v>
      </c>
      <c r="G268" s="5">
        <v>28.8</v>
      </c>
      <c r="H268" s="4">
        <v>4.8</v>
      </c>
      <c r="I268" s="2" t="s">
        <v>23</v>
      </c>
      <c r="J268" s="2" t="s">
        <v>412</v>
      </c>
      <c r="K268" s="12" t="s">
        <v>413</v>
      </c>
      <c r="L268" s="2" t="s">
        <v>444</v>
      </c>
      <c r="M268" s="2" t="s">
        <v>445</v>
      </c>
      <c r="N268" s="2" t="s">
        <v>446</v>
      </c>
      <c r="O268" s="31">
        <v>28.8</v>
      </c>
      <c r="P268" s="5">
        <v>0</v>
      </c>
      <c r="Q268" s="5">
        <v>8.43</v>
      </c>
      <c r="R268" s="2" t="s">
        <v>29</v>
      </c>
      <c r="S268" s="5">
        <v>0</v>
      </c>
      <c r="T268" s="2" t="s">
        <v>417</v>
      </c>
      <c r="U268" s="2" t="s">
        <v>31</v>
      </c>
      <c r="V268" s="2">
        <v>61501</v>
      </c>
      <c r="W268" s="13">
        <f>20+1.65+7.6</f>
        <v>29.25</v>
      </c>
      <c r="X268" s="21" t="s">
        <v>1289</v>
      </c>
      <c r="Y268" s="13">
        <f>W268-9.25</f>
        <v>20</v>
      </c>
      <c r="Z268" s="22">
        <f>O268*Y268%</f>
        <v>5.7600000000000007</v>
      </c>
      <c r="AA268" s="22">
        <f>O268-Z268</f>
        <v>23.04</v>
      </c>
      <c r="AB268" s="22">
        <f>AA268*1.65%</f>
        <v>0.38016</v>
      </c>
      <c r="AC268" s="22">
        <f>O268*1.65%</f>
        <v>0.47520000000000001</v>
      </c>
      <c r="AD268" s="26">
        <f>AC268-AB268</f>
        <v>9.5040000000000013E-2</v>
      </c>
      <c r="AE268" s="22">
        <f>AA268*7.6%</f>
        <v>1.7510399999999999</v>
      </c>
      <c r="AF268">
        <f>O268*7.6%</f>
        <v>2.1888000000000001</v>
      </c>
      <c r="AG268" s="26">
        <f>AF268-AE268</f>
        <v>0.43776000000000015</v>
      </c>
    </row>
    <row r="269" spans="1:33" x14ac:dyDescent="0.25">
      <c r="A269">
        <v>400</v>
      </c>
      <c r="B269" s="10">
        <v>174117</v>
      </c>
      <c r="C269" s="10">
        <v>4</v>
      </c>
      <c r="D269" s="2" t="s">
        <v>453</v>
      </c>
      <c r="E269" s="3">
        <v>45068</v>
      </c>
      <c r="F269" s="4">
        <v>2</v>
      </c>
      <c r="G269" s="5">
        <v>26</v>
      </c>
      <c r="H269" s="4">
        <v>0.2</v>
      </c>
      <c r="I269" s="2" t="s">
        <v>23</v>
      </c>
      <c r="J269" s="2" t="s">
        <v>412</v>
      </c>
      <c r="K269" s="12" t="s">
        <v>413</v>
      </c>
      <c r="L269" s="2" t="s">
        <v>444</v>
      </c>
      <c r="M269" s="2" t="s">
        <v>445</v>
      </c>
      <c r="N269" s="2" t="s">
        <v>446</v>
      </c>
      <c r="O269" s="31">
        <v>26</v>
      </c>
      <c r="P269" s="5">
        <v>0</v>
      </c>
      <c r="Q269" s="5">
        <v>7.61</v>
      </c>
      <c r="R269" s="2" t="s">
        <v>29</v>
      </c>
      <c r="S269" s="5">
        <v>0</v>
      </c>
      <c r="T269" s="2" t="s">
        <v>417</v>
      </c>
      <c r="U269" s="2" t="s">
        <v>31</v>
      </c>
      <c r="V269" s="2">
        <v>61501</v>
      </c>
      <c r="W269" s="13">
        <f>20+1.65+7.6</f>
        <v>29.25</v>
      </c>
      <c r="X269" s="21" t="s">
        <v>1289</v>
      </c>
      <c r="Y269" s="13">
        <f>W269-9.25</f>
        <v>20</v>
      </c>
      <c r="Z269" s="22">
        <f>O269*Y269%</f>
        <v>5.2</v>
      </c>
      <c r="AA269" s="22">
        <f>O269-Z269</f>
        <v>20.8</v>
      </c>
      <c r="AB269" s="22">
        <f>AA269*1.65%</f>
        <v>0.34320000000000001</v>
      </c>
      <c r="AC269" s="22">
        <f>O269*1.65%</f>
        <v>0.42900000000000005</v>
      </c>
      <c r="AD269" s="26">
        <f>AC269-AB269</f>
        <v>8.5800000000000043E-2</v>
      </c>
      <c r="AE269" s="22">
        <f>AA269*7.6%</f>
        <v>1.5808</v>
      </c>
      <c r="AF269">
        <f>O269*7.6%</f>
        <v>1.976</v>
      </c>
      <c r="AG269" s="26">
        <f>AF269-AE269</f>
        <v>0.3952</v>
      </c>
    </row>
    <row r="270" spans="1:33" x14ac:dyDescent="0.25">
      <c r="A270">
        <v>400</v>
      </c>
      <c r="B270" s="10">
        <v>174117</v>
      </c>
      <c r="C270" s="10">
        <v>4</v>
      </c>
      <c r="D270" s="2" t="s">
        <v>454</v>
      </c>
      <c r="E270" s="3">
        <v>45068</v>
      </c>
      <c r="F270" s="4">
        <v>6</v>
      </c>
      <c r="G270" s="5">
        <v>1050</v>
      </c>
      <c r="H270" s="4">
        <v>2.4</v>
      </c>
      <c r="I270" s="2" t="s">
        <v>23</v>
      </c>
      <c r="J270" s="2" t="s">
        <v>412</v>
      </c>
      <c r="K270" s="12" t="s">
        <v>413</v>
      </c>
      <c r="L270" s="2" t="s">
        <v>444</v>
      </c>
      <c r="M270" s="2" t="s">
        <v>445</v>
      </c>
      <c r="N270" s="2" t="s">
        <v>446</v>
      </c>
      <c r="O270" s="31">
        <v>1050</v>
      </c>
      <c r="P270" s="5">
        <v>0</v>
      </c>
      <c r="Q270" s="5">
        <v>307.13</v>
      </c>
      <c r="R270" s="2" t="s">
        <v>29</v>
      </c>
      <c r="S270" s="5">
        <v>0</v>
      </c>
      <c r="T270" s="2" t="s">
        <v>417</v>
      </c>
      <c r="U270" s="2" t="s">
        <v>31</v>
      </c>
      <c r="V270" s="2">
        <v>61501</v>
      </c>
      <c r="W270" s="13">
        <f>20+1.65+7.6</f>
        <v>29.25</v>
      </c>
      <c r="X270" s="21" t="s">
        <v>1289</v>
      </c>
      <c r="Y270" s="13">
        <f>W270-9.25</f>
        <v>20</v>
      </c>
      <c r="Z270" s="22">
        <f>O270*Y270%</f>
        <v>210</v>
      </c>
      <c r="AA270" s="22">
        <f>O270-Z270</f>
        <v>840</v>
      </c>
      <c r="AB270" s="22">
        <f>AA270*1.65%</f>
        <v>13.860000000000001</v>
      </c>
      <c r="AC270" s="22">
        <f>O270*1.65%</f>
        <v>17.324999999999999</v>
      </c>
      <c r="AD270" s="26">
        <f>AC270-AB270</f>
        <v>3.4649999999999981</v>
      </c>
      <c r="AE270" s="22">
        <f>AA270*7.6%</f>
        <v>63.839999999999996</v>
      </c>
      <c r="AF270">
        <f>O270*7.6%</f>
        <v>79.8</v>
      </c>
      <c r="AG270" s="26">
        <f>AF270-AE270</f>
        <v>15.96</v>
      </c>
    </row>
    <row r="271" spans="1:33" x14ac:dyDescent="0.25">
      <c r="A271">
        <v>400</v>
      </c>
      <c r="B271" s="10">
        <v>174117</v>
      </c>
      <c r="C271" s="10">
        <v>4</v>
      </c>
      <c r="D271" s="2" t="s">
        <v>455</v>
      </c>
      <c r="E271" s="3">
        <v>45068</v>
      </c>
      <c r="F271" s="4">
        <v>2</v>
      </c>
      <c r="G271" s="5">
        <v>1440</v>
      </c>
      <c r="H271" s="4">
        <v>2</v>
      </c>
      <c r="I271" s="2" t="s">
        <v>23</v>
      </c>
      <c r="J271" s="2" t="s">
        <v>412</v>
      </c>
      <c r="K271" s="12" t="s">
        <v>413</v>
      </c>
      <c r="L271" s="2" t="s">
        <v>444</v>
      </c>
      <c r="M271" s="2" t="s">
        <v>445</v>
      </c>
      <c r="N271" s="2" t="s">
        <v>446</v>
      </c>
      <c r="O271" s="31">
        <v>1440</v>
      </c>
      <c r="P271" s="5">
        <v>0</v>
      </c>
      <c r="Q271" s="5">
        <v>421.2</v>
      </c>
      <c r="R271" s="2" t="s">
        <v>29</v>
      </c>
      <c r="S271" s="5">
        <v>0</v>
      </c>
      <c r="T271" s="2" t="s">
        <v>417</v>
      </c>
      <c r="U271" s="2" t="s">
        <v>31</v>
      </c>
      <c r="V271" s="2">
        <v>61501</v>
      </c>
      <c r="W271" s="13">
        <f>20+1.65+7.6</f>
        <v>29.25</v>
      </c>
      <c r="X271" s="21" t="s">
        <v>1289</v>
      </c>
      <c r="Y271" s="13">
        <f>W271-9.25</f>
        <v>20</v>
      </c>
      <c r="Z271" s="22">
        <f>O271*Y271%</f>
        <v>288</v>
      </c>
      <c r="AA271" s="22">
        <f>O271-Z271</f>
        <v>1152</v>
      </c>
      <c r="AB271" s="22">
        <f>AA271*1.65%</f>
        <v>19.008000000000003</v>
      </c>
      <c r="AC271" s="22">
        <f>O271*1.65%</f>
        <v>23.76</v>
      </c>
      <c r="AD271" s="26">
        <f>AC271-AB271</f>
        <v>4.7519999999999989</v>
      </c>
      <c r="AE271" s="22">
        <f>AA271*7.6%</f>
        <v>87.551999999999992</v>
      </c>
      <c r="AF271">
        <f>O271*7.6%</f>
        <v>109.44</v>
      </c>
      <c r="AG271" s="26">
        <f>AF271-AE271</f>
        <v>21.888000000000005</v>
      </c>
    </row>
    <row r="272" spans="1:33" x14ac:dyDescent="0.25">
      <c r="A272">
        <v>400</v>
      </c>
      <c r="B272" s="10">
        <v>174117</v>
      </c>
      <c r="C272" s="10">
        <v>4</v>
      </c>
      <c r="D272" s="2" t="s">
        <v>456</v>
      </c>
      <c r="E272" s="3">
        <v>45068</v>
      </c>
      <c r="F272" s="4">
        <v>18</v>
      </c>
      <c r="G272" s="5">
        <v>126</v>
      </c>
      <c r="H272" s="4">
        <v>1.44</v>
      </c>
      <c r="I272" s="2" t="s">
        <v>23</v>
      </c>
      <c r="J272" s="2" t="s">
        <v>412</v>
      </c>
      <c r="K272" s="12" t="s">
        <v>413</v>
      </c>
      <c r="L272" s="2" t="s">
        <v>444</v>
      </c>
      <c r="M272" s="2" t="s">
        <v>445</v>
      </c>
      <c r="N272" s="2" t="s">
        <v>446</v>
      </c>
      <c r="O272" s="31">
        <v>126</v>
      </c>
      <c r="P272" s="5">
        <v>0</v>
      </c>
      <c r="Q272" s="5">
        <v>36.86</v>
      </c>
      <c r="R272" s="2" t="s">
        <v>29</v>
      </c>
      <c r="S272" s="5">
        <v>0</v>
      </c>
      <c r="T272" s="2" t="s">
        <v>417</v>
      </c>
      <c r="U272" s="2" t="s">
        <v>31</v>
      </c>
      <c r="V272" s="2">
        <v>61501</v>
      </c>
      <c r="W272" s="13">
        <f>20+1.65+7.6</f>
        <v>29.25</v>
      </c>
      <c r="X272" s="21" t="s">
        <v>1289</v>
      </c>
      <c r="Y272" s="13">
        <f>W272-9.25</f>
        <v>20</v>
      </c>
      <c r="Z272" s="22">
        <f>O272*Y272%</f>
        <v>25.200000000000003</v>
      </c>
      <c r="AA272" s="22">
        <f>O272-Z272</f>
        <v>100.8</v>
      </c>
      <c r="AB272" s="22">
        <f>AA272*1.65%</f>
        <v>1.6632</v>
      </c>
      <c r="AC272" s="22">
        <f>O272*1.65%</f>
        <v>2.0790000000000002</v>
      </c>
      <c r="AD272" s="26">
        <f>AC272-AB272</f>
        <v>0.41580000000000017</v>
      </c>
      <c r="AE272" s="22">
        <f>AA272*7.6%</f>
        <v>7.6607999999999992</v>
      </c>
      <c r="AF272">
        <f>O272*7.6%</f>
        <v>9.5760000000000005</v>
      </c>
      <c r="AG272" s="26">
        <f>AF272-AE272</f>
        <v>1.9152000000000013</v>
      </c>
    </row>
    <row r="273" spans="1:33" x14ac:dyDescent="0.25">
      <c r="A273">
        <v>400</v>
      </c>
      <c r="B273" s="10">
        <v>174117</v>
      </c>
      <c r="C273" s="10">
        <v>4</v>
      </c>
      <c r="D273" s="2" t="s">
        <v>457</v>
      </c>
      <c r="E273" s="3">
        <v>45068</v>
      </c>
      <c r="F273" s="4">
        <v>2</v>
      </c>
      <c r="G273" s="5">
        <v>16</v>
      </c>
      <c r="H273" s="4">
        <v>0.6</v>
      </c>
      <c r="I273" s="2" t="s">
        <v>23</v>
      </c>
      <c r="J273" s="2" t="s">
        <v>412</v>
      </c>
      <c r="K273" s="12" t="s">
        <v>413</v>
      </c>
      <c r="L273" s="2" t="s">
        <v>444</v>
      </c>
      <c r="M273" s="2" t="s">
        <v>445</v>
      </c>
      <c r="N273" s="2" t="s">
        <v>446</v>
      </c>
      <c r="O273" s="31">
        <v>16</v>
      </c>
      <c r="P273" s="5">
        <v>0</v>
      </c>
      <c r="Q273" s="5">
        <v>4.68</v>
      </c>
      <c r="R273" s="2" t="s">
        <v>29</v>
      </c>
      <c r="S273" s="5">
        <v>0</v>
      </c>
      <c r="T273" s="2" t="s">
        <v>417</v>
      </c>
      <c r="U273" s="2" t="s">
        <v>31</v>
      </c>
      <c r="V273" s="2">
        <v>61501</v>
      </c>
      <c r="W273" s="13">
        <f>20+1.65+7.6</f>
        <v>29.25</v>
      </c>
      <c r="X273" s="21" t="s">
        <v>1289</v>
      </c>
      <c r="Y273" s="13">
        <f>W273-9.25</f>
        <v>20</v>
      </c>
      <c r="Z273" s="22">
        <f>O273*Y273%</f>
        <v>3.2</v>
      </c>
      <c r="AA273" s="22">
        <f>O273-Z273</f>
        <v>12.8</v>
      </c>
      <c r="AB273" s="22">
        <f>AA273*1.65%</f>
        <v>0.21120000000000003</v>
      </c>
      <c r="AC273" s="22">
        <f>O273*1.65%</f>
        <v>0.26400000000000001</v>
      </c>
      <c r="AD273" s="26">
        <f>AC273-AB273</f>
        <v>5.2799999999999986E-2</v>
      </c>
      <c r="AE273" s="22">
        <f>AA273*7.6%</f>
        <v>0.9728</v>
      </c>
      <c r="AF273">
        <f>O273*7.6%</f>
        <v>1.216</v>
      </c>
      <c r="AG273" s="26">
        <f>AF273-AE273</f>
        <v>0.24319999999999997</v>
      </c>
    </row>
    <row r="274" spans="1:33" x14ac:dyDescent="0.25">
      <c r="A274">
        <v>400</v>
      </c>
      <c r="B274" s="10">
        <v>174117</v>
      </c>
      <c r="C274" s="10">
        <v>4</v>
      </c>
      <c r="D274" s="2" t="s">
        <v>458</v>
      </c>
      <c r="E274" s="3">
        <v>45068</v>
      </c>
      <c r="F274" s="4">
        <v>2</v>
      </c>
      <c r="G274" s="5">
        <v>21</v>
      </c>
      <c r="H274" s="4">
        <v>7.0000000000000007E-2</v>
      </c>
      <c r="I274" s="2" t="s">
        <v>23</v>
      </c>
      <c r="J274" s="2" t="s">
        <v>412</v>
      </c>
      <c r="K274" s="12" t="s">
        <v>413</v>
      </c>
      <c r="L274" s="2" t="s">
        <v>444</v>
      </c>
      <c r="M274" s="2" t="s">
        <v>445</v>
      </c>
      <c r="N274" s="2" t="s">
        <v>446</v>
      </c>
      <c r="O274" s="31">
        <v>21</v>
      </c>
      <c r="P274" s="5">
        <v>0</v>
      </c>
      <c r="Q274" s="5">
        <v>6.15</v>
      </c>
      <c r="R274" s="2" t="s">
        <v>29</v>
      </c>
      <c r="S274" s="5">
        <v>0</v>
      </c>
      <c r="T274" s="2" t="s">
        <v>417</v>
      </c>
      <c r="U274" s="2" t="s">
        <v>31</v>
      </c>
      <c r="V274" s="2">
        <v>61501</v>
      </c>
      <c r="W274" s="13">
        <f>20+1.65+7.6</f>
        <v>29.25</v>
      </c>
      <c r="X274" s="21" t="s">
        <v>1289</v>
      </c>
      <c r="Y274" s="13">
        <f>W274-9.25</f>
        <v>20</v>
      </c>
      <c r="Z274" s="22">
        <f>O274*Y274%</f>
        <v>4.2</v>
      </c>
      <c r="AA274" s="22">
        <f>O274-Z274</f>
        <v>16.8</v>
      </c>
      <c r="AB274" s="22">
        <f>AA274*1.65%</f>
        <v>0.2772</v>
      </c>
      <c r="AC274" s="22">
        <f>O274*1.65%</f>
        <v>0.34650000000000003</v>
      </c>
      <c r="AD274" s="26">
        <f>AC274-AB274</f>
        <v>6.9300000000000028E-2</v>
      </c>
      <c r="AE274" s="22">
        <f>AA274*7.6%</f>
        <v>1.2767999999999999</v>
      </c>
      <c r="AF274">
        <f>O274*7.6%</f>
        <v>1.5959999999999999</v>
      </c>
      <c r="AG274" s="26">
        <f>AF274-AE274</f>
        <v>0.31919999999999993</v>
      </c>
    </row>
    <row r="275" spans="1:33" x14ac:dyDescent="0.25">
      <c r="A275">
        <v>400</v>
      </c>
      <c r="B275" s="10">
        <v>174117</v>
      </c>
      <c r="C275" s="10">
        <v>4</v>
      </c>
      <c r="D275" s="2" t="s">
        <v>459</v>
      </c>
      <c r="E275" s="3">
        <v>45068</v>
      </c>
      <c r="F275" s="4">
        <v>2</v>
      </c>
      <c r="G275" s="5">
        <v>292</v>
      </c>
      <c r="H275" s="4">
        <v>0.02</v>
      </c>
      <c r="I275" s="2" t="s">
        <v>23</v>
      </c>
      <c r="J275" s="2" t="s">
        <v>412</v>
      </c>
      <c r="K275" s="12" t="s">
        <v>413</v>
      </c>
      <c r="L275" s="2" t="s">
        <v>444</v>
      </c>
      <c r="M275" s="2" t="s">
        <v>445</v>
      </c>
      <c r="N275" s="2" t="s">
        <v>446</v>
      </c>
      <c r="O275" s="31">
        <v>292</v>
      </c>
      <c r="P275" s="5">
        <v>0</v>
      </c>
      <c r="Q275" s="5">
        <v>85.41</v>
      </c>
      <c r="R275" s="2" t="s">
        <v>29</v>
      </c>
      <c r="S275" s="5">
        <v>0</v>
      </c>
      <c r="T275" s="2" t="s">
        <v>417</v>
      </c>
      <c r="U275" s="2" t="s">
        <v>31</v>
      </c>
      <c r="V275" s="2">
        <v>61501</v>
      </c>
      <c r="W275" s="13">
        <f>20+1.65+7.6</f>
        <v>29.25</v>
      </c>
      <c r="X275" s="21" t="s">
        <v>1289</v>
      </c>
      <c r="Y275" s="13">
        <f>W275-9.25</f>
        <v>20</v>
      </c>
      <c r="Z275" s="22">
        <f>O275*Y275%</f>
        <v>58.400000000000006</v>
      </c>
      <c r="AA275" s="22">
        <f>O275-Z275</f>
        <v>233.6</v>
      </c>
      <c r="AB275" s="22">
        <f>AA275*1.65%</f>
        <v>3.8544</v>
      </c>
      <c r="AC275" s="22">
        <f>O275*1.65%</f>
        <v>4.8180000000000005</v>
      </c>
      <c r="AD275" s="26">
        <f>AC275-AB275</f>
        <v>0.96360000000000046</v>
      </c>
      <c r="AE275" s="22">
        <f>AA275*7.6%</f>
        <v>17.753599999999999</v>
      </c>
      <c r="AF275">
        <f>O275*7.6%</f>
        <v>22.192</v>
      </c>
      <c r="AG275" s="26">
        <f>AF275-AE275</f>
        <v>4.4384000000000015</v>
      </c>
    </row>
    <row r="276" spans="1:33" x14ac:dyDescent="0.25">
      <c r="A276">
        <v>400</v>
      </c>
      <c r="B276" s="10">
        <v>174117</v>
      </c>
      <c r="C276" s="10">
        <v>4</v>
      </c>
      <c r="D276" s="2" t="s">
        <v>460</v>
      </c>
      <c r="E276" s="3">
        <v>45068</v>
      </c>
      <c r="F276" s="4">
        <v>3</v>
      </c>
      <c r="G276" s="5">
        <v>75</v>
      </c>
      <c r="H276" s="4">
        <v>0.9</v>
      </c>
      <c r="I276" s="2" t="s">
        <v>23</v>
      </c>
      <c r="J276" s="2" t="s">
        <v>412</v>
      </c>
      <c r="K276" s="12" t="s">
        <v>413</v>
      </c>
      <c r="L276" s="2" t="s">
        <v>444</v>
      </c>
      <c r="M276" s="2" t="s">
        <v>445</v>
      </c>
      <c r="N276" s="2" t="s">
        <v>446</v>
      </c>
      <c r="O276" s="31">
        <v>75</v>
      </c>
      <c r="P276" s="5">
        <v>0</v>
      </c>
      <c r="Q276" s="5">
        <v>21.94</v>
      </c>
      <c r="R276" s="2" t="s">
        <v>29</v>
      </c>
      <c r="S276" s="5">
        <v>0</v>
      </c>
      <c r="T276" s="2" t="s">
        <v>417</v>
      </c>
      <c r="U276" s="2" t="s">
        <v>31</v>
      </c>
      <c r="V276" s="2">
        <v>61501</v>
      </c>
      <c r="W276" s="13">
        <f>20+1.65+7.6</f>
        <v>29.25</v>
      </c>
      <c r="X276" s="21" t="s">
        <v>1289</v>
      </c>
      <c r="Y276" s="13">
        <f>W276-9.25</f>
        <v>20</v>
      </c>
      <c r="Z276" s="22">
        <f>O276*Y276%</f>
        <v>15</v>
      </c>
      <c r="AA276" s="22">
        <f>O276-Z276</f>
        <v>60</v>
      </c>
      <c r="AB276" s="22">
        <f>AA276*1.65%</f>
        <v>0.99</v>
      </c>
      <c r="AC276" s="22">
        <f>O276*1.65%</f>
        <v>1.2375</v>
      </c>
      <c r="AD276" s="26">
        <f>AC276-AB276</f>
        <v>0.24750000000000005</v>
      </c>
      <c r="AE276" s="22">
        <f>AA276*7.6%</f>
        <v>4.5599999999999996</v>
      </c>
      <c r="AF276">
        <f>O276*7.6%</f>
        <v>5.7</v>
      </c>
      <c r="AG276" s="26">
        <f>AF276-AE276</f>
        <v>1.1400000000000006</v>
      </c>
    </row>
    <row r="277" spans="1:33" x14ac:dyDescent="0.25">
      <c r="A277">
        <v>400</v>
      </c>
      <c r="B277" s="10">
        <v>174117</v>
      </c>
      <c r="C277" s="10">
        <v>4</v>
      </c>
      <c r="D277" s="2" t="s">
        <v>461</v>
      </c>
      <c r="E277" s="3">
        <v>45068</v>
      </c>
      <c r="F277" s="4">
        <v>6</v>
      </c>
      <c r="G277" s="5">
        <v>150</v>
      </c>
      <c r="H277" s="4">
        <v>2.4</v>
      </c>
      <c r="I277" s="2" t="s">
        <v>23</v>
      </c>
      <c r="J277" s="2" t="s">
        <v>412</v>
      </c>
      <c r="K277" s="12" t="s">
        <v>413</v>
      </c>
      <c r="L277" s="2" t="s">
        <v>444</v>
      </c>
      <c r="M277" s="2" t="s">
        <v>445</v>
      </c>
      <c r="N277" s="2" t="s">
        <v>446</v>
      </c>
      <c r="O277" s="31">
        <v>150</v>
      </c>
      <c r="P277" s="5">
        <v>0</v>
      </c>
      <c r="Q277" s="5">
        <v>43.88</v>
      </c>
      <c r="R277" s="2" t="s">
        <v>29</v>
      </c>
      <c r="S277" s="5">
        <v>0</v>
      </c>
      <c r="T277" s="2" t="s">
        <v>417</v>
      </c>
      <c r="U277" s="2" t="s">
        <v>31</v>
      </c>
      <c r="V277" s="2">
        <v>61501</v>
      </c>
      <c r="W277" s="13">
        <f>20+1.65+7.6</f>
        <v>29.25</v>
      </c>
      <c r="X277" s="21" t="s">
        <v>1289</v>
      </c>
      <c r="Y277" s="13">
        <f>W277-9.25</f>
        <v>20</v>
      </c>
      <c r="Z277" s="22">
        <f>O277*Y277%</f>
        <v>30</v>
      </c>
      <c r="AA277" s="22">
        <f>O277-Z277</f>
        <v>120</v>
      </c>
      <c r="AB277" s="22">
        <f>AA277*1.65%</f>
        <v>1.98</v>
      </c>
      <c r="AC277" s="22">
        <f>O277*1.65%</f>
        <v>2.4750000000000001</v>
      </c>
      <c r="AD277" s="26">
        <f>AC277-AB277</f>
        <v>0.49500000000000011</v>
      </c>
      <c r="AE277" s="22">
        <f>AA277*7.6%</f>
        <v>9.1199999999999992</v>
      </c>
      <c r="AF277">
        <f>O277*7.6%</f>
        <v>11.4</v>
      </c>
      <c r="AG277" s="26">
        <f>AF277-AE277</f>
        <v>2.2800000000000011</v>
      </c>
    </row>
    <row r="278" spans="1:33" x14ac:dyDescent="0.25">
      <c r="A278">
        <v>400</v>
      </c>
      <c r="B278" s="10">
        <v>174117</v>
      </c>
      <c r="C278" s="10">
        <v>4</v>
      </c>
      <c r="D278" s="2" t="s">
        <v>462</v>
      </c>
      <c r="E278" s="3">
        <v>45068</v>
      </c>
      <c r="F278" s="4">
        <v>5</v>
      </c>
      <c r="G278" s="5">
        <v>7.5</v>
      </c>
      <c r="H278" s="4">
        <v>0.25</v>
      </c>
      <c r="I278" s="2" t="s">
        <v>23</v>
      </c>
      <c r="J278" s="2" t="s">
        <v>412</v>
      </c>
      <c r="K278" s="12" t="s">
        <v>413</v>
      </c>
      <c r="L278" s="2" t="s">
        <v>444</v>
      </c>
      <c r="M278" s="2" t="s">
        <v>445</v>
      </c>
      <c r="N278" s="2" t="s">
        <v>446</v>
      </c>
      <c r="O278" s="31">
        <v>7.5</v>
      </c>
      <c r="P278" s="5">
        <v>0</v>
      </c>
      <c r="Q278" s="5">
        <v>2.19</v>
      </c>
      <c r="R278" s="2" t="s">
        <v>29</v>
      </c>
      <c r="S278" s="5">
        <v>0</v>
      </c>
      <c r="T278" s="2" t="s">
        <v>417</v>
      </c>
      <c r="U278" s="2" t="s">
        <v>31</v>
      </c>
      <c r="V278" s="2">
        <v>61501</v>
      </c>
      <c r="W278" s="13">
        <f>20+1.65+7.6</f>
        <v>29.25</v>
      </c>
      <c r="X278" s="21" t="s">
        <v>1289</v>
      </c>
      <c r="Y278" s="13">
        <f>W278-9.25</f>
        <v>20</v>
      </c>
      <c r="Z278" s="22">
        <f>O278*Y278%</f>
        <v>1.5</v>
      </c>
      <c r="AA278" s="22">
        <f>O278-Z278</f>
        <v>6</v>
      </c>
      <c r="AB278" s="22">
        <f>AA278*1.65%</f>
        <v>9.9000000000000005E-2</v>
      </c>
      <c r="AC278" s="22">
        <f>O278*1.65%</f>
        <v>0.12375</v>
      </c>
      <c r="AD278" s="26">
        <f>AC278-AB278</f>
        <v>2.4749999999999994E-2</v>
      </c>
      <c r="AE278" s="22">
        <f>AA278*7.6%</f>
        <v>0.45599999999999996</v>
      </c>
      <c r="AF278">
        <f>O278*7.6%</f>
        <v>0.56999999999999995</v>
      </c>
      <c r="AG278" s="26">
        <f>AF278-AE278</f>
        <v>0.11399999999999999</v>
      </c>
    </row>
    <row r="279" spans="1:33" x14ac:dyDescent="0.25">
      <c r="A279">
        <v>400</v>
      </c>
      <c r="B279" s="10">
        <v>174117</v>
      </c>
      <c r="C279" s="10">
        <v>4</v>
      </c>
      <c r="D279" s="2" t="s">
        <v>463</v>
      </c>
      <c r="E279" s="3">
        <v>45068</v>
      </c>
      <c r="F279" s="4">
        <v>4</v>
      </c>
      <c r="G279" s="5">
        <v>6</v>
      </c>
      <c r="H279" s="4">
        <v>0.04</v>
      </c>
      <c r="I279" s="2" t="s">
        <v>23</v>
      </c>
      <c r="J279" s="2" t="s">
        <v>412</v>
      </c>
      <c r="K279" s="12" t="s">
        <v>413</v>
      </c>
      <c r="L279" s="2" t="s">
        <v>444</v>
      </c>
      <c r="M279" s="2" t="s">
        <v>445</v>
      </c>
      <c r="N279" s="2" t="s">
        <v>446</v>
      </c>
      <c r="O279" s="31">
        <v>6</v>
      </c>
      <c r="P279" s="5">
        <v>0</v>
      </c>
      <c r="Q279" s="5">
        <v>1.76</v>
      </c>
      <c r="R279" s="2" t="s">
        <v>29</v>
      </c>
      <c r="S279" s="5">
        <v>0</v>
      </c>
      <c r="T279" s="2" t="s">
        <v>417</v>
      </c>
      <c r="U279" s="2" t="s">
        <v>31</v>
      </c>
      <c r="V279" s="2">
        <v>61501</v>
      </c>
      <c r="W279" s="13">
        <f>20+1.65+7.6</f>
        <v>29.25</v>
      </c>
      <c r="X279" s="21" t="s">
        <v>1289</v>
      </c>
      <c r="Y279" s="13">
        <f>W279-9.25</f>
        <v>20</v>
      </c>
      <c r="Z279" s="22">
        <f>O279*Y279%</f>
        <v>1.2000000000000002</v>
      </c>
      <c r="AA279" s="22">
        <f>O279-Z279</f>
        <v>4.8</v>
      </c>
      <c r="AB279" s="22">
        <f>AA279*1.65%</f>
        <v>7.9200000000000007E-2</v>
      </c>
      <c r="AC279" s="22">
        <f>O279*1.65%</f>
        <v>9.9000000000000005E-2</v>
      </c>
      <c r="AD279" s="26">
        <f>AC279-AB279</f>
        <v>1.9799999999999998E-2</v>
      </c>
      <c r="AE279" s="22">
        <f>AA279*7.6%</f>
        <v>0.36479999999999996</v>
      </c>
      <c r="AF279">
        <f>O279*7.6%</f>
        <v>0.45599999999999996</v>
      </c>
      <c r="AG279" s="26">
        <f>AF279-AE279</f>
        <v>9.1200000000000003E-2</v>
      </c>
    </row>
    <row r="280" spans="1:33" x14ac:dyDescent="0.25">
      <c r="A280">
        <v>400</v>
      </c>
      <c r="B280" s="10">
        <v>174117</v>
      </c>
      <c r="C280" s="10">
        <v>4</v>
      </c>
      <c r="D280" s="2" t="s">
        <v>464</v>
      </c>
      <c r="E280" s="3">
        <v>45068</v>
      </c>
      <c r="F280" s="4">
        <v>2</v>
      </c>
      <c r="G280" s="5">
        <v>112</v>
      </c>
      <c r="H280" s="4">
        <v>1</v>
      </c>
      <c r="I280" s="2" t="s">
        <v>23</v>
      </c>
      <c r="J280" s="2" t="s">
        <v>412</v>
      </c>
      <c r="K280" s="12" t="s">
        <v>413</v>
      </c>
      <c r="L280" s="2" t="s">
        <v>444</v>
      </c>
      <c r="M280" s="2" t="s">
        <v>445</v>
      </c>
      <c r="N280" s="2" t="s">
        <v>446</v>
      </c>
      <c r="O280" s="31">
        <v>112</v>
      </c>
      <c r="P280" s="5">
        <v>0</v>
      </c>
      <c r="Q280" s="5">
        <v>32.76</v>
      </c>
      <c r="R280" s="2" t="s">
        <v>29</v>
      </c>
      <c r="S280" s="5">
        <v>0</v>
      </c>
      <c r="T280" s="2" t="s">
        <v>417</v>
      </c>
      <c r="U280" s="2" t="s">
        <v>31</v>
      </c>
      <c r="V280" s="2">
        <v>61501</v>
      </c>
      <c r="W280" s="13">
        <f>20+1.65+7.6</f>
        <v>29.25</v>
      </c>
      <c r="X280" s="21" t="s">
        <v>1289</v>
      </c>
      <c r="Y280" s="13">
        <f>W280-9.25</f>
        <v>20</v>
      </c>
      <c r="Z280" s="22">
        <f>O280*Y280%</f>
        <v>22.400000000000002</v>
      </c>
      <c r="AA280" s="22">
        <f>O280-Z280</f>
        <v>89.6</v>
      </c>
      <c r="AB280" s="22">
        <f>AA280*1.65%</f>
        <v>1.4783999999999999</v>
      </c>
      <c r="AC280" s="22">
        <f>O280*1.65%</f>
        <v>1.8480000000000001</v>
      </c>
      <c r="AD280" s="26">
        <f>AC280-AB280</f>
        <v>0.36960000000000015</v>
      </c>
      <c r="AE280" s="22">
        <f>AA280*7.6%</f>
        <v>6.8095999999999997</v>
      </c>
      <c r="AF280">
        <f>O280*7.6%</f>
        <v>8.5120000000000005</v>
      </c>
      <c r="AG280" s="26">
        <f>AF280-AE280</f>
        <v>1.7024000000000008</v>
      </c>
    </row>
    <row r="281" spans="1:33" x14ac:dyDescent="0.25">
      <c r="A281">
        <v>400</v>
      </c>
      <c r="B281" s="10">
        <v>174117</v>
      </c>
      <c r="C281" s="10">
        <v>4</v>
      </c>
      <c r="D281" s="2" t="s">
        <v>465</v>
      </c>
      <c r="E281" s="3">
        <v>45068</v>
      </c>
      <c r="F281" s="4">
        <v>1</v>
      </c>
      <c r="G281" s="5">
        <v>107</v>
      </c>
      <c r="H281" s="4">
        <v>10.02</v>
      </c>
      <c r="I281" s="2" t="s">
        <v>23</v>
      </c>
      <c r="J281" s="2" t="s">
        <v>412</v>
      </c>
      <c r="K281" s="12" t="s">
        <v>413</v>
      </c>
      <c r="L281" s="2" t="s">
        <v>444</v>
      </c>
      <c r="M281" s="2" t="s">
        <v>445</v>
      </c>
      <c r="N281" s="2" t="s">
        <v>446</v>
      </c>
      <c r="O281" s="31">
        <v>107</v>
      </c>
      <c r="P281" s="5">
        <v>0</v>
      </c>
      <c r="Q281" s="5">
        <v>31.3</v>
      </c>
      <c r="R281" s="2" t="s">
        <v>29</v>
      </c>
      <c r="S281" s="5">
        <v>0</v>
      </c>
      <c r="T281" s="2" t="s">
        <v>417</v>
      </c>
      <c r="U281" s="2" t="s">
        <v>31</v>
      </c>
      <c r="V281" s="2">
        <v>61501</v>
      </c>
      <c r="W281" s="13">
        <f>20+1.65+7.6</f>
        <v>29.25</v>
      </c>
      <c r="X281" s="21" t="s">
        <v>1289</v>
      </c>
      <c r="Y281" s="13">
        <f>W281-9.25</f>
        <v>20</v>
      </c>
      <c r="Z281" s="22">
        <f>O281*Y281%</f>
        <v>21.400000000000002</v>
      </c>
      <c r="AA281" s="22">
        <f>O281-Z281</f>
        <v>85.6</v>
      </c>
      <c r="AB281" s="22">
        <f>AA281*1.65%</f>
        <v>1.4123999999999999</v>
      </c>
      <c r="AC281" s="22">
        <f>O281*1.65%</f>
        <v>1.7655000000000001</v>
      </c>
      <c r="AD281" s="26">
        <f>AC281-AB281</f>
        <v>0.35310000000000019</v>
      </c>
      <c r="AE281" s="22">
        <f>AA281*7.6%</f>
        <v>6.5055999999999994</v>
      </c>
      <c r="AF281">
        <f>O281*7.6%</f>
        <v>8.1319999999999997</v>
      </c>
      <c r="AG281" s="26">
        <f>AF281-AE281</f>
        <v>1.6264000000000003</v>
      </c>
    </row>
    <row r="282" spans="1:33" x14ac:dyDescent="0.25">
      <c r="A282">
        <v>400</v>
      </c>
      <c r="B282" s="10">
        <v>174654</v>
      </c>
      <c r="C282" s="10">
        <v>4</v>
      </c>
      <c r="D282" s="2" t="s">
        <v>22</v>
      </c>
      <c r="E282" s="3">
        <v>45072</v>
      </c>
      <c r="F282" s="4">
        <v>5</v>
      </c>
      <c r="G282" s="5">
        <v>595</v>
      </c>
      <c r="H282" s="4">
        <v>71.45</v>
      </c>
      <c r="I282" s="2" t="s">
        <v>23</v>
      </c>
      <c r="J282" s="2" t="s">
        <v>412</v>
      </c>
      <c r="K282" s="12" t="s">
        <v>413</v>
      </c>
      <c r="L282" s="2" t="s">
        <v>467</v>
      </c>
      <c r="M282" s="2" t="s">
        <v>468</v>
      </c>
      <c r="N282" s="2" t="s">
        <v>469</v>
      </c>
      <c r="O282" s="29">
        <v>595</v>
      </c>
      <c r="P282" s="5">
        <v>0</v>
      </c>
      <c r="Q282" s="5">
        <v>174.04</v>
      </c>
      <c r="R282" s="2" t="s">
        <v>29</v>
      </c>
      <c r="S282" s="5">
        <v>0</v>
      </c>
      <c r="T282" s="2" t="s">
        <v>417</v>
      </c>
      <c r="U282" s="2" t="s">
        <v>31</v>
      </c>
      <c r="V282" s="2">
        <v>61503</v>
      </c>
      <c r="W282" s="13">
        <f>20+1.65+7.6</f>
        <v>29.25</v>
      </c>
      <c r="X282" s="21" t="s">
        <v>1289</v>
      </c>
      <c r="Y282" s="13">
        <f>W282-9.25</f>
        <v>20</v>
      </c>
      <c r="Z282" s="22">
        <f>O282*Y282%</f>
        <v>119</v>
      </c>
      <c r="AA282" s="22">
        <f>O282-Z282</f>
        <v>476</v>
      </c>
      <c r="AB282" s="22">
        <f>AA282*1.65%</f>
        <v>7.8540000000000001</v>
      </c>
      <c r="AC282" s="22">
        <f>O282*1.65%</f>
        <v>9.8175000000000008</v>
      </c>
      <c r="AD282" s="26">
        <f>AC282-AB282</f>
        <v>1.9635000000000007</v>
      </c>
      <c r="AE282" s="22">
        <f>AA282*7.6%</f>
        <v>36.176000000000002</v>
      </c>
      <c r="AF282">
        <f>O282*7.6%</f>
        <v>45.22</v>
      </c>
      <c r="AG282" s="26">
        <f>AF282-AE282</f>
        <v>9.0439999999999969</v>
      </c>
    </row>
    <row r="283" spans="1:33" x14ac:dyDescent="0.25">
      <c r="A283">
        <v>400</v>
      </c>
      <c r="B283" s="10">
        <v>174981</v>
      </c>
      <c r="C283" s="10">
        <v>4</v>
      </c>
      <c r="D283" s="2" t="s">
        <v>100</v>
      </c>
      <c r="E283" s="3">
        <v>45076</v>
      </c>
      <c r="F283" s="4">
        <v>6000</v>
      </c>
      <c r="G283" s="5">
        <v>840</v>
      </c>
      <c r="H283" s="4">
        <v>12</v>
      </c>
      <c r="I283" s="2" t="s">
        <v>23</v>
      </c>
      <c r="J283" s="2" t="s">
        <v>412</v>
      </c>
      <c r="K283" s="12" t="s">
        <v>413</v>
      </c>
      <c r="L283" s="2" t="s">
        <v>471</v>
      </c>
      <c r="M283" s="2" t="s">
        <v>472</v>
      </c>
      <c r="N283" s="2" t="s">
        <v>473</v>
      </c>
      <c r="O283" s="29">
        <v>840</v>
      </c>
      <c r="P283" s="5">
        <v>0</v>
      </c>
      <c r="Q283" s="5">
        <v>245.7</v>
      </c>
      <c r="R283" s="2" t="s">
        <v>29</v>
      </c>
      <c r="S283" s="5">
        <v>0</v>
      </c>
      <c r="T283" s="2" t="s">
        <v>417</v>
      </c>
      <c r="U283" s="2" t="s">
        <v>31</v>
      </c>
      <c r="V283" s="2">
        <v>61504</v>
      </c>
      <c r="W283" s="13">
        <f>20+1.65+7.6</f>
        <v>29.25</v>
      </c>
      <c r="X283" s="21" t="s">
        <v>1289</v>
      </c>
      <c r="Y283" s="13">
        <f>W283-9.25</f>
        <v>20</v>
      </c>
      <c r="Z283" s="22">
        <f>O283*Y283%</f>
        <v>168</v>
      </c>
      <c r="AA283" s="22">
        <f>O283-Z283</f>
        <v>672</v>
      </c>
      <c r="AB283" s="22">
        <f>AA283*1.65%</f>
        <v>11.088000000000001</v>
      </c>
      <c r="AC283" s="22">
        <f>O283*1.65%</f>
        <v>13.860000000000001</v>
      </c>
      <c r="AD283" s="26">
        <f>AC283-AB283</f>
        <v>2.7720000000000002</v>
      </c>
      <c r="AE283" s="22">
        <f>AA283*7.6%</f>
        <v>51.071999999999996</v>
      </c>
      <c r="AF283">
        <f>O283*7.6%</f>
        <v>63.839999999999996</v>
      </c>
      <c r="AG283" s="26">
        <f>AF283-AE283</f>
        <v>12.768000000000001</v>
      </c>
    </row>
    <row r="284" spans="1:33" x14ac:dyDescent="0.25">
      <c r="A284">
        <v>400</v>
      </c>
      <c r="B284" s="10">
        <v>174986</v>
      </c>
      <c r="C284" s="10">
        <v>4</v>
      </c>
      <c r="D284" s="2" t="s">
        <v>100</v>
      </c>
      <c r="E284" s="3">
        <v>45076</v>
      </c>
      <c r="F284" s="4">
        <v>10000</v>
      </c>
      <c r="G284" s="5">
        <v>1400</v>
      </c>
      <c r="H284" s="4">
        <v>20</v>
      </c>
      <c r="I284" s="2" t="s">
        <v>23</v>
      </c>
      <c r="J284" s="2" t="s">
        <v>412</v>
      </c>
      <c r="K284" s="12" t="s">
        <v>413</v>
      </c>
      <c r="L284" s="2" t="s">
        <v>479</v>
      </c>
      <c r="M284" s="2" t="s">
        <v>480</v>
      </c>
      <c r="N284" s="2" t="s">
        <v>481</v>
      </c>
      <c r="O284" s="29">
        <v>1400</v>
      </c>
      <c r="P284" s="5">
        <v>0</v>
      </c>
      <c r="Q284" s="5">
        <v>409.5</v>
      </c>
      <c r="R284" s="2" t="s">
        <v>29</v>
      </c>
      <c r="S284" s="5">
        <v>0</v>
      </c>
      <c r="T284" s="2" t="s">
        <v>417</v>
      </c>
      <c r="U284" s="2" t="s">
        <v>31</v>
      </c>
      <c r="V284" s="2">
        <v>61504</v>
      </c>
      <c r="W284" s="13">
        <f>20+1.65+7.6</f>
        <v>29.25</v>
      </c>
      <c r="X284" s="21" t="s">
        <v>1289</v>
      </c>
      <c r="Y284" s="13">
        <f>W284-9.25</f>
        <v>20</v>
      </c>
      <c r="Z284" s="22">
        <f>O284*Y284%</f>
        <v>280</v>
      </c>
      <c r="AA284" s="22">
        <f>O284-Z284</f>
        <v>1120</v>
      </c>
      <c r="AB284" s="22">
        <f>AA284*1.65%</f>
        <v>18.48</v>
      </c>
      <c r="AC284" s="22">
        <f>O284*1.65%</f>
        <v>23.1</v>
      </c>
      <c r="AD284" s="26">
        <f>AC284-AB284</f>
        <v>4.620000000000001</v>
      </c>
      <c r="AE284" s="22">
        <f>AA284*7.6%</f>
        <v>85.12</v>
      </c>
      <c r="AF284">
        <f>O284*7.6%</f>
        <v>106.39999999999999</v>
      </c>
      <c r="AG284" s="26">
        <f>AF284-AE284</f>
        <v>21.279999999999987</v>
      </c>
    </row>
    <row r="285" spans="1:33" x14ac:dyDescent="0.25">
      <c r="A285">
        <v>400</v>
      </c>
      <c r="B285" s="10">
        <v>174988</v>
      </c>
      <c r="C285" s="10">
        <v>4</v>
      </c>
      <c r="D285" s="2" t="s">
        <v>100</v>
      </c>
      <c r="E285" s="3">
        <v>45076</v>
      </c>
      <c r="F285" s="4">
        <v>1000</v>
      </c>
      <c r="G285" s="5">
        <v>140</v>
      </c>
      <c r="H285" s="4">
        <v>2</v>
      </c>
      <c r="I285" s="2" t="s">
        <v>23</v>
      </c>
      <c r="J285" s="2" t="s">
        <v>412</v>
      </c>
      <c r="K285" s="12" t="s">
        <v>413</v>
      </c>
      <c r="L285" s="2" t="s">
        <v>483</v>
      </c>
      <c r="M285" s="2" t="s">
        <v>484</v>
      </c>
      <c r="N285" s="2" t="s">
        <v>485</v>
      </c>
      <c r="O285" s="29">
        <v>140</v>
      </c>
      <c r="P285" s="5">
        <v>0</v>
      </c>
      <c r="Q285" s="5">
        <v>40.950000000000003</v>
      </c>
      <c r="R285" s="2" t="s">
        <v>29</v>
      </c>
      <c r="S285" s="5">
        <v>0</v>
      </c>
      <c r="T285" s="2" t="s">
        <v>417</v>
      </c>
      <c r="U285" s="2" t="s">
        <v>31</v>
      </c>
      <c r="V285" s="2">
        <v>61504</v>
      </c>
      <c r="W285" s="13">
        <f>20+1.65+7.6</f>
        <v>29.25</v>
      </c>
      <c r="X285" s="21" t="s">
        <v>1289</v>
      </c>
      <c r="Y285" s="13">
        <f>W285-9.25</f>
        <v>20</v>
      </c>
      <c r="Z285" s="22">
        <f>O285*Y285%</f>
        <v>28</v>
      </c>
      <c r="AA285" s="22">
        <f>O285-Z285</f>
        <v>112</v>
      </c>
      <c r="AB285" s="22">
        <f>AA285*1.65%</f>
        <v>1.8480000000000001</v>
      </c>
      <c r="AC285" s="22">
        <f>O285*1.65%</f>
        <v>2.31</v>
      </c>
      <c r="AD285" s="26">
        <f>AC285-AB285</f>
        <v>0.46199999999999997</v>
      </c>
      <c r="AE285" s="22">
        <f>AA285*7.6%</f>
        <v>8.5120000000000005</v>
      </c>
      <c r="AF285">
        <f>O285*7.6%</f>
        <v>10.64</v>
      </c>
      <c r="AG285" s="26">
        <f>AF285-AE285</f>
        <v>2.1280000000000001</v>
      </c>
    </row>
    <row r="286" spans="1:33" x14ac:dyDescent="0.25">
      <c r="A286">
        <v>400</v>
      </c>
      <c r="B286" s="10">
        <v>175181</v>
      </c>
      <c r="C286" s="10">
        <v>4</v>
      </c>
      <c r="D286" s="2" t="s">
        <v>22</v>
      </c>
      <c r="E286" s="3">
        <v>45077</v>
      </c>
      <c r="F286" s="4">
        <v>1</v>
      </c>
      <c r="G286" s="5">
        <v>119</v>
      </c>
      <c r="H286" s="4">
        <v>14.29</v>
      </c>
      <c r="I286" s="2" t="s">
        <v>23</v>
      </c>
      <c r="J286" s="2" t="s">
        <v>412</v>
      </c>
      <c r="K286" s="12" t="s">
        <v>413</v>
      </c>
      <c r="L286" s="2" t="s">
        <v>487</v>
      </c>
      <c r="M286" s="2" t="s">
        <v>488</v>
      </c>
      <c r="N286" s="2" t="s">
        <v>489</v>
      </c>
      <c r="O286" s="29">
        <v>119</v>
      </c>
      <c r="P286" s="5">
        <v>0</v>
      </c>
      <c r="Q286" s="5">
        <v>34.799999999999997</v>
      </c>
      <c r="R286" s="2" t="s">
        <v>29</v>
      </c>
      <c r="S286" s="5">
        <v>0</v>
      </c>
      <c r="T286" s="2" t="s">
        <v>417</v>
      </c>
      <c r="U286" s="2" t="s">
        <v>31</v>
      </c>
      <c r="V286" s="2">
        <v>61503</v>
      </c>
      <c r="W286" s="13">
        <f>20+1.65+7.6</f>
        <v>29.25</v>
      </c>
      <c r="X286" s="21" t="s">
        <v>1289</v>
      </c>
      <c r="Y286" s="13">
        <f>W286-9.25</f>
        <v>20</v>
      </c>
      <c r="Z286" s="22">
        <f>O286*Y286%</f>
        <v>23.8</v>
      </c>
      <c r="AA286" s="22">
        <f>O286-Z286</f>
        <v>95.2</v>
      </c>
      <c r="AB286" s="22">
        <f>AA286*1.65%</f>
        <v>1.5708000000000002</v>
      </c>
      <c r="AC286" s="22">
        <f>O286*1.65%</f>
        <v>1.9635</v>
      </c>
      <c r="AD286" s="26">
        <f>AC286-AB286</f>
        <v>0.39269999999999983</v>
      </c>
      <c r="AE286" s="22">
        <f>AA286*7.6%</f>
        <v>7.2351999999999999</v>
      </c>
      <c r="AF286">
        <f>O286*7.6%</f>
        <v>9.0440000000000005</v>
      </c>
      <c r="AG286" s="26">
        <f>AF286-AE286</f>
        <v>1.8088000000000006</v>
      </c>
    </row>
    <row r="287" spans="1:33" x14ac:dyDescent="0.25">
      <c r="B287" s="10"/>
      <c r="C287" s="10"/>
      <c r="E287" s="3"/>
      <c r="F287" s="4"/>
      <c r="G287" s="5"/>
      <c r="H287" s="4"/>
      <c r="O287" s="5">
        <f>SUM(O255:O286)</f>
        <v>10650.3</v>
      </c>
      <c r="P287" s="5"/>
      <c r="Q287" s="5"/>
      <c r="S287" s="5"/>
      <c r="X287" s="21"/>
      <c r="Z287" s="22">
        <f>SUM(Z255:Z286)</f>
        <v>2130.0600000000009</v>
      </c>
      <c r="AA287" s="22"/>
      <c r="AB287" s="22"/>
      <c r="AC287" s="22"/>
      <c r="AD287" s="26">
        <f>SUM(AD255:AD286)</f>
        <v>35.145990000000005</v>
      </c>
      <c r="AE287" s="22"/>
      <c r="AG287" s="26">
        <f>SUM(AG255:AG286)</f>
        <v>161.88455999999994</v>
      </c>
    </row>
    <row r="288" spans="1:33" x14ac:dyDescent="0.25">
      <c r="B288" s="10"/>
      <c r="C288" s="10"/>
      <c r="E288" s="3"/>
      <c r="F288" s="4"/>
      <c r="G288" s="5"/>
      <c r="H288" s="4"/>
      <c r="O288" s="5">
        <f>9927.3+126+597</f>
        <v>10650.3</v>
      </c>
      <c r="P288" s="28" t="s">
        <v>1332</v>
      </c>
      <c r="Q288" s="5"/>
      <c r="S288" s="5"/>
      <c r="X288" s="21"/>
      <c r="Z288" s="22"/>
      <c r="AA288" s="22"/>
      <c r="AB288" s="22"/>
      <c r="AC288" s="22"/>
      <c r="AD288" s="26"/>
      <c r="AE288" s="22"/>
      <c r="AG288" s="26"/>
    </row>
    <row r="289" spans="1:33" x14ac:dyDescent="0.25">
      <c r="B289" s="10"/>
      <c r="C289" s="10"/>
      <c r="E289" s="3"/>
      <c r="F289" s="4"/>
      <c r="G289" s="5"/>
      <c r="H289" s="4"/>
      <c r="O289" s="5">
        <f>O287-O288</f>
        <v>0</v>
      </c>
      <c r="P289" s="28" t="s">
        <v>1333</v>
      </c>
      <c r="Q289" s="5"/>
      <c r="S289" s="5"/>
      <c r="X289" s="21"/>
      <c r="Z289" s="22"/>
      <c r="AA289" s="22"/>
      <c r="AB289" s="22"/>
      <c r="AC289" s="22"/>
      <c r="AD289" s="26"/>
      <c r="AE289" s="22"/>
      <c r="AG289" s="26"/>
    </row>
    <row r="290" spans="1:33" x14ac:dyDescent="0.25">
      <c r="B290" s="10"/>
      <c r="C290" s="10"/>
      <c r="E290" s="3"/>
      <c r="F290" s="4"/>
      <c r="G290" s="5"/>
      <c r="H290" s="4"/>
      <c r="O290" s="5"/>
      <c r="P290" s="5"/>
      <c r="Q290" s="5"/>
      <c r="S290" s="5"/>
      <c r="X290" s="21"/>
      <c r="Z290" s="22"/>
      <c r="AA290" s="22"/>
      <c r="AB290" s="22"/>
      <c r="AC290" s="22"/>
      <c r="AD290" s="26"/>
      <c r="AE290" s="22"/>
      <c r="AG290" s="26"/>
    </row>
    <row r="291" spans="1:33" x14ac:dyDescent="0.25">
      <c r="A291">
        <v>500</v>
      </c>
      <c r="B291" s="10">
        <v>134546</v>
      </c>
      <c r="C291" s="10">
        <v>5</v>
      </c>
      <c r="D291" s="2" t="s">
        <v>22</v>
      </c>
      <c r="E291" s="3">
        <v>45055</v>
      </c>
      <c r="F291" s="4">
        <v>1</v>
      </c>
      <c r="G291" s="5">
        <v>119</v>
      </c>
      <c r="H291" s="4">
        <v>14.29</v>
      </c>
      <c r="I291" s="2" t="s">
        <v>23</v>
      </c>
      <c r="J291" s="2" t="s">
        <v>282</v>
      </c>
      <c r="K291" s="12" t="s">
        <v>283</v>
      </c>
      <c r="L291" s="2" t="s">
        <v>284</v>
      </c>
      <c r="M291" s="2" t="s">
        <v>285</v>
      </c>
      <c r="N291" s="2" t="s">
        <v>286</v>
      </c>
      <c r="O291" s="5">
        <v>119</v>
      </c>
      <c r="P291" s="5">
        <v>0</v>
      </c>
      <c r="Q291" s="5">
        <v>33.61</v>
      </c>
      <c r="R291" s="2" t="s">
        <v>29</v>
      </c>
      <c r="S291" s="5">
        <v>0</v>
      </c>
      <c r="T291" s="2" t="s">
        <v>287</v>
      </c>
      <c r="U291" s="2" t="s">
        <v>31</v>
      </c>
      <c r="V291" s="2">
        <v>61303</v>
      </c>
      <c r="W291" s="13">
        <f>19+1.65+7.6</f>
        <v>28.25</v>
      </c>
      <c r="X291" s="21" t="s">
        <v>1289</v>
      </c>
      <c r="Y291" s="13">
        <f>W291-9.25</f>
        <v>19</v>
      </c>
      <c r="Z291" s="22">
        <f>O291*Y291%</f>
        <v>22.61</v>
      </c>
      <c r="AA291" s="22">
        <f>O291-Z291</f>
        <v>96.39</v>
      </c>
      <c r="AB291" s="22">
        <f>AA291*1.65%</f>
        <v>1.590435</v>
      </c>
      <c r="AC291" s="22">
        <f>O291*1.65%</f>
        <v>1.9635</v>
      </c>
      <c r="AD291" s="26">
        <f>AC291-AB291</f>
        <v>0.37306499999999998</v>
      </c>
      <c r="AE291" s="22">
        <f>AA291*7.6%</f>
        <v>7.3256399999999999</v>
      </c>
      <c r="AF291">
        <f>O291*7.6%</f>
        <v>9.0440000000000005</v>
      </c>
      <c r="AG291" s="26">
        <f>AF291-AE291</f>
        <v>1.7183600000000006</v>
      </c>
    </row>
    <row r="292" spans="1:33" x14ac:dyDescent="0.25">
      <c r="A292">
        <v>500</v>
      </c>
      <c r="B292" s="10">
        <v>134764</v>
      </c>
      <c r="C292" s="10">
        <v>5</v>
      </c>
      <c r="D292" s="2" t="s">
        <v>289</v>
      </c>
      <c r="E292" s="3">
        <v>45062</v>
      </c>
      <c r="F292" s="4">
        <v>5</v>
      </c>
      <c r="G292" s="5">
        <v>1910</v>
      </c>
      <c r="H292" s="4">
        <v>183.55</v>
      </c>
      <c r="I292" s="2" t="s">
        <v>23</v>
      </c>
      <c r="J292" s="2" t="s">
        <v>282</v>
      </c>
      <c r="K292" s="12" t="s">
        <v>283</v>
      </c>
      <c r="L292" s="2" t="s">
        <v>290</v>
      </c>
      <c r="M292" s="2" t="s">
        <v>291</v>
      </c>
      <c r="N292" s="2" t="s">
        <v>292</v>
      </c>
      <c r="O292" s="5">
        <v>1910</v>
      </c>
      <c r="P292" s="5">
        <v>0</v>
      </c>
      <c r="Q292" s="5">
        <v>539.58000000000004</v>
      </c>
      <c r="R292" s="2" t="s">
        <v>29</v>
      </c>
      <c r="S292" s="5">
        <v>0</v>
      </c>
      <c r="T292" s="2" t="s">
        <v>293</v>
      </c>
      <c r="U292" s="2" t="s">
        <v>31</v>
      </c>
      <c r="V292" s="2">
        <v>61303</v>
      </c>
      <c r="W292" s="13">
        <f>19+1.65+7.6</f>
        <v>28.25</v>
      </c>
      <c r="X292" s="21" t="s">
        <v>1289</v>
      </c>
      <c r="Y292" s="13">
        <f>W292-9.25</f>
        <v>19</v>
      </c>
      <c r="Z292" s="22">
        <f>O292*Y292%</f>
        <v>362.9</v>
      </c>
      <c r="AA292" s="22">
        <f>O292-Z292</f>
        <v>1547.1</v>
      </c>
      <c r="AB292" s="22">
        <f>AA292*1.65%</f>
        <v>25.527149999999999</v>
      </c>
      <c r="AC292" s="22">
        <f>O292*1.65%</f>
        <v>31.515000000000001</v>
      </c>
      <c r="AD292" s="26">
        <f>AC292-AB292</f>
        <v>5.9878500000000017</v>
      </c>
      <c r="AE292" s="22">
        <f>AA292*7.6%</f>
        <v>117.57959999999999</v>
      </c>
      <c r="AF292">
        <f>O292*7.6%</f>
        <v>145.16</v>
      </c>
      <c r="AG292" s="26">
        <f>AF292-AE292</f>
        <v>27.580400000000012</v>
      </c>
    </row>
    <row r="293" spans="1:33" x14ac:dyDescent="0.25">
      <c r="A293">
        <v>500</v>
      </c>
      <c r="B293" s="10">
        <v>134795</v>
      </c>
      <c r="C293" s="10">
        <v>5</v>
      </c>
      <c r="D293" s="2" t="s">
        <v>100</v>
      </c>
      <c r="E293" s="3">
        <v>45063</v>
      </c>
      <c r="F293" s="4">
        <v>20000</v>
      </c>
      <c r="G293" s="5">
        <v>750</v>
      </c>
      <c r="H293" s="4">
        <v>40</v>
      </c>
      <c r="I293" s="2" t="s">
        <v>23</v>
      </c>
      <c r="J293" s="2" t="s">
        <v>282</v>
      </c>
      <c r="K293" s="12" t="s">
        <v>283</v>
      </c>
      <c r="L293" s="2" t="s">
        <v>295</v>
      </c>
      <c r="M293" s="2" t="s">
        <v>296</v>
      </c>
      <c r="N293" s="2" t="s">
        <v>297</v>
      </c>
      <c r="O293" s="5">
        <v>750</v>
      </c>
      <c r="P293" s="5">
        <v>0</v>
      </c>
      <c r="Q293" s="5">
        <v>211.88</v>
      </c>
      <c r="R293" s="2" t="s">
        <v>29</v>
      </c>
      <c r="S293" s="5">
        <v>0</v>
      </c>
      <c r="T293" s="2" t="s">
        <v>298</v>
      </c>
      <c r="U293" s="2" t="s">
        <v>31</v>
      </c>
      <c r="V293" s="2">
        <v>61304</v>
      </c>
      <c r="W293" s="13">
        <f>19+1.65+7.6</f>
        <v>28.25</v>
      </c>
      <c r="X293" s="21" t="s">
        <v>1289</v>
      </c>
      <c r="Y293" s="13">
        <f>W293-9.25</f>
        <v>19</v>
      </c>
      <c r="Z293" s="22">
        <f>O293*Y293%</f>
        <v>142.5</v>
      </c>
      <c r="AA293" s="22">
        <f>O293-Z293</f>
        <v>607.5</v>
      </c>
      <c r="AB293" s="22">
        <f>AA293*1.65%</f>
        <v>10.02375</v>
      </c>
      <c r="AC293" s="22">
        <f>O293*1.65%</f>
        <v>12.375</v>
      </c>
      <c r="AD293" s="26">
        <f>AC293-AB293</f>
        <v>2.3512500000000003</v>
      </c>
      <c r="AE293" s="22">
        <f>AA293*7.6%</f>
        <v>46.17</v>
      </c>
      <c r="AF293">
        <f>O293*7.6%</f>
        <v>57</v>
      </c>
      <c r="AG293" s="26">
        <f>AF293-AE293</f>
        <v>10.829999999999998</v>
      </c>
    </row>
    <row r="294" spans="1:33" x14ac:dyDescent="0.25">
      <c r="A294">
        <v>500</v>
      </c>
      <c r="B294" s="10">
        <v>134845</v>
      </c>
      <c r="C294" s="10">
        <v>5</v>
      </c>
      <c r="D294" s="2" t="s">
        <v>289</v>
      </c>
      <c r="E294" s="3">
        <v>45065</v>
      </c>
      <c r="F294" s="4">
        <v>5</v>
      </c>
      <c r="G294" s="5">
        <v>2100</v>
      </c>
      <c r="H294" s="4">
        <v>183.55</v>
      </c>
      <c r="I294" s="2" t="s">
        <v>23</v>
      </c>
      <c r="J294" s="2" t="s">
        <v>282</v>
      </c>
      <c r="K294" s="12" t="s">
        <v>283</v>
      </c>
      <c r="L294" s="2" t="s">
        <v>300</v>
      </c>
      <c r="M294" s="2" t="s">
        <v>301</v>
      </c>
      <c r="N294" s="2" t="s">
        <v>302</v>
      </c>
      <c r="O294" s="5">
        <v>2100</v>
      </c>
      <c r="P294" s="5">
        <v>0</v>
      </c>
      <c r="Q294" s="5">
        <v>593.25</v>
      </c>
      <c r="R294" s="2" t="s">
        <v>29</v>
      </c>
      <c r="S294" s="5">
        <v>0</v>
      </c>
      <c r="T294" s="2" t="s">
        <v>298</v>
      </c>
      <c r="U294" s="2" t="s">
        <v>31</v>
      </c>
      <c r="V294" s="2">
        <v>61303</v>
      </c>
      <c r="W294" s="13">
        <f>19+1.65+7.6</f>
        <v>28.25</v>
      </c>
      <c r="X294" s="21" t="s">
        <v>1289</v>
      </c>
      <c r="Y294" s="13">
        <f>W294-9.25</f>
        <v>19</v>
      </c>
      <c r="Z294" s="22">
        <f>O294*Y294%</f>
        <v>399</v>
      </c>
      <c r="AA294" s="22">
        <f>O294-Z294</f>
        <v>1701</v>
      </c>
      <c r="AB294" s="22">
        <f>AA294*1.65%</f>
        <v>28.066500000000001</v>
      </c>
      <c r="AC294" s="22">
        <f>O294*1.65%</f>
        <v>34.65</v>
      </c>
      <c r="AD294" s="26">
        <f>AC294-AB294</f>
        <v>6.5834999999999972</v>
      </c>
      <c r="AE294" s="22">
        <f>AA294*7.6%</f>
        <v>129.27600000000001</v>
      </c>
      <c r="AF294">
        <f>O294*7.6%</f>
        <v>159.6</v>
      </c>
      <c r="AG294" s="26">
        <f>AF294-AE294</f>
        <v>30.323999999999984</v>
      </c>
    </row>
    <row r="295" spans="1:33" x14ac:dyDescent="0.25">
      <c r="A295">
        <v>500</v>
      </c>
      <c r="B295" s="10">
        <v>134983</v>
      </c>
      <c r="C295" s="10">
        <v>5</v>
      </c>
      <c r="D295" s="2" t="s">
        <v>22</v>
      </c>
      <c r="E295" s="3">
        <v>45069</v>
      </c>
      <c r="F295" s="4">
        <v>3</v>
      </c>
      <c r="G295" s="5">
        <v>324</v>
      </c>
      <c r="H295" s="4">
        <v>42.87</v>
      </c>
      <c r="I295" s="2" t="s">
        <v>23</v>
      </c>
      <c r="J295" s="2" t="s">
        <v>282</v>
      </c>
      <c r="K295" s="12" t="s">
        <v>283</v>
      </c>
      <c r="L295" s="2" t="s">
        <v>321</v>
      </c>
      <c r="M295" s="2" t="s">
        <v>322</v>
      </c>
      <c r="N295" s="2" t="s">
        <v>323</v>
      </c>
      <c r="O295" s="5">
        <v>324</v>
      </c>
      <c r="P295" s="5">
        <v>0</v>
      </c>
      <c r="Q295" s="5">
        <v>91.53</v>
      </c>
      <c r="R295" s="2" t="s">
        <v>29</v>
      </c>
      <c r="S295" s="5">
        <v>0</v>
      </c>
      <c r="T295" s="2" t="s">
        <v>324</v>
      </c>
      <c r="U295" s="2" t="s">
        <v>31</v>
      </c>
      <c r="V295" s="2">
        <v>61303</v>
      </c>
      <c r="W295" s="13">
        <f>19+1.65+7.6</f>
        <v>28.25</v>
      </c>
      <c r="X295" s="21" t="s">
        <v>1289</v>
      </c>
      <c r="Y295" s="13">
        <f>W295-9.25</f>
        <v>19</v>
      </c>
      <c r="Z295" s="22">
        <f>O295*Y295%</f>
        <v>61.56</v>
      </c>
      <c r="AA295" s="22">
        <f>O295-Z295</f>
        <v>262.44</v>
      </c>
      <c r="AB295" s="22">
        <f>AA295*1.65%</f>
        <v>4.33026</v>
      </c>
      <c r="AC295" s="22">
        <f>O295*1.65%</f>
        <v>5.3460000000000001</v>
      </c>
      <c r="AD295" s="26">
        <f>AC295-AB295</f>
        <v>1.0157400000000001</v>
      </c>
      <c r="AE295" s="22">
        <f>AA295*7.6%</f>
        <v>19.945439999999998</v>
      </c>
      <c r="AF295">
        <f>O295*7.6%</f>
        <v>24.623999999999999</v>
      </c>
      <c r="AG295" s="26">
        <f>AF295-AE295</f>
        <v>4.6785600000000009</v>
      </c>
    </row>
    <row r="296" spans="1:33" x14ac:dyDescent="0.25">
      <c r="A296">
        <v>500</v>
      </c>
      <c r="B296" s="10">
        <v>135004</v>
      </c>
      <c r="C296" s="10">
        <v>5</v>
      </c>
      <c r="D296" s="2" t="s">
        <v>304</v>
      </c>
      <c r="E296" s="3">
        <v>45070</v>
      </c>
      <c r="F296" s="4">
        <v>1080</v>
      </c>
      <c r="G296" s="5">
        <v>961.2</v>
      </c>
      <c r="H296" s="4">
        <v>54</v>
      </c>
      <c r="I296" s="2" t="s">
        <v>23</v>
      </c>
      <c r="J296" s="2" t="s">
        <v>282</v>
      </c>
      <c r="K296" s="12" t="s">
        <v>283</v>
      </c>
      <c r="L296" s="2" t="s">
        <v>305</v>
      </c>
      <c r="M296" s="2" t="s">
        <v>306</v>
      </c>
      <c r="N296" s="2" t="s">
        <v>307</v>
      </c>
      <c r="O296" s="5">
        <v>961.2</v>
      </c>
      <c r="P296" s="5">
        <v>0</v>
      </c>
      <c r="Q296" s="5">
        <v>271.54000000000002</v>
      </c>
      <c r="R296" s="2" t="s">
        <v>29</v>
      </c>
      <c r="S296" s="5">
        <v>0</v>
      </c>
      <c r="T296" s="2" t="s">
        <v>326</v>
      </c>
      <c r="U296" s="2" t="s">
        <v>31</v>
      </c>
      <c r="V296" s="2">
        <v>61304</v>
      </c>
      <c r="W296" s="13">
        <f>19+1.65+7.6</f>
        <v>28.25</v>
      </c>
      <c r="X296" s="21" t="s">
        <v>1289</v>
      </c>
      <c r="Y296" s="13">
        <f>W296-9.25</f>
        <v>19</v>
      </c>
      <c r="Z296" s="22">
        <f>O296*Y296%</f>
        <v>182.62800000000001</v>
      </c>
      <c r="AA296" s="22">
        <f>O296-Z296</f>
        <v>778.572</v>
      </c>
      <c r="AB296" s="22">
        <f>AA296*1.65%</f>
        <v>12.846438000000001</v>
      </c>
      <c r="AC296" s="22">
        <f>O296*1.65%</f>
        <v>15.859800000000002</v>
      </c>
      <c r="AD296" s="26">
        <f>AC296-AB296</f>
        <v>3.0133620000000008</v>
      </c>
      <c r="AE296" s="22">
        <f>AA296*7.6%</f>
        <v>59.171472000000001</v>
      </c>
      <c r="AF296">
        <f>O296*7.6%</f>
        <v>73.051200000000009</v>
      </c>
      <c r="AG296" s="26">
        <f>AF296-AE296</f>
        <v>13.879728000000007</v>
      </c>
    </row>
    <row r="297" spans="1:33" x14ac:dyDescent="0.25">
      <c r="A297">
        <v>500</v>
      </c>
      <c r="B297" s="10">
        <v>135005</v>
      </c>
      <c r="C297" s="10">
        <v>5</v>
      </c>
      <c r="D297" s="2" t="s">
        <v>304</v>
      </c>
      <c r="E297" s="3">
        <v>45070</v>
      </c>
      <c r="F297" s="4">
        <v>1080</v>
      </c>
      <c r="G297" s="5">
        <v>961.2</v>
      </c>
      <c r="H297" s="4">
        <v>54</v>
      </c>
      <c r="I297" s="2" t="s">
        <v>23</v>
      </c>
      <c r="J297" s="2" t="s">
        <v>282</v>
      </c>
      <c r="K297" s="12" t="s">
        <v>283</v>
      </c>
      <c r="L297" s="2" t="s">
        <v>309</v>
      </c>
      <c r="M297" s="2" t="s">
        <v>310</v>
      </c>
      <c r="N297" s="2" t="s">
        <v>311</v>
      </c>
      <c r="O297" s="5">
        <v>961.2</v>
      </c>
      <c r="P297" s="5">
        <v>0</v>
      </c>
      <c r="Q297" s="5">
        <v>271.54000000000002</v>
      </c>
      <c r="R297" s="2" t="s">
        <v>29</v>
      </c>
      <c r="S297" s="5">
        <v>0</v>
      </c>
      <c r="T297" s="2" t="s">
        <v>328</v>
      </c>
      <c r="U297" s="2" t="s">
        <v>31</v>
      </c>
      <c r="V297" s="2">
        <v>61304</v>
      </c>
      <c r="W297" s="13">
        <f>19+1.65+7.6</f>
        <v>28.25</v>
      </c>
      <c r="X297" s="21" t="s">
        <v>1289</v>
      </c>
      <c r="Y297" s="13">
        <f>W297-9.25</f>
        <v>19</v>
      </c>
      <c r="Z297" s="22">
        <f>O297*Y297%</f>
        <v>182.62800000000001</v>
      </c>
      <c r="AA297" s="22">
        <f>O297-Z297</f>
        <v>778.572</v>
      </c>
      <c r="AB297" s="22">
        <f>AA297*1.65%</f>
        <v>12.846438000000001</v>
      </c>
      <c r="AC297" s="22">
        <f>O297*1.65%</f>
        <v>15.859800000000002</v>
      </c>
      <c r="AD297" s="26">
        <f>AC297-AB297</f>
        <v>3.0133620000000008</v>
      </c>
      <c r="AE297" s="22">
        <f>AA297*7.6%</f>
        <v>59.171472000000001</v>
      </c>
      <c r="AF297">
        <f>O297*7.6%</f>
        <v>73.051200000000009</v>
      </c>
      <c r="AG297" s="26">
        <f>AF297-AE297</f>
        <v>13.879728000000007</v>
      </c>
    </row>
    <row r="298" spans="1:33" x14ac:dyDescent="0.25">
      <c r="A298">
        <v>500</v>
      </c>
      <c r="B298" s="10">
        <v>135006</v>
      </c>
      <c r="C298" s="10">
        <v>5</v>
      </c>
      <c r="D298" s="2" t="s">
        <v>304</v>
      </c>
      <c r="E298" s="3">
        <v>45070</v>
      </c>
      <c r="F298" s="4">
        <v>1080</v>
      </c>
      <c r="G298" s="5">
        <v>961.2</v>
      </c>
      <c r="H298" s="4">
        <v>54</v>
      </c>
      <c r="I298" s="2" t="s">
        <v>23</v>
      </c>
      <c r="J298" s="2" t="s">
        <v>282</v>
      </c>
      <c r="K298" s="12" t="s">
        <v>283</v>
      </c>
      <c r="L298" s="2" t="s">
        <v>313</v>
      </c>
      <c r="M298" s="2" t="s">
        <v>314</v>
      </c>
      <c r="N298" s="2" t="s">
        <v>315</v>
      </c>
      <c r="O298" s="5">
        <v>961.2</v>
      </c>
      <c r="P298" s="5">
        <v>0</v>
      </c>
      <c r="Q298" s="5">
        <v>271.54000000000002</v>
      </c>
      <c r="R298" s="2" t="s">
        <v>29</v>
      </c>
      <c r="S298" s="5">
        <v>0</v>
      </c>
      <c r="T298" s="2" t="s">
        <v>330</v>
      </c>
      <c r="U298" s="2" t="s">
        <v>31</v>
      </c>
      <c r="V298" s="2">
        <v>61304</v>
      </c>
      <c r="W298" s="13">
        <f>19+1.65+7.6</f>
        <v>28.25</v>
      </c>
      <c r="X298" s="21" t="s">
        <v>1289</v>
      </c>
      <c r="Y298" s="13">
        <f>W298-9.25</f>
        <v>19</v>
      </c>
      <c r="Z298" s="22">
        <f>O298*Y298%</f>
        <v>182.62800000000001</v>
      </c>
      <c r="AA298" s="22">
        <f>O298-Z298</f>
        <v>778.572</v>
      </c>
      <c r="AB298" s="22">
        <f>AA298*1.65%</f>
        <v>12.846438000000001</v>
      </c>
      <c r="AC298" s="22">
        <f>O298*1.65%</f>
        <v>15.859800000000002</v>
      </c>
      <c r="AD298" s="26">
        <f>AC298-AB298</f>
        <v>3.0133620000000008</v>
      </c>
      <c r="AE298" s="22">
        <f>AA298*7.6%</f>
        <v>59.171472000000001</v>
      </c>
      <c r="AF298">
        <f>O298*7.6%</f>
        <v>73.051200000000009</v>
      </c>
      <c r="AG298" s="26">
        <f>AF298-AE298</f>
        <v>13.879728000000007</v>
      </c>
    </row>
    <row r="299" spans="1:33" x14ac:dyDescent="0.25">
      <c r="A299">
        <v>500</v>
      </c>
      <c r="B299" s="10">
        <v>135007</v>
      </c>
      <c r="C299" s="10">
        <v>5</v>
      </c>
      <c r="D299" s="2" t="s">
        <v>304</v>
      </c>
      <c r="E299" s="3">
        <v>45070</v>
      </c>
      <c r="F299" s="4">
        <v>720</v>
      </c>
      <c r="G299" s="5">
        <v>640.79999999999995</v>
      </c>
      <c r="H299" s="4">
        <v>36</v>
      </c>
      <c r="I299" s="2" t="s">
        <v>23</v>
      </c>
      <c r="J299" s="2" t="s">
        <v>282</v>
      </c>
      <c r="K299" s="12" t="s">
        <v>283</v>
      </c>
      <c r="L299" s="2" t="s">
        <v>317</v>
      </c>
      <c r="M299" s="2" t="s">
        <v>318</v>
      </c>
      <c r="N299" s="2" t="s">
        <v>319</v>
      </c>
      <c r="O299" s="5">
        <v>640.79999999999995</v>
      </c>
      <c r="P299" s="5">
        <v>0</v>
      </c>
      <c r="Q299" s="5">
        <v>181.02</v>
      </c>
      <c r="R299" s="2" t="s">
        <v>29</v>
      </c>
      <c r="S299" s="5">
        <v>0</v>
      </c>
      <c r="T299" s="2" t="s">
        <v>330</v>
      </c>
      <c r="U299" s="2" t="s">
        <v>31</v>
      </c>
      <c r="V299" s="2">
        <v>61304</v>
      </c>
      <c r="W299" s="13">
        <f>19+1.65+7.6</f>
        <v>28.25</v>
      </c>
      <c r="X299" s="21" t="s">
        <v>1289</v>
      </c>
      <c r="Y299" s="13">
        <f>W299-9.25</f>
        <v>19</v>
      </c>
      <c r="Z299" s="22">
        <f>O299*Y299%</f>
        <v>121.752</v>
      </c>
      <c r="AA299" s="22">
        <f>O299-Z299</f>
        <v>519.048</v>
      </c>
      <c r="AB299" s="22">
        <f>AA299*1.65%</f>
        <v>8.564292</v>
      </c>
      <c r="AC299" s="22">
        <f>O299*1.65%</f>
        <v>10.5732</v>
      </c>
      <c r="AD299" s="26">
        <f>AC299-AB299</f>
        <v>2.0089079999999999</v>
      </c>
      <c r="AE299" s="22">
        <f>AA299*7.6%</f>
        <v>39.447648000000001</v>
      </c>
      <c r="AF299">
        <f>O299*7.6%</f>
        <v>48.700799999999994</v>
      </c>
      <c r="AG299" s="26">
        <f>AF299-AE299</f>
        <v>9.2531519999999929</v>
      </c>
    </row>
    <row r="300" spans="1:33" x14ac:dyDescent="0.25">
      <c r="A300">
        <v>500</v>
      </c>
      <c r="B300" s="10">
        <v>135049</v>
      </c>
      <c r="C300" s="10">
        <v>5</v>
      </c>
      <c r="D300" s="2" t="s">
        <v>143</v>
      </c>
      <c r="E300" s="3">
        <v>45071</v>
      </c>
      <c r="F300" s="4">
        <v>2</v>
      </c>
      <c r="G300" s="5">
        <v>840</v>
      </c>
      <c r="H300" s="4">
        <v>51.76</v>
      </c>
      <c r="I300" s="2" t="s">
        <v>23</v>
      </c>
      <c r="J300" s="2" t="s">
        <v>282</v>
      </c>
      <c r="K300" s="12" t="s">
        <v>283</v>
      </c>
      <c r="L300" s="2" t="s">
        <v>333</v>
      </c>
      <c r="M300" s="2" t="s">
        <v>334</v>
      </c>
      <c r="N300" s="2" t="s">
        <v>335</v>
      </c>
      <c r="O300" s="5">
        <v>840</v>
      </c>
      <c r="P300" s="5">
        <v>0</v>
      </c>
      <c r="Q300" s="5">
        <v>237.3</v>
      </c>
      <c r="R300" s="2" t="s">
        <v>29</v>
      </c>
      <c r="S300" s="5">
        <v>0</v>
      </c>
      <c r="T300" s="2" t="s">
        <v>298</v>
      </c>
      <c r="U300" s="2" t="s">
        <v>31</v>
      </c>
      <c r="V300" s="2">
        <v>61303</v>
      </c>
      <c r="W300" s="13">
        <f>19+1.65+7.6</f>
        <v>28.25</v>
      </c>
      <c r="X300" s="21" t="s">
        <v>1289</v>
      </c>
      <c r="Y300" s="13">
        <f>W300-9.25</f>
        <v>19</v>
      </c>
      <c r="Z300" s="22">
        <f>O300*Y300%</f>
        <v>159.6</v>
      </c>
      <c r="AA300" s="22">
        <f>O300-Z300</f>
        <v>680.4</v>
      </c>
      <c r="AB300" s="22">
        <f>AA300*1.65%</f>
        <v>11.226599999999999</v>
      </c>
      <c r="AC300" s="22">
        <f>O300*1.65%</f>
        <v>13.860000000000001</v>
      </c>
      <c r="AD300" s="26">
        <f>AC300-AB300</f>
        <v>2.6334000000000017</v>
      </c>
      <c r="AE300" s="22">
        <f>AA300*7.6%</f>
        <v>51.7104</v>
      </c>
      <c r="AF300">
        <f>O300*7.6%</f>
        <v>63.839999999999996</v>
      </c>
      <c r="AG300" s="26">
        <f>AF300-AE300</f>
        <v>12.129599999999996</v>
      </c>
    </row>
    <row r="301" spans="1:33" x14ac:dyDescent="0.25">
      <c r="A301">
        <v>500</v>
      </c>
      <c r="B301" s="10">
        <v>135049</v>
      </c>
      <c r="C301" s="10">
        <v>5</v>
      </c>
      <c r="D301" s="2" t="s">
        <v>289</v>
      </c>
      <c r="E301" s="3">
        <v>45071</v>
      </c>
      <c r="F301" s="4">
        <v>2</v>
      </c>
      <c r="G301" s="5">
        <v>840</v>
      </c>
      <c r="H301" s="4">
        <v>73.42</v>
      </c>
      <c r="I301" s="2" t="s">
        <v>23</v>
      </c>
      <c r="J301" s="2" t="s">
        <v>282</v>
      </c>
      <c r="K301" s="12" t="s">
        <v>283</v>
      </c>
      <c r="L301" s="2" t="s">
        <v>333</v>
      </c>
      <c r="M301" s="2" t="s">
        <v>334</v>
      </c>
      <c r="N301" s="2" t="s">
        <v>335</v>
      </c>
      <c r="O301" s="5">
        <v>840</v>
      </c>
      <c r="P301" s="5">
        <v>0</v>
      </c>
      <c r="Q301" s="5">
        <v>237.3</v>
      </c>
      <c r="R301" s="2" t="s">
        <v>29</v>
      </c>
      <c r="S301" s="5">
        <v>0</v>
      </c>
      <c r="T301" s="2" t="s">
        <v>298</v>
      </c>
      <c r="U301" s="2" t="s">
        <v>31</v>
      </c>
      <c r="V301" s="2">
        <v>61303</v>
      </c>
      <c r="W301" s="13">
        <f>19+1.65+7.6</f>
        <v>28.25</v>
      </c>
      <c r="X301" s="21" t="s">
        <v>1289</v>
      </c>
      <c r="Y301" s="13">
        <f>W301-9.25</f>
        <v>19</v>
      </c>
      <c r="Z301" s="22">
        <f>O301*Y301%</f>
        <v>159.6</v>
      </c>
      <c r="AA301" s="22">
        <f>O301-Z301</f>
        <v>680.4</v>
      </c>
      <c r="AB301" s="22">
        <f>AA301*1.65%</f>
        <v>11.226599999999999</v>
      </c>
      <c r="AC301" s="22">
        <f>O301*1.65%</f>
        <v>13.860000000000001</v>
      </c>
      <c r="AD301" s="26">
        <f>AC301-AB301</f>
        <v>2.6334000000000017</v>
      </c>
      <c r="AE301" s="22">
        <f>AA301*7.6%</f>
        <v>51.7104</v>
      </c>
      <c r="AF301">
        <f>O301*7.6%</f>
        <v>63.839999999999996</v>
      </c>
      <c r="AG301" s="26">
        <f>AF301-AE301</f>
        <v>12.129599999999996</v>
      </c>
    </row>
    <row r="302" spans="1:33" x14ac:dyDescent="0.25">
      <c r="A302">
        <v>500</v>
      </c>
      <c r="B302" s="10">
        <v>135056</v>
      </c>
      <c r="C302" s="10">
        <v>5</v>
      </c>
      <c r="D302" s="2" t="s">
        <v>304</v>
      </c>
      <c r="E302" s="3">
        <v>45071</v>
      </c>
      <c r="F302" s="4">
        <v>720</v>
      </c>
      <c r="G302" s="5">
        <v>640.79999999999995</v>
      </c>
      <c r="H302" s="4">
        <v>36</v>
      </c>
      <c r="I302" s="2" t="s">
        <v>23</v>
      </c>
      <c r="J302" s="2" t="s">
        <v>282</v>
      </c>
      <c r="K302" s="12" t="s">
        <v>283</v>
      </c>
      <c r="L302" s="2" t="s">
        <v>337</v>
      </c>
      <c r="M302" s="2" t="s">
        <v>338</v>
      </c>
      <c r="N302" s="2" t="s">
        <v>339</v>
      </c>
      <c r="O302" s="5">
        <v>640.79999999999995</v>
      </c>
      <c r="P302" s="5">
        <v>0</v>
      </c>
      <c r="Q302" s="5">
        <v>181.02</v>
      </c>
      <c r="R302" s="2" t="s">
        <v>29</v>
      </c>
      <c r="S302" s="5">
        <v>0</v>
      </c>
      <c r="T302" s="2" t="s">
        <v>324</v>
      </c>
      <c r="U302" s="2" t="s">
        <v>31</v>
      </c>
      <c r="V302" s="2">
        <v>61304</v>
      </c>
      <c r="W302" s="13">
        <f>19+1.65+7.6</f>
        <v>28.25</v>
      </c>
      <c r="X302" s="21" t="s">
        <v>1289</v>
      </c>
      <c r="Y302" s="13">
        <f>W302-9.25</f>
        <v>19</v>
      </c>
      <c r="Z302" s="22">
        <f>O302*Y302%</f>
        <v>121.752</v>
      </c>
      <c r="AA302" s="22">
        <f>O302-Z302</f>
        <v>519.048</v>
      </c>
      <c r="AB302" s="22">
        <f>AA302*1.65%</f>
        <v>8.564292</v>
      </c>
      <c r="AC302" s="22">
        <f>O302*1.65%</f>
        <v>10.5732</v>
      </c>
      <c r="AD302" s="26">
        <f>AC302-AB302</f>
        <v>2.0089079999999999</v>
      </c>
      <c r="AE302" s="22">
        <f>AA302*7.6%</f>
        <v>39.447648000000001</v>
      </c>
      <c r="AF302">
        <f>O302*7.6%</f>
        <v>48.700799999999994</v>
      </c>
      <c r="AG302" s="26">
        <f>AF302-AE302</f>
        <v>9.2531519999999929</v>
      </c>
    </row>
    <row r="303" spans="1:33" x14ac:dyDescent="0.25">
      <c r="A303">
        <v>500</v>
      </c>
      <c r="B303" s="10">
        <v>135057</v>
      </c>
      <c r="C303" s="10">
        <v>5</v>
      </c>
      <c r="D303" s="2" t="s">
        <v>304</v>
      </c>
      <c r="E303" s="3">
        <v>45071</v>
      </c>
      <c r="F303" s="4">
        <v>720</v>
      </c>
      <c r="G303" s="5">
        <v>640.79999999999995</v>
      </c>
      <c r="H303" s="4">
        <v>36</v>
      </c>
      <c r="I303" s="2" t="s">
        <v>23</v>
      </c>
      <c r="J303" s="2" t="s">
        <v>282</v>
      </c>
      <c r="K303" s="12" t="s">
        <v>283</v>
      </c>
      <c r="L303" s="2" t="s">
        <v>341</v>
      </c>
      <c r="M303" s="2" t="s">
        <v>342</v>
      </c>
      <c r="N303" s="2" t="s">
        <v>343</v>
      </c>
      <c r="O303" s="5">
        <v>640.79999999999995</v>
      </c>
      <c r="P303" s="5">
        <v>0</v>
      </c>
      <c r="Q303" s="5">
        <v>181.02</v>
      </c>
      <c r="R303" s="2" t="s">
        <v>29</v>
      </c>
      <c r="S303" s="5">
        <v>0</v>
      </c>
      <c r="T303" s="2" t="s">
        <v>298</v>
      </c>
      <c r="U303" s="2" t="s">
        <v>31</v>
      </c>
      <c r="V303" s="2">
        <v>61304</v>
      </c>
      <c r="W303" s="13">
        <f>19+1.65+7.6</f>
        <v>28.25</v>
      </c>
      <c r="X303" s="21" t="s">
        <v>1289</v>
      </c>
      <c r="Y303" s="13">
        <f>W303-9.25</f>
        <v>19</v>
      </c>
      <c r="Z303" s="22">
        <f>O303*Y303%</f>
        <v>121.752</v>
      </c>
      <c r="AA303" s="22">
        <f>O303-Z303</f>
        <v>519.048</v>
      </c>
      <c r="AB303" s="22">
        <f>AA303*1.65%</f>
        <v>8.564292</v>
      </c>
      <c r="AC303" s="22">
        <f>O303*1.65%</f>
        <v>10.5732</v>
      </c>
      <c r="AD303" s="26">
        <f>AC303-AB303</f>
        <v>2.0089079999999999</v>
      </c>
      <c r="AE303" s="22">
        <f>AA303*7.6%</f>
        <v>39.447648000000001</v>
      </c>
      <c r="AF303">
        <f>O303*7.6%</f>
        <v>48.700799999999994</v>
      </c>
      <c r="AG303" s="26">
        <f>AF303-AE303</f>
        <v>9.2531519999999929</v>
      </c>
    </row>
    <row r="304" spans="1:33" x14ac:dyDescent="0.25">
      <c r="A304">
        <v>500</v>
      </c>
      <c r="B304" s="10">
        <v>135058</v>
      </c>
      <c r="C304" s="10">
        <v>5</v>
      </c>
      <c r="D304" s="2" t="s">
        <v>304</v>
      </c>
      <c r="E304" s="3">
        <v>45071</v>
      </c>
      <c r="F304" s="4">
        <v>720</v>
      </c>
      <c r="G304" s="5">
        <v>640.79999999999995</v>
      </c>
      <c r="H304" s="4">
        <v>36</v>
      </c>
      <c r="I304" s="2" t="s">
        <v>23</v>
      </c>
      <c r="J304" s="2" t="s">
        <v>282</v>
      </c>
      <c r="K304" s="12" t="s">
        <v>283</v>
      </c>
      <c r="L304" s="2" t="s">
        <v>345</v>
      </c>
      <c r="M304" s="2" t="s">
        <v>346</v>
      </c>
      <c r="N304" s="2" t="s">
        <v>347</v>
      </c>
      <c r="O304" s="5">
        <v>640.79999999999995</v>
      </c>
      <c r="P304" s="5">
        <v>0</v>
      </c>
      <c r="Q304" s="5">
        <v>181.02</v>
      </c>
      <c r="R304" s="2" t="s">
        <v>29</v>
      </c>
      <c r="S304" s="5">
        <v>0</v>
      </c>
      <c r="T304" s="2" t="s">
        <v>298</v>
      </c>
      <c r="U304" s="2" t="s">
        <v>31</v>
      </c>
      <c r="V304" s="2">
        <v>61304</v>
      </c>
      <c r="W304" s="13">
        <f>19+1.65+7.6</f>
        <v>28.25</v>
      </c>
      <c r="X304" s="21" t="s">
        <v>1289</v>
      </c>
      <c r="Y304" s="13">
        <f>W304-9.25</f>
        <v>19</v>
      </c>
      <c r="Z304" s="22">
        <f>O304*Y304%</f>
        <v>121.752</v>
      </c>
      <c r="AA304" s="22">
        <f>O304-Z304</f>
        <v>519.048</v>
      </c>
      <c r="AB304" s="22">
        <f>AA304*1.65%</f>
        <v>8.564292</v>
      </c>
      <c r="AC304" s="22">
        <f>O304*1.65%</f>
        <v>10.5732</v>
      </c>
      <c r="AD304" s="26">
        <f>AC304-AB304</f>
        <v>2.0089079999999999</v>
      </c>
      <c r="AE304" s="22">
        <f>AA304*7.6%</f>
        <v>39.447648000000001</v>
      </c>
      <c r="AF304">
        <f>O304*7.6%</f>
        <v>48.700799999999994</v>
      </c>
      <c r="AG304" s="26">
        <f>AF304-AE304</f>
        <v>9.2531519999999929</v>
      </c>
    </row>
    <row r="305" spans="1:33" x14ac:dyDescent="0.25">
      <c r="A305">
        <v>500</v>
      </c>
      <c r="B305" s="10">
        <v>135059</v>
      </c>
      <c r="C305" s="10">
        <v>5</v>
      </c>
      <c r="D305" s="2" t="s">
        <v>304</v>
      </c>
      <c r="E305" s="3">
        <v>45071</v>
      </c>
      <c r="F305" s="4">
        <v>720</v>
      </c>
      <c r="G305" s="5">
        <v>640.79999999999995</v>
      </c>
      <c r="H305" s="4">
        <v>36</v>
      </c>
      <c r="I305" s="2" t="s">
        <v>23</v>
      </c>
      <c r="J305" s="2" t="s">
        <v>282</v>
      </c>
      <c r="K305" s="12" t="s">
        <v>283</v>
      </c>
      <c r="L305" s="2" t="s">
        <v>349</v>
      </c>
      <c r="M305" s="2" t="s">
        <v>350</v>
      </c>
      <c r="N305" s="2" t="s">
        <v>351</v>
      </c>
      <c r="O305" s="5">
        <v>640.79999999999995</v>
      </c>
      <c r="P305" s="5">
        <v>0</v>
      </c>
      <c r="Q305" s="5">
        <v>181.02</v>
      </c>
      <c r="R305" s="2" t="s">
        <v>29</v>
      </c>
      <c r="S305" s="5">
        <v>0</v>
      </c>
      <c r="T305" s="2" t="s">
        <v>298</v>
      </c>
      <c r="U305" s="2" t="s">
        <v>31</v>
      </c>
      <c r="V305" s="2">
        <v>61304</v>
      </c>
      <c r="W305" s="13">
        <f>19+1.65+7.6</f>
        <v>28.25</v>
      </c>
      <c r="X305" s="21" t="s">
        <v>1289</v>
      </c>
      <c r="Y305" s="13">
        <f>W305-9.25</f>
        <v>19</v>
      </c>
      <c r="Z305" s="22">
        <f>O305*Y305%</f>
        <v>121.752</v>
      </c>
      <c r="AA305" s="22">
        <f>O305-Z305</f>
        <v>519.048</v>
      </c>
      <c r="AB305" s="22">
        <f>AA305*1.65%</f>
        <v>8.564292</v>
      </c>
      <c r="AC305" s="22">
        <f>O305*1.65%</f>
        <v>10.5732</v>
      </c>
      <c r="AD305" s="26">
        <f>AC305-AB305</f>
        <v>2.0089079999999999</v>
      </c>
      <c r="AE305" s="22">
        <f>AA305*7.6%</f>
        <v>39.447648000000001</v>
      </c>
      <c r="AF305">
        <f>O305*7.6%</f>
        <v>48.700799999999994</v>
      </c>
      <c r="AG305" s="26">
        <f>AF305-AE305</f>
        <v>9.2531519999999929</v>
      </c>
    </row>
    <row r="306" spans="1:33" x14ac:dyDescent="0.25">
      <c r="A306">
        <v>500</v>
      </c>
      <c r="B306" s="10">
        <v>135060</v>
      </c>
      <c r="C306" s="10">
        <v>5</v>
      </c>
      <c r="D306" s="2" t="s">
        <v>304</v>
      </c>
      <c r="E306" s="3">
        <v>45071</v>
      </c>
      <c r="F306" s="4">
        <v>1080</v>
      </c>
      <c r="G306" s="5">
        <v>961.2</v>
      </c>
      <c r="H306" s="4">
        <v>54</v>
      </c>
      <c r="I306" s="2" t="s">
        <v>23</v>
      </c>
      <c r="J306" s="2" t="s">
        <v>282</v>
      </c>
      <c r="K306" s="12" t="s">
        <v>283</v>
      </c>
      <c r="L306" s="2" t="s">
        <v>353</v>
      </c>
      <c r="M306" s="2" t="s">
        <v>354</v>
      </c>
      <c r="N306" s="2" t="s">
        <v>355</v>
      </c>
      <c r="O306" s="5">
        <v>961.2</v>
      </c>
      <c r="P306" s="5">
        <v>0</v>
      </c>
      <c r="Q306" s="5">
        <v>271.54000000000002</v>
      </c>
      <c r="R306" s="2" t="s">
        <v>29</v>
      </c>
      <c r="S306" s="5">
        <v>0</v>
      </c>
      <c r="T306" s="2" t="s">
        <v>324</v>
      </c>
      <c r="U306" s="2" t="s">
        <v>31</v>
      </c>
      <c r="V306" s="2">
        <v>61304</v>
      </c>
      <c r="W306" s="13">
        <f>19+1.65+7.6</f>
        <v>28.25</v>
      </c>
      <c r="X306" s="21" t="s">
        <v>1289</v>
      </c>
      <c r="Y306" s="13">
        <f>W306-9.25</f>
        <v>19</v>
      </c>
      <c r="Z306" s="22">
        <f>O306*Y306%</f>
        <v>182.62800000000001</v>
      </c>
      <c r="AA306" s="22">
        <f>O306-Z306</f>
        <v>778.572</v>
      </c>
      <c r="AB306" s="22">
        <f>AA306*1.65%</f>
        <v>12.846438000000001</v>
      </c>
      <c r="AC306" s="22">
        <f>O306*1.65%</f>
        <v>15.859800000000002</v>
      </c>
      <c r="AD306" s="26">
        <f>AC306-AB306</f>
        <v>3.0133620000000008</v>
      </c>
      <c r="AE306" s="22">
        <f>AA306*7.6%</f>
        <v>59.171472000000001</v>
      </c>
      <c r="AF306">
        <f>O306*7.6%</f>
        <v>73.051200000000009</v>
      </c>
      <c r="AG306" s="26">
        <f>AF306-AE306</f>
        <v>13.879728000000007</v>
      </c>
    </row>
    <row r="307" spans="1:33" x14ac:dyDescent="0.25">
      <c r="A307">
        <v>500</v>
      </c>
      <c r="B307" s="10">
        <v>135061</v>
      </c>
      <c r="C307" s="10">
        <v>5</v>
      </c>
      <c r="D307" s="2" t="s">
        <v>304</v>
      </c>
      <c r="E307" s="3">
        <v>45071</v>
      </c>
      <c r="F307" s="4">
        <v>1080</v>
      </c>
      <c r="G307" s="5">
        <v>961.2</v>
      </c>
      <c r="H307" s="4">
        <v>54</v>
      </c>
      <c r="I307" s="2" t="s">
        <v>23</v>
      </c>
      <c r="J307" s="2" t="s">
        <v>282</v>
      </c>
      <c r="K307" s="12" t="s">
        <v>283</v>
      </c>
      <c r="L307" s="2" t="s">
        <v>357</v>
      </c>
      <c r="M307" s="2" t="s">
        <v>358</v>
      </c>
      <c r="N307" s="2" t="s">
        <v>359</v>
      </c>
      <c r="O307" s="5">
        <v>961.2</v>
      </c>
      <c r="P307" s="5">
        <v>0</v>
      </c>
      <c r="Q307" s="5">
        <v>271.54000000000002</v>
      </c>
      <c r="R307" s="2" t="s">
        <v>29</v>
      </c>
      <c r="S307" s="5">
        <v>0</v>
      </c>
      <c r="T307" s="2" t="s">
        <v>298</v>
      </c>
      <c r="U307" s="2" t="s">
        <v>31</v>
      </c>
      <c r="V307" s="2">
        <v>61304</v>
      </c>
      <c r="W307" s="13">
        <f>19+1.65+7.6</f>
        <v>28.25</v>
      </c>
      <c r="X307" s="21" t="s">
        <v>1289</v>
      </c>
      <c r="Y307" s="13">
        <f>W307-9.25</f>
        <v>19</v>
      </c>
      <c r="Z307" s="22">
        <f>O307*Y307%</f>
        <v>182.62800000000001</v>
      </c>
      <c r="AA307" s="22">
        <f>O307-Z307</f>
        <v>778.572</v>
      </c>
      <c r="AB307" s="22">
        <f>AA307*1.65%</f>
        <v>12.846438000000001</v>
      </c>
      <c r="AC307" s="22">
        <f>O307*1.65%</f>
        <v>15.859800000000002</v>
      </c>
      <c r="AD307" s="26">
        <f>AC307-AB307</f>
        <v>3.0133620000000008</v>
      </c>
      <c r="AE307" s="22">
        <f>AA307*7.6%</f>
        <v>59.171472000000001</v>
      </c>
      <c r="AF307">
        <f>O307*7.6%</f>
        <v>73.051200000000009</v>
      </c>
      <c r="AG307" s="26">
        <f>AF307-AE307</f>
        <v>13.879728000000007</v>
      </c>
    </row>
    <row r="308" spans="1:33" x14ac:dyDescent="0.25">
      <c r="A308">
        <v>500</v>
      </c>
      <c r="B308" s="10">
        <v>135062</v>
      </c>
      <c r="C308" s="10">
        <v>5</v>
      </c>
      <c r="D308" s="2" t="s">
        <v>304</v>
      </c>
      <c r="E308" s="3">
        <v>45071</v>
      </c>
      <c r="F308" s="4">
        <v>360</v>
      </c>
      <c r="G308" s="5">
        <v>320.39999999999998</v>
      </c>
      <c r="H308" s="4">
        <v>18</v>
      </c>
      <c r="I308" s="2" t="s">
        <v>23</v>
      </c>
      <c r="J308" s="2" t="s">
        <v>282</v>
      </c>
      <c r="K308" s="12" t="s">
        <v>283</v>
      </c>
      <c r="L308" s="2" t="s">
        <v>361</v>
      </c>
      <c r="M308" s="2" t="s">
        <v>362</v>
      </c>
      <c r="N308" s="2" t="s">
        <v>363</v>
      </c>
      <c r="O308" s="5">
        <v>320.39999999999998</v>
      </c>
      <c r="P308" s="5">
        <v>0</v>
      </c>
      <c r="Q308" s="5">
        <v>90.52</v>
      </c>
      <c r="R308" s="2" t="s">
        <v>29</v>
      </c>
      <c r="S308" s="5">
        <v>0</v>
      </c>
      <c r="T308" s="2" t="s">
        <v>298</v>
      </c>
      <c r="U308" s="2" t="s">
        <v>31</v>
      </c>
      <c r="V308" s="2">
        <v>61304</v>
      </c>
      <c r="W308" s="13">
        <f>19+1.65+7.6</f>
        <v>28.25</v>
      </c>
      <c r="X308" s="21" t="s">
        <v>1289</v>
      </c>
      <c r="Y308" s="13">
        <f>W308-9.25</f>
        <v>19</v>
      </c>
      <c r="Z308" s="22">
        <f>O308*Y308%</f>
        <v>60.875999999999998</v>
      </c>
      <c r="AA308" s="22">
        <f>O308-Z308</f>
        <v>259.524</v>
      </c>
      <c r="AB308" s="22">
        <f>AA308*1.65%</f>
        <v>4.282146</v>
      </c>
      <c r="AC308" s="22">
        <f>O308*1.65%</f>
        <v>5.2866</v>
      </c>
      <c r="AD308" s="26">
        <f>AC308-AB308</f>
        <v>1.004454</v>
      </c>
      <c r="AE308" s="22">
        <f>AA308*7.6%</f>
        <v>19.723824</v>
      </c>
      <c r="AF308">
        <f>O308*7.6%</f>
        <v>24.350399999999997</v>
      </c>
      <c r="AG308" s="26">
        <f>AF308-AE308</f>
        <v>4.6265759999999965</v>
      </c>
    </row>
    <row r="309" spans="1:33" x14ac:dyDescent="0.25">
      <c r="A309">
        <v>500</v>
      </c>
      <c r="B309" s="10">
        <v>135063</v>
      </c>
      <c r="C309" s="10">
        <v>5</v>
      </c>
      <c r="D309" s="2" t="s">
        <v>304</v>
      </c>
      <c r="E309" s="3">
        <v>45071</v>
      </c>
      <c r="F309" s="4">
        <v>720</v>
      </c>
      <c r="G309" s="5">
        <v>640.79999999999995</v>
      </c>
      <c r="H309" s="4">
        <v>36</v>
      </c>
      <c r="I309" s="2" t="s">
        <v>23</v>
      </c>
      <c r="J309" s="2" t="s">
        <v>282</v>
      </c>
      <c r="K309" s="12" t="s">
        <v>283</v>
      </c>
      <c r="L309" s="2" t="s">
        <v>365</v>
      </c>
      <c r="M309" s="2" t="s">
        <v>366</v>
      </c>
      <c r="N309" s="2" t="s">
        <v>367</v>
      </c>
      <c r="O309" s="5">
        <v>640.79999999999995</v>
      </c>
      <c r="P309" s="5">
        <v>0</v>
      </c>
      <c r="Q309" s="5">
        <v>181.02</v>
      </c>
      <c r="R309" s="2" t="s">
        <v>29</v>
      </c>
      <c r="S309" s="5">
        <v>0</v>
      </c>
      <c r="T309" s="2" t="s">
        <v>298</v>
      </c>
      <c r="U309" s="2" t="s">
        <v>31</v>
      </c>
      <c r="V309" s="2">
        <v>61304</v>
      </c>
      <c r="W309" s="13">
        <f>19+1.65+7.6</f>
        <v>28.25</v>
      </c>
      <c r="X309" s="21" t="s">
        <v>1289</v>
      </c>
      <c r="Y309" s="13">
        <f>W309-9.25</f>
        <v>19</v>
      </c>
      <c r="Z309" s="22">
        <f>O309*Y309%</f>
        <v>121.752</v>
      </c>
      <c r="AA309" s="22">
        <f>O309-Z309</f>
        <v>519.048</v>
      </c>
      <c r="AB309" s="22">
        <f>AA309*1.65%</f>
        <v>8.564292</v>
      </c>
      <c r="AC309" s="22">
        <f>O309*1.65%</f>
        <v>10.5732</v>
      </c>
      <c r="AD309" s="26">
        <f>AC309-AB309</f>
        <v>2.0089079999999999</v>
      </c>
      <c r="AE309" s="22">
        <f>AA309*7.6%</f>
        <v>39.447648000000001</v>
      </c>
      <c r="AF309">
        <f>O309*7.6%</f>
        <v>48.700799999999994</v>
      </c>
      <c r="AG309" s="26">
        <f>AF309-AE309</f>
        <v>9.2531519999999929</v>
      </c>
    </row>
    <row r="310" spans="1:33" x14ac:dyDescent="0.25">
      <c r="A310">
        <v>500</v>
      </c>
      <c r="B310" s="10">
        <v>135064</v>
      </c>
      <c r="C310" s="10">
        <v>5</v>
      </c>
      <c r="D310" s="2" t="s">
        <v>304</v>
      </c>
      <c r="E310" s="3">
        <v>45071</v>
      </c>
      <c r="F310" s="4">
        <v>720</v>
      </c>
      <c r="G310" s="5">
        <v>640.79999999999995</v>
      </c>
      <c r="H310" s="4">
        <v>36</v>
      </c>
      <c r="I310" s="2" t="s">
        <v>23</v>
      </c>
      <c r="J310" s="2" t="s">
        <v>282</v>
      </c>
      <c r="K310" s="12" t="s">
        <v>283</v>
      </c>
      <c r="L310" s="2" t="s">
        <v>369</v>
      </c>
      <c r="M310" s="2" t="s">
        <v>370</v>
      </c>
      <c r="N310" s="2" t="s">
        <v>371</v>
      </c>
      <c r="O310" s="5">
        <v>640.79999999999995</v>
      </c>
      <c r="P310" s="5">
        <v>0</v>
      </c>
      <c r="Q310" s="5">
        <v>181.02</v>
      </c>
      <c r="R310" s="2" t="s">
        <v>29</v>
      </c>
      <c r="S310" s="5">
        <v>0</v>
      </c>
      <c r="T310" s="2" t="s">
        <v>298</v>
      </c>
      <c r="U310" s="2" t="s">
        <v>31</v>
      </c>
      <c r="V310" s="2">
        <v>61304</v>
      </c>
      <c r="W310" s="13">
        <f>19+1.65+7.6</f>
        <v>28.25</v>
      </c>
      <c r="X310" s="21" t="s">
        <v>1289</v>
      </c>
      <c r="Y310" s="13">
        <f>W310-9.25</f>
        <v>19</v>
      </c>
      <c r="Z310" s="22">
        <f>O310*Y310%</f>
        <v>121.752</v>
      </c>
      <c r="AA310" s="22">
        <f>O310-Z310</f>
        <v>519.048</v>
      </c>
      <c r="AB310" s="22">
        <f>AA310*1.65%</f>
        <v>8.564292</v>
      </c>
      <c r="AC310" s="22">
        <f>O310*1.65%</f>
        <v>10.5732</v>
      </c>
      <c r="AD310" s="26">
        <f>AC310-AB310</f>
        <v>2.0089079999999999</v>
      </c>
      <c r="AE310" s="22">
        <f>AA310*7.6%</f>
        <v>39.447648000000001</v>
      </c>
      <c r="AF310">
        <f>O310*7.6%</f>
        <v>48.700799999999994</v>
      </c>
      <c r="AG310" s="26">
        <f>AF310-AE310</f>
        <v>9.2531519999999929</v>
      </c>
    </row>
    <row r="311" spans="1:33" x14ac:dyDescent="0.25">
      <c r="A311">
        <v>500</v>
      </c>
      <c r="B311" s="10">
        <v>135065</v>
      </c>
      <c r="C311" s="10">
        <v>5</v>
      </c>
      <c r="D311" s="2" t="s">
        <v>304</v>
      </c>
      <c r="E311" s="3">
        <v>45071</v>
      </c>
      <c r="F311" s="4">
        <v>1080</v>
      </c>
      <c r="G311" s="5">
        <v>961.2</v>
      </c>
      <c r="H311" s="4">
        <v>54</v>
      </c>
      <c r="I311" s="2" t="s">
        <v>23</v>
      </c>
      <c r="J311" s="2" t="s">
        <v>282</v>
      </c>
      <c r="K311" s="12" t="s">
        <v>283</v>
      </c>
      <c r="L311" s="2" t="s">
        <v>373</v>
      </c>
      <c r="M311" s="2" t="s">
        <v>374</v>
      </c>
      <c r="N311" s="2" t="s">
        <v>375</v>
      </c>
      <c r="O311" s="5">
        <v>961.2</v>
      </c>
      <c r="P311" s="5">
        <v>0</v>
      </c>
      <c r="Q311" s="5">
        <v>271.54000000000002</v>
      </c>
      <c r="R311" s="2" t="s">
        <v>29</v>
      </c>
      <c r="S311" s="5">
        <v>0</v>
      </c>
      <c r="T311" s="2" t="s">
        <v>298</v>
      </c>
      <c r="U311" s="2" t="s">
        <v>31</v>
      </c>
      <c r="V311" s="2">
        <v>61304</v>
      </c>
      <c r="W311" s="13">
        <f>19+1.65+7.6</f>
        <v>28.25</v>
      </c>
      <c r="X311" s="21" t="s">
        <v>1289</v>
      </c>
      <c r="Y311" s="13">
        <f>W311-9.25</f>
        <v>19</v>
      </c>
      <c r="Z311" s="22">
        <f>O311*Y311%</f>
        <v>182.62800000000001</v>
      </c>
      <c r="AA311" s="22">
        <f>O311-Z311</f>
        <v>778.572</v>
      </c>
      <c r="AB311" s="22">
        <f>AA311*1.65%</f>
        <v>12.846438000000001</v>
      </c>
      <c r="AC311" s="22">
        <f>O311*1.65%</f>
        <v>15.859800000000002</v>
      </c>
      <c r="AD311" s="26">
        <f>AC311-AB311</f>
        <v>3.0133620000000008</v>
      </c>
      <c r="AE311" s="22">
        <f>AA311*7.6%</f>
        <v>59.171472000000001</v>
      </c>
      <c r="AF311">
        <f>O311*7.6%</f>
        <v>73.051200000000009</v>
      </c>
      <c r="AG311" s="26">
        <f>AF311-AE311</f>
        <v>13.879728000000007</v>
      </c>
    </row>
    <row r="312" spans="1:33" x14ac:dyDescent="0.25">
      <c r="A312">
        <v>500</v>
      </c>
      <c r="B312" s="10">
        <v>135066</v>
      </c>
      <c r="C312" s="10">
        <v>5</v>
      </c>
      <c r="D312" s="2" t="s">
        <v>304</v>
      </c>
      <c r="E312" s="3">
        <v>45071</v>
      </c>
      <c r="F312" s="4">
        <v>1440</v>
      </c>
      <c r="G312" s="5">
        <v>1281.5999999999999</v>
      </c>
      <c r="H312" s="4">
        <v>72</v>
      </c>
      <c r="I312" s="2" t="s">
        <v>23</v>
      </c>
      <c r="J312" s="2" t="s">
        <v>282</v>
      </c>
      <c r="K312" s="12" t="s">
        <v>283</v>
      </c>
      <c r="L312" s="2" t="s">
        <v>284</v>
      </c>
      <c r="M312" s="2" t="s">
        <v>285</v>
      </c>
      <c r="N312" s="2" t="s">
        <v>286</v>
      </c>
      <c r="O312" s="5">
        <v>1281.5999999999999</v>
      </c>
      <c r="P312" s="5">
        <v>0</v>
      </c>
      <c r="Q312" s="5">
        <v>362.05</v>
      </c>
      <c r="R312" s="2" t="s">
        <v>29</v>
      </c>
      <c r="S312" s="5">
        <v>0</v>
      </c>
      <c r="T312" s="2" t="s">
        <v>287</v>
      </c>
      <c r="U312" s="2" t="s">
        <v>31</v>
      </c>
      <c r="V312" s="2">
        <v>61304</v>
      </c>
      <c r="W312" s="13">
        <f>19+1.65+7.6</f>
        <v>28.25</v>
      </c>
      <c r="X312" s="21" t="s">
        <v>1289</v>
      </c>
      <c r="Y312" s="13">
        <f>W312-9.25</f>
        <v>19</v>
      </c>
      <c r="Z312" s="22">
        <f>O312*Y312%</f>
        <v>243.50399999999999</v>
      </c>
      <c r="AA312" s="22">
        <f>O312-Z312</f>
        <v>1038.096</v>
      </c>
      <c r="AB312" s="22">
        <f>AA312*1.65%</f>
        <v>17.128584</v>
      </c>
      <c r="AC312" s="22">
        <f>O312*1.65%</f>
        <v>21.1464</v>
      </c>
      <c r="AD312" s="26">
        <f>AC312-AB312</f>
        <v>4.0178159999999998</v>
      </c>
      <c r="AE312" s="22">
        <f>AA312*7.6%</f>
        <v>78.895296000000002</v>
      </c>
      <c r="AF312">
        <f>O312*7.6%</f>
        <v>97.401599999999988</v>
      </c>
      <c r="AG312" s="26">
        <f>AF312-AE312</f>
        <v>18.506303999999986</v>
      </c>
    </row>
    <row r="313" spans="1:33" x14ac:dyDescent="0.25">
      <c r="A313">
        <v>500</v>
      </c>
      <c r="B313" s="10">
        <v>135067</v>
      </c>
      <c r="C313" s="10">
        <v>5</v>
      </c>
      <c r="D313" s="2" t="s">
        <v>304</v>
      </c>
      <c r="E313" s="3">
        <v>45071</v>
      </c>
      <c r="F313" s="4">
        <v>360</v>
      </c>
      <c r="G313" s="5">
        <v>320.39999999999998</v>
      </c>
      <c r="H313" s="4">
        <v>18</v>
      </c>
      <c r="I313" s="2" t="s">
        <v>23</v>
      </c>
      <c r="J313" s="2" t="s">
        <v>282</v>
      </c>
      <c r="K313" s="12" t="s">
        <v>283</v>
      </c>
      <c r="L313" s="2" t="s">
        <v>333</v>
      </c>
      <c r="M313" s="2" t="s">
        <v>334</v>
      </c>
      <c r="N313" s="2" t="s">
        <v>335</v>
      </c>
      <c r="O313" s="5">
        <v>320.39999999999998</v>
      </c>
      <c r="P313" s="5">
        <v>0</v>
      </c>
      <c r="Q313" s="5">
        <v>90.52</v>
      </c>
      <c r="R313" s="2" t="s">
        <v>29</v>
      </c>
      <c r="S313" s="5">
        <v>0</v>
      </c>
      <c r="T313" s="2" t="s">
        <v>298</v>
      </c>
      <c r="U313" s="2" t="s">
        <v>31</v>
      </c>
      <c r="V313" s="2">
        <v>61304</v>
      </c>
      <c r="W313" s="13">
        <f>19+1.65+7.6</f>
        <v>28.25</v>
      </c>
      <c r="X313" s="21" t="s">
        <v>1289</v>
      </c>
      <c r="Y313" s="13">
        <f>W313-9.25</f>
        <v>19</v>
      </c>
      <c r="Z313" s="22">
        <f>O313*Y313%</f>
        <v>60.875999999999998</v>
      </c>
      <c r="AA313" s="22">
        <f>O313-Z313</f>
        <v>259.524</v>
      </c>
      <c r="AB313" s="22">
        <f>AA313*1.65%</f>
        <v>4.282146</v>
      </c>
      <c r="AC313" s="22">
        <f>O313*1.65%</f>
        <v>5.2866</v>
      </c>
      <c r="AD313" s="26">
        <f>AC313-AB313</f>
        <v>1.004454</v>
      </c>
      <c r="AE313" s="22">
        <f>AA313*7.6%</f>
        <v>19.723824</v>
      </c>
      <c r="AF313">
        <f>O313*7.6%</f>
        <v>24.350399999999997</v>
      </c>
      <c r="AG313" s="26">
        <f>AF313-AE313</f>
        <v>4.6265759999999965</v>
      </c>
    </row>
    <row r="314" spans="1:33" x14ac:dyDescent="0.25">
      <c r="A314">
        <v>500</v>
      </c>
      <c r="B314" s="10">
        <v>135068</v>
      </c>
      <c r="C314" s="10">
        <v>5</v>
      </c>
      <c r="D314" s="2" t="s">
        <v>304</v>
      </c>
      <c r="E314" s="3">
        <v>45071</v>
      </c>
      <c r="F314" s="4">
        <v>720</v>
      </c>
      <c r="G314" s="5">
        <v>640.79999999999995</v>
      </c>
      <c r="H314" s="4">
        <v>36</v>
      </c>
      <c r="I314" s="2" t="s">
        <v>23</v>
      </c>
      <c r="J314" s="2" t="s">
        <v>282</v>
      </c>
      <c r="K314" s="12" t="s">
        <v>283</v>
      </c>
      <c r="L314" s="2" t="s">
        <v>379</v>
      </c>
      <c r="M314" s="2" t="s">
        <v>380</v>
      </c>
      <c r="N314" s="2" t="s">
        <v>381</v>
      </c>
      <c r="O314" s="5">
        <v>640.79999999999995</v>
      </c>
      <c r="P314" s="5">
        <v>0</v>
      </c>
      <c r="Q314" s="5">
        <v>181.02</v>
      </c>
      <c r="R314" s="2" t="s">
        <v>29</v>
      </c>
      <c r="S314" s="5">
        <v>0</v>
      </c>
      <c r="T314" s="2" t="s">
        <v>298</v>
      </c>
      <c r="U314" s="2" t="s">
        <v>31</v>
      </c>
      <c r="V314" s="2">
        <v>61304</v>
      </c>
      <c r="W314" s="13">
        <f>19+1.65+7.6</f>
        <v>28.25</v>
      </c>
      <c r="X314" s="21" t="s">
        <v>1289</v>
      </c>
      <c r="Y314" s="13">
        <f>W314-9.25</f>
        <v>19</v>
      </c>
      <c r="Z314" s="22">
        <f>O314*Y314%</f>
        <v>121.752</v>
      </c>
      <c r="AA314" s="22">
        <f>O314-Z314</f>
        <v>519.048</v>
      </c>
      <c r="AB314" s="22">
        <f>AA314*1.65%</f>
        <v>8.564292</v>
      </c>
      <c r="AC314" s="22">
        <f>O314*1.65%</f>
        <v>10.5732</v>
      </c>
      <c r="AD314" s="26">
        <f>AC314-AB314</f>
        <v>2.0089079999999999</v>
      </c>
      <c r="AE314" s="22">
        <f>AA314*7.6%</f>
        <v>39.447648000000001</v>
      </c>
      <c r="AF314">
        <f>O314*7.6%</f>
        <v>48.700799999999994</v>
      </c>
      <c r="AG314" s="26">
        <f>AF314-AE314</f>
        <v>9.2531519999999929</v>
      </c>
    </row>
    <row r="315" spans="1:33" x14ac:dyDescent="0.25">
      <c r="A315">
        <v>500</v>
      </c>
      <c r="B315" s="10">
        <v>135069</v>
      </c>
      <c r="C315" s="10">
        <v>5</v>
      </c>
      <c r="D315" s="2" t="s">
        <v>304</v>
      </c>
      <c r="E315" s="3">
        <v>45071</v>
      </c>
      <c r="F315" s="4">
        <v>360</v>
      </c>
      <c r="G315" s="5">
        <v>320.39999999999998</v>
      </c>
      <c r="H315" s="4">
        <v>18</v>
      </c>
      <c r="I315" s="2" t="s">
        <v>23</v>
      </c>
      <c r="J315" s="2" t="s">
        <v>282</v>
      </c>
      <c r="K315" s="12" t="s">
        <v>283</v>
      </c>
      <c r="L315" s="2" t="s">
        <v>383</v>
      </c>
      <c r="M315" s="2" t="s">
        <v>384</v>
      </c>
      <c r="N315" s="2" t="s">
        <v>385</v>
      </c>
      <c r="O315" s="5">
        <v>320.39999999999998</v>
      </c>
      <c r="P315" s="5">
        <v>0</v>
      </c>
      <c r="Q315" s="5">
        <v>90.52</v>
      </c>
      <c r="R315" s="2" t="s">
        <v>29</v>
      </c>
      <c r="S315" s="5">
        <v>0</v>
      </c>
      <c r="T315" s="2" t="s">
        <v>298</v>
      </c>
      <c r="U315" s="2" t="s">
        <v>31</v>
      </c>
      <c r="V315" s="2">
        <v>61304</v>
      </c>
      <c r="W315" s="13">
        <f>19+1.65+7.6</f>
        <v>28.25</v>
      </c>
      <c r="X315" s="21" t="s">
        <v>1289</v>
      </c>
      <c r="Y315" s="13">
        <f>W315-9.25</f>
        <v>19</v>
      </c>
      <c r="Z315" s="22">
        <f>O315*Y315%</f>
        <v>60.875999999999998</v>
      </c>
      <c r="AA315" s="22">
        <f>O315-Z315</f>
        <v>259.524</v>
      </c>
      <c r="AB315" s="22">
        <f>AA315*1.65%</f>
        <v>4.282146</v>
      </c>
      <c r="AC315" s="22">
        <f>O315*1.65%</f>
        <v>5.2866</v>
      </c>
      <c r="AD315" s="26">
        <f>AC315-AB315</f>
        <v>1.004454</v>
      </c>
      <c r="AE315" s="22">
        <f>AA315*7.6%</f>
        <v>19.723824</v>
      </c>
      <c r="AF315">
        <f>O315*7.6%</f>
        <v>24.350399999999997</v>
      </c>
      <c r="AG315" s="26">
        <f>AF315-AE315</f>
        <v>4.6265759999999965</v>
      </c>
    </row>
    <row r="316" spans="1:33" x14ac:dyDescent="0.25">
      <c r="A316">
        <v>500</v>
      </c>
      <c r="B316" s="10">
        <v>135070</v>
      </c>
      <c r="C316" s="10">
        <v>5</v>
      </c>
      <c r="D316" s="2" t="s">
        <v>304</v>
      </c>
      <c r="E316" s="3">
        <v>45071</v>
      </c>
      <c r="F316" s="4">
        <v>1080</v>
      </c>
      <c r="G316" s="5">
        <v>961.2</v>
      </c>
      <c r="H316" s="4">
        <v>54</v>
      </c>
      <c r="I316" s="2" t="s">
        <v>23</v>
      </c>
      <c r="J316" s="2" t="s">
        <v>282</v>
      </c>
      <c r="K316" s="12" t="s">
        <v>283</v>
      </c>
      <c r="L316" s="2" t="s">
        <v>387</v>
      </c>
      <c r="M316" s="2" t="s">
        <v>388</v>
      </c>
      <c r="N316" s="2" t="s">
        <v>389</v>
      </c>
      <c r="O316" s="5">
        <v>961.2</v>
      </c>
      <c r="P316" s="5">
        <v>0</v>
      </c>
      <c r="Q316" s="5">
        <v>271.54000000000002</v>
      </c>
      <c r="R316" s="2" t="s">
        <v>29</v>
      </c>
      <c r="S316" s="5">
        <v>0</v>
      </c>
      <c r="T316" s="2" t="s">
        <v>324</v>
      </c>
      <c r="U316" s="2" t="s">
        <v>31</v>
      </c>
      <c r="V316" s="2">
        <v>61304</v>
      </c>
      <c r="W316" s="13">
        <f>19+1.65+7.6</f>
        <v>28.25</v>
      </c>
      <c r="X316" s="21" t="s">
        <v>1289</v>
      </c>
      <c r="Y316" s="13">
        <f>W316-9.25</f>
        <v>19</v>
      </c>
      <c r="Z316" s="22">
        <f>O316*Y316%</f>
        <v>182.62800000000001</v>
      </c>
      <c r="AA316" s="22">
        <f>O316-Z316</f>
        <v>778.572</v>
      </c>
      <c r="AB316" s="22">
        <f>AA316*1.65%</f>
        <v>12.846438000000001</v>
      </c>
      <c r="AC316" s="22">
        <f>O316*1.65%</f>
        <v>15.859800000000002</v>
      </c>
      <c r="AD316" s="26">
        <f>AC316-AB316</f>
        <v>3.0133620000000008</v>
      </c>
      <c r="AE316" s="22">
        <f>AA316*7.6%</f>
        <v>59.171472000000001</v>
      </c>
      <c r="AF316">
        <f>O316*7.6%</f>
        <v>73.051200000000009</v>
      </c>
      <c r="AG316" s="26">
        <f>AF316-AE316</f>
        <v>13.879728000000007</v>
      </c>
    </row>
    <row r="317" spans="1:33" x14ac:dyDescent="0.25">
      <c r="A317">
        <v>500</v>
      </c>
      <c r="B317" s="10">
        <v>135071</v>
      </c>
      <c r="C317" s="10">
        <v>5</v>
      </c>
      <c r="D317" s="2" t="s">
        <v>304</v>
      </c>
      <c r="E317" s="3">
        <v>45071</v>
      </c>
      <c r="F317" s="4">
        <v>720</v>
      </c>
      <c r="G317" s="5">
        <v>640.79999999999995</v>
      </c>
      <c r="H317" s="4">
        <v>36</v>
      </c>
      <c r="I317" s="2" t="s">
        <v>23</v>
      </c>
      <c r="J317" s="2" t="s">
        <v>282</v>
      </c>
      <c r="K317" s="12" t="s">
        <v>283</v>
      </c>
      <c r="L317" s="2" t="s">
        <v>391</v>
      </c>
      <c r="M317" s="2" t="s">
        <v>392</v>
      </c>
      <c r="N317" s="2" t="s">
        <v>393</v>
      </c>
      <c r="O317" s="5">
        <v>640.79999999999995</v>
      </c>
      <c r="P317" s="5">
        <v>0</v>
      </c>
      <c r="Q317" s="5">
        <v>181.02</v>
      </c>
      <c r="R317" s="2" t="s">
        <v>29</v>
      </c>
      <c r="S317" s="5">
        <v>0</v>
      </c>
      <c r="T317" s="2" t="s">
        <v>324</v>
      </c>
      <c r="U317" s="2" t="s">
        <v>31</v>
      </c>
      <c r="V317" s="2">
        <v>61304</v>
      </c>
      <c r="W317" s="13">
        <f>19+1.65+7.6</f>
        <v>28.25</v>
      </c>
      <c r="X317" s="21" t="s">
        <v>1289</v>
      </c>
      <c r="Y317" s="13">
        <f>W317-9.25</f>
        <v>19</v>
      </c>
      <c r="Z317" s="22">
        <f>O317*Y317%</f>
        <v>121.752</v>
      </c>
      <c r="AA317" s="22">
        <f>O317-Z317</f>
        <v>519.048</v>
      </c>
      <c r="AB317" s="22">
        <f>AA317*1.65%</f>
        <v>8.564292</v>
      </c>
      <c r="AC317" s="22">
        <f>O317*1.65%</f>
        <v>10.5732</v>
      </c>
      <c r="AD317" s="26">
        <f>AC317-AB317</f>
        <v>2.0089079999999999</v>
      </c>
      <c r="AE317" s="22">
        <f>AA317*7.6%</f>
        <v>39.447648000000001</v>
      </c>
      <c r="AF317">
        <f>O317*7.6%</f>
        <v>48.700799999999994</v>
      </c>
      <c r="AG317" s="26">
        <f>AF317-AE317</f>
        <v>9.2531519999999929</v>
      </c>
    </row>
    <row r="318" spans="1:33" x14ac:dyDescent="0.25">
      <c r="A318">
        <v>500</v>
      </c>
      <c r="B318" s="10">
        <v>135092</v>
      </c>
      <c r="C318" s="10">
        <v>5</v>
      </c>
      <c r="D318" s="2" t="s">
        <v>143</v>
      </c>
      <c r="E318" s="3">
        <v>45072</v>
      </c>
      <c r="F318" s="4">
        <v>4</v>
      </c>
      <c r="G318" s="5">
        <v>1680</v>
      </c>
      <c r="H318" s="4">
        <v>103.52</v>
      </c>
      <c r="I318" s="2" t="s">
        <v>23</v>
      </c>
      <c r="J318" s="2" t="s">
        <v>282</v>
      </c>
      <c r="K318" s="12" t="s">
        <v>283</v>
      </c>
      <c r="L318" s="2" t="s">
        <v>379</v>
      </c>
      <c r="M318" s="2" t="s">
        <v>380</v>
      </c>
      <c r="N318" s="2" t="s">
        <v>381</v>
      </c>
      <c r="O318" s="5">
        <v>1680</v>
      </c>
      <c r="P318" s="5">
        <v>0</v>
      </c>
      <c r="Q318" s="5">
        <v>474.6</v>
      </c>
      <c r="R318" s="2" t="s">
        <v>29</v>
      </c>
      <c r="S318" s="5">
        <v>0</v>
      </c>
      <c r="T318" s="2" t="s">
        <v>298</v>
      </c>
      <c r="U318" s="2" t="s">
        <v>31</v>
      </c>
      <c r="V318" s="2">
        <v>61303</v>
      </c>
      <c r="W318" s="13">
        <f>19+1.65+7.6</f>
        <v>28.25</v>
      </c>
      <c r="X318" s="21" t="s">
        <v>1289</v>
      </c>
      <c r="Y318" s="13">
        <f>W318-9.25</f>
        <v>19</v>
      </c>
      <c r="Z318" s="22">
        <f>O318*Y318%</f>
        <v>319.2</v>
      </c>
      <c r="AA318" s="22">
        <f>O318-Z318</f>
        <v>1360.8</v>
      </c>
      <c r="AB318" s="22">
        <f>AA318*1.65%</f>
        <v>22.453199999999999</v>
      </c>
      <c r="AC318" s="22">
        <f>O318*1.65%</f>
        <v>27.720000000000002</v>
      </c>
      <c r="AD318" s="26">
        <f>AC318-AB318</f>
        <v>5.2668000000000035</v>
      </c>
      <c r="AE318" s="22">
        <f>AA318*7.6%</f>
        <v>103.4208</v>
      </c>
      <c r="AF318">
        <f>O318*7.6%</f>
        <v>127.67999999999999</v>
      </c>
      <c r="AG318" s="26">
        <f>AF318-AE318</f>
        <v>24.259199999999993</v>
      </c>
    </row>
    <row r="319" spans="1:33" x14ac:dyDescent="0.25">
      <c r="A319">
        <v>500</v>
      </c>
      <c r="B319" s="10">
        <v>135153</v>
      </c>
      <c r="C319" s="10">
        <v>5</v>
      </c>
      <c r="D319" s="2" t="s">
        <v>143</v>
      </c>
      <c r="E319" s="3">
        <v>45075</v>
      </c>
      <c r="F319" s="4">
        <v>1</v>
      </c>
      <c r="G319" s="5">
        <v>420</v>
      </c>
      <c r="H319" s="4">
        <v>25.88</v>
      </c>
      <c r="I319" s="2" t="s">
        <v>23</v>
      </c>
      <c r="J319" s="2" t="s">
        <v>282</v>
      </c>
      <c r="K319" s="12" t="s">
        <v>283</v>
      </c>
      <c r="L319" s="2" t="s">
        <v>284</v>
      </c>
      <c r="M319" s="2" t="s">
        <v>285</v>
      </c>
      <c r="N319" s="2" t="s">
        <v>286</v>
      </c>
      <c r="O319" s="5">
        <v>420</v>
      </c>
      <c r="P319" s="5">
        <v>0</v>
      </c>
      <c r="Q319" s="5">
        <v>118.65</v>
      </c>
      <c r="R319" s="2" t="s">
        <v>29</v>
      </c>
      <c r="S319" s="5">
        <v>0</v>
      </c>
      <c r="T319" s="2" t="s">
        <v>287</v>
      </c>
      <c r="U319" s="2" t="s">
        <v>31</v>
      </c>
      <c r="V319" s="2">
        <v>61303</v>
      </c>
      <c r="W319" s="13">
        <f>19+1.65+7.6</f>
        <v>28.25</v>
      </c>
      <c r="X319" s="21" t="s">
        <v>1289</v>
      </c>
      <c r="Y319" s="13">
        <f>W319-9.25</f>
        <v>19</v>
      </c>
      <c r="Z319" s="22">
        <f>O319*Y319%</f>
        <v>79.8</v>
      </c>
      <c r="AA319" s="22">
        <f>O319-Z319</f>
        <v>340.2</v>
      </c>
      <c r="AB319" s="22">
        <f>AA319*1.65%</f>
        <v>5.6132999999999997</v>
      </c>
      <c r="AC319" s="22">
        <f>O319*1.65%</f>
        <v>6.9300000000000006</v>
      </c>
      <c r="AD319" s="26">
        <f>AC319-AB319</f>
        <v>1.3167000000000009</v>
      </c>
      <c r="AE319" s="22">
        <f>AA319*7.6%</f>
        <v>25.8552</v>
      </c>
      <c r="AF319">
        <f>O319*7.6%</f>
        <v>31.919999999999998</v>
      </c>
      <c r="AG319" s="26">
        <f>AF319-AE319</f>
        <v>6.0647999999999982</v>
      </c>
    </row>
    <row r="320" spans="1:33" x14ac:dyDescent="0.25">
      <c r="A320">
        <v>500</v>
      </c>
      <c r="B320" s="10">
        <v>135213</v>
      </c>
      <c r="C320" s="10">
        <v>5</v>
      </c>
      <c r="D320" s="2" t="s">
        <v>304</v>
      </c>
      <c r="E320" s="3">
        <v>45077</v>
      </c>
      <c r="F320" s="4">
        <v>360</v>
      </c>
      <c r="G320" s="5">
        <v>320.39999999999998</v>
      </c>
      <c r="H320" s="4">
        <v>18</v>
      </c>
      <c r="I320" s="2" t="s">
        <v>23</v>
      </c>
      <c r="J320" s="2" t="s">
        <v>282</v>
      </c>
      <c r="K320" s="12" t="s">
        <v>283</v>
      </c>
      <c r="L320" s="2" t="s">
        <v>397</v>
      </c>
      <c r="M320" s="2" t="s">
        <v>398</v>
      </c>
      <c r="N320" s="2" t="s">
        <v>399</v>
      </c>
      <c r="O320" s="5">
        <v>320.39999999999998</v>
      </c>
      <c r="P320" s="5">
        <v>0</v>
      </c>
      <c r="Q320" s="5">
        <v>90.52</v>
      </c>
      <c r="R320" s="2" t="s">
        <v>29</v>
      </c>
      <c r="S320" s="5">
        <v>0</v>
      </c>
      <c r="T320" s="2" t="s">
        <v>400</v>
      </c>
      <c r="U320" s="2" t="s">
        <v>31</v>
      </c>
      <c r="V320" s="2">
        <v>61304</v>
      </c>
      <c r="W320" s="13">
        <f>19+1.65+7.6</f>
        <v>28.25</v>
      </c>
      <c r="X320" s="21" t="s">
        <v>1289</v>
      </c>
      <c r="Y320" s="13">
        <f>W320-9.25</f>
        <v>19</v>
      </c>
      <c r="Z320" s="22">
        <f>O320*Y320%</f>
        <v>60.875999999999998</v>
      </c>
      <c r="AA320" s="22">
        <f>O320-Z320</f>
        <v>259.524</v>
      </c>
      <c r="AB320" s="22">
        <f>AA320*1.65%</f>
        <v>4.282146</v>
      </c>
      <c r="AC320" s="22">
        <f>O320*1.65%</f>
        <v>5.2866</v>
      </c>
      <c r="AD320" s="26">
        <f>AC320-AB320</f>
        <v>1.004454</v>
      </c>
      <c r="AE320" s="22">
        <f>AA320*7.6%</f>
        <v>19.723824</v>
      </c>
      <c r="AF320">
        <f>O320*7.6%</f>
        <v>24.350399999999997</v>
      </c>
      <c r="AG320" s="26">
        <f>AF320-AE320</f>
        <v>4.6265759999999965</v>
      </c>
    </row>
    <row r="321" spans="1:33" x14ac:dyDescent="0.25">
      <c r="A321">
        <v>500</v>
      </c>
      <c r="B321" s="10">
        <v>135214</v>
      </c>
      <c r="C321" s="10">
        <v>5</v>
      </c>
      <c r="D321" s="2" t="s">
        <v>304</v>
      </c>
      <c r="E321" s="3">
        <v>45077</v>
      </c>
      <c r="F321" s="4">
        <v>360</v>
      </c>
      <c r="G321" s="5">
        <v>320.39999999999998</v>
      </c>
      <c r="H321" s="4">
        <v>18</v>
      </c>
      <c r="I321" s="2" t="s">
        <v>23</v>
      </c>
      <c r="J321" s="2" t="s">
        <v>282</v>
      </c>
      <c r="K321" s="12" t="s">
        <v>283</v>
      </c>
      <c r="L321" s="2" t="s">
        <v>402</v>
      </c>
      <c r="M321" s="2" t="s">
        <v>403</v>
      </c>
      <c r="N321" s="2" t="s">
        <v>404</v>
      </c>
      <c r="O321" s="5">
        <v>320.39999999999998</v>
      </c>
      <c r="P321" s="5">
        <v>0</v>
      </c>
      <c r="Q321" s="5">
        <v>90.52</v>
      </c>
      <c r="R321" s="2" t="s">
        <v>29</v>
      </c>
      <c r="S321" s="5">
        <v>0</v>
      </c>
      <c r="T321" s="2" t="s">
        <v>405</v>
      </c>
      <c r="U321" s="2" t="s">
        <v>31</v>
      </c>
      <c r="V321" s="2">
        <v>61304</v>
      </c>
      <c r="W321" s="13">
        <f>19+1.65+7.6</f>
        <v>28.25</v>
      </c>
      <c r="X321" s="21" t="s">
        <v>1289</v>
      </c>
      <c r="Y321" s="13">
        <f>W321-9.25</f>
        <v>19</v>
      </c>
      <c r="Z321" s="22">
        <f>O321*Y321%</f>
        <v>60.875999999999998</v>
      </c>
      <c r="AA321" s="22">
        <f>O321-Z321</f>
        <v>259.524</v>
      </c>
      <c r="AB321" s="22">
        <f>AA321*1.65%</f>
        <v>4.282146</v>
      </c>
      <c r="AC321" s="22">
        <f>O321*1.65%</f>
        <v>5.2866</v>
      </c>
      <c r="AD321" s="26">
        <f>AC321-AB321</f>
        <v>1.004454</v>
      </c>
      <c r="AE321" s="22">
        <f>AA321*7.6%</f>
        <v>19.723824</v>
      </c>
      <c r="AF321">
        <f>O321*7.6%</f>
        <v>24.350399999999997</v>
      </c>
      <c r="AG321" s="26">
        <f>AF321-AE321</f>
        <v>4.6265759999999965</v>
      </c>
    </row>
    <row r="322" spans="1:33" x14ac:dyDescent="0.25">
      <c r="A322">
        <v>500</v>
      </c>
      <c r="B322" s="10">
        <v>135215</v>
      </c>
      <c r="C322" s="10">
        <v>5</v>
      </c>
      <c r="D322" s="2" t="s">
        <v>304</v>
      </c>
      <c r="E322" s="3">
        <v>45077</v>
      </c>
      <c r="F322" s="4">
        <v>360</v>
      </c>
      <c r="G322" s="5">
        <v>320.39999999999998</v>
      </c>
      <c r="H322" s="4">
        <v>18</v>
      </c>
      <c r="I322" s="2" t="s">
        <v>23</v>
      </c>
      <c r="J322" s="2" t="s">
        <v>282</v>
      </c>
      <c r="K322" s="12" t="s">
        <v>283</v>
      </c>
      <c r="L322" s="2" t="s">
        <v>407</v>
      </c>
      <c r="M322" s="2" t="s">
        <v>408</v>
      </c>
      <c r="N322" s="2" t="s">
        <v>409</v>
      </c>
      <c r="O322" s="5">
        <v>320.39999999999998</v>
      </c>
      <c r="P322" s="5">
        <v>0</v>
      </c>
      <c r="Q322" s="5">
        <v>90.52</v>
      </c>
      <c r="R322" s="2" t="s">
        <v>29</v>
      </c>
      <c r="S322" s="5">
        <v>0</v>
      </c>
      <c r="T322" s="2" t="s">
        <v>405</v>
      </c>
      <c r="U322" s="2" t="s">
        <v>31</v>
      </c>
      <c r="V322" s="2">
        <v>61304</v>
      </c>
      <c r="W322" s="13">
        <f>19+1.65+7.6</f>
        <v>28.25</v>
      </c>
      <c r="X322" s="21" t="s">
        <v>1289</v>
      </c>
      <c r="Y322" s="13">
        <f>W322-9.25</f>
        <v>19</v>
      </c>
      <c r="Z322" s="22">
        <f>O322*Y322%</f>
        <v>60.875999999999998</v>
      </c>
      <c r="AA322" s="22">
        <f>O322-Z322</f>
        <v>259.524</v>
      </c>
      <c r="AB322" s="22">
        <f>AA322*1.65%</f>
        <v>4.282146</v>
      </c>
      <c r="AC322" s="22">
        <f>O322*1.65%</f>
        <v>5.2866</v>
      </c>
      <c r="AD322" s="26">
        <f>AC322-AB322</f>
        <v>1.004454</v>
      </c>
      <c r="AE322" s="22">
        <f>AA322*7.6%</f>
        <v>19.723824</v>
      </c>
      <c r="AF322">
        <f>O322*7.6%</f>
        <v>24.350399999999997</v>
      </c>
      <c r="AG322" s="26">
        <f>AF322-AE322</f>
        <v>4.6265759999999965</v>
      </c>
    </row>
    <row r="323" spans="1:33" x14ac:dyDescent="0.25">
      <c r="B323" s="10"/>
      <c r="C323" s="10"/>
      <c r="E323" s="3"/>
      <c r="F323" s="4"/>
      <c r="G323" s="5"/>
      <c r="H323" s="4"/>
      <c r="O323" s="5">
        <f>SUM(O291:O322)</f>
        <v>24682.600000000002</v>
      </c>
      <c r="P323" s="5"/>
      <c r="Q323" s="5"/>
      <c r="S323" s="5"/>
      <c r="X323" s="21"/>
      <c r="Z323" s="22">
        <f>SUM(Z291:Z322)</f>
        <v>4689.6940000000013</v>
      </c>
      <c r="AA323" s="22"/>
      <c r="AB323" s="22"/>
      <c r="AC323" s="22"/>
      <c r="AD323" s="26">
        <f>SUM(AD291:AD322)</f>
        <v>77.379950999999991</v>
      </c>
      <c r="AE323" s="22"/>
      <c r="AG323" s="26">
        <f>SUM(AG291:AG322)</f>
        <v>356.41674399999999</v>
      </c>
    </row>
    <row r="324" spans="1:33" x14ac:dyDescent="0.25">
      <c r="B324" s="10"/>
      <c r="C324" s="10"/>
      <c r="E324" s="3"/>
      <c r="F324" s="4"/>
      <c r="G324" s="5"/>
      <c r="H324" s="4"/>
      <c r="O324" s="5">
        <f>24682.6</f>
        <v>24682.6</v>
      </c>
      <c r="P324" s="28" t="s">
        <v>1332</v>
      </c>
      <c r="Q324" s="5"/>
      <c r="S324" s="5"/>
      <c r="X324" s="21"/>
      <c r="Z324" s="22"/>
      <c r="AA324" s="22"/>
      <c r="AB324" s="22"/>
      <c r="AC324" s="22"/>
      <c r="AD324" s="26"/>
      <c r="AE324" s="22"/>
      <c r="AG324" s="26"/>
    </row>
    <row r="325" spans="1:33" x14ac:dyDescent="0.25">
      <c r="B325" s="10"/>
      <c r="C325" s="10"/>
      <c r="E325" s="3"/>
      <c r="F325" s="4"/>
      <c r="G325" s="5"/>
      <c r="H325" s="4"/>
      <c r="O325" s="5">
        <f>O323-O324</f>
        <v>0</v>
      </c>
      <c r="P325" s="28" t="s">
        <v>1333</v>
      </c>
      <c r="Q325" s="5"/>
      <c r="S325" s="5"/>
      <c r="X325" s="21"/>
      <c r="Z325" s="22"/>
      <c r="AA325" s="22"/>
      <c r="AB325" s="22"/>
      <c r="AC325" s="22"/>
      <c r="AD325" s="26"/>
      <c r="AE325" s="22"/>
      <c r="AG325" s="26"/>
    </row>
    <row r="326" spans="1:33" x14ac:dyDescent="0.25">
      <c r="B326" s="10"/>
      <c r="C326" s="10"/>
      <c r="E326" s="3"/>
      <c r="F326" s="4"/>
      <c r="G326" s="5"/>
      <c r="H326" s="4"/>
      <c r="O326" s="5"/>
      <c r="P326" s="5"/>
      <c r="Q326" s="5"/>
      <c r="S326" s="5"/>
      <c r="X326" s="21"/>
      <c r="Z326" s="22"/>
      <c r="AA326" s="22"/>
      <c r="AB326" s="22"/>
      <c r="AC326" s="22"/>
      <c r="AD326" s="26"/>
      <c r="AE326" s="22"/>
      <c r="AG326" s="26"/>
    </row>
    <row r="327" spans="1:33" x14ac:dyDescent="0.25">
      <c r="A327">
        <v>700</v>
      </c>
      <c r="B327" s="10">
        <v>20653</v>
      </c>
      <c r="C327" s="10">
        <v>11</v>
      </c>
      <c r="D327" s="2" t="s">
        <v>100</v>
      </c>
      <c r="E327" s="3">
        <v>45049</v>
      </c>
      <c r="F327" s="4">
        <v>5000</v>
      </c>
      <c r="G327" s="5">
        <v>700</v>
      </c>
      <c r="H327" s="4">
        <v>10</v>
      </c>
      <c r="I327" s="2" t="s">
        <v>23</v>
      </c>
      <c r="J327" s="2" t="s">
        <v>46</v>
      </c>
      <c r="K327" s="12" t="s">
        <v>47</v>
      </c>
      <c r="L327" s="2" t="s">
        <v>199</v>
      </c>
      <c r="M327" s="2" t="s">
        <v>200</v>
      </c>
      <c r="N327" s="2" t="s">
        <v>201</v>
      </c>
      <c r="O327" s="5">
        <v>700</v>
      </c>
      <c r="P327" s="5">
        <v>0</v>
      </c>
      <c r="Q327" s="5">
        <v>190.75</v>
      </c>
      <c r="R327" s="2" t="s">
        <v>29</v>
      </c>
      <c r="S327" s="5">
        <v>0</v>
      </c>
      <c r="T327" s="2" t="s">
        <v>202</v>
      </c>
      <c r="U327" s="2" t="s">
        <v>31</v>
      </c>
      <c r="V327" s="2">
        <v>62204</v>
      </c>
      <c r="W327" s="13">
        <f>18+1.65+7.6</f>
        <v>27.25</v>
      </c>
      <c r="X327" s="21" t="s">
        <v>1289</v>
      </c>
      <c r="Y327" s="13">
        <f>W327-9.25</f>
        <v>18</v>
      </c>
      <c r="Z327" s="22">
        <f>O327*Y327%</f>
        <v>126</v>
      </c>
      <c r="AA327" s="22">
        <f>O327-Z327</f>
        <v>574</v>
      </c>
      <c r="AB327" s="22">
        <f>AA327*1.65%</f>
        <v>9.4710000000000001</v>
      </c>
      <c r="AC327" s="22">
        <f>O327*1.65%</f>
        <v>11.55</v>
      </c>
      <c r="AD327" s="26">
        <f>AC327-AB327</f>
        <v>2.0790000000000006</v>
      </c>
      <c r="AE327" s="22">
        <f>AA327*7.6%</f>
        <v>43.624000000000002</v>
      </c>
      <c r="AF327">
        <f>O327*7.6%</f>
        <v>53.199999999999996</v>
      </c>
      <c r="AG327" s="26">
        <f>AF327-AE327</f>
        <v>9.5759999999999934</v>
      </c>
    </row>
    <row r="328" spans="1:33" x14ac:dyDescent="0.25">
      <c r="A328">
        <v>700</v>
      </c>
      <c r="B328" s="10">
        <v>20656</v>
      </c>
      <c r="C328" s="10">
        <v>11</v>
      </c>
      <c r="D328" s="2" t="s">
        <v>100</v>
      </c>
      <c r="E328" s="3">
        <v>45049</v>
      </c>
      <c r="F328" s="4">
        <v>5000</v>
      </c>
      <c r="G328" s="5">
        <v>700</v>
      </c>
      <c r="H328" s="4">
        <v>10</v>
      </c>
      <c r="I328" s="2" t="s">
        <v>23</v>
      </c>
      <c r="J328" s="2" t="s">
        <v>46</v>
      </c>
      <c r="K328" s="12" t="s">
        <v>47</v>
      </c>
      <c r="L328" s="2" t="s">
        <v>199</v>
      </c>
      <c r="M328" s="2" t="s">
        <v>200</v>
      </c>
      <c r="N328" s="2" t="s">
        <v>201</v>
      </c>
      <c r="O328" s="5">
        <v>700</v>
      </c>
      <c r="P328" s="5">
        <v>0</v>
      </c>
      <c r="Q328" s="5">
        <v>190.75</v>
      </c>
      <c r="R328" s="2" t="s">
        <v>29</v>
      </c>
      <c r="S328" s="5">
        <v>0</v>
      </c>
      <c r="T328" s="2" t="s">
        <v>202</v>
      </c>
      <c r="U328" s="2" t="s">
        <v>31</v>
      </c>
      <c r="V328" s="2">
        <v>62204</v>
      </c>
      <c r="W328" s="13">
        <f>18+1.65+7.6</f>
        <v>27.25</v>
      </c>
      <c r="X328" s="21" t="s">
        <v>1289</v>
      </c>
      <c r="Y328" s="13">
        <f>W328-9.25</f>
        <v>18</v>
      </c>
      <c r="Z328" s="22">
        <f>O328*Y328%</f>
        <v>126</v>
      </c>
      <c r="AA328" s="22">
        <f>O328-Z328</f>
        <v>574</v>
      </c>
      <c r="AB328" s="22">
        <f>AA328*1.65%</f>
        <v>9.4710000000000001</v>
      </c>
      <c r="AC328" s="22">
        <f>O328*1.65%</f>
        <v>11.55</v>
      </c>
      <c r="AD328" s="26">
        <f>AC328-AB328</f>
        <v>2.0790000000000006</v>
      </c>
      <c r="AE328" s="22">
        <f>AA328*7.6%</f>
        <v>43.624000000000002</v>
      </c>
      <c r="AF328">
        <f>O328*7.6%</f>
        <v>53.199999999999996</v>
      </c>
      <c r="AG328" s="26">
        <f>AF328-AE328</f>
        <v>9.5759999999999934</v>
      </c>
    </row>
    <row r="329" spans="1:33" x14ac:dyDescent="0.25">
      <c r="A329">
        <v>700</v>
      </c>
      <c r="B329" s="10">
        <v>20666</v>
      </c>
      <c r="C329" s="10">
        <v>11</v>
      </c>
      <c r="D329" s="2" t="s">
        <v>205</v>
      </c>
      <c r="E329" s="3">
        <v>45050</v>
      </c>
      <c r="F329" s="4">
        <v>350</v>
      </c>
      <c r="G329" s="5">
        <v>350</v>
      </c>
      <c r="H329" s="4">
        <v>17.5</v>
      </c>
      <c r="I329" s="2" t="s">
        <v>23</v>
      </c>
      <c r="J329" s="2" t="s">
        <v>46</v>
      </c>
      <c r="K329" s="12" t="s">
        <v>47</v>
      </c>
      <c r="L329" s="2" t="s">
        <v>206</v>
      </c>
      <c r="M329" s="2" t="s">
        <v>207</v>
      </c>
      <c r="N329" s="2" t="s">
        <v>208</v>
      </c>
      <c r="O329" s="5">
        <v>350</v>
      </c>
      <c r="P329" s="5">
        <v>0</v>
      </c>
      <c r="Q329" s="5">
        <v>95.38</v>
      </c>
      <c r="R329" s="2" t="s">
        <v>29</v>
      </c>
      <c r="S329" s="5">
        <v>0</v>
      </c>
      <c r="T329" s="2" t="s">
        <v>50</v>
      </c>
      <c r="U329" s="2" t="s">
        <v>31</v>
      </c>
      <c r="V329" s="2">
        <v>62204</v>
      </c>
      <c r="W329" s="13">
        <f>18+1.65+7.6</f>
        <v>27.25</v>
      </c>
      <c r="X329" s="21" t="s">
        <v>1289</v>
      </c>
      <c r="Y329" s="13">
        <f>W329-9.25</f>
        <v>18</v>
      </c>
      <c r="Z329" s="22">
        <f>O329*Y329%</f>
        <v>63</v>
      </c>
      <c r="AA329" s="22">
        <f>O329-Z329</f>
        <v>287</v>
      </c>
      <c r="AB329" s="22">
        <f>AA329*1.65%</f>
        <v>4.7355</v>
      </c>
      <c r="AC329" s="22">
        <f>O329*1.65%</f>
        <v>5.7750000000000004</v>
      </c>
      <c r="AD329" s="26">
        <f>AC329-AB329</f>
        <v>1.0395000000000003</v>
      </c>
      <c r="AE329" s="22">
        <f>AA329*7.6%</f>
        <v>21.812000000000001</v>
      </c>
      <c r="AF329">
        <f>O329*7.6%</f>
        <v>26.599999999999998</v>
      </c>
      <c r="AG329" s="26">
        <f>AF329-AE329</f>
        <v>4.7879999999999967</v>
      </c>
    </row>
    <row r="330" spans="1:33" x14ac:dyDescent="0.25">
      <c r="A330">
        <v>700</v>
      </c>
      <c r="B330" s="10">
        <v>20734</v>
      </c>
      <c r="C330" s="10">
        <v>11</v>
      </c>
      <c r="D330" s="2" t="s">
        <v>22</v>
      </c>
      <c r="E330" s="3">
        <v>45058</v>
      </c>
      <c r="F330" s="4">
        <v>2</v>
      </c>
      <c r="G330" s="5">
        <v>216</v>
      </c>
      <c r="H330" s="4">
        <v>28.58</v>
      </c>
      <c r="I330" s="2" t="s">
        <v>23</v>
      </c>
      <c r="J330" s="2" t="s">
        <v>46</v>
      </c>
      <c r="K330" s="12" t="s">
        <v>47</v>
      </c>
      <c r="L330" s="2" t="s">
        <v>210</v>
      </c>
      <c r="M330" s="2" t="s">
        <v>211</v>
      </c>
      <c r="N330" s="2" t="s">
        <v>212</v>
      </c>
      <c r="O330" s="5">
        <v>216</v>
      </c>
      <c r="P330" s="5">
        <v>0</v>
      </c>
      <c r="Q330" s="5">
        <v>58.86</v>
      </c>
      <c r="R330" s="2" t="s">
        <v>29</v>
      </c>
      <c r="S330" s="5">
        <v>0</v>
      </c>
      <c r="T330" s="2" t="s">
        <v>213</v>
      </c>
      <c r="U330" s="2" t="s">
        <v>31</v>
      </c>
      <c r="V330" s="2">
        <v>62203</v>
      </c>
      <c r="W330" s="13">
        <f>18+1.65+7.6</f>
        <v>27.25</v>
      </c>
      <c r="X330" s="21" t="s">
        <v>1289</v>
      </c>
      <c r="Y330" s="13">
        <f>W330-9.25</f>
        <v>18</v>
      </c>
      <c r="Z330" s="22">
        <f>O330*Y330%</f>
        <v>38.879999999999995</v>
      </c>
      <c r="AA330" s="22">
        <f>O330-Z330</f>
        <v>177.12</v>
      </c>
      <c r="AB330" s="22">
        <f>AA330*1.65%</f>
        <v>2.9224800000000002</v>
      </c>
      <c r="AC330" s="22">
        <f>O330*1.65%</f>
        <v>3.5640000000000001</v>
      </c>
      <c r="AD330" s="26">
        <f>AC330-AB330</f>
        <v>0.64151999999999987</v>
      </c>
      <c r="AE330" s="22">
        <f>AA330*7.6%</f>
        <v>13.461119999999999</v>
      </c>
      <c r="AF330">
        <f>O330*7.6%</f>
        <v>16.416</v>
      </c>
      <c r="AG330" s="26">
        <f>AF330-AE330</f>
        <v>2.9548800000000011</v>
      </c>
    </row>
    <row r="331" spans="1:33" x14ac:dyDescent="0.25">
      <c r="A331">
        <v>700</v>
      </c>
      <c r="B331" s="10">
        <v>979</v>
      </c>
      <c r="C331" s="10">
        <v>700</v>
      </c>
      <c r="D331" s="2" t="s">
        <v>45</v>
      </c>
      <c r="E331" s="3">
        <v>45049</v>
      </c>
      <c r="F331" s="4">
        <v>1</v>
      </c>
      <c r="G331" s="5">
        <v>165</v>
      </c>
      <c r="H331" s="4">
        <v>7.4</v>
      </c>
      <c r="I331" s="2" t="s">
        <v>23</v>
      </c>
      <c r="J331" s="2" t="s">
        <v>46</v>
      </c>
      <c r="K331" s="12" t="s">
        <v>47</v>
      </c>
      <c r="L331" s="2" t="s">
        <v>48</v>
      </c>
      <c r="M331" s="2" t="s">
        <v>27</v>
      </c>
      <c r="N331" s="2" t="s">
        <v>49</v>
      </c>
      <c r="O331" s="5">
        <v>165</v>
      </c>
      <c r="P331" s="5">
        <v>0</v>
      </c>
      <c r="Q331" s="5">
        <v>44.96</v>
      </c>
      <c r="R331" s="2" t="s">
        <v>29</v>
      </c>
      <c r="S331" s="5">
        <v>0</v>
      </c>
      <c r="T331" s="2" t="s">
        <v>50</v>
      </c>
      <c r="U331" s="2" t="s">
        <v>31</v>
      </c>
      <c r="V331" s="2">
        <v>62203</v>
      </c>
      <c r="W331" s="13">
        <f>18+1.65+7.6</f>
        <v>27.25</v>
      </c>
      <c r="X331" s="21" t="s">
        <v>1289</v>
      </c>
      <c r="Y331" s="13">
        <f>W331-9.25</f>
        <v>18</v>
      </c>
      <c r="Z331" s="22">
        <f>O331*Y331%</f>
        <v>29.7</v>
      </c>
      <c r="AA331" s="22">
        <f>O331-Z331</f>
        <v>135.30000000000001</v>
      </c>
      <c r="AB331" s="22">
        <f>AA331*1.65%</f>
        <v>2.2324500000000005</v>
      </c>
      <c r="AC331" s="22">
        <f>O331*1.65%</f>
        <v>2.7225000000000001</v>
      </c>
      <c r="AD331" s="26">
        <f>AC331-AB331</f>
        <v>0.49004999999999965</v>
      </c>
      <c r="AE331" s="22">
        <f>AA331*7.6%</f>
        <v>10.2828</v>
      </c>
      <c r="AF331">
        <f>O331*7.6%</f>
        <v>12.54</v>
      </c>
      <c r="AG331" s="26">
        <f>AF331-AE331</f>
        <v>2.2571999999999992</v>
      </c>
    </row>
    <row r="332" spans="1:33" x14ac:dyDescent="0.25">
      <c r="A332">
        <v>700</v>
      </c>
      <c r="B332" s="10">
        <v>999</v>
      </c>
      <c r="C332" s="10">
        <v>700</v>
      </c>
      <c r="D332" s="2" t="s">
        <v>45</v>
      </c>
      <c r="E332" s="3">
        <v>45058</v>
      </c>
      <c r="F332" s="4">
        <v>1</v>
      </c>
      <c r="G332" s="5">
        <v>165</v>
      </c>
      <c r="H332" s="4">
        <v>7.4</v>
      </c>
      <c r="I332" s="2" t="s">
        <v>23</v>
      </c>
      <c r="J332" s="2" t="s">
        <v>46</v>
      </c>
      <c r="K332" s="12" t="s">
        <v>47</v>
      </c>
      <c r="L332" s="2" t="s">
        <v>48</v>
      </c>
      <c r="M332" s="2" t="s">
        <v>27</v>
      </c>
      <c r="N332" s="2" t="s">
        <v>49</v>
      </c>
      <c r="O332" s="5">
        <v>165</v>
      </c>
      <c r="P332" s="5">
        <v>0</v>
      </c>
      <c r="Q332" s="5">
        <v>44.96</v>
      </c>
      <c r="R332" s="2" t="s">
        <v>29</v>
      </c>
      <c r="S332" s="5">
        <v>0</v>
      </c>
      <c r="T332" s="2" t="s">
        <v>50</v>
      </c>
      <c r="U332" s="2" t="s">
        <v>31</v>
      </c>
      <c r="V332" s="2">
        <v>62203</v>
      </c>
      <c r="W332" s="13">
        <f>18+1.65+7.6</f>
        <v>27.25</v>
      </c>
      <c r="X332" s="21" t="s">
        <v>1289</v>
      </c>
      <c r="Y332" s="13">
        <f>W332-9.25</f>
        <v>18</v>
      </c>
      <c r="Z332" s="22">
        <f>O332*Y332%</f>
        <v>29.7</v>
      </c>
      <c r="AA332" s="22">
        <f>O332-Z332</f>
        <v>135.30000000000001</v>
      </c>
      <c r="AB332" s="22">
        <f>AA332*1.65%</f>
        <v>2.2324500000000005</v>
      </c>
      <c r="AC332" s="22">
        <f>O332*1.65%</f>
        <v>2.7225000000000001</v>
      </c>
      <c r="AD332" s="26">
        <f>AC332-AB332</f>
        <v>0.49004999999999965</v>
      </c>
      <c r="AE332" s="22">
        <f>AA332*7.6%</f>
        <v>10.2828</v>
      </c>
      <c r="AF332">
        <f>O332*7.6%</f>
        <v>12.54</v>
      </c>
      <c r="AG332" s="26">
        <f>AF332-AE332</f>
        <v>2.2571999999999992</v>
      </c>
    </row>
    <row r="333" spans="1:33" x14ac:dyDescent="0.25">
      <c r="A333">
        <v>700</v>
      </c>
      <c r="B333" s="10">
        <v>1006</v>
      </c>
      <c r="C333" s="10">
        <v>700</v>
      </c>
      <c r="D333" s="2" t="s">
        <v>22</v>
      </c>
      <c r="E333" s="3">
        <v>45064</v>
      </c>
      <c r="F333" s="4">
        <v>1</v>
      </c>
      <c r="G333" s="5">
        <v>165</v>
      </c>
      <c r="H333" s="4">
        <v>14.29</v>
      </c>
      <c r="I333" s="2" t="s">
        <v>23</v>
      </c>
      <c r="J333" s="2" t="s">
        <v>46</v>
      </c>
      <c r="K333" s="12" t="s">
        <v>47</v>
      </c>
      <c r="L333" s="2" t="s">
        <v>48</v>
      </c>
      <c r="M333" s="2" t="s">
        <v>27</v>
      </c>
      <c r="N333" s="2" t="s">
        <v>49</v>
      </c>
      <c r="O333" s="5">
        <v>165</v>
      </c>
      <c r="P333" s="5">
        <v>0</v>
      </c>
      <c r="Q333" s="5">
        <v>44.96</v>
      </c>
      <c r="R333" s="2" t="s">
        <v>29</v>
      </c>
      <c r="S333" s="5">
        <v>0</v>
      </c>
      <c r="T333" s="2" t="s">
        <v>50</v>
      </c>
      <c r="U333" s="2" t="s">
        <v>31</v>
      </c>
      <c r="V333" s="2">
        <v>62203</v>
      </c>
      <c r="W333" s="13">
        <f>18+1.65+7.6</f>
        <v>27.25</v>
      </c>
      <c r="X333" s="21" t="s">
        <v>1289</v>
      </c>
      <c r="Y333" s="13">
        <f>W333-9.25</f>
        <v>18</v>
      </c>
      <c r="Z333" s="22">
        <f>O333*Y333%</f>
        <v>29.7</v>
      </c>
      <c r="AA333" s="22">
        <f>O333-Z333</f>
        <v>135.30000000000001</v>
      </c>
      <c r="AB333" s="22">
        <f>AA333*1.65%</f>
        <v>2.2324500000000005</v>
      </c>
      <c r="AC333" s="22">
        <f>O333*1.65%</f>
        <v>2.7225000000000001</v>
      </c>
      <c r="AD333" s="26">
        <f>AC333-AB333</f>
        <v>0.49004999999999965</v>
      </c>
      <c r="AE333" s="22">
        <f>AA333*7.6%</f>
        <v>10.2828</v>
      </c>
      <c r="AF333">
        <f>O333*7.6%</f>
        <v>12.54</v>
      </c>
      <c r="AG333" s="26">
        <f>AF333-AE333</f>
        <v>2.2571999999999992</v>
      </c>
    </row>
    <row r="334" spans="1:33" x14ac:dyDescent="0.25">
      <c r="B334" s="10"/>
      <c r="C334" s="10"/>
      <c r="E334" s="3"/>
      <c r="F334" s="4"/>
      <c r="G334" s="5"/>
      <c r="H334" s="4"/>
      <c r="O334" s="5">
        <f>SUM(O327:O333)</f>
        <v>2461</v>
      </c>
      <c r="P334" s="5"/>
      <c r="Q334" s="5"/>
      <c r="S334" s="5"/>
      <c r="X334" s="21"/>
      <c r="Z334" s="22">
        <f>SUM(Z327:Z333)</f>
        <v>442.97999999999996</v>
      </c>
      <c r="AA334" s="22"/>
      <c r="AB334" s="22"/>
      <c r="AC334" s="22"/>
      <c r="AD334" s="26">
        <f>SUM(AD327:AD333)</f>
        <v>7.3091700000000017</v>
      </c>
      <c r="AE334" s="22"/>
      <c r="AG334" s="26">
        <f>SUM(AG327:AG333)</f>
        <v>33.666479999999979</v>
      </c>
    </row>
    <row r="335" spans="1:33" x14ac:dyDescent="0.25">
      <c r="B335" s="10"/>
      <c r="C335" s="10"/>
      <c r="E335" s="3"/>
      <c r="F335" s="4"/>
      <c r="G335" s="5"/>
      <c r="H335" s="4"/>
      <c r="O335" s="5">
        <v>2461</v>
      </c>
      <c r="P335" s="28" t="s">
        <v>1332</v>
      </c>
      <c r="Q335" s="5"/>
      <c r="S335" s="5"/>
      <c r="X335" s="21"/>
      <c r="Z335" s="22"/>
      <c r="AA335" s="22"/>
      <c r="AB335" s="22"/>
      <c r="AC335" s="22"/>
      <c r="AD335" s="26"/>
      <c r="AE335" s="22"/>
      <c r="AG335" s="26"/>
    </row>
    <row r="336" spans="1:33" x14ac:dyDescent="0.25">
      <c r="B336" s="10"/>
      <c r="C336" s="10"/>
      <c r="E336" s="3"/>
      <c r="F336" s="4"/>
      <c r="G336" s="5"/>
      <c r="H336" s="4"/>
      <c r="O336" s="5">
        <f>O334-O335</f>
        <v>0</v>
      </c>
      <c r="P336" s="28" t="s">
        <v>1333</v>
      </c>
      <c r="Q336" s="5"/>
      <c r="S336" s="5"/>
      <c r="X336" s="21"/>
      <c r="Z336" s="22"/>
      <c r="AA336" s="22"/>
      <c r="AB336" s="22"/>
      <c r="AC336" s="22"/>
      <c r="AD336" s="26"/>
      <c r="AE336" s="22"/>
      <c r="AG336" s="26"/>
    </row>
    <row r="337" spans="1:33" x14ac:dyDescent="0.25">
      <c r="B337" s="10"/>
      <c r="C337" s="10"/>
      <c r="E337" s="3"/>
      <c r="F337" s="4"/>
      <c r="G337" s="5"/>
      <c r="H337" s="4"/>
      <c r="O337" s="5"/>
      <c r="P337" s="5"/>
      <c r="Q337" s="5"/>
      <c r="S337" s="5"/>
      <c r="X337" s="21"/>
      <c r="Z337" s="22"/>
      <c r="AA337" s="22"/>
      <c r="AB337" s="22"/>
      <c r="AC337" s="22"/>
      <c r="AD337" s="26"/>
      <c r="AE337" s="22"/>
      <c r="AG337" s="26"/>
    </row>
    <row r="338" spans="1:33" x14ac:dyDescent="0.25">
      <c r="A338">
        <v>800</v>
      </c>
      <c r="B338" s="10">
        <v>11116</v>
      </c>
      <c r="C338" s="10">
        <v>14</v>
      </c>
      <c r="D338" s="2" t="s">
        <v>92</v>
      </c>
      <c r="E338" s="3">
        <v>45048</v>
      </c>
      <c r="F338" s="4">
        <v>1</v>
      </c>
      <c r="G338" s="5">
        <v>360</v>
      </c>
      <c r="H338" s="4">
        <v>4</v>
      </c>
      <c r="I338" s="2" t="s">
        <v>23</v>
      </c>
      <c r="J338" s="2" t="s">
        <v>93</v>
      </c>
      <c r="K338" s="12" t="s">
        <v>94</v>
      </c>
      <c r="L338" s="2" t="s">
        <v>95</v>
      </c>
      <c r="M338" s="2" t="s">
        <v>96</v>
      </c>
      <c r="N338" s="2" t="s">
        <v>97</v>
      </c>
      <c r="O338" s="5">
        <v>360</v>
      </c>
      <c r="P338" s="5">
        <v>0</v>
      </c>
      <c r="Q338" s="5">
        <v>94.5</v>
      </c>
      <c r="R338" s="2" t="s">
        <v>29</v>
      </c>
      <c r="S338" s="5">
        <v>0</v>
      </c>
      <c r="T338" s="2" t="s">
        <v>98</v>
      </c>
      <c r="U338" s="2" t="s">
        <v>31</v>
      </c>
      <c r="V338" s="2">
        <v>62804</v>
      </c>
      <c r="W338" s="13">
        <f>17+1.65+7.6</f>
        <v>26.25</v>
      </c>
      <c r="X338" s="21" t="s">
        <v>1289</v>
      </c>
      <c r="Y338" s="13">
        <f>W338-9.25</f>
        <v>17</v>
      </c>
      <c r="Z338" s="22">
        <f>O338*Y338%</f>
        <v>61.2</v>
      </c>
      <c r="AA338" s="22">
        <f>O338-Z338</f>
        <v>298.8</v>
      </c>
      <c r="AB338" s="22">
        <f>AA338*1.65%</f>
        <v>4.9302000000000001</v>
      </c>
      <c r="AC338" s="22">
        <f>O338*1.65%</f>
        <v>5.94</v>
      </c>
      <c r="AD338" s="26">
        <f>AC338-AB338</f>
        <v>1.0098000000000003</v>
      </c>
      <c r="AE338" s="22">
        <f>AA338*7.6%</f>
        <v>22.7088</v>
      </c>
      <c r="AF338">
        <f>O338*7.6%</f>
        <v>27.36</v>
      </c>
      <c r="AG338" s="26">
        <f>AF338-AE338</f>
        <v>4.6511999999999993</v>
      </c>
    </row>
    <row r="339" spans="1:33" x14ac:dyDescent="0.25">
      <c r="A339">
        <v>800</v>
      </c>
      <c r="B339" s="10">
        <v>11117</v>
      </c>
      <c r="C339" s="10">
        <v>14</v>
      </c>
      <c r="D339" s="2" t="s">
        <v>100</v>
      </c>
      <c r="E339" s="3">
        <v>45049</v>
      </c>
      <c r="F339" s="4">
        <v>5000</v>
      </c>
      <c r="G339" s="5">
        <v>700</v>
      </c>
      <c r="H339" s="4">
        <v>10</v>
      </c>
      <c r="I339" s="2" t="s">
        <v>23</v>
      </c>
      <c r="J339" s="2" t="s">
        <v>93</v>
      </c>
      <c r="K339" s="12" t="s">
        <v>94</v>
      </c>
      <c r="L339" s="2" t="s">
        <v>101</v>
      </c>
      <c r="M339" s="2" t="s">
        <v>102</v>
      </c>
      <c r="N339" s="2" t="s">
        <v>103</v>
      </c>
      <c r="O339" s="5">
        <v>700</v>
      </c>
      <c r="P339" s="5">
        <v>0</v>
      </c>
      <c r="Q339" s="5">
        <v>183.75</v>
      </c>
      <c r="R339" s="2" t="s">
        <v>29</v>
      </c>
      <c r="S339" s="5">
        <v>0</v>
      </c>
      <c r="T339" s="2" t="s">
        <v>104</v>
      </c>
      <c r="U339" s="2" t="s">
        <v>31</v>
      </c>
      <c r="V339" s="2">
        <v>62404</v>
      </c>
      <c r="W339" s="13">
        <f>17+1.65+7.6</f>
        <v>26.25</v>
      </c>
      <c r="X339" s="21" t="s">
        <v>1289</v>
      </c>
      <c r="Y339" s="13">
        <f>W339-9.25</f>
        <v>17</v>
      </c>
      <c r="Z339" s="22">
        <f>O339*Y339%</f>
        <v>119.00000000000001</v>
      </c>
      <c r="AA339" s="22">
        <f>O339-Z339</f>
        <v>581</v>
      </c>
      <c r="AB339" s="22">
        <f>AA339*1.65%</f>
        <v>9.5865000000000009</v>
      </c>
      <c r="AC339" s="22">
        <f>O339*1.65%</f>
        <v>11.55</v>
      </c>
      <c r="AD339" s="26">
        <f>AC339-AB339</f>
        <v>1.9634999999999998</v>
      </c>
      <c r="AE339" s="22">
        <f>AA339*7.6%</f>
        <v>44.155999999999999</v>
      </c>
      <c r="AF339">
        <f>O339*7.6%</f>
        <v>53.199999999999996</v>
      </c>
      <c r="AG339" s="26">
        <f>AF339-AE339</f>
        <v>9.0439999999999969</v>
      </c>
    </row>
    <row r="340" spans="1:33" x14ac:dyDescent="0.25">
      <c r="A340">
        <v>800</v>
      </c>
      <c r="B340" s="10">
        <v>11120</v>
      </c>
      <c r="C340" s="10">
        <v>14</v>
      </c>
      <c r="D340" s="2" t="s">
        <v>106</v>
      </c>
      <c r="E340" s="3">
        <v>45050</v>
      </c>
      <c r="F340" s="4">
        <v>1</v>
      </c>
      <c r="G340" s="5">
        <v>126.5</v>
      </c>
      <c r="H340" s="4">
        <v>0.8</v>
      </c>
      <c r="I340" s="2" t="s">
        <v>23</v>
      </c>
      <c r="J340" s="2" t="s">
        <v>93</v>
      </c>
      <c r="K340" s="12" t="s">
        <v>94</v>
      </c>
      <c r="L340" s="2" t="s">
        <v>107</v>
      </c>
      <c r="M340" s="2" t="s">
        <v>108</v>
      </c>
      <c r="N340" s="2" t="s">
        <v>109</v>
      </c>
      <c r="O340" s="5">
        <v>126.5</v>
      </c>
      <c r="P340" s="5">
        <v>0</v>
      </c>
      <c r="Q340" s="5">
        <v>33.21</v>
      </c>
      <c r="R340" s="2" t="s">
        <v>29</v>
      </c>
      <c r="S340" s="5">
        <v>0</v>
      </c>
      <c r="T340" s="2" t="s">
        <v>98</v>
      </c>
      <c r="U340" s="2" t="s">
        <v>31</v>
      </c>
      <c r="V340" s="2">
        <v>62804</v>
      </c>
      <c r="W340" s="13">
        <f>17+1.65+7.6</f>
        <v>26.25</v>
      </c>
      <c r="X340" s="21" t="s">
        <v>1289</v>
      </c>
      <c r="Y340" s="13">
        <f>W340-9.25</f>
        <v>17</v>
      </c>
      <c r="Z340" s="22">
        <f>O340*Y340%</f>
        <v>21.505000000000003</v>
      </c>
      <c r="AA340" s="22">
        <f>O340-Z340</f>
        <v>104.995</v>
      </c>
      <c r="AB340" s="22">
        <f>AA340*1.65%</f>
        <v>1.7324175000000002</v>
      </c>
      <c r="AC340" s="22">
        <f>O340*1.65%</f>
        <v>2.08725</v>
      </c>
      <c r="AD340" s="26">
        <f>AC340-AB340</f>
        <v>0.35483249999999988</v>
      </c>
      <c r="AE340" s="22">
        <f>AA340*7.6%</f>
        <v>7.9796199999999997</v>
      </c>
      <c r="AF340">
        <f>O340*7.6%</f>
        <v>9.613999999999999</v>
      </c>
      <c r="AG340" s="26">
        <f>AF340-AE340</f>
        <v>1.6343799999999993</v>
      </c>
    </row>
    <row r="341" spans="1:33" x14ac:dyDescent="0.25">
      <c r="A341">
        <v>800</v>
      </c>
      <c r="B341" s="10">
        <v>11121</v>
      </c>
      <c r="C341" s="10">
        <v>14</v>
      </c>
      <c r="D341" s="2" t="s">
        <v>111</v>
      </c>
      <c r="E341" s="3">
        <v>45050</v>
      </c>
      <c r="F341" s="4">
        <v>1</v>
      </c>
      <c r="G341" s="5">
        <v>30</v>
      </c>
      <c r="H341" s="4">
        <v>1</v>
      </c>
      <c r="I341" s="2" t="s">
        <v>23</v>
      </c>
      <c r="J341" s="2" t="s">
        <v>93</v>
      </c>
      <c r="K341" s="12" t="s">
        <v>94</v>
      </c>
      <c r="L341" s="2" t="s">
        <v>112</v>
      </c>
      <c r="M341" s="2" t="s">
        <v>113</v>
      </c>
      <c r="N341" s="2" t="s">
        <v>114</v>
      </c>
      <c r="O341" s="5">
        <v>30</v>
      </c>
      <c r="P341" s="5">
        <v>0</v>
      </c>
      <c r="Q341" s="5">
        <v>7.88</v>
      </c>
      <c r="R341" s="2" t="s">
        <v>29</v>
      </c>
      <c r="S341" s="5">
        <v>0</v>
      </c>
      <c r="T341" s="2" t="s">
        <v>115</v>
      </c>
      <c r="U341" s="2" t="s">
        <v>31</v>
      </c>
      <c r="V341" s="2">
        <v>62404</v>
      </c>
      <c r="W341" s="13">
        <f>17+1.65+7.6</f>
        <v>26.25</v>
      </c>
      <c r="X341" s="21" t="s">
        <v>1289</v>
      </c>
      <c r="Y341" s="13">
        <f>W341-9.25</f>
        <v>17</v>
      </c>
      <c r="Z341" s="22">
        <f>O341*Y341%</f>
        <v>5.1000000000000005</v>
      </c>
      <c r="AA341" s="22">
        <f>O341-Z341</f>
        <v>24.9</v>
      </c>
      <c r="AB341" s="22">
        <f>AA341*1.65%</f>
        <v>0.41084999999999999</v>
      </c>
      <c r="AC341" s="22">
        <f>O341*1.65%</f>
        <v>0.495</v>
      </c>
      <c r="AD341" s="26">
        <f>AC341-AB341</f>
        <v>8.4150000000000003E-2</v>
      </c>
      <c r="AE341" s="22">
        <f>AA341*7.6%</f>
        <v>1.8923999999999999</v>
      </c>
      <c r="AF341">
        <f>O341*7.6%</f>
        <v>2.2799999999999998</v>
      </c>
      <c r="AG341" s="26">
        <f>AF341-AE341</f>
        <v>0.38759999999999994</v>
      </c>
    </row>
    <row r="342" spans="1:33" x14ac:dyDescent="0.25">
      <c r="A342">
        <v>800</v>
      </c>
      <c r="B342" s="10">
        <v>11132</v>
      </c>
      <c r="C342" s="10">
        <v>14</v>
      </c>
      <c r="D342" s="2" t="s">
        <v>117</v>
      </c>
      <c r="E342" s="3">
        <v>45057</v>
      </c>
      <c r="F342" s="4">
        <v>2</v>
      </c>
      <c r="G342" s="5">
        <v>160</v>
      </c>
      <c r="H342" s="4">
        <v>3.2</v>
      </c>
      <c r="I342" s="2" t="s">
        <v>23</v>
      </c>
      <c r="J342" s="2" t="s">
        <v>93</v>
      </c>
      <c r="K342" s="12" t="s">
        <v>94</v>
      </c>
      <c r="L342" s="2" t="s">
        <v>118</v>
      </c>
      <c r="M342" s="2" t="s">
        <v>119</v>
      </c>
      <c r="N342" s="2" t="s">
        <v>120</v>
      </c>
      <c r="O342" s="5">
        <v>160</v>
      </c>
      <c r="P342" s="5">
        <v>0</v>
      </c>
      <c r="Q342" s="5">
        <v>42</v>
      </c>
      <c r="R342" s="2" t="s">
        <v>29</v>
      </c>
      <c r="S342" s="5">
        <v>0</v>
      </c>
      <c r="T342" s="2" t="s">
        <v>98</v>
      </c>
      <c r="U342" s="2" t="s">
        <v>31</v>
      </c>
      <c r="V342" s="2">
        <v>62404</v>
      </c>
      <c r="W342" s="13">
        <f>17+1.65+7.6</f>
        <v>26.25</v>
      </c>
      <c r="X342" s="21" t="s">
        <v>1289</v>
      </c>
      <c r="Y342" s="13">
        <f>W342-9.25</f>
        <v>17</v>
      </c>
      <c r="Z342" s="22">
        <f>O342*Y342%</f>
        <v>27.200000000000003</v>
      </c>
      <c r="AA342" s="22">
        <f>O342-Z342</f>
        <v>132.80000000000001</v>
      </c>
      <c r="AB342" s="22">
        <f>AA342*1.65%</f>
        <v>2.1912000000000003</v>
      </c>
      <c r="AC342" s="22">
        <f>O342*1.65%</f>
        <v>2.64</v>
      </c>
      <c r="AD342" s="26">
        <f>AC342-AB342</f>
        <v>0.44879999999999987</v>
      </c>
      <c r="AE342" s="22">
        <f>AA342*7.6%</f>
        <v>10.0928</v>
      </c>
      <c r="AF342">
        <f>O342*7.6%</f>
        <v>12.16</v>
      </c>
      <c r="AG342" s="26">
        <f>AF342-AE342</f>
        <v>2.0671999999999997</v>
      </c>
    </row>
    <row r="343" spans="1:33" x14ac:dyDescent="0.25">
      <c r="A343">
        <v>800</v>
      </c>
      <c r="B343" s="10">
        <v>11134</v>
      </c>
      <c r="C343" s="10">
        <v>14</v>
      </c>
      <c r="D343" s="2" t="s">
        <v>106</v>
      </c>
      <c r="E343" s="3">
        <v>45058</v>
      </c>
      <c r="F343" s="4">
        <v>1</v>
      </c>
      <c r="G343" s="5">
        <v>126.5</v>
      </c>
      <c r="H343" s="4">
        <v>0.8</v>
      </c>
      <c r="I343" s="2" t="s">
        <v>23</v>
      </c>
      <c r="J343" s="2" t="s">
        <v>93</v>
      </c>
      <c r="K343" s="12" t="s">
        <v>94</v>
      </c>
      <c r="L343" s="2" t="s">
        <v>122</v>
      </c>
      <c r="M343" s="2" t="s">
        <v>123</v>
      </c>
      <c r="N343" s="2" t="s">
        <v>124</v>
      </c>
      <c r="O343" s="5">
        <v>126.5</v>
      </c>
      <c r="P343" s="5">
        <v>0</v>
      </c>
      <c r="Q343" s="5">
        <v>33.21</v>
      </c>
      <c r="R343" s="2" t="s">
        <v>29</v>
      </c>
      <c r="S343" s="5">
        <v>0</v>
      </c>
      <c r="T343" s="2" t="s">
        <v>125</v>
      </c>
      <c r="U343" s="2" t="s">
        <v>31</v>
      </c>
      <c r="V343" s="2">
        <v>62404</v>
      </c>
      <c r="W343" s="13">
        <f>17+1.65+7.6</f>
        <v>26.25</v>
      </c>
      <c r="X343" s="21" t="s">
        <v>1289</v>
      </c>
      <c r="Y343" s="13">
        <f>W343-9.25</f>
        <v>17</v>
      </c>
      <c r="Z343" s="22">
        <f>O343*Y343%</f>
        <v>21.505000000000003</v>
      </c>
      <c r="AA343" s="22">
        <f>O343-Z343</f>
        <v>104.995</v>
      </c>
      <c r="AB343" s="22">
        <f>AA343*1.65%</f>
        <v>1.7324175000000002</v>
      </c>
      <c r="AC343" s="22">
        <f>O343*1.65%</f>
        <v>2.08725</v>
      </c>
      <c r="AD343" s="26">
        <f>AC343-AB343</f>
        <v>0.35483249999999988</v>
      </c>
      <c r="AE343" s="22">
        <f>AA343*7.6%</f>
        <v>7.9796199999999997</v>
      </c>
      <c r="AF343">
        <f>O343*7.6%</f>
        <v>9.613999999999999</v>
      </c>
      <c r="AG343" s="26">
        <f>AF343-AE343</f>
        <v>1.6343799999999993</v>
      </c>
    </row>
    <row r="344" spans="1:33" x14ac:dyDescent="0.25">
      <c r="A344">
        <v>800</v>
      </c>
      <c r="B344" s="10">
        <v>11142</v>
      </c>
      <c r="C344" s="10">
        <v>14</v>
      </c>
      <c r="D344" s="2" t="s">
        <v>100</v>
      </c>
      <c r="E344" s="3">
        <v>45063</v>
      </c>
      <c r="F344" s="4">
        <v>5000</v>
      </c>
      <c r="G344" s="5">
        <v>700</v>
      </c>
      <c r="H344" s="4">
        <v>10</v>
      </c>
      <c r="I344" s="2" t="s">
        <v>23</v>
      </c>
      <c r="J344" s="2" t="s">
        <v>93</v>
      </c>
      <c r="K344" s="12" t="s">
        <v>94</v>
      </c>
      <c r="L344" s="2" t="s">
        <v>127</v>
      </c>
      <c r="M344" s="2" t="s">
        <v>128</v>
      </c>
      <c r="N344" s="2" t="s">
        <v>129</v>
      </c>
      <c r="O344" s="5">
        <v>700</v>
      </c>
      <c r="P344" s="5">
        <v>0</v>
      </c>
      <c r="Q344" s="5">
        <v>183.75</v>
      </c>
      <c r="R344" s="2" t="s">
        <v>29</v>
      </c>
      <c r="S344" s="5">
        <v>0</v>
      </c>
      <c r="T344" s="2" t="s">
        <v>98</v>
      </c>
      <c r="U344" s="2" t="s">
        <v>31</v>
      </c>
      <c r="V344" s="2">
        <v>62404</v>
      </c>
      <c r="W344" s="13">
        <f>17+1.65+7.6</f>
        <v>26.25</v>
      </c>
      <c r="X344" s="21" t="s">
        <v>1289</v>
      </c>
      <c r="Y344" s="13">
        <f>W344-9.25</f>
        <v>17</v>
      </c>
      <c r="Z344" s="22">
        <f>O344*Y344%</f>
        <v>119.00000000000001</v>
      </c>
      <c r="AA344" s="22">
        <f>O344-Z344</f>
        <v>581</v>
      </c>
      <c r="AB344" s="22">
        <f>AA344*1.65%</f>
        <v>9.5865000000000009</v>
      </c>
      <c r="AC344" s="22">
        <f>O344*1.65%</f>
        <v>11.55</v>
      </c>
      <c r="AD344" s="26">
        <f>AC344-AB344</f>
        <v>1.9634999999999998</v>
      </c>
      <c r="AE344" s="22">
        <f>AA344*7.6%</f>
        <v>44.155999999999999</v>
      </c>
      <c r="AF344">
        <f>O344*7.6%</f>
        <v>53.199999999999996</v>
      </c>
      <c r="AG344" s="26">
        <f>AF344-AE344</f>
        <v>9.0439999999999969</v>
      </c>
    </row>
    <row r="345" spans="1:33" x14ac:dyDescent="0.25">
      <c r="A345">
        <v>800</v>
      </c>
      <c r="B345" s="10">
        <v>11143</v>
      </c>
      <c r="C345" s="10">
        <v>14</v>
      </c>
      <c r="D345" s="2" t="s">
        <v>100</v>
      </c>
      <c r="E345" s="3">
        <v>45063</v>
      </c>
      <c r="F345" s="4">
        <v>5000</v>
      </c>
      <c r="G345" s="5">
        <v>700</v>
      </c>
      <c r="H345" s="4">
        <v>10</v>
      </c>
      <c r="I345" s="2" t="s">
        <v>23</v>
      </c>
      <c r="J345" s="2" t="s">
        <v>93</v>
      </c>
      <c r="K345" s="12" t="s">
        <v>94</v>
      </c>
      <c r="L345" s="2" t="s">
        <v>127</v>
      </c>
      <c r="M345" s="2" t="s">
        <v>128</v>
      </c>
      <c r="N345" s="2" t="s">
        <v>129</v>
      </c>
      <c r="O345" s="5">
        <v>700</v>
      </c>
      <c r="P345" s="5">
        <v>0</v>
      </c>
      <c r="Q345" s="5">
        <v>183.75</v>
      </c>
      <c r="R345" s="2" t="s">
        <v>29</v>
      </c>
      <c r="S345" s="5">
        <v>0</v>
      </c>
      <c r="T345" s="2" t="s">
        <v>98</v>
      </c>
      <c r="U345" s="2" t="s">
        <v>31</v>
      </c>
      <c r="V345" s="2">
        <v>62404</v>
      </c>
      <c r="W345" s="13">
        <f>17+1.65+7.6</f>
        <v>26.25</v>
      </c>
      <c r="X345" s="21" t="s">
        <v>1289</v>
      </c>
      <c r="Y345" s="13">
        <f>W345-9.25</f>
        <v>17</v>
      </c>
      <c r="Z345" s="22">
        <f>O345*Y345%</f>
        <v>119.00000000000001</v>
      </c>
      <c r="AA345" s="22">
        <f>O345-Z345</f>
        <v>581</v>
      </c>
      <c r="AB345" s="22">
        <f>AA345*1.65%</f>
        <v>9.5865000000000009</v>
      </c>
      <c r="AC345" s="22">
        <f>O345*1.65%</f>
        <v>11.55</v>
      </c>
      <c r="AD345" s="26">
        <f>AC345-AB345</f>
        <v>1.9634999999999998</v>
      </c>
      <c r="AE345" s="22">
        <f>AA345*7.6%</f>
        <v>44.155999999999999</v>
      </c>
      <c r="AF345">
        <f>O345*7.6%</f>
        <v>53.199999999999996</v>
      </c>
      <c r="AG345" s="26">
        <f>AF345-AE345</f>
        <v>9.0439999999999969</v>
      </c>
    </row>
    <row r="346" spans="1:33" x14ac:dyDescent="0.25">
      <c r="A346">
        <v>800</v>
      </c>
      <c r="B346" s="10">
        <v>11155</v>
      </c>
      <c r="C346" s="10">
        <v>14</v>
      </c>
      <c r="D346" s="2" t="s">
        <v>100</v>
      </c>
      <c r="E346" s="3">
        <v>45065</v>
      </c>
      <c r="F346" s="4">
        <v>5000</v>
      </c>
      <c r="G346" s="5">
        <v>700</v>
      </c>
      <c r="H346" s="4">
        <v>10</v>
      </c>
      <c r="I346" s="2" t="s">
        <v>23</v>
      </c>
      <c r="J346" s="2" t="s">
        <v>93</v>
      </c>
      <c r="K346" s="12" t="s">
        <v>94</v>
      </c>
      <c r="L346" s="2" t="s">
        <v>101</v>
      </c>
      <c r="M346" s="2" t="s">
        <v>102</v>
      </c>
      <c r="N346" s="2" t="s">
        <v>103</v>
      </c>
      <c r="O346" s="5">
        <v>700</v>
      </c>
      <c r="P346" s="5">
        <v>0</v>
      </c>
      <c r="Q346" s="5">
        <v>183.75</v>
      </c>
      <c r="R346" s="2" t="s">
        <v>29</v>
      </c>
      <c r="S346" s="5">
        <v>0</v>
      </c>
      <c r="T346" s="2" t="s">
        <v>104</v>
      </c>
      <c r="U346" s="2" t="s">
        <v>31</v>
      </c>
      <c r="V346" s="2">
        <v>62404</v>
      </c>
      <c r="W346" s="13">
        <f>17+1.65+7.6</f>
        <v>26.25</v>
      </c>
      <c r="X346" s="21" t="s">
        <v>1289</v>
      </c>
      <c r="Y346" s="13">
        <f>W346-9.25</f>
        <v>17</v>
      </c>
      <c r="Z346" s="22">
        <f>O346*Y346%</f>
        <v>119.00000000000001</v>
      </c>
      <c r="AA346" s="22">
        <f>O346-Z346</f>
        <v>581</v>
      </c>
      <c r="AB346" s="22">
        <f>AA346*1.65%</f>
        <v>9.5865000000000009</v>
      </c>
      <c r="AC346" s="22">
        <f>O346*1.65%</f>
        <v>11.55</v>
      </c>
      <c r="AD346" s="26">
        <f>AC346-AB346</f>
        <v>1.9634999999999998</v>
      </c>
      <c r="AE346" s="22">
        <f>AA346*7.6%</f>
        <v>44.155999999999999</v>
      </c>
      <c r="AF346">
        <f>O346*7.6%</f>
        <v>53.199999999999996</v>
      </c>
      <c r="AG346" s="26">
        <f>AF346-AE346</f>
        <v>9.0439999999999969</v>
      </c>
    </row>
    <row r="347" spans="1:33" x14ac:dyDescent="0.25">
      <c r="A347">
        <v>800</v>
      </c>
      <c r="B347" s="10">
        <v>11164</v>
      </c>
      <c r="C347" s="10">
        <v>14</v>
      </c>
      <c r="D347" s="2" t="s">
        <v>106</v>
      </c>
      <c r="E347" s="3">
        <v>45070</v>
      </c>
      <c r="F347" s="4">
        <v>1</v>
      </c>
      <c r="G347" s="5">
        <v>126.5</v>
      </c>
      <c r="H347" s="4">
        <v>0.8</v>
      </c>
      <c r="I347" s="2" t="s">
        <v>23</v>
      </c>
      <c r="J347" s="2" t="s">
        <v>93</v>
      </c>
      <c r="K347" s="12" t="s">
        <v>94</v>
      </c>
      <c r="L347" s="2" t="s">
        <v>133</v>
      </c>
      <c r="M347" s="2" t="s">
        <v>134</v>
      </c>
      <c r="N347" s="2" t="s">
        <v>135</v>
      </c>
      <c r="O347" s="5">
        <v>126.5</v>
      </c>
      <c r="P347" s="5">
        <v>0</v>
      </c>
      <c r="Q347" s="5">
        <v>33.21</v>
      </c>
      <c r="R347" s="2" t="s">
        <v>29</v>
      </c>
      <c r="S347" s="5">
        <v>0</v>
      </c>
      <c r="T347" s="2" t="s">
        <v>136</v>
      </c>
      <c r="U347" s="2" t="s">
        <v>31</v>
      </c>
      <c r="V347" s="2">
        <v>62404</v>
      </c>
      <c r="W347" s="13">
        <f>17+1.65+7.6</f>
        <v>26.25</v>
      </c>
      <c r="X347" s="21" t="s">
        <v>1289</v>
      </c>
      <c r="Y347" s="13">
        <f>W347-9.25</f>
        <v>17</v>
      </c>
      <c r="Z347" s="22">
        <f>O347*Y347%</f>
        <v>21.505000000000003</v>
      </c>
      <c r="AA347" s="22">
        <f>O347-Z347</f>
        <v>104.995</v>
      </c>
      <c r="AB347" s="22">
        <f>AA347*1.65%</f>
        <v>1.7324175000000002</v>
      </c>
      <c r="AC347" s="22">
        <f>O347*1.65%</f>
        <v>2.08725</v>
      </c>
      <c r="AD347" s="26">
        <f>AC347-AB347</f>
        <v>0.35483249999999988</v>
      </c>
      <c r="AE347" s="22">
        <f>AA347*7.6%</f>
        <v>7.9796199999999997</v>
      </c>
      <c r="AF347">
        <f>O347*7.6%</f>
        <v>9.613999999999999</v>
      </c>
      <c r="AG347" s="26">
        <f>AF347-AE347</f>
        <v>1.6343799999999993</v>
      </c>
    </row>
    <row r="348" spans="1:33" x14ac:dyDescent="0.25">
      <c r="B348" s="10"/>
      <c r="C348" s="10"/>
      <c r="E348" s="3"/>
      <c r="F348" s="4"/>
      <c r="G348" s="5"/>
      <c r="H348" s="4"/>
      <c r="O348" s="5">
        <f>SUM(O338:O347)</f>
        <v>3729.5</v>
      </c>
      <c r="P348" s="5"/>
      <c r="Q348" s="5"/>
      <c r="S348" s="5"/>
      <c r="X348" s="21"/>
      <c r="Z348" s="22">
        <f>SUM(Z338:Z347)</f>
        <v>634.01499999999999</v>
      </c>
      <c r="AA348" s="22"/>
      <c r="AB348" s="22"/>
      <c r="AC348" s="22"/>
      <c r="AD348" s="26">
        <f>SUM(AD338:AD347)</f>
        <v>10.461247499999999</v>
      </c>
      <c r="AE348" s="22"/>
      <c r="AG348" s="26">
        <f>SUM(AG338:AG347)</f>
        <v>48.185139999999983</v>
      </c>
    </row>
    <row r="349" spans="1:33" x14ac:dyDescent="0.25">
      <c r="B349" s="10"/>
      <c r="C349" s="10"/>
      <c r="E349" s="3"/>
      <c r="F349" s="4"/>
      <c r="G349" s="5"/>
      <c r="H349" s="4"/>
      <c r="O349" s="5">
        <f>3350+379.5</f>
        <v>3729.5</v>
      </c>
      <c r="P349" s="28" t="s">
        <v>1332</v>
      </c>
      <c r="Q349" s="5"/>
      <c r="S349" s="5"/>
      <c r="X349" s="21"/>
      <c r="Z349" s="22"/>
      <c r="AA349" s="22"/>
      <c r="AB349" s="22"/>
      <c r="AC349" s="22"/>
      <c r="AD349" s="26"/>
      <c r="AE349" s="22"/>
      <c r="AG349" s="26"/>
    </row>
    <row r="350" spans="1:33" x14ac:dyDescent="0.25">
      <c r="B350" s="10"/>
      <c r="C350" s="10"/>
      <c r="E350" s="3"/>
      <c r="F350" s="4"/>
      <c r="G350" s="5"/>
      <c r="H350" s="4"/>
      <c r="O350" s="5">
        <f>O348-O349</f>
        <v>0</v>
      </c>
      <c r="P350" s="28" t="s">
        <v>1333</v>
      </c>
      <c r="Q350" s="5"/>
      <c r="S350" s="5"/>
      <c r="X350" s="21"/>
      <c r="Z350" s="22"/>
      <c r="AA350" s="22"/>
      <c r="AB350" s="22"/>
      <c r="AC350" s="22"/>
      <c r="AD350" s="26"/>
      <c r="AE350" s="22"/>
      <c r="AG350" s="26"/>
    </row>
    <row r="351" spans="1:33" x14ac:dyDescent="0.25">
      <c r="B351" s="10"/>
      <c r="C351" s="10"/>
      <c r="E351" s="3"/>
      <c r="F351" s="4"/>
      <c r="G351" s="5"/>
      <c r="H351" s="4"/>
      <c r="O351" s="5"/>
      <c r="P351" s="5"/>
      <c r="Q351" s="5"/>
      <c r="S351" s="5"/>
      <c r="X351" s="21"/>
      <c r="Z351" s="22"/>
      <c r="AA351" s="22"/>
      <c r="AB351" s="22"/>
      <c r="AC351" s="22"/>
      <c r="AD351" s="26"/>
      <c r="AE351" s="22"/>
      <c r="AG351" s="26"/>
    </row>
    <row r="352" spans="1:33" x14ac:dyDescent="0.25">
      <c r="A352">
        <v>801</v>
      </c>
      <c r="B352" s="10">
        <v>12307</v>
      </c>
      <c r="C352" s="10">
        <v>801</v>
      </c>
      <c r="D352" s="2" t="s">
        <v>22</v>
      </c>
      <c r="E352" s="3">
        <v>45048</v>
      </c>
      <c r="F352" s="4">
        <v>1</v>
      </c>
      <c r="G352" s="5">
        <v>165</v>
      </c>
      <c r="H352" s="4">
        <v>14.29</v>
      </c>
      <c r="I352" s="2" t="s">
        <v>23</v>
      </c>
      <c r="J352" s="2" t="s">
        <v>93</v>
      </c>
      <c r="K352" s="12" t="s">
        <v>139</v>
      </c>
      <c r="L352" s="2" t="s">
        <v>140</v>
      </c>
      <c r="M352" s="2" t="s">
        <v>58</v>
      </c>
      <c r="N352" s="2" t="s">
        <v>141</v>
      </c>
      <c r="O352" s="5">
        <v>165</v>
      </c>
      <c r="P352" s="5">
        <v>0</v>
      </c>
      <c r="Q352" s="5">
        <v>43.31</v>
      </c>
      <c r="R352" s="2" t="s">
        <v>29</v>
      </c>
      <c r="S352" s="5">
        <v>0</v>
      </c>
      <c r="T352" s="2" t="s">
        <v>125</v>
      </c>
      <c r="U352" s="2" t="s">
        <v>31</v>
      </c>
      <c r="V352" s="2">
        <v>62603</v>
      </c>
      <c r="W352" s="13">
        <f>17+1.65+7.6</f>
        <v>26.25</v>
      </c>
      <c r="X352" s="21" t="s">
        <v>1289</v>
      </c>
      <c r="Y352" s="13">
        <f>W352-9.25</f>
        <v>17</v>
      </c>
      <c r="Z352" s="22">
        <f>O352*Y352%</f>
        <v>28.05</v>
      </c>
      <c r="AA352" s="22">
        <f>O352-Z352</f>
        <v>136.94999999999999</v>
      </c>
      <c r="AB352" s="22">
        <f>AA352*1.65%</f>
        <v>2.2596750000000001</v>
      </c>
      <c r="AC352" s="22">
        <f>O352*1.65%</f>
        <v>2.7225000000000001</v>
      </c>
      <c r="AD352" s="26">
        <f>AC352-AB352</f>
        <v>0.46282500000000004</v>
      </c>
      <c r="AE352" s="22">
        <f>AA352*7.6%</f>
        <v>10.408199999999999</v>
      </c>
      <c r="AF352">
        <f>O352*7.6%</f>
        <v>12.54</v>
      </c>
      <c r="AG352" s="26">
        <f>AF352-AE352</f>
        <v>2.1318000000000001</v>
      </c>
    </row>
    <row r="353" spans="1:33" x14ac:dyDescent="0.25">
      <c r="A353">
        <v>801</v>
      </c>
      <c r="B353" s="10">
        <v>12320</v>
      </c>
      <c r="C353" s="10">
        <v>801</v>
      </c>
      <c r="D353" s="2" t="s">
        <v>143</v>
      </c>
      <c r="E353" s="3">
        <v>45048</v>
      </c>
      <c r="F353" s="4">
        <v>1</v>
      </c>
      <c r="G353" s="5">
        <v>650</v>
      </c>
      <c r="H353" s="4">
        <v>25.88</v>
      </c>
      <c r="I353" s="2" t="s">
        <v>23</v>
      </c>
      <c r="J353" s="2" t="s">
        <v>93</v>
      </c>
      <c r="K353" s="12" t="s">
        <v>139</v>
      </c>
      <c r="L353" s="2" t="s">
        <v>140</v>
      </c>
      <c r="M353" s="2" t="s">
        <v>58</v>
      </c>
      <c r="N353" s="2" t="s">
        <v>141</v>
      </c>
      <c r="O353" s="5">
        <v>650</v>
      </c>
      <c r="P353" s="5">
        <v>0</v>
      </c>
      <c r="Q353" s="5">
        <v>170.63</v>
      </c>
      <c r="R353" s="2" t="s">
        <v>29</v>
      </c>
      <c r="S353" s="5">
        <v>0</v>
      </c>
      <c r="T353" s="2" t="s">
        <v>125</v>
      </c>
      <c r="U353" s="2" t="s">
        <v>31</v>
      </c>
      <c r="V353" s="2">
        <v>62603</v>
      </c>
      <c r="W353" s="13">
        <f>17+1.65+7.6</f>
        <v>26.25</v>
      </c>
      <c r="X353" s="21" t="s">
        <v>1289</v>
      </c>
      <c r="Y353" s="13">
        <f>W353-9.25</f>
        <v>17</v>
      </c>
      <c r="Z353" s="22">
        <f>O353*Y353%</f>
        <v>110.50000000000001</v>
      </c>
      <c r="AA353" s="22">
        <f>O353-Z353</f>
        <v>539.5</v>
      </c>
      <c r="AB353" s="22">
        <f>AA353*1.65%</f>
        <v>8.9017499999999998</v>
      </c>
      <c r="AC353" s="22">
        <f>O353*1.65%</f>
        <v>10.725</v>
      </c>
      <c r="AD353" s="26">
        <f>AC353-AB353</f>
        <v>1.8232499999999998</v>
      </c>
      <c r="AE353" s="22">
        <f>AA353*7.6%</f>
        <v>41.002000000000002</v>
      </c>
      <c r="AF353">
        <f>O353*7.6%</f>
        <v>49.4</v>
      </c>
      <c r="AG353" s="26">
        <f>AF353-AE353</f>
        <v>8.3979999999999961</v>
      </c>
    </row>
    <row r="354" spans="1:33" x14ac:dyDescent="0.25">
      <c r="A354">
        <v>801</v>
      </c>
      <c r="B354" s="10">
        <v>12328</v>
      </c>
      <c r="C354" s="10">
        <v>801</v>
      </c>
      <c r="D354" s="2" t="s">
        <v>22</v>
      </c>
      <c r="E354" s="3">
        <v>45048</v>
      </c>
      <c r="F354" s="4">
        <v>1</v>
      </c>
      <c r="G354" s="5">
        <v>165</v>
      </c>
      <c r="H354" s="4">
        <v>14.29</v>
      </c>
      <c r="I354" s="2" t="s">
        <v>23</v>
      </c>
      <c r="J354" s="2" t="s">
        <v>93</v>
      </c>
      <c r="K354" s="12" t="s">
        <v>139</v>
      </c>
      <c r="L354" s="2" t="s">
        <v>140</v>
      </c>
      <c r="M354" s="2" t="s">
        <v>58</v>
      </c>
      <c r="N354" s="2" t="s">
        <v>141</v>
      </c>
      <c r="O354" s="5">
        <v>165</v>
      </c>
      <c r="P354" s="5">
        <v>0</v>
      </c>
      <c r="Q354" s="5">
        <v>43.31</v>
      </c>
      <c r="R354" s="2" t="s">
        <v>29</v>
      </c>
      <c r="S354" s="5">
        <v>0</v>
      </c>
      <c r="T354" s="2" t="s">
        <v>125</v>
      </c>
      <c r="U354" s="2" t="s">
        <v>31</v>
      </c>
      <c r="V354" s="2">
        <v>62603</v>
      </c>
      <c r="W354" s="13">
        <f>17+1.65+7.6</f>
        <v>26.25</v>
      </c>
      <c r="X354" s="21" t="s">
        <v>1289</v>
      </c>
      <c r="Y354" s="13">
        <f>W354-9.25</f>
        <v>17</v>
      </c>
      <c r="Z354" s="22">
        <f>O354*Y354%</f>
        <v>28.05</v>
      </c>
      <c r="AA354" s="22">
        <f>O354-Z354</f>
        <v>136.94999999999999</v>
      </c>
      <c r="AB354" s="22">
        <f>AA354*1.65%</f>
        <v>2.2596750000000001</v>
      </c>
      <c r="AC354" s="22">
        <f>O354*1.65%</f>
        <v>2.7225000000000001</v>
      </c>
      <c r="AD354" s="26">
        <f>AC354-AB354</f>
        <v>0.46282500000000004</v>
      </c>
      <c r="AE354" s="22">
        <f>AA354*7.6%</f>
        <v>10.408199999999999</v>
      </c>
      <c r="AF354">
        <f>O354*7.6%</f>
        <v>12.54</v>
      </c>
      <c r="AG354" s="26">
        <f>AF354-AE354</f>
        <v>2.1318000000000001</v>
      </c>
    </row>
    <row r="355" spans="1:33" x14ac:dyDescent="0.25">
      <c r="A355">
        <v>801</v>
      </c>
      <c r="B355" s="10">
        <v>12373</v>
      </c>
      <c r="C355" s="10">
        <v>801</v>
      </c>
      <c r="D355" s="2" t="s">
        <v>33</v>
      </c>
      <c r="E355" s="3">
        <v>45049</v>
      </c>
      <c r="F355" s="4">
        <v>1</v>
      </c>
      <c r="G355" s="5">
        <v>165</v>
      </c>
      <c r="H355" s="4">
        <v>10.56</v>
      </c>
      <c r="I355" s="2" t="s">
        <v>23</v>
      </c>
      <c r="J355" s="2" t="s">
        <v>93</v>
      </c>
      <c r="K355" s="12" t="s">
        <v>139</v>
      </c>
      <c r="L355" s="2" t="s">
        <v>140</v>
      </c>
      <c r="M355" s="2" t="s">
        <v>58</v>
      </c>
      <c r="N355" s="2" t="s">
        <v>141</v>
      </c>
      <c r="O355" s="5">
        <v>165</v>
      </c>
      <c r="P355" s="5">
        <v>0</v>
      </c>
      <c r="Q355" s="5">
        <v>43.31</v>
      </c>
      <c r="R355" s="2" t="s">
        <v>29</v>
      </c>
      <c r="S355" s="5">
        <v>0</v>
      </c>
      <c r="T355" s="2" t="s">
        <v>125</v>
      </c>
      <c r="U355" s="2" t="s">
        <v>31</v>
      </c>
      <c r="V355" s="2">
        <v>62603</v>
      </c>
      <c r="W355" s="13">
        <f>17+1.65+7.6</f>
        <v>26.25</v>
      </c>
      <c r="X355" s="21" t="s">
        <v>1289</v>
      </c>
      <c r="Y355" s="13">
        <f>W355-9.25</f>
        <v>17</v>
      </c>
      <c r="Z355" s="22">
        <f>O355*Y355%</f>
        <v>28.05</v>
      </c>
      <c r="AA355" s="22">
        <f>O355-Z355</f>
        <v>136.94999999999999</v>
      </c>
      <c r="AB355" s="22">
        <f>AA355*1.65%</f>
        <v>2.2596750000000001</v>
      </c>
      <c r="AC355" s="22">
        <f>O355*1.65%</f>
        <v>2.7225000000000001</v>
      </c>
      <c r="AD355" s="26">
        <f>AC355-AB355</f>
        <v>0.46282500000000004</v>
      </c>
      <c r="AE355" s="22">
        <f>AA355*7.6%</f>
        <v>10.408199999999999</v>
      </c>
      <c r="AF355">
        <f>O355*7.6%</f>
        <v>12.54</v>
      </c>
      <c r="AG355" s="26">
        <f>AF355-AE355</f>
        <v>2.1318000000000001</v>
      </c>
    </row>
    <row r="356" spans="1:33" x14ac:dyDescent="0.25">
      <c r="A356">
        <v>801</v>
      </c>
      <c r="B356" s="10">
        <v>12491</v>
      </c>
      <c r="C356" s="10">
        <v>801</v>
      </c>
      <c r="D356" s="2" t="s">
        <v>22</v>
      </c>
      <c r="E356" s="3">
        <v>45050</v>
      </c>
      <c r="F356" s="4">
        <v>1</v>
      </c>
      <c r="G356" s="5">
        <v>165</v>
      </c>
      <c r="H356" s="4">
        <v>14.29</v>
      </c>
      <c r="I356" s="2" t="s">
        <v>23</v>
      </c>
      <c r="J356" s="2" t="s">
        <v>93</v>
      </c>
      <c r="K356" s="12" t="s">
        <v>139</v>
      </c>
      <c r="L356" s="2" t="s">
        <v>140</v>
      </c>
      <c r="M356" s="2" t="s">
        <v>58</v>
      </c>
      <c r="N356" s="2" t="s">
        <v>141</v>
      </c>
      <c r="O356" s="5">
        <v>165</v>
      </c>
      <c r="P356" s="5">
        <v>0</v>
      </c>
      <c r="Q356" s="5">
        <v>43.31</v>
      </c>
      <c r="R356" s="2" t="s">
        <v>29</v>
      </c>
      <c r="S356" s="5">
        <v>0</v>
      </c>
      <c r="T356" s="2" t="s">
        <v>125</v>
      </c>
      <c r="U356" s="2" t="s">
        <v>31</v>
      </c>
      <c r="V356" s="2">
        <v>62603</v>
      </c>
      <c r="W356" s="13">
        <f>17+1.65+7.6</f>
        <v>26.25</v>
      </c>
      <c r="X356" s="21" t="s">
        <v>1289</v>
      </c>
      <c r="Y356" s="13">
        <f>W356-9.25</f>
        <v>17</v>
      </c>
      <c r="Z356" s="22">
        <f>O356*Y356%</f>
        <v>28.05</v>
      </c>
      <c r="AA356" s="22">
        <f>O356-Z356</f>
        <v>136.94999999999999</v>
      </c>
      <c r="AB356" s="22">
        <f>AA356*1.65%</f>
        <v>2.2596750000000001</v>
      </c>
      <c r="AC356" s="22">
        <f>O356*1.65%</f>
        <v>2.7225000000000001</v>
      </c>
      <c r="AD356" s="26">
        <f>AC356-AB356</f>
        <v>0.46282500000000004</v>
      </c>
      <c r="AE356" s="22">
        <f>AA356*7.6%</f>
        <v>10.408199999999999</v>
      </c>
      <c r="AF356">
        <f>O356*7.6%</f>
        <v>12.54</v>
      </c>
      <c r="AG356" s="26">
        <f>AF356-AE356</f>
        <v>2.1318000000000001</v>
      </c>
    </row>
    <row r="357" spans="1:33" x14ac:dyDescent="0.25">
      <c r="A357">
        <v>801</v>
      </c>
      <c r="B357" s="10">
        <v>12503</v>
      </c>
      <c r="C357" s="10">
        <v>801</v>
      </c>
      <c r="D357" s="2" t="s">
        <v>22</v>
      </c>
      <c r="E357" s="3">
        <v>45050</v>
      </c>
      <c r="F357" s="4">
        <v>1</v>
      </c>
      <c r="G357" s="5">
        <v>165</v>
      </c>
      <c r="H357" s="4">
        <v>14.29</v>
      </c>
      <c r="I357" s="2" t="s">
        <v>23</v>
      </c>
      <c r="J357" s="2" t="s">
        <v>93</v>
      </c>
      <c r="K357" s="12" t="s">
        <v>139</v>
      </c>
      <c r="L357" s="2" t="s">
        <v>140</v>
      </c>
      <c r="M357" s="2" t="s">
        <v>58</v>
      </c>
      <c r="N357" s="2" t="s">
        <v>141</v>
      </c>
      <c r="O357" s="5">
        <v>165</v>
      </c>
      <c r="P357" s="5">
        <v>0</v>
      </c>
      <c r="Q357" s="5">
        <v>43.31</v>
      </c>
      <c r="R357" s="2" t="s">
        <v>29</v>
      </c>
      <c r="S357" s="5">
        <v>0</v>
      </c>
      <c r="T357" s="2" t="s">
        <v>125</v>
      </c>
      <c r="U357" s="2" t="s">
        <v>31</v>
      </c>
      <c r="V357" s="2">
        <v>62603</v>
      </c>
      <c r="W357" s="13">
        <f>17+1.65+7.6</f>
        <v>26.25</v>
      </c>
      <c r="X357" s="21" t="s">
        <v>1289</v>
      </c>
      <c r="Y357" s="13">
        <f>W357-9.25</f>
        <v>17</v>
      </c>
      <c r="Z357" s="22">
        <f>O357*Y357%</f>
        <v>28.05</v>
      </c>
      <c r="AA357" s="22">
        <f>O357-Z357</f>
        <v>136.94999999999999</v>
      </c>
      <c r="AB357" s="22">
        <f>AA357*1.65%</f>
        <v>2.2596750000000001</v>
      </c>
      <c r="AC357" s="22">
        <f>O357*1.65%</f>
        <v>2.7225000000000001</v>
      </c>
      <c r="AD357" s="26">
        <f>AC357-AB357</f>
        <v>0.46282500000000004</v>
      </c>
      <c r="AE357" s="22">
        <f>AA357*7.6%</f>
        <v>10.408199999999999</v>
      </c>
      <c r="AF357">
        <f>O357*7.6%</f>
        <v>12.54</v>
      </c>
      <c r="AG357" s="26">
        <f>AF357-AE357</f>
        <v>2.1318000000000001</v>
      </c>
    </row>
    <row r="358" spans="1:33" x14ac:dyDescent="0.25">
      <c r="A358">
        <v>801</v>
      </c>
      <c r="B358" s="10">
        <v>12522</v>
      </c>
      <c r="C358" s="10">
        <v>801</v>
      </c>
      <c r="D358" s="2" t="s">
        <v>22</v>
      </c>
      <c r="E358" s="3">
        <v>45051</v>
      </c>
      <c r="F358" s="4">
        <v>1</v>
      </c>
      <c r="G358" s="5">
        <v>165</v>
      </c>
      <c r="H358" s="4">
        <v>14.29</v>
      </c>
      <c r="I358" s="2" t="s">
        <v>23</v>
      </c>
      <c r="J358" s="2" t="s">
        <v>93</v>
      </c>
      <c r="K358" s="12" t="s">
        <v>139</v>
      </c>
      <c r="L358" s="2" t="s">
        <v>140</v>
      </c>
      <c r="M358" s="2" t="s">
        <v>58</v>
      </c>
      <c r="N358" s="2" t="s">
        <v>141</v>
      </c>
      <c r="O358" s="5">
        <v>165</v>
      </c>
      <c r="P358" s="5">
        <v>0</v>
      </c>
      <c r="Q358" s="5">
        <v>43.31</v>
      </c>
      <c r="R358" s="2" t="s">
        <v>29</v>
      </c>
      <c r="S358" s="5">
        <v>0</v>
      </c>
      <c r="T358" s="2" t="s">
        <v>125</v>
      </c>
      <c r="U358" s="2" t="s">
        <v>31</v>
      </c>
      <c r="V358" s="2">
        <v>62603</v>
      </c>
      <c r="W358" s="13">
        <f>17+1.65+7.6</f>
        <v>26.25</v>
      </c>
      <c r="X358" s="21" t="s">
        <v>1289</v>
      </c>
      <c r="Y358" s="13">
        <f>W358-9.25</f>
        <v>17</v>
      </c>
      <c r="Z358" s="22">
        <f>O358*Y358%</f>
        <v>28.05</v>
      </c>
      <c r="AA358" s="22">
        <f>O358-Z358</f>
        <v>136.94999999999999</v>
      </c>
      <c r="AB358" s="22">
        <f>AA358*1.65%</f>
        <v>2.2596750000000001</v>
      </c>
      <c r="AC358" s="22">
        <f>O358*1.65%</f>
        <v>2.7225000000000001</v>
      </c>
      <c r="AD358" s="26">
        <f>AC358-AB358</f>
        <v>0.46282500000000004</v>
      </c>
      <c r="AE358" s="22">
        <f>AA358*7.6%</f>
        <v>10.408199999999999</v>
      </c>
      <c r="AF358">
        <f>O358*7.6%</f>
        <v>12.54</v>
      </c>
      <c r="AG358" s="26">
        <f>AF358-AE358</f>
        <v>2.1318000000000001</v>
      </c>
    </row>
    <row r="359" spans="1:33" x14ac:dyDescent="0.25">
      <c r="A359">
        <v>801</v>
      </c>
      <c r="B359" s="10">
        <v>12545</v>
      </c>
      <c r="C359" s="10">
        <v>801</v>
      </c>
      <c r="D359" s="2" t="s">
        <v>45</v>
      </c>
      <c r="E359" s="3">
        <v>45051</v>
      </c>
      <c r="F359" s="4">
        <v>1</v>
      </c>
      <c r="G359" s="5">
        <v>165</v>
      </c>
      <c r="H359" s="4">
        <v>7.4</v>
      </c>
      <c r="I359" s="2" t="s">
        <v>23</v>
      </c>
      <c r="J359" s="2" t="s">
        <v>93</v>
      </c>
      <c r="K359" s="12" t="s">
        <v>139</v>
      </c>
      <c r="L359" s="2" t="s">
        <v>140</v>
      </c>
      <c r="M359" s="2" t="s">
        <v>58</v>
      </c>
      <c r="N359" s="2" t="s">
        <v>141</v>
      </c>
      <c r="O359" s="5">
        <v>165</v>
      </c>
      <c r="P359" s="5">
        <v>0</v>
      </c>
      <c r="Q359" s="5">
        <v>43.31</v>
      </c>
      <c r="R359" s="2" t="s">
        <v>29</v>
      </c>
      <c r="S359" s="5">
        <v>0</v>
      </c>
      <c r="T359" s="2" t="s">
        <v>125</v>
      </c>
      <c r="U359" s="2" t="s">
        <v>31</v>
      </c>
      <c r="V359" s="2">
        <v>62603</v>
      </c>
      <c r="W359" s="13">
        <f>17+1.65+7.6</f>
        <v>26.25</v>
      </c>
      <c r="X359" s="21" t="s">
        <v>1289</v>
      </c>
      <c r="Y359" s="13">
        <f>W359-9.25</f>
        <v>17</v>
      </c>
      <c r="Z359" s="22">
        <f>O359*Y359%</f>
        <v>28.05</v>
      </c>
      <c r="AA359" s="22">
        <f>O359-Z359</f>
        <v>136.94999999999999</v>
      </c>
      <c r="AB359" s="22">
        <f>AA359*1.65%</f>
        <v>2.2596750000000001</v>
      </c>
      <c r="AC359" s="22">
        <f>O359*1.65%</f>
        <v>2.7225000000000001</v>
      </c>
      <c r="AD359" s="26">
        <f>AC359-AB359</f>
        <v>0.46282500000000004</v>
      </c>
      <c r="AE359" s="22">
        <f>AA359*7.6%</f>
        <v>10.408199999999999</v>
      </c>
      <c r="AF359">
        <f>O359*7.6%</f>
        <v>12.54</v>
      </c>
      <c r="AG359" s="26">
        <f>AF359-AE359</f>
        <v>2.1318000000000001</v>
      </c>
    </row>
    <row r="360" spans="1:33" x14ac:dyDescent="0.25">
      <c r="A360">
        <v>801</v>
      </c>
      <c r="B360" s="10">
        <v>12557</v>
      </c>
      <c r="C360" s="10">
        <v>801</v>
      </c>
      <c r="D360" s="2" t="s">
        <v>22</v>
      </c>
      <c r="E360" s="3">
        <v>45051</v>
      </c>
      <c r="F360" s="4">
        <v>1</v>
      </c>
      <c r="G360" s="5">
        <v>165</v>
      </c>
      <c r="H360" s="4">
        <v>14.29</v>
      </c>
      <c r="I360" s="2" t="s">
        <v>23</v>
      </c>
      <c r="J360" s="2" t="s">
        <v>93</v>
      </c>
      <c r="K360" s="12" t="s">
        <v>139</v>
      </c>
      <c r="L360" s="2" t="s">
        <v>140</v>
      </c>
      <c r="M360" s="2" t="s">
        <v>58</v>
      </c>
      <c r="N360" s="2" t="s">
        <v>141</v>
      </c>
      <c r="O360" s="5">
        <v>165</v>
      </c>
      <c r="P360" s="5">
        <v>0</v>
      </c>
      <c r="Q360" s="5">
        <v>43.31</v>
      </c>
      <c r="R360" s="2" t="s">
        <v>29</v>
      </c>
      <c r="S360" s="5">
        <v>0</v>
      </c>
      <c r="T360" s="2" t="s">
        <v>125</v>
      </c>
      <c r="U360" s="2" t="s">
        <v>31</v>
      </c>
      <c r="V360" s="2">
        <v>62603</v>
      </c>
      <c r="W360" s="13">
        <f>17+1.65+7.6</f>
        <v>26.25</v>
      </c>
      <c r="X360" s="21" t="s">
        <v>1289</v>
      </c>
      <c r="Y360" s="13">
        <f>W360-9.25</f>
        <v>17</v>
      </c>
      <c r="Z360" s="22">
        <f>O360*Y360%</f>
        <v>28.05</v>
      </c>
      <c r="AA360" s="22">
        <f>O360-Z360</f>
        <v>136.94999999999999</v>
      </c>
      <c r="AB360" s="22">
        <f>AA360*1.65%</f>
        <v>2.2596750000000001</v>
      </c>
      <c r="AC360" s="22">
        <f>O360*1.65%</f>
        <v>2.7225000000000001</v>
      </c>
      <c r="AD360" s="26">
        <f>AC360-AB360</f>
        <v>0.46282500000000004</v>
      </c>
      <c r="AE360" s="22">
        <f>AA360*7.6%</f>
        <v>10.408199999999999</v>
      </c>
      <c r="AF360">
        <f>O360*7.6%</f>
        <v>12.54</v>
      </c>
      <c r="AG360" s="26">
        <f>AF360-AE360</f>
        <v>2.1318000000000001</v>
      </c>
    </row>
    <row r="361" spans="1:33" x14ac:dyDescent="0.25">
      <c r="A361">
        <v>801</v>
      </c>
      <c r="B361" s="10">
        <v>12566</v>
      </c>
      <c r="C361" s="10">
        <v>801</v>
      </c>
      <c r="D361" s="2" t="s">
        <v>22</v>
      </c>
      <c r="E361" s="3">
        <v>45051</v>
      </c>
      <c r="F361" s="4">
        <v>2</v>
      </c>
      <c r="G361" s="5">
        <v>330</v>
      </c>
      <c r="H361" s="4">
        <v>28.58</v>
      </c>
      <c r="I361" s="2" t="s">
        <v>23</v>
      </c>
      <c r="J361" s="2" t="s">
        <v>93</v>
      </c>
      <c r="K361" s="12" t="s">
        <v>139</v>
      </c>
      <c r="L361" s="2" t="s">
        <v>140</v>
      </c>
      <c r="M361" s="2" t="s">
        <v>58</v>
      </c>
      <c r="N361" s="2" t="s">
        <v>141</v>
      </c>
      <c r="O361" s="5">
        <v>330</v>
      </c>
      <c r="P361" s="5">
        <v>0</v>
      </c>
      <c r="Q361" s="5">
        <v>86.63</v>
      </c>
      <c r="R361" s="2" t="s">
        <v>29</v>
      </c>
      <c r="S361" s="5">
        <v>0</v>
      </c>
      <c r="T361" s="2" t="s">
        <v>125</v>
      </c>
      <c r="U361" s="2" t="s">
        <v>31</v>
      </c>
      <c r="V361" s="2">
        <v>62603</v>
      </c>
      <c r="W361" s="13">
        <f>17+1.65+7.6</f>
        <v>26.25</v>
      </c>
      <c r="X361" s="21" t="s">
        <v>1289</v>
      </c>
      <c r="Y361" s="13">
        <f>W361-9.25</f>
        <v>17</v>
      </c>
      <c r="Z361" s="22">
        <f>O361*Y361%</f>
        <v>56.1</v>
      </c>
      <c r="AA361" s="22">
        <f>O361-Z361</f>
        <v>273.89999999999998</v>
      </c>
      <c r="AB361" s="22">
        <f>AA361*1.65%</f>
        <v>4.5193500000000002</v>
      </c>
      <c r="AC361" s="22">
        <f>O361*1.65%</f>
        <v>5.4450000000000003</v>
      </c>
      <c r="AD361" s="26">
        <f>AC361-AB361</f>
        <v>0.92565000000000008</v>
      </c>
      <c r="AE361" s="22">
        <f>AA361*7.6%</f>
        <v>20.816399999999998</v>
      </c>
      <c r="AF361">
        <f>O361*7.6%</f>
        <v>25.08</v>
      </c>
      <c r="AG361" s="26">
        <f>AF361-AE361</f>
        <v>4.2636000000000003</v>
      </c>
    </row>
    <row r="362" spans="1:33" x14ac:dyDescent="0.25">
      <c r="A362">
        <v>801</v>
      </c>
      <c r="B362" s="10">
        <v>12649</v>
      </c>
      <c r="C362" s="10">
        <v>801</v>
      </c>
      <c r="D362" s="2" t="s">
        <v>33</v>
      </c>
      <c r="E362" s="3">
        <v>45052</v>
      </c>
      <c r="F362" s="4">
        <v>1</v>
      </c>
      <c r="G362" s="5">
        <v>165</v>
      </c>
      <c r="H362" s="4">
        <v>10.56</v>
      </c>
      <c r="I362" s="2" t="s">
        <v>23</v>
      </c>
      <c r="J362" s="2" t="s">
        <v>93</v>
      </c>
      <c r="K362" s="12" t="s">
        <v>139</v>
      </c>
      <c r="L362" s="2" t="s">
        <v>140</v>
      </c>
      <c r="M362" s="2" t="s">
        <v>58</v>
      </c>
      <c r="N362" s="2" t="s">
        <v>141</v>
      </c>
      <c r="O362" s="5">
        <v>165</v>
      </c>
      <c r="P362" s="5">
        <v>0</v>
      </c>
      <c r="Q362" s="5">
        <v>43.31</v>
      </c>
      <c r="R362" s="2" t="s">
        <v>29</v>
      </c>
      <c r="S362" s="5">
        <v>0</v>
      </c>
      <c r="T362" s="2" t="s">
        <v>125</v>
      </c>
      <c r="U362" s="2" t="s">
        <v>31</v>
      </c>
      <c r="V362" s="2">
        <v>62603</v>
      </c>
      <c r="W362" s="13">
        <f>17+1.65+7.6</f>
        <v>26.25</v>
      </c>
      <c r="X362" s="21" t="s">
        <v>1289</v>
      </c>
      <c r="Y362" s="13">
        <f>W362-9.25</f>
        <v>17</v>
      </c>
      <c r="Z362" s="22">
        <f>O362*Y362%</f>
        <v>28.05</v>
      </c>
      <c r="AA362" s="22">
        <f>O362-Z362</f>
        <v>136.94999999999999</v>
      </c>
      <c r="AB362" s="22">
        <f>AA362*1.65%</f>
        <v>2.2596750000000001</v>
      </c>
      <c r="AC362" s="22">
        <f>O362*1.65%</f>
        <v>2.7225000000000001</v>
      </c>
      <c r="AD362" s="26">
        <f>AC362-AB362</f>
        <v>0.46282500000000004</v>
      </c>
      <c r="AE362" s="22">
        <f>AA362*7.6%</f>
        <v>10.408199999999999</v>
      </c>
      <c r="AF362">
        <f>O362*7.6%</f>
        <v>12.54</v>
      </c>
      <c r="AG362" s="26">
        <f>AF362-AE362</f>
        <v>2.1318000000000001</v>
      </c>
    </row>
    <row r="363" spans="1:33" x14ac:dyDescent="0.25">
      <c r="A363">
        <v>801</v>
      </c>
      <c r="B363" s="10">
        <v>12688</v>
      </c>
      <c r="C363" s="10">
        <v>801</v>
      </c>
      <c r="D363" s="2" t="s">
        <v>22</v>
      </c>
      <c r="E363" s="3">
        <v>45054</v>
      </c>
      <c r="F363" s="4">
        <v>1</v>
      </c>
      <c r="G363" s="5">
        <v>165</v>
      </c>
      <c r="H363" s="4">
        <v>14.29</v>
      </c>
      <c r="I363" s="2" t="s">
        <v>23</v>
      </c>
      <c r="J363" s="2" t="s">
        <v>93</v>
      </c>
      <c r="K363" s="12" t="s">
        <v>139</v>
      </c>
      <c r="L363" s="2" t="s">
        <v>140</v>
      </c>
      <c r="M363" s="2" t="s">
        <v>58</v>
      </c>
      <c r="N363" s="2" t="s">
        <v>141</v>
      </c>
      <c r="O363" s="5">
        <v>165</v>
      </c>
      <c r="P363" s="5">
        <v>0</v>
      </c>
      <c r="Q363" s="5">
        <v>43.31</v>
      </c>
      <c r="R363" s="2" t="s">
        <v>29</v>
      </c>
      <c r="S363" s="5">
        <v>0</v>
      </c>
      <c r="T363" s="2" t="s">
        <v>125</v>
      </c>
      <c r="U363" s="2" t="s">
        <v>31</v>
      </c>
      <c r="V363" s="2">
        <v>62603</v>
      </c>
      <c r="W363" s="13">
        <f>17+1.65+7.6</f>
        <v>26.25</v>
      </c>
      <c r="X363" s="21" t="s">
        <v>1289</v>
      </c>
      <c r="Y363" s="13">
        <f>W363-9.25</f>
        <v>17</v>
      </c>
      <c r="Z363" s="22">
        <f>O363*Y363%</f>
        <v>28.05</v>
      </c>
      <c r="AA363" s="22">
        <f>O363-Z363</f>
        <v>136.94999999999999</v>
      </c>
      <c r="AB363" s="22">
        <f>AA363*1.65%</f>
        <v>2.2596750000000001</v>
      </c>
      <c r="AC363" s="22">
        <f>O363*1.65%</f>
        <v>2.7225000000000001</v>
      </c>
      <c r="AD363" s="26">
        <f>AC363-AB363</f>
        <v>0.46282500000000004</v>
      </c>
      <c r="AE363" s="22">
        <f>AA363*7.6%</f>
        <v>10.408199999999999</v>
      </c>
      <c r="AF363">
        <f>O363*7.6%</f>
        <v>12.54</v>
      </c>
      <c r="AG363" s="26">
        <f>AF363-AE363</f>
        <v>2.1318000000000001</v>
      </c>
    </row>
    <row r="364" spans="1:33" x14ac:dyDescent="0.25">
      <c r="A364">
        <v>801</v>
      </c>
      <c r="B364" s="10">
        <v>12702</v>
      </c>
      <c r="C364" s="10">
        <v>801</v>
      </c>
      <c r="D364" s="2" t="s">
        <v>22</v>
      </c>
      <c r="E364" s="3">
        <v>45054</v>
      </c>
      <c r="F364" s="4">
        <v>1</v>
      </c>
      <c r="G364" s="5">
        <v>165</v>
      </c>
      <c r="H364" s="4">
        <v>14.29</v>
      </c>
      <c r="I364" s="2" t="s">
        <v>23</v>
      </c>
      <c r="J364" s="2" t="s">
        <v>93</v>
      </c>
      <c r="K364" s="12" t="s">
        <v>139</v>
      </c>
      <c r="L364" s="2" t="s">
        <v>140</v>
      </c>
      <c r="M364" s="2" t="s">
        <v>58</v>
      </c>
      <c r="N364" s="2" t="s">
        <v>141</v>
      </c>
      <c r="O364" s="5">
        <v>165</v>
      </c>
      <c r="P364" s="5">
        <v>0</v>
      </c>
      <c r="Q364" s="5">
        <v>43.31</v>
      </c>
      <c r="R364" s="2" t="s">
        <v>29</v>
      </c>
      <c r="S364" s="5">
        <v>0</v>
      </c>
      <c r="T364" s="2" t="s">
        <v>125</v>
      </c>
      <c r="U364" s="2" t="s">
        <v>31</v>
      </c>
      <c r="V364" s="2">
        <v>62603</v>
      </c>
      <c r="W364" s="13">
        <f>17+1.65+7.6</f>
        <v>26.25</v>
      </c>
      <c r="X364" s="21" t="s">
        <v>1289</v>
      </c>
      <c r="Y364" s="13">
        <f>W364-9.25</f>
        <v>17</v>
      </c>
      <c r="Z364" s="22">
        <f>O364*Y364%</f>
        <v>28.05</v>
      </c>
      <c r="AA364" s="22">
        <f>O364-Z364</f>
        <v>136.94999999999999</v>
      </c>
      <c r="AB364" s="22">
        <f>AA364*1.65%</f>
        <v>2.2596750000000001</v>
      </c>
      <c r="AC364" s="22">
        <f>O364*1.65%</f>
        <v>2.7225000000000001</v>
      </c>
      <c r="AD364" s="26">
        <f>AC364-AB364</f>
        <v>0.46282500000000004</v>
      </c>
      <c r="AE364" s="22">
        <f>AA364*7.6%</f>
        <v>10.408199999999999</v>
      </c>
      <c r="AF364">
        <f>O364*7.6%</f>
        <v>12.54</v>
      </c>
      <c r="AG364" s="26">
        <f>AF364-AE364</f>
        <v>2.1318000000000001</v>
      </c>
    </row>
    <row r="365" spans="1:33" x14ac:dyDescent="0.25">
      <c r="A365">
        <v>801</v>
      </c>
      <c r="B365" s="10">
        <v>12737</v>
      </c>
      <c r="C365" s="10">
        <v>801</v>
      </c>
      <c r="D365" s="2" t="s">
        <v>22</v>
      </c>
      <c r="E365" s="3">
        <v>45055</v>
      </c>
      <c r="F365" s="4">
        <v>1</v>
      </c>
      <c r="G365" s="5">
        <v>165</v>
      </c>
      <c r="H365" s="4">
        <v>14.29</v>
      </c>
      <c r="I365" s="2" t="s">
        <v>23</v>
      </c>
      <c r="J365" s="2" t="s">
        <v>93</v>
      </c>
      <c r="K365" s="12" t="s">
        <v>139</v>
      </c>
      <c r="L365" s="2" t="s">
        <v>140</v>
      </c>
      <c r="M365" s="2" t="s">
        <v>58</v>
      </c>
      <c r="N365" s="2" t="s">
        <v>141</v>
      </c>
      <c r="O365" s="5">
        <v>165</v>
      </c>
      <c r="P365" s="5">
        <v>0</v>
      </c>
      <c r="Q365" s="5">
        <v>43.31</v>
      </c>
      <c r="R365" s="2" t="s">
        <v>29</v>
      </c>
      <c r="S365" s="5">
        <v>0</v>
      </c>
      <c r="T365" s="2" t="s">
        <v>125</v>
      </c>
      <c r="U365" s="2" t="s">
        <v>31</v>
      </c>
      <c r="V365" s="2">
        <v>62603</v>
      </c>
      <c r="W365" s="13">
        <f>17+1.65+7.6</f>
        <v>26.25</v>
      </c>
      <c r="X365" s="21" t="s">
        <v>1289</v>
      </c>
      <c r="Y365" s="13">
        <f>W365-9.25</f>
        <v>17</v>
      </c>
      <c r="Z365" s="22">
        <f>O365*Y365%</f>
        <v>28.05</v>
      </c>
      <c r="AA365" s="22">
        <f>O365-Z365</f>
        <v>136.94999999999999</v>
      </c>
      <c r="AB365" s="22">
        <f>AA365*1.65%</f>
        <v>2.2596750000000001</v>
      </c>
      <c r="AC365" s="22">
        <f>O365*1.65%</f>
        <v>2.7225000000000001</v>
      </c>
      <c r="AD365" s="26">
        <f>AC365-AB365</f>
        <v>0.46282500000000004</v>
      </c>
      <c r="AE365" s="22">
        <f>AA365*7.6%</f>
        <v>10.408199999999999</v>
      </c>
      <c r="AF365">
        <f>O365*7.6%</f>
        <v>12.54</v>
      </c>
      <c r="AG365" s="26">
        <f>AF365-AE365</f>
        <v>2.1318000000000001</v>
      </c>
    </row>
    <row r="366" spans="1:33" x14ac:dyDescent="0.25">
      <c r="A366">
        <v>801</v>
      </c>
      <c r="B366" s="10">
        <v>12790</v>
      </c>
      <c r="C366" s="10">
        <v>801</v>
      </c>
      <c r="D366" s="2" t="s">
        <v>33</v>
      </c>
      <c r="E366" s="3">
        <v>45055</v>
      </c>
      <c r="F366" s="4">
        <v>1</v>
      </c>
      <c r="G366" s="5">
        <v>165</v>
      </c>
      <c r="H366" s="4">
        <v>10.56</v>
      </c>
      <c r="I366" s="2" t="s">
        <v>23</v>
      </c>
      <c r="J366" s="2" t="s">
        <v>93</v>
      </c>
      <c r="K366" s="12" t="s">
        <v>139</v>
      </c>
      <c r="L366" s="2" t="s">
        <v>140</v>
      </c>
      <c r="M366" s="2" t="s">
        <v>58</v>
      </c>
      <c r="N366" s="2" t="s">
        <v>141</v>
      </c>
      <c r="O366" s="5">
        <v>165</v>
      </c>
      <c r="P366" s="5">
        <v>0</v>
      </c>
      <c r="Q366" s="5">
        <v>43.31</v>
      </c>
      <c r="R366" s="2" t="s">
        <v>29</v>
      </c>
      <c r="S366" s="5">
        <v>0</v>
      </c>
      <c r="T366" s="2" t="s">
        <v>125</v>
      </c>
      <c r="U366" s="2" t="s">
        <v>31</v>
      </c>
      <c r="V366" s="2">
        <v>62603</v>
      </c>
      <c r="W366" s="13">
        <f>17+1.65+7.6</f>
        <v>26.25</v>
      </c>
      <c r="X366" s="21" t="s">
        <v>1289</v>
      </c>
      <c r="Y366" s="13">
        <f>W366-9.25</f>
        <v>17</v>
      </c>
      <c r="Z366" s="22">
        <f>O366*Y366%</f>
        <v>28.05</v>
      </c>
      <c r="AA366" s="22">
        <f>O366-Z366</f>
        <v>136.94999999999999</v>
      </c>
      <c r="AB366" s="22">
        <f>AA366*1.65%</f>
        <v>2.2596750000000001</v>
      </c>
      <c r="AC366" s="22">
        <f>O366*1.65%</f>
        <v>2.7225000000000001</v>
      </c>
      <c r="AD366" s="26">
        <f>AC366-AB366</f>
        <v>0.46282500000000004</v>
      </c>
      <c r="AE366" s="22">
        <f>AA366*7.6%</f>
        <v>10.408199999999999</v>
      </c>
      <c r="AF366">
        <f>O366*7.6%</f>
        <v>12.54</v>
      </c>
      <c r="AG366" s="26">
        <f>AF366-AE366</f>
        <v>2.1318000000000001</v>
      </c>
    </row>
    <row r="367" spans="1:33" x14ac:dyDescent="0.25">
      <c r="A367">
        <v>801</v>
      </c>
      <c r="B367" s="10">
        <v>12807</v>
      </c>
      <c r="C367" s="10">
        <v>801</v>
      </c>
      <c r="D367" s="2" t="s">
        <v>22</v>
      </c>
      <c r="E367" s="3">
        <v>45056</v>
      </c>
      <c r="F367" s="4">
        <v>1</v>
      </c>
      <c r="G367" s="5">
        <v>165</v>
      </c>
      <c r="H367" s="4">
        <v>14.29</v>
      </c>
      <c r="I367" s="2" t="s">
        <v>23</v>
      </c>
      <c r="J367" s="2" t="s">
        <v>93</v>
      </c>
      <c r="K367" s="12" t="s">
        <v>139</v>
      </c>
      <c r="L367" s="2" t="s">
        <v>140</v>
      </c>
      <c r="M367" s="2" t="s">
        <v>58</v>
      </c>
      <c r="N367" s="2" t="s">
        <v>141</v>
      </c>
      <c r="O367" s="5">
        <v>165</v>
      </c>
      <c r="P367" s="5">
        <v>0</v>
      </c>
      <c r="Q367" s="5">
        <v>43.31</v>
      </c>
      <c r="R367" s="2" t="s">
        <v>29</v>
      </c>
      <c r="S367" s="5">
        <v>0</v>
      </c>
      <c r="T367" s="2" t="s">
        <v>125</v>
      </c>
      <c r="U367" s="2" t="s">
        <v>31</v>
      </c>
      <c r="V367" s="2">
        <v>62603</v>
      </c>
      <c r="W367" s="13">
        <f>17+1.65+7.6</f>
        <v>26.25</v>
      </c>
      <c r="X367" s="21" t="s">
        <v>1289</v>
      </c>
      <c r="Y367" s="13">
        <f>W367-9.25</f>
        <v>17</v>
      </c>
      <c r="Z367" s="22">
        <f>O367*Y367%</f>
        <v>28.05</v>
      </c>
      <c r="AA367" s="22">
        <f>O367-Z367</f>
        <v>136.94999999999999</v>
      </c>
      <c r="AB367" s="22">
        <f>AA367*1.65%</f>
        <v>2.2596750000000001</v>
      </c>
      <c r="AC367" s="22">
        <f>O367*1.65%</f>
        <v>2.7225000000000001</v>
      </c>
      <c r="AD367" s="26">
        <f>AC367-AB367</f>
        <v>0.46282500000000004</v>
      </c>
      <c r="AE367" s="22">
        <f>AA367*7.6%</f>
        <v>10.408199999999999</v>
      </c>
      <c r="AF367">
        <f>O367*7.6%</f>
        <v>12.54</v>
      </c>
      <c r="AG367" s="26">
        <f>AF367-AE367</f>
        <v>2.1318000000000001</v>
      </c>
    </row>
    <row r="368" spans="1:33" x14ac:dyDescent="0.25">
      <c r="A368">
        <v>801</v>
      </c>
      <c r="B368" s="10">
        <v>12845</v>
      </c>
      <c r="C368" s="10">
        <v>801</v>
      </c>
      <c r="D368" s="2" t="s">
        <v>22</v>
      </c>
      <c r="E368" s="3">
        <v>45056</v>
      </c>
      <c r="F368" s="4">
        <v>1</v>
      </c>
      <c r="G368" s="5">
        <v>165</v>
      </c>
      <c r="H368" s="4">
        <v>14.29</v>
      </c>
      <c r="I368" s="2" t="s">
        <v>23</v>
      </c>
      <c r="J368" s="2" t="s">
        <v>93</v>
      </c>
      <c r="K368" s="12" t="s">
        <v>139</v>
      </c>
      <c r="L368" s="2" t="s">
        <v>140</v>
      </c>
      <c r="M368" s="2" t="s">
        <v>58</v>
      </c>
      <c r="N368" s="2" t="s">
        <v>141</v>
      </c>
      <c r="O368" s="5">
        <v>165</v>
      </c>
      <c r="P368" s="5">
        <v>0</v>
      </c>
      <c r="Q368" s="5">
        <v>43.31</v>
      </c>
      <c r="R368" s="2" t="s">
        <v>29</v>
      </c>
      <c r="S368" s="5">
        <v>0</v>
      </c>
      <c r="T368" s="2" t="s">
        <v>125</v>
      </c>
      <c r="U368" s="2" t="s">
        <v>31</v>
      </c>
      <c r="V368" s="2">
        <v>62603</v>
      </c>
      <c r="W368" s="13">
        <f>17+1.65+7.6</f>
        <v>26.25</v>
      </c>
      <c r="X368" s="21" t="s">
        <v>1289</v>
      </c>
      <c r="Y368" s="13">
        <f>W368-9.25</f>
        <v>17</v>
      </c>
      <c r="Z368" s="22">
        <f>O368*Y368%</f>
        <v>28.05</v>
      </c>
      <c r="AA368" s="22">
        <f>O368-Z368</f>
        <v>136.94999999999999</v>
      </c>
      <c r="AB368" s="22">
        <f>AA368*1.65%</f>
        <v>2.2596750000000001</v>
      </c>
      <c r="AC368" s="22">
        <f>O368*1.65%</f>
        <v>2.7225000000000001</v>
      </c>
      <c r="AD368" s="26">
        <f>AC368-AB368</f>
        <v>0.46282500000000004</v>
      </c>
      <c r="AE368" s="22">
        <f>AA368*7.6%</f>
        <v>10.408199999999999</v>
      </c>
      <c r="AF368">
        <f>O368*7.6%</f>
        <v>12.54</v>
      </c>
      <c r="AG368" s="26">
        <f>AF368-AE368</f>
        <v>2.1318000000000001</v>
      </c>
    </row>
    <row r="369" spans="1:33" x14ac:dyDescent="0.25">
      <c r="A369">
        <v>801</v>
      </c>
      <c r="B369" s="10">
        <v>12923</v>
      </c>
      <c r="C369" s="10">
        <v>801</v>
      </c>
      <c r="D369" s="2" t="s">
        <v>22</v>
      </c>
      <c r="E369" s="3">
        <v>45058</v>
      </c>
      <c r="F369" s="4">
        <v>1</v>
      </c>
      <c r="G369" s="5">
        <v>165</v>
      </c>
      <c r="H369" s="4">
        <v>14.29</v>
      </c>
      <c r="I369" s="2" t="s">
        <v>23</v>
      </c>
      <c r="J369" s="2" t="s">
        <v>93</v>
      </c>
      <c r="K369" s="12" t="s">
        <v>139</v>
      </c>
      <c r="L369" s="2" t="s">
        <v>140</v>
      </c>
      <c r="M369" s="2" t="s">
        <v>58</v>
      </c>
      <c r="N369" s="2" t="s">
        <v>141</v>
      </c>
      <c r="O369" s="5">
        <v>165</v>
      </c>
      <c r="P369" s="5">
        <v>0</v>
      </c>
      <c r="Q369" s="5">
        <v>43.31</v>
      </c>
      <c r="R369" s="2" t="s">
        <v>29</v>
      </c>
      <c r="S369" s="5">
        <v>0</v>
      </c>
      <c r="T369" s="2" t="s">
        <v>125</v>
      </c>
      <c r="U369" s="2" t="s">
        <v>31</v>
      </c>
      <c r="V369" s="2">
        <v>62603</v>
      </c>
      <c r="W369" s="13">
        <f>17+1.65+7.6</f>
        <v>26.25</v>
      </c>
      <c r="X369" s="21" t="s">
        <v>1289</v>
      </c>
      <c r="Y369" s="13">
        <f>W369-9.25</f>
        <v>17</v>
      </c>
      <c r="Z369" s="22">
        <f>O369*Y369%</f>
        <v>28.05</v>
      </c>
      <c r="AA369" s="22">
        <f>O369-Z369</f>
        <v>136.94999999999999</v>
      </c>
      <c r="AB369" s="22">
        <f>AA369*1.65%</f>
        <v>2.2596750000000001</v>
      </c>
      <c r="AC369" s="22">
        <f>O369*1.65%</f>
        <v>2.7225000000000001</v>
      </c>
      <c r="AD369" s="26">
        <f>AC369-AB369</f>
        <v>0.46282500000000004</v>
      </c>
      <c r="AE369" s="22">
        <f>AA369*7.6%</f>
        <v>10.408199999999999</v>
      </c>
      <c r="AF369">
        <f>O369*7.6%</f>
        <v>12.54</v>
      </c>
      <c r="AG369" s="26">
        <f>AF369-AE369</f>
        <v>2.1318000000000001</v>
      </c>
    </row>
    <row r="370" spans="1:33" x14ac:dyDescent="0.25">
      <c r="A370">
        <v>801</v>
      </c>
      <c r="B370" s="10">
        <v>12931</v>
      </c>
      <c r="C370" s="10">
        <v>801</v>
      </c>
      <c r="D370" s="2" t="s">
        <v>22</v>
      </c>
      <c r="E370" s="3">
        <v>45058</v>
      </c>
      <c r="F370" s="4">
        <v>2</v>
      </c>
      <c r="G370" s="5">
        <v>330</v>
      </c>
      <c r="H370" s="4">
        <v>28.58</v>
      </c>
      <c r="I370" s="2" t="s">
        <v>23</v>
      </c>
      <c r="J370" s="2" t="s">
        <v>93</v>
      </c>
      <c r="K370" s="12" t="s">
        <v>139</v>
      </c>
      <c r="L370" s="2" t="s">
        <v>140</v>
      </c>
      <c r="M370" s="2" t="s">
        <v>58</v>
      </c>
      <c r="N370" s="2" t="s">
        <v>141</v>
      </c>
      <c r="O370" s="5">
        <v>330</v>
      </c>
      <c r="P370" s="5">
        <v>0</v>
      </c>
      <c r="Q370" s="5">
        <v>86.63</v>
      </c>
      <c r="R370" s="2" t="s">
        <v>29</v>
      </c>
      <c r="S370" s="5">
        <v>0</v>
      </c>
      <c r="T370" s="2" t="s">
        <v>125</v>
      </c>
      <c r="U370" s="2" t="s">
        <v>31</v>
      </c>
      <c r="V370" s="2">
        <v>62603</v>
      </c>
      <c r="W370" s="13">
        <f>17+1.65+7.6</f>
        <v>26.25</v>
      </c>
      <c r="X370" s="21" t="s">
        <v>1289</v>
      </c>
      <c r="Y370" s="13">
        <f>W370-9.25</f>
        <v>17</v>
      </c>
      <c r="Z370" s="22">
        <f>O370*Y370%</f>
        <v>56.1</v>
      </c>
      <c r="AA370" s="22">
        <f>O370-Z370</f>
        <v>273.89999999999998</v>
      </c>
      <c r="AB370" s="22">
        <f>AA370*1.65%</f>
        <v>4.5193500000000002</v>
      </c>
      <c r="AC370" s="22">
        <f>O370*1.65%</f>
        <v>5.4450000000000003</v>
      </c>
      <c r="AD370" s="26">
        <f>AC370-AB370</f>
        <v>0.92565000000000008</v>
      </c>
      <c r="AE370" s="22">
        <f>AA370*7.6%</f>
        <v>20.816399999999998</v>
      </c>
      <c r="AF370">
        <f>O370*7.6%</f>
        <v>25.08</v>
      </c>
      <c r="AG370" s="26">
        <f>AF370-AE370</f>
        <v>4.2636000000000003</v>
      </c>
    </row>
    <row r="371" spans="1:33" x14ac:dyDescent="0.25">
      <c r="A371">
        <v>801</v>
      </c>
      <c r="B371" s="10">
        <v>12964</v>
      </c>
      <c r="C371" s="10">
        <v>801</v>
      </c>
      <c r="D371" s="2" t="s">
        <v>22</v>
      </c>
      <c r="E371" s="3">
        <v>45058</v>
      </c>
      <c r="F371" s="4">
        <v>1</v>
      </c>
      <c r="G371" s="5">
        <v>165</v>
      </c>
      <c r="H371" s="4">
        <v>14.29</v>
      </c>
      <c r="I371" s="2" t="s">
        <v>23</v>
      </c>
      <c r="J371" s="2" t="s">
        <v>93</v>
      </c>
      <c r="K371" s="12" t="s">
        <v>139</v>
      </c>
      <c r="L371" s="2" t="s">
        <v>140</v>
      </c>
      <c r="M371" s="2" t="s">
        <v>58</v>
      </c>
      <c r="N371" s="2" t="s">
        <v>141</v>
      </c>
      <c r="O371" s="5">
        <v>165</v>
      </c>
      <c r="P371" s="5">
        <v>0</v>
      </c>
      <c r="Q371" s="5">
        <v>43.31</v>
      </c>
      <c r="R371" s="2" t="s">
        <v>29</v>
      </c>
      <c r="S371" s="5">
        <v>0</v>
      </c>
      <c r="T371" s="2" t="s">
        <v>125</v>
      </c>
      <c r="U371" s="2" t="s">
        <v>31</v>
      </c>
      <c r="V371" s="2">
        <v>62603</v>
      </c>
      <c r="W371" s="13">
        <f>17+1.65+7.6</f>
        <v>26.25</v>
      </c>
      <c r="X371" s="21" t="s">
        <v>1289</v>
      </c>
      <c r="Y371" s="13">
        <f>W371-9.25</f>
        <v>17</v>
      </c>
      <c r="Z371" s="22">
        <f>O371*Y371%</f>
        <v>28.05</v>
      </c>
      <c r="AA371" s="22">
        <f>O371-Z371</f>
        <v>136.94999999999999</v>
      </c>
      <c r="AB371" s="22">
        <f>AA371*1.65%</f>
        <v>2.2596750000000001</v>
      </c>
      <c r="AC371" s="22">
        <f>O371*1.65%</f>
        <v>2.7225000000000001</v>
      </c>
      <c r="AD371" s="26">
        <f>AC371-AB371</f>
        <v>0.46282500000000004</v>
      </c>
      <c r="AE371" s="22">
        <f>AA371*7.6%</f>
        <v>10.408199999999999</v>
      </c>
      <c r="AF371">
        <f>O371*7.6%</f>
        <v>12.54</v>
      </c>
      <c r="AG371" s="26">
        <f>AF371-AE371</f>
        <v>2.1318000000000001</v>
      </c>
    </row>
    <row r="372" spans="1:33" x14ac:dyDescent="0.25">
      <c r="A372">
        <v>801</v>
      </c>
      <c r="B372" s="10">
        <v>12985</v>
      </c>
      <c r="C372" s="10">
        <v>801</v>
      </c>
      <c r="D372" s="2" t="s">
        <v>45</v>
      </c>
      <c r="E372" s="3">
        <v>45059</v>
      </c>
      <c r="F372" s="4">
        <v>1</v>
      </c>
      <c r="G372" s="5">
        <v>165</v>
      </c>
      <c r="H372" s="4">
        <v>7.4</v>
      </c>
      <c r="I372" s="2" t="s">
        <v>23</v>
      </c>
      <c r="J372" s="2" t="s">
        <v>93</v>
      </c>
      <c r="K372" s="12" t="s">
        <v>139</v>
      </c>
      <c r="L372" s="2" t="s">
        <v>140</v>
      </c>
      <c r="M372" s="2" t="s">
        <v>58</v>
      </c>
      <c r="N372" s="2" t="s">
        <v>141</v>
      </c>
      <c r="O372" s="5">
        <v>165</v>
      </c>
      <c r="P372" s="5">
        <v>0</v>
      </c>
      <c r="Q372" s="5">
        <v>43.31</v>
      </c>
      <c r="R372" s="2" t="s">
        <v>29</v>
      </c>
      <c r="S372" s="5">
        <v>0</v>
      </c>
      <c r="T372" s="2" t="s">
        <v>125</v>
      </c>
      <c r="U372" s="2" t="s">
        <v>31</v>
      </c>
      <c r="V372" s="2">
        <v>62603</v>
      </c>
      <c r="W372" s="13">
        <f>17+1.65+7.6</f>
        <v>26.25</v>
      </c>
      <c r="X372" s="21" t="s">
        <v>1289</v>
      </c>
      <c r="Y372" s="13">
        <f>W372-9.25</f>
        <v>17</v>
      </c>
      <c r="Z372" s="22">
        <f>O372*Y372%</f>
        <v>28.05</v>
      </c>
      <c r="AA372" s="22">
        <f>O372-Z372</f>
        <v>136.94999999999999</v>
      </c>
      <c r="AB372" s="22">
        <f>AA372*1.65%</f>
        <v>2.2596750000000001</v>
      </c>
      <c r="AC372" s="22">
        <f>O372*1.65%</f>
        <v>2.7225000000000001</v>
      </c>
      <c r="AD372" s="26">
        <f>AC372-AB372</f>
        <v>0.46282500000000004</v>
      </c>
      <c r="AE372" s="22">
        <f>AA372*7.6%</f>
        <v>10.408199999999999</v>
      </c>
      <c r="AF372">
        <f>O372*7.6%</f>
        <v>12.54</v>
      </c>
      <c r="AG372" s="26">
        <f>AF372-AE372</f>
        <v>2.1318000000000001</v>
      </c>
    </row>
    <row r="373" spans="1:33" x14ac:dyDescent="0.25">
      <c r="A373">
        <v>801</v>
      </c>
      <c r="B373" s="10">
        <v>13016</v>
      </c>
      <c r="C373" s="10">
        <v>801</v>
      </c>
      <c r="D373" s="2" t="s">
        <v>22</v>
      </c>
      <c r="E373" s="3">
        <v>45059</v>
      </c>
      <c r="F373" s="4">
        <v>1</v>
      </c>
      <c r="G373" s="5">
        <v>165</v>
      </c>
      <c r="H373" s="4">
        <v>14.29</v>
      </c>
      <c r="I373" s="2" t="s">
        <v>23</v>
      </c>
      <c r="J373" s="2" t="s">
        <v>93</v>
      </c>
      <c r="K373" s="12" t="s">
        <v>139</v>
      </c>
      <c r="L373" s="2" t="s">
        <v>140</v>
      </c>
      <c r="M373" s="2" t="s">
        <v>58</v>
      </c>
      <c r="N373" s="2" t="s">
        <v>141</v>
      </c>
      <c r="O373" s="5">
        <v>165</v>
      </c>
      <c r="P373" s="5">
        <v>0</v>
      </c>
      <c r="Q373" s="5">
        <v>43.31</v>
      </c>
      <c r="R373" s="2" t="s">
        <v>29</v>
      </c>
      <c r="S373" s="5">
        <v>0</v>
      </c>
      <c r="T373" s="2" t="s">
        <v>125</v>
      </c>
      <c r="U373" s="2" t="s">
        <v>31</v>
      </c>
      <c r="V373" s="2">
        <v>62603</v>
      </c>
      <c r="W373" s="13">
        <f>17+1.65+7.6</f>
        <v>26.25</v>
      </c>
      <c r="X373" s="21" t="s">
        <v>1289</v>
      </c>
      <c r="Y373" s="13">
        <f>W373-9.25</f>
        <v>17</v>
      </c>
      <c r="Z373" s="22">
        <f>O373*Y373%</f>
        <v>28.05</v>
      </c>
      <c r="AA373" s="22">
        <f>O373-Z373</f>
        <v>136.94999999999999</v>
      </c>
      <c r="AB373" s="22">
        <f>AA373*1.65%</f>
        <v>2.2596750000000001</v>
      </c>
      <c r="AC373" s="22">
        <f>O373*1.65%</f>
        <v>2.7225000000000001</v>
      </c>
      <c r="AD373" s="26">
        <f>AC373-AB373</f>
        <v>0.46282500000000004</v>
      </c>
      <c r="AE373" s="22">
        <f>AA373*7.6%</f>
        <v>10.408199999999999</v>
      </c>
      <c r="AF373">
        <f>O373*7.6%</f>
        <v>12.54</v>
      </c>
      <c r="AG373" s="26">
        <f>AF373-AE373</f>
        <v>2.1318000000000001</v>
      </c>
    </row>
    <row r="374" spans="1:33" x14ac:dyDescent="0.25">
      <c r="A374">
        <v>801</v>
      </c>
      <c r="B374" s="10">
        <v>13046</v>
      </c>
      <c r="C374" s="10">
        <v>801</v>
      </c>
      <c r="D374" s="2" t="s">
        <v>22</v>
      </c>
      <c r="E374" s="3">
        <v>45059</v>
      </c>
      <c r="F374" s="4">
        <v>1</v>
      </c>
      <c r="G374" s="5">
        <v>165</v>
      </c>
      <c r="H374" s="4">
        <v>14.29</v>
      </c>
      <c r="I374" s="2" t="s">
        <v>23</v>
      </c>
      <c r="J374" s="2" t="s">
        <v>93</v>
      </c>
      <c r="K374" s="12" t="s">
        <v>139</v>
      </c>
      <c r="L374" s="2" t="s">
        <v>140</v>
      </c>
      <c r="M374" s="2" t="s">
        <v>58</v>
      </c>
      <c r="N374" s="2" t="s">
        <v>141</v>
      </c>
      <c r="O374" s="5">
        <v>165</v>
      </c>
      <c r="P374" s="5">
        <v>0</v>
      </c>
      <c r="Q374" s="5">
        <v>43.31</v>
      </c>
      <c r="R374" s="2" t="s">
        <v>29</v>
      </c>
      <c r="S374" s="5">
        <v>0</v>
      </c>
      <c r="T374" s="2" t="s">
        <v>125</v>
      </c>
      <c r="U374" s="2" t="s">
        <v>31</v>
      </c>
      <c r="V374" s="2">
        <v>62603</v>
      </c>
      <c r="W374" s="13">
        <f>17+1.65+7.6</f>
        <v>26.25</v>
      </c>
      <c r="X374" s="21" t="s">
        <v>1289</v>
      </c>
      <c r="Y374" s="13">
        <f>W374-9.25</f>
        <v>17</v>
      </c>
      <c r="Z374" s="22">
        <f>O374*Y374%</f>
        <v>28.05</v>
      </c>
      <c r="AA374" s="22">
        <f>O374-Z374</f>
        <v>136.94999999999999</v>
      </c>
      <c r="AB374" s="22">
        <f>AA374*1.65%</f>
        <v>2.2596750000000001</v>
      </c>
      <c r="AC374" s="22">
        <f>O374*1.65%</f>
        <v>2.7225000000000001</v>
      </c>
      <c r="AD374" s="26">
        <f>AC374-AB374</f>
        <v>0.46282500000000004</v>
      </c>
      <c r="AE374" s="22">
        <f>AA374*7.6%</f>
        <v>10.408199999999999</v>
      </c>
      <c r="AF374">
        <f>O374*7.6%</f>
        <v>12.54</v>
      </c>
      <c r="AG374" s="26">
        <f>AF374-AE374</f>
        <v>2.1318000000000001</v>
      </c>
    </row>
    <row r="375" spans="1:33" x14ac:dyDescent="0.25">
      <c r="A375">
        <v>801</v>
      </c>
      <c r="B375" s="10">
        <v>13058</v>
      </c>
      <c r="C375" s="10">
        <v>801</v>
      </c>
      <c r="D375" s="2" t="s">
        <v>45</v>
      </c>
      <c r="E375" s="3">
        <v>45059</v>
      </c>
      <c r="F375" s="4">
        <v>1</v>
      </c>
      <c r="G375" s="5">
        <v>165</v>
      </c>
      <c r="H375" s="4">
        <v>7.4</v>
      </c>
      <c r="I375" s="2" t="s">
        <v>23</v>
      </c>
      <c r="J375" s="2" t="s">
        <v>93</v>
      </c>
      <c r="K375" s="12" t="s">
        <v>139</v>
      </c>
      <c r="L375" s="2" t="s">
        <v>140</v>
      </c>
      <c r="M375" s="2" t="s">
        <v>58</v>
      </c>
      <c r="N375" s="2" t="s">
        <v>141</v>
      </c>
      <c r="O375" s="5">
        <v>165</v>
      </c>
      <c r="P375" s="5">
        <v>0</v>
      </c>
      <c r="Q375" s="5">
        <v>43.31</v>
      </c>
      <c r="R375" s="2" t="s">
        <v>29</v>
      </c>
      <c r="S375" s="5">
        <v>0</v>
      </c>
      <c r="T375" s="2" t="s">
        <v>125</v>
      </c>
      <c r="U375" s="2" t="s">
        <v>31</v>
      </c>
      <c r="V375" s="2">
        <v>62603</v>
      </c>
      <c r="W375" s="13">
        <f>17+1.65+7.6</f>
        <v>26.25</v>
      </c>
      <c r="X375" s="21" t="s">
        <v>1289</v>
      </c>
      <c r="Y375" s="13">
        <f>W375-9.25</f>
        <v>17</v>
      </c>
      <c r="Z375" s="22">
        <f>O375*Y375%</f>
        <v>28.05</v>
      </c>
      <c r="AA375" s="22">
        <f>O375-Z375</f>
        <v>136.94999999999999</v>
      </c>
      <c r="AB375" s="22">
        <f>AA375*1.65%</f>
        <v>2.2596750000000001</v>
      </c>
      <c r="AC375" s="22">
        <f>O375*1.65%</f>
        <v>2.7225000000000001</v>
      </c>
      <c r="AD375" s="26">
        <f>AC375-AB375</f>
        <v>0.46282500000000004</v>
      </c>
      <c r="AE375" s="22">
        <f>AA375*7.6%</f>
        <v>10.408199999999999</v>
      </c>
      <c r="AF375">
        <f>O375*7.6%</f>
        <v>12.54</v>
      </c>
      <c r="AG375" s="26">
        <f>AF375-AE375</f>
        <v>2.1318000000000001</v>
      </c>
    </row>
    <row r="376" spans="1:33" x14ac:dyDescent="0.25">
      <c r="A376">
        <v>801</v>
      </c>
      <c r="B376" s="10">
        <v>13082</v>
      </c>
      <c r="C376" s="10">
        <v>801</v>
      </c>
      <c r="D376" s="2" t="s">
        <v>45</v>
      </c>
      <c r="E376" s="3">
        <v>45061</v>
      </c>
      <c r="F376" s="4">
        <v>1</v>
      </c>
      <c r="G376" s="5">
        <v>165</v>
      </c>
      <c r="H376" s="4">
        <v>7.4</v>
      </c>
      <c r="I376" s="2" t="s">
        <v>23</v>
      </c>
      <c r="J376" s="2" t="s">
        <v>93</v>
      </c>
      <c r="K376" s="12" t="s">
        <v>139</v>
      </c>
      <c r="L376" s="2" t="s">
        <v>140</v>
      </c>
      <c r="M376" s="2" t="s">
        <v>58</v>
      </c>
      <c r="N376" s="2" t="s">
        <v>141</v>
      </c>
      <c r="O376" s="5">
        <v>165</v>
      </c>
      <c r="P376" s="5">
        <v>0</v>
      </c>
      <c r="Q376" s="5">
        <v>43.31</v>
      </c>
      <c r="R376" s="2" t="s">
        <v>29</v>
      </c>
      <c r="S376" s="5">
        <v>0</v>
      </c>
      <c r="T376" s="2" t="s">
        <v>125</v>
      </c>
      <c r="U376" s="2" t="s">
        <v>31</v>
      </c>
      <c r="V376" s="2">
        <v>62603</v>
      </c>
      <c r="W376" s="13">
        <f>17+1.65+7.6</f>
        <v>26.25</v>
      </c>
      <c r="X376" s="21" t="s">
        <v>1289</v>
      </c>
      <c r="Y376" s="13">
        <f>W376-9.25</f>
        <v>17</v>
      </c>
      <c r="Z376" s="22">
        <f>O376*Y376%</f>
        <v>28.05</v>
      </c>
      <c r="AA376" s="22">
        <f>O376-Z376</f>
        <v>136.94999999999999</v>
      </c>
      <c r="AB376" s="22">
        <f>AA376*1.65%</f>
        <v>2.2596750000000001</v>
      </c>
      <c r="AC376" s="22">
        <f>O376*1.65%</f>
        <v>2.7225000000000001</v>
      </c>
      <c r="AD376" s="26">
        <f>AC376-AB376</f>
        <v>0.46282500000000004</v>
      </c>
      <c r="AE376" s="22">
        <f>AA376*7.6%</f>
        <v>10.408199999999999</v>
      </c>
      <c r="AF376">
        <f>O376*7.6%</f>
        <v>12.54</v>
      </c>
      <c r="AG376" s="26">
        <f>AF376-AE376</f>
        <v>2.1318000000000001</v>
      </c>
    </row>
    <row r="377" spans="1:33" x14ac:dyDescent="0.25">
      <c r="A377">
        <v>801</v>
      </c>
      <c r="B377" s="10">
        <v>13108</v>
      </c>
      <c r="C377" s="10">
        <v>801</v>
      </c>
      <c r="D377" s="2" t="s">
        <v>45</v>
      </c>
      <c r="E377" s="3">
        <v>45062</v>
      </c>
      <c r="F377" s="4">
        <v>1</v>
      </c>
      <c r="G377" s="5">
        <v>165</v>
      </c>
      <c r="H377" s="4">
        <v>7.4</v>
      </c>
      <c r="I377" s="2" t="s">
        <v>23</v>
      </c>
      <c r="J377" s="2" t="s">
        <v>93</v>
      </c>
      <c r="K377" s="12" t="s">
        <v>139</v>
      </c>
      <c r="L377" s="2" t="s">
        <v>140</v>
      </c>
      <c r="M377" s="2" t="s">
        <v>58</v>
      </c>
      <c r="N377" s="2" t="s">
        <v>141</v>
      </c>
      <c r="O377" s="5">
        <v>165</v>
      </c>
      <c r="P377" s="5">
        <v>0</v>
      </c>
      <c r="Q377" s="5">
        <v>43.31</v>
      </c>
      <c r="R377" s="2" t="s">
        <v>29</v>
      </c>
      <c r="S377" s="5">
        <v>0</v>
      </c>
      <c r="T377" s="2" t="s">
        <v>125</v>
      </c>
      <c r="U377" s="2" t="s">
        <v>31</v>
      </c>
      <c r="V377" s="2">
        <v>62603</v>
      </c>
      <c r="W377" s="13">
        <f>17+1.65+7.6</f>
        <v>26.25</v>
      </c>
      <c r="X377" s="21" t="s">
        <v>1289</v>
      </c>
      <c r="Y377" s="13">
        <f>W377-9.25</f>
        <v>17</v>
      </c>
      <c r="Z377" s="22">
        <f>O377*Y377%</f>
        <v>28.05</v>
      </c>
      <c r="AA377" s="22">
        <f>O377-Z377</f>
        <v>136.94999999999999</v>
      </c>
      <c r="AB377" s="22">
        <f>AA377*1.65%</f>
        <v>2.2596750000000001</v>
      </c>
      <c r="AC377" s="22">
        <f>O377*1.65%</f>
        <v>2.7225000000000001</v>
      </c>
      <c r="AD377" s="26">
        <f>AC377-AB377</f>
        <v>0.46282500000000004</v>
      </c>
      <c r="AE377" s="22">
        <f>AA377*7.6%</f>
        <v>10.408199999999999</v>
      </c>
      <c r="AF377">
        <f>O377*7.6%</f>
        <v>12.54</v>
      </c>
      <c r="AG377" s="26">
        <f>AF377-AE377</f>
        <v>2.1318000000000001</v>
      </c>
    </row>
    <row r="378" spans="1:33" x14ac:dyDescent="0.25">
      <c r="A378">
        <v>801</v>
      </c>
      <c r="B378" s="10">
        <v>13115</v>
      </c>
      <c r="C378" s="10">
        <v>801</v>
      </c>
      <c r="D378" s="2" t="s">
        <v>22</v>
      </c>
      <c r="E378" s="3">
        <v>45062</v>
      </c>
      <c r="F378" s="4">
        <v>1</v>
      </c>
      <c r="G378" s="5">
        <v>165</v>
      </c>
      <c r="H378" s="4">
        <v>14.29</v>
      </c>
      <c r="I378" s="2" t="s">
        <v>23</v>
      </c>
      <c r="J378" s="2" t="s">
        <v>93</v>
      </c>
      <c r="K378" s="12" t="s">
        <v>139</v>
      </c>
      <c r="L378" s="2" t="s">
        <v>140</v>
      </c>
      <c r="M378" s="2" t="s">
        <v>58</v>
      </c>
      <c r="N378" s="2" t="s">
        <v>141</v>
      </c>
      <c r="O378" s="5">
        <v>165</v>
      </c>
      <c r="P378" s="5">
        <v>0</v>
      </c>
      <c r="Q378" s="5">
        <v>43.31</v>
      </c>
      <c r="R378" s="2" t="s">
        <v>29</v>
      </c>
      <c r="S378" s="5">
        <v>0</v>
      </c>
      <c r="T378" s="2" t="s">
        <v>125</v>
      </c>
      <c r="U378" s="2" t="s">
        <v>31</v>
      </c>
      <c r="V378" s="2">
        <v>62603</v>
      </c>
      <c r="W378" s="13">
        <f>17+1.65+7.6</f>
        <v>26.25</v>
      </c>
      <c r="X378" s="21" t="s">
        <v>1289</v>
      </c>
      <c r="Y378" s="13">
        <f>W378-9.25</f>
        <v>17</v>
      </c>
      <c r="Z378" s="22">
        <f>O378*Y378%</f>
        <v>28.05</v>
      </c>
      <c r="AA378" s="22">
        <f>O378-Z378</f>
        <v>136.94999999999999</v>
      </c>
      <c r="AB378" s="22">
        <f>AA378*1.65%</f>
        <v>2.2596750000000001</v>
      </c>
      <c r="AC378" s="22">
        <f>O378*1.65%</f>
        <v>2.7225000000000001</v>
      </c>
      <c r="AD378" s="26">
        <f>AC378-AB378</f>
        <v>0.46282500000000004</v>
      </c>
      <c r="AE378" s="22">
        <f>AA378*7.6%</f>
        <v>10.408199999999999</v>
      </c>
      <c r="AF378">
        <f>O378*7.6%</f>
        <v>12.54</v>
      </c>
      <c r="AG378" s="26">
        <f>AF378-AE378</f>
        <v>2.1318000000000001</v>
      </c>
    </row>
    <row r="379" spans="1:33" x14ac:dyDescent="0.25">
      <c r="A379">
        <v>801</v>
      </c>
      <c r="B379" s="10">
        <v>13145</v>
      </c>
      <c r="C379" s="10">
        <v>801</v>
      </c>
      <c r="D379" s="2" t="s">
        <v>33</v>
      </c>
      <c r="E379" s="3">
        <v>45062</v>
      </c>
      <c r="F379" s="4">
        <v>1</v>
      </c>
      <c r="G379" s="5">
        <v>165</v>
      </c>
      <c r="H379" s="4">
        <v>10.56</v>
      </c>
      <c r="I379" s="2" t="s">
        <v>23</v>
      </c>
      <c r="J379" s="2" t="s">
        <v>93</v>
      </c>
      <c r="K379" s="12" t="s">
        <v>139</v>
      </c>
      <c r="L379" s="2" t="s">
        <v>140</v>
      </c>
      <c r="M379" s="2" t="s">
        <v>58</v>
      </c>
      <c r="N379" s="2" t="s">
        <v>141</v>
      </c>
      <c r="O379" s="5">
        <v>165</v>
      </c>
      <c r="P379" s="5">
        <v>0</v>
      </c>
      <c r="Q379" s="5">
        <v>43.31</v>
      </c>
      <c r="R379" s="2" t="s">
        <v>29</v>
      </c>
      <c r="S379" s="5">
        <v>0</v>
      </c>
      <c r="T379" s="2" t="s">
        <v>125</v>
      </c>
      <c r="U379" s="2" t="s">
        <v>31</v>
      </c>
      <c r="V379" s="2">
        <v>62603</v>
      </c>
      <c r="W379" s="13">
        <f>17+1.65+7.6</f>
        <v>26.25</v>
      </c>
      <c r="X379" s="21" t="s">
        <v>1289</v>
      </c>
      <c r="Y379" s="13">
        <f>W379-9.25</f>
        <v>17</v>
      </c>
      <c r="Z379" s="22">
        <f>O379*Y379%</f>
        <v>28.05</v>
      </c>
      <c r="AA379" s="22">
        <f>O379-Z379</f>
        <v>136.94999999999999</v>
      </c>
      <c r="AB379" s="22">
        <f>AA379*1.65%</f>
        <v>2.2596750000000001</v>
      </c>
      <c r="AC379" s="22">
        <f>O379*1.65%</f>
        <v>2.7225000000000001</v>
      </c>
      <c r="AD379" s="26">
        <f>AC379-AB379</f>
        <v>0.46282500000000004</v>
      </c>
      <c r="AE379" s="22">
        <f>AA379*7.6%</f>
        <v>10.408199999999999</v>
      </c>
      <c r="AF379">
        <f>O379*7.6%</f>
        <v>12.54</v>
      </c>
      <c r="AG379" s="26">
        <f>AF379-AE379</f>
        <v>2.1318000000000001</v>
      </c>
    </row>
    <row r="380" spans="1:33" x14ac:dyDescent="0.25">
      <c r="A380">
        <v>801</v>
      </c>
      <c r="B380" s="10">
        <v>13198</v>
      </c>
      <c r="C380" s="10">
        <v>801</v>
      </c>
      <c r="D380" s="2" t="s">
        <v>45</v>
      </c>
      <c r="E380" s="3">
        <v>45063</v>
      </c>
      <c r="F380" s="4">
        <v>1</v>
      </c>
      <c r="G380" s="5">
        <v>165</v>
      </c>
      <c r="H380" s="4">
        <v>7.4</v>
      </c>
      <c r="I380" s="2" t="s">
        <v>23</v>
      </c>
      <c r="J380" s="2" t="s">
        <v>93</v>
      </c>
      <c r="K380" s="12" t="s">
        <v>139</v>
      </c>
      <c r="L380" s="2" t="s">
        <v>140</v>
      </c>
      <c r="M380" s="2" t="s">
        <v>58</v>
      </c>
      <c r="N380" s="2" t="s">
        <v>141</v>
      </c>
      <c r="O380" s="5">
        <v>165</v>
      </c>
      <c r="P380" s="5">
        <v>0</v>
      </c>
      <c r="Q380" s="5">
        <v>43.31</v>
      </c>
      <c r="R380" s="2" t="s">
        <v>29</v>
      </c>
      <c r="S380" s="5">
        <v>0</v>
      </c>
      <c r="T380" s="2" t="s">
        <v>125</v>
      </c>
      <c r="U380" s="2" t="s">
        <v>31</v>
      </c>
      <c r="V380" s="2">
        <v>62603</v>
      </c>
      <c r="W380" s="13">
        <f>17+1.65+7.6</f>
        <v>26.25</v>
      </c>
      <c r="X380" s="21" t="s">
        <v>1289</v>
      </c>
      <c r="Y380" s="13">
        <f>W380-9.25</f>
        <v>17</v>
      </c>
      <c r="Z380" s="22">
        <f>O380*Y380%</f>
        <v>28.05</v>
      </c>
      <c r="AA380" s="22">
        <f>O380-Z380</f>
        <v>136.94999999999999</v>
      </c>
      <c r="AB380" s="22">
        <f>AA380*1.65%</f>
        <v>2.2596750000000001</v>
      </c>
      <c r="AC380" s="22">
        <f>O380*1.65%</f>
        <v>2.7225000000000001</v>
      </c>
      <c r="AD380" s="26">
        <f>AC380-AB380</f>
        <v>0.46282500000000004</v>
      </c>
      <c r="AE380" s="22">
        <f>AA380*7.6%</f>
        <v>10.408199999999999</v>
      </c>
      <c r="AF380">
        <f>O380*7.6%</f>
        <v>12.54</v>
      </c>
      <c r="AG380" s="26">
        <f>AF380-AE380</f>
        <v>2.1318000000000001</v>
      </c>
    </row>
    <row r="381" spans="1:33" x14ac:dyDescent="0.25">
      <c r="A381">
        <v>801</v>
      </c>
      <c r="B381" s="10">
        <v>13203</v>
      </c>
      <c r="C381" s="10">
        <v>801</v>
      </c>
      <c r="D381" s="2" t="s">
        <v>22</v>
      </c>
      <c r="E381" s="3">
        <v>45063</v>
      </c>
      <c r="F381" s="4">
        <v>1</v>
      </c>
      <c r="G381" s="5">
        <v>165</v>
      </c>
      <c r="H381" s="4">
        <v>14.29</v>
      </c>
      <c r="I381" s="2" t="s">
        <v>23</v>
      </c>
      <c r="J381" s="2" t="s">
        <v>93</v>
      </c>
      <c r="K381" s="12" t="s">
        <v>139</v>
      </c>
      <c r="L381" s="2" t="s">
        <v>140</v>
      </c>
      <c r="M381" s="2" t="s">
        <v>58</v>
      </c>
      <c r="N381" s="2" t="s">
        <v>141</v>
      </c>
      <c r="O381" s="5">
        <v>165</v>
      </c>
      <c r="P381" s="5">
        <v>0</v>
      </c>
      <c r="Q381" s="5">
        <v>43.31</v>
      </c>
      <c r="R381" s="2" t="s">
        <v>29</v>
      </c>
      <c r="S381" s="5">
        <v>0</v>
      </c>
      <c r="T381" s="2" t="s">
        <v>125</v>
      </c>
      <c r="U381" s="2" t="s">
        <v>31</v>
      </c>
      <c r="V381" s="2">
        <v>62603</v>
      </c>
      <c r="W381" s="13">
        <f>17+1.65+7.6</f>
        <v>26.25</v>
      </c>
      <c r="X381" s="21" t="s">
        <v>1289</v>
      </c>
      <c r="Y381" s="13">
        <f>W381-9.25</f>
        <v>17</v>
      </c>
      <c r="Z381" s="22">
        <f>O381*Y381%</f>
        <v>28.05</v>
      </c>
      <c r="AA381" s="22">
        <f>O381-Z381</f>
        <v>136.94999999999999</v>
      </c>
      <c r="AB381" s="22">
        <f>AA381*1.65%</f>
        <v>2.2596750000000001</v>
      </c>
      <c r="AC381" s="22">
        <f>O381*1.65%</f>
        <v>2.7225000000000001</v>
      </c>
      <c r="AD381" s="26">
        <f>AC381-AB381</f>
        <v>0.46282500000000004</v>
      </c>
      <c r="AE381" s="22">
        <f>AA381*7.6%</f>
        <v>10.408199999999999</v>
      </c>
      <c r="AF381">
        <f>O381*7.6%</f>
        <v>12.54</v>
      </c>
      <c r="AG381" s="26">
        <f>AF381-AE381</f>
        <v>2.1318000000000001</v>
      </c>
    </row>
    <row r="382" spans="1:33" x14ac:dyDescent="0.25">
      <c r="A382">
        <v>801</v>
      </c>
      <c r="B382" s="10">
        <v>13214</v>
      </c>
      <c r="C382" s="10">
        <v>801</v>
      </c>
      <c r="D382" s="2" t="s">
        <v>22</v>
      </c>
      <c r="E382" s="3">
        <v>45063</v>
      </c>
      <c r="F382" s="4">
        <v>1</v>
      </c>
      <c r="G382" s="5">
        <v>165</v>
      </c>
      <c r="H382" s="4">
        <v>14.29</v>
      </c>
      <c r="I382" s="2" t="s">
        <v>23</v>
      </c>
      <c r="J382" s="2" t="s">
        <v>93</v>
      </c>
      <c r="K382" s="12" t="s">
        <v>139</v>
      </c>
      <c r="L382" s="2" t="s">
        <v>140</v>
      </c>
      <c r="M382" s="2" t="s">
        <v>58</v>
      </c>
      <c r="N382" s="2" t="s">
        <v>141</v>
      </c>
      <c r="O382" s="5">
        <v>165</v>
      </c>
      <c r="P382" s="5">
        <v>0</v>
      </c>
      <c r="Q382" s="5">
        <v>43.31</v>
      </c>
      <c r="R382" s="2" t="s">
        <v>29</v>
      </c>
      <c r="S382" s="5">
        <v>0</v>
      </c>
      <c r="T382" s="2" t="s">
        <v>125</v>
      </c>
      <c r="U382" s="2" t="s">
        <v>31</v>
      </c>
      <c r="V382" s="2">
        <v>62603</v>
      </c>
      <c r="W382" s="13">
        <f>17+1.65+7.6</f>
        <v>26.25</v>
      </c>
      <c r="X382" s="21" t="s">
        <v>1289</v>
      </c>
      <c r="Y382" s="13">
        <f>W382-9.25</f>
        <v>17</v>
      </c>
      <c r="Z382" s="22">
        <f>O382*Y382%</f>
        <v>28.05</v>
      </c>
      <c r="AA382" s="22">
        <f>O382-Z382</f>
        <v>136.94999999999999</v>
      </c>
      <c r="AB382" s="22">
        <f>AA382*1.65%</f>
        <v>2.2596750000000001</v>
      </c>
      <c r="AC382" s="22">
        <f>O382*1.65%</f>
        <v>2.7225000000000001</v>
      </c>
      <c r="AD382" s="26">
        <f>AC382-AB382</f>
        <v>0.46282500000000004</v>
      </c>
      <c r="AE382" s="22">
        <f>AA382*7.6%</f>
        <v>10.408199999999999</v>
      </c>
      <c r="AF382">
        <f>O382*7.6%</f>
        <v>12.54</v>
      </c>
      <c r="AG382" s="26">
        <f>AF382-AE382</f>
        <v>2.1318000000000001</v>
      </c>
    </row>
    <row r="383" spans="1:33" x14ac:dyDescent="0.25">
      <c r="A383">
        <v>801</v>
      </c>
      <c r="B383" s="10">
        <v>13259</v>
      </c>
      <c r="C383" s="10">
        <v>801</v>
      </c>
      <c r="D383" s="2" t="s">
        <v>22</v>
      </c>
      <c r="E383" s="3">
        <v>45064</v>
      </c>
      <c r="F383" s="4">
        <v>1</v>
      </c>
      <c r="G383" s="5">
        <v>165</v>
      </c>
      <c r="H383" s="4">
        <v>14.29</v>
      </c>
      <c r="I383" s="2" t="s">
        <v>23</v>
      </c>
      <c r="J383" s="2" t="s">
        <v>93</v>
      </c>
      <c r="K383" s="12" t="s">
        <v>139</v>
      </c>
      <c r="L383" s="2" t="s">
        <v>140</v>
      </c>
      <c r="M383" s="2" t="s">
        <v>58</v>
      </c>
      <c r="N383" s="2" t="s">
        <v>141</v>
      </c>
      <c r="O383" s="5">
        <v>165</v>
      </c>
      <c r="P383" s="5">
        <v>0</v>
      </c>
      <c r="Q383" s="5">
        <v>43.31</v>
      </c>
      <c r="R383" s="2" t="s">
        <v>29</v>
      </c>
      <c r="S383" s="5">
        <v>0</v>
      </c>
      <c r="T383" s="2" t="s">
        <v>125</v>
      </c>
      <c r="U383" s="2" t="s">
        <v>31</v>
      </c>
      <c r="V383" s="2">
        <v>62603</v>
      </c>
      <c r="W383" s="13">
        <f>17+1.65+7.6</f>
        <v>26.25</v>
      </c>
      <c r="X383" s="21" t="s">
        <v>1289</v>
      </c>
      <c r="Y383" s="13">
        <f>W383-9.25</f>
        <v>17</v>
      </c>
      <c r="Z383" s="22">
        <f>O383*Y383%</f>
        <v>28.05</v>
      </c>
      <c r="AA383" s="22">
        <f>O383-Z383</f>
        <v>136.94999999999999</v>
      </c>
      <c r="AB383" s="22">
        <f>AA383*1.65%</f>
        <v>2.2596750000000001</v>
      </c>
      <c r="AC383" s="22">
        <f>O383*1.65%</f>
        <v>2.7225000000000001</v>
      </c>
      <c r="AD383" s="26">
        <f>AC383-AB383</f>
        <v>0.46282500000000004</v>
      </c>
      <c r="AE383" s="22">
        <f>AA383*7.6%</f>
        <v>10.408199999999999</v>
      </c>
      <c r="AF383">
        <f>O383*7.6%</f>
        <v>12.54</v>
      </c>
      <c r="AG383" s="26">
        <f>AF383-AE383</f>
        <v>2.1318000000000001</v>
      </c>
    </row>
    <row r="384" spans="1:33" x14ac:dyDescent="0.25">
      <c r="A384">
        <v>801</v>
      </c>
      <c r="B384" s="10">
        <v>13262</v>
      </c>
      <c r="C384" s="10">
        <v>801</v>
      </c>
      <c r="D384" s="2" t="s">
        <v>33</v>
      </c>
      <c r="E384" s="3">
        <v>45064</v>
      </c>
      <c r="F384" s="4">
        <v>1</v>
      </c>
      <c r="G384" s="5">
        <v>165</v>
      </c>
      <c r="H384" s="4">
        <v>10.56</v>
      </c>
      <c r="I384" s="2" t="s">
        <v>23</v>
      </c>
      <c r="J384" s="2" t="s">
        <v>93</v>
      </c>
      <c r="K384" s="12" t="s">
        <v>139</v>
      </c>
      <c r="L384" s="2" t="s">
        <v>140</v>
      </c>
      <c r="M384" s="2" t="s">
        <v>58</v>
      </c>
      <c r="N384" s="2" t="s">
        <v>141</v>
      </c>
      <c r="O384" s="5">
        <v>165</v>
      </c>
      <c r="P384" s="5">
        <v>0</v>
      </c>
      <c r="Q384" s="5">
        <v>43.31</v>
      </c>
      <c r="R384" s="2" t="s">
        <v>29</v>
      </c>
      <c r="S384" s="5">
        <v>0</v>
      </c>
      <c r="T384" s="2" t="s">
        <v>125</v>
      </c>
      <c r="U384" s="2" t="s">
        <v>31</v>
      </c>
      <c r="V384" s="2">
        <v>62603</v>
      </c>
      <c r="W384" s="13">
        <f>17+1.65+7.6</f>
        <v>26.25</v>
      </c>
      <c r="X384" s="21" t="s">
        <v>1289</v>
      </c>
      <c r="Y384" s="13">
        <f>W384-9.25</f>
        <v>17</v>
      </c>
      <c r="Z384" s="22">
        <f>O384*Y384%</f>
        <v>28.05</v>
      </c>
      <c r="AA384" s="22">
        <f>O384-Z384</f>
        <v>136.94999999999999</v>
      </c>
      <c r="AB384" s="22">
        <f>AA384*1.65%</f>
        <v>2.2596750000000001</v>
      </c>
      <c r="AC384" s="22">
        <f>O384*1.65%</f>
        <v>2.7225000000000001</v>
      </c>
      <c r="AD384" s="26">
        <f>AC384-AB384</f>
        <v>0.46282500000000004</v>
      </c>
      <c r="AE384" s="22">
        <f>AA384*7.6%</f>
        <v>10.408199999999999</v>
      </c>
      <c r="AF384">
        <f>O384*7.6%</f>
        <v>12.54</v>
      </c>
      <c r="AG384" s="26">
        <f>AF384-AE384</f>
        <v>2.1318000000000001</v>
      </c>
    </row>
    <row r="385" spans="1:33" x14ac:dyDescent="0.25">
      <c r="A385">
        <v>801</v>
      </c>
      <c r="B385" s="10">
        <v>13275</v>
      </c>
      <c r="C385" s="10">
        <v>801</v>
      </c>
      <c r="D385" s="2" t="s">
        <v>22</v>
      </c>
      <c r="E385" s="3">
        <v>45064</v>
      </c>
      <c r="F385" s="4">
        <v>5</v>
      </c>
      <c r="G385" s="5">
        <v>825</v>
      </c>
      <c r="H385" s="4">
        <v>71.45</v>
      </c>
      <c r="I385" s="2" t="s">
        <v>23</v>
      </c>
      <c r="J385" s="2" t="s">
        <v>93</v>
      </c>
      <c r="K385" s="12" t="s">
        <v>139</v>
      </c>
      <c r="L385" s="2" t="s">
        <v>140</v>
      </c>
      <c r="M385" s="2" t="s">
        <v>58</v>
      </c>
      <c r="N385" s="2" t="s">
        <v>141</v>
      </c>
      <c r="O385" s="5">
        <v>825</v>
      </c>
      <c r="P385" s="5">
        <v>0</v>
      </c>
      <c r="Q385" s="5">
        <v>216.56</v>
      </c>
      <c r="R385" s="2" t="s">
        <v>29</v>
      </c>
      <c r="S385" s="5">
        <v>0</v>
      </c>
      <c r="T385" s="2" t="s">
        <v>125</v>
      </c>
      <c r="U385" s="2" t="s">
        <v>31</v>
      </c>
      <c r="V385" s="2">
        <v>62603</v>
      </c>
      <c r="W385" s="13">
        <f>17+1.65+7.6</f>
        <v>26.25</v>
      </c>
      <c r="X385" s="21" t="s">
        <v>1289</v>
      </c>
      <c r="Y385" s="13">
        <f>W385-9.25</f>
        <v>17</v>
      </c>
      <c r="Z385" s="22">
        <f>O385*Y385%</f>
        <v>140.25</v>
      </c>
      <c r="AA385" s="22">
        <f>O385-Z385</f>
        <v>684.75</v>
      </c>
      <c r="AB385" s="22">
        <f>AA385*1.65%</f>
        <v>11.298375</v>
      </c>
      <c r="AC385" s="22">
        <f>O385*1.65%</f>
        <v>13.612500000000001</v>
      </c>
      <c r="AD385" s="26">
        <f>AC385-AB385</f>
        <v>2.3141250000000007</v>
      </c>
      <c r="AE385" s="22">
        <f>AA385*7.6%</f>
        <v>52.040999999999997</v>
      </c>
      <c r="AF385">
        <f>O385*7.6%</f>
        <v>62.699999999999996</v>
      </c>
      <c r="AG385" s="26">
        <f>AF385-AE385</f>
        <v>10.658999999999999</v>
      </c>
    </row>
    <row r="386" spans="1:33" x14ac:dyDescent="0.25">
      <c r="A386">
        <v>801</v>
      </c>
      <c r="B386" s="10">
        <v>13277</v>
      </c>
      <c r="C386" s="10">
        <v>801</v>
      </c>
      <c r="D386" s="2" t="s">
        <v>22</v>
      </c>
      <c r="E386" s="3">
        <v>45064</v>
      </c>
      <c r="F386" s="4">
        <v>1</v>
      </c>
      <c r="G386" s="5">
        <v>165</v>
      </c>
      <c r="H386" s="4">
        <v>14.29</v>
      </c>
      <c r="I386" s="2" t="s">
        <v>23</v>
      </c>
      <c r="J386" s="2" t="s">
        <v>93</v>
      </c>
      <c r="K386" s="12" t="s">
        <v>139</v>
      </c>
      <c r="L386" s="2" t="s">
        <v>140</v>
      </c>
      <c r="M386" s="2" t="s">
        <v>58</v>
      </c>
      <c r="N386" s="2" t="s">
        <v>141</v>
      </c>
      <c r="O386" s="5">
        <v>165</v>
      </c>
      <c r="P386" s="5">
        <v>0</v>
      </c>
      <c r="Q386" s="5">
        <v>43.31</v>
      </c>
      <c r="R386" s="2" t="s">
        <v>29</v>
      </c>
      <c r="S386" s="5">
        <v>0</v>
      </c>
      <c r="T386" s="2" t="s">
        <v>125</v>
      </c>
      <c r="U386" s="2" t="s">
        <v>31</v>
      </c>
      <c r="V386" s="2">
        <v>62603</v>
      </c>
      <c r="W386" s="13">
        <f>17+1.65+7.6</f>
        <v>26.25</v>
      </c>
      <c r="X386" s="21" t="s">
        <v>1289</v>
      </c>
      <c r="Y386" s="13">
        <f>W386-9.25</f>
        <v>17</v>
      </c>
      <c r="Z386" s="22">
        <f>O386*Y386%</f>
        <v>28.05</v>
      </c>
      <c r="AA386" s="22">
        <f>O386-Z386</f>
        <v>136.94999999999999</v>
      </c>
      <c r="AB386" s="22">
        <f>AA386*1.65%</f>
        <v>2.2596750000000001</v>
      </c>
      <c r="AC386" s="22">
        <f>O386*1.65%</f>
        <v>2.7225000000000001</v>
      </c>
      <c r="AD386" s="26">
        <f>AC386-AB386</f>
        <v>0.46282500000000004</v>
      </c>
      <c r="AE386" s="22">
        <f>AA386*7.6%</f>
        <v>10.408199999999999</v>
      </c>
      <c r="AF386">
        <f>O386*7.6%</f>
        <v>12.54</v>
      </c>
      <c r="AG386" s="26">
        <f>AF386-AE386</f>
        <v>2.1318000000000001</v>
      </c>
    </row>
    <row r="387" spans="1:33" x14ac:dyDescent="0.25">
      <c r="A387">
        <v>801</v>
      </c>
      <c r="B387" s="10">
        <v>13294</v>
      </c>
      <c r="C387" s="10">
        <v>801</v>
      </c>
      <c r="D387" s="2" t="s">
        <v>22</v>
      </c>
      <c r="E387" s="3">
        <v>45065</v>
      </c>
      <c r="F387" s="4">
        <v>1</v>
      </c>
      <c r="G387" s="5">
        <v>165</v>
      </c>
      <c r="H387" s="4">
        <v>14.29</v>
      </c>
      <c r="I387" s="2" t="s">
        <v>23</v>
      </c>
      <c r="J387" s="2" t="s">
        <v>93</v>
      </c>
      <c r="K387" s="12" t="s">
        <v>139</v>
      </c>
      <c r="L387" s="2" t="s">
        <v>140</v>
      </c>
      <c r="M387" s="2" t="s">
        <v>58</v>
      </c>
      <c r="N387" s="2" t="s">
        <v>141</v>
      </c>
      <c r="O387" s="5">
        <v>165</v>
      </c>
      <c r="P387" s="5">
        <v>0</v>
      </c>
      <c r="Q387" s="5">
        <v>43.31</v>
      </c>
      <c r="R387" s="2" t="s">
        <v>29</v>
      </c>
      <c r="S387" s="5">
        <v>0</v>
      </c>
      <c r="T387" s="2" t="s">
        <v>125</v>
      </c>
      <c r="U387" s="2" t="s">
        <v>31</v>
      </c>
      <c r="V387" s="2">
        <v>62603</v>
      </c>
      <c r="W387" s="13">
        <f>17+1.65+7.6</f>
        <v>26.25</v>
      </c>
      <c r="X387" s="21" t="s">
        <v>1289</v>
      </c>
      <c r="Y387" s="13">
        <f>W387-9.25</f>
        <v>17</v>
      </c>
      <c r="Z387" s="22">
        <f>O387*Y387%</f>
        <v>28.05</v>
      </c>
      <c r="AA387" s="22">
        <f>O387-Z387</f>
        <v>136.94999999999999</v>
      </c>
      <c r="AB387" s="22">
        <f>AA387*1.65%</f>
        <v>2.2596750000000001</v>
      </c>
      <c r="AC387" s="22">
        <f>O387*1.65%</f>
        <v>2.7225000000000001</v>
      </c>
      <c r="AD387" s="26">
        <f>AC387-AB387</f>
        <v>0.46282500000000004</v>
      </c>
      <c r="AE387" s="22">
        <f>AA387*7.6%</f>
        <v>10.408199999999999</v>
      </c>
      <c r="AF387">
        <f>O387*7.6%</f>
        <v>12.54</v>
      </c>
      <c r="AG387" s="26">
        <f>AF387-AE387</f>
        <v>2.1318000000000001</v>
      </c>
    </row>
    <row r="388" spans="1:33" x14ac:dyDescent="0.25">
      <c r="A388">
        <v>801</v>
      </c>
      <c r="B388" s="10">
        <v>13313</v>
      </c>
      <c r="C388" s="10">
        <v>801</v>
      </c>
      <c r="D388" s="2" t="s">
        <v>45</v>
      </c>
      <c r="E388" s="3">
        <v>45065</v>
      </c>
      <c r="F388" s="4">
        <v>1</v>
      </c>
      <c r="G388" s="5">
        <v>165</v>
      </c>
      <c r="H388" s="4">
        <v>7.4</v>
      </c>
      <c r="I388" s="2" t="s">
        <v>23</v>
      </c>
      <c r="J388" s="2" t="s">
        <v>93</v>
      </c>
      <c r="K388" s="12" t="s">
        <v>139</v>
      </c>
      <c r="L388" s="2" t="s">
        <v>140</v>
      </c>
      <c r="M388" s="2" t="s">
        <v>58</v>
      </c>
      <c r="N388" s="2" t="s">
        <v>141</v>
      </c>
      <c r="O388" s="5">
        <v>165</v>
      </c>
      <c r="P388" s="5">
        <v>0</v>
      </c>
      <c r="Q388" s="5">
        <v>43.31</v>
      </c>
      <c r="R388" s="2" t="s">
        <v>29</v>
      </c>
      <c r="S388" s="5">
        <v>0</v>
      </c>
      <c r="T388" s="2" t="s">
        <v>125</v>
      </c>
      <c r="U388" s="2" t="s">
        <v>31</v>
      </c>
      <c r="V388" s="2">
        <v>62603</v>
      </c>
      <c r="W388" s="13">
        <f>17+1.65+7.6</f>
        <v>26.25</v>
      </c>
      <c r="X388" s="21" t="s">
        <v>1289</v>
      </c>
      <c r="Y388" s="13">
        <f>W388-9.25</f>
        <v>17</v>
      </c>
      <c r="Z388" s="22">
        <f>O388*Y388%</f>
        <v>28.05</v>
      </c>
      <c r="AA388" s="22">
        <f>O388-Z388</f>
        <v>136.94999999999999</v>
      </c>
      <c r="AB388" s="22">
        <f>AA388*1.65%</f>
        <v>2.2596750000000001</v>
      </c>
      <c r="AC388" s="22">
        <f>O388*1.65%</f>
        <v>2.7225000000000001</v>
      </c>
      <c r="AD388" s="26">
        <f>AC388-AB388</f>
        <v>0.46282500000000004</v>
      </c>
      <c r="AE388" s="22">
        <f>AA388*7.6%</f>
        <v>10.408199999999999</v>
      </c>
      <c r="AF388">
        <f>O388*7.6%</f>
        <v>12.54</v>
      </c>
      <c r="AG388" s="26">
        <f>AF388-AE388</f>
        <v>2.1318000000000001</v>
      </c>
    </row>
    <row r="389" spans="1:33" x14ac:dyDescent="0.25">
      <c r="A389">
        <v>801</v>
      </c>
      <c r="B389" s="10">
        <v>13442</v>
      </c>
      <c r="C389" s="10">
        <v>801</v>
      </c>
      <c r="D389" s="2" t="s">
        <v>22</v>
      </c>
      <c r="E389" s="3">
        <v>45068</v>
      </c>
      <c r="F389" s="4">
        <v>2</v>
      </c>
      <c r="G389" s="5">
        <v>330</v>
      </c>
      <c r="H389" s="4">
        <v>28.58</v>
      </c>
      <c r="I389" s="2" t="s">
        <v>23</v>
      </c>
      <c r="J389" s="2" t="s">
        <v>93</v>
      </c>
      <c r="K389" s="12" t="s">
        <v>139</v>
      </c>
      <c r="L389" s="2" t="s">
        <v>140</v>
      </c>
      <c r="M389" s="2" t="s">
        <v>58</v>
      </c>
      <c r="N389" s="2" t="s">
        <v>141</v>
      </c>
      <c r="O389" s="5">
        <v>330</v>
      </c>
      <c r="P389" s="5">
        <v>0</v>
      </c>
      <c r="Q389" s="5">
        <v>86.63</v>
      </c>
      <c r="R389" s="2" t="s">
        <v>29</v>
      </c>
      <c r="S389" s="5">
        <v>0</v>
      </c>
      <c r="T389" s="2" t="s">
        <v>125</v>
      </c>
      <c r="U389" s="2" t="s">
        <v>31</v>
      </c>
      <c r="V389" s="2">
        <v>62603</v>
      </c>
      <c r="W389" s="13">
        <f>17+1.65+7.6</f>
        <v>26.25</v>
      </c>
      <c r="X389" s="21" t="s">
        <v>1289</v>
      </c>
      <c r="Y389" s="13">
        <f>W389-9.25</f>
        <v>17</v>
      </c>
      <c r="Z389" s="22">
        <f>O389*Y389%</f>
        <v>56.1</v>
      </c>
      <c r="AA389" s="22">
        <f>O389-Z389</f>
        <v>273.89999999999998</v>
      </c>
      <c r="AB389" s="22">
        <f>AA389*1.65%</f>
        <v>4.5193500000000002</v>
      </c>
      <c r="AC389" s="22">
        <f>O389*1.65%</f>
        <v>5.4450000000000003</v>
      </c>
      <c r="AD389" s="26">
        <f>AC389-AB389</f>
        <v>0.92565000000000008</v>
      </c>
      <c r="AE389" s="22">
        <f>AA389*7.6%</f>
        <v>20.816399999999998</v>
      </c>
      <c r="AF389">
        <f>O389*7.6%</f>
        <v>25.08</v>
      </c>
      <c r="AG389" s="26">
        <f>AF389-AE389</f>
        <v>4.2636000000000003</v>
      </c>
    </row>
    <row r="390" spans="1:33" x14ac:dyDescent="0.25">
      <c r="A390">
        <v>801</v>
      </c>
      <c r="B390" s="10">
        <v>13462</v>
      </c>
      <c r="C390" s="10">
        <v>801</v>
      </c>
      <c r="D390" s="2" t="s">
        <v>22</v>
      </c>
      <c r="E390" s="3">
        <v>45069</v>
      </c>
      <c r="F390" s="4">
        <v>1</v>
      </c>
      <c r="G390" s="5">
        <v>165</v>
      </c>
      <c r="H390" s="4">
        <v>14.29</v>
      </c>
      <c r="I390" s="2" t="s">
        <v>23</v>
      </c>
      <c r="J390" s="2" t="s">
        <v>93</v>
      </c>
      <c r="K390" s="12" t="s">
        <v>139</v>
      </c>
      <c r="L390" s="2" t="s">
        <v>140</v>
      </c>
      <c r="M390" s="2" t="s">
        <v>58</v>
      </c>
      <c r="N390" s="2" t="s">
        <v>141</v>
      </c>
      <c r="O390" s="5">
        <v>165</v>
      </c>
      <c r="P390" s="5">
        <v>0</v>
      </c>
      <c r="Q390" s="5">
        <v>43.31</v>
      </c>
      <c r="R390" s="2" t="s">
        <v>29</v>
      </c>
      <c r="S390" s="5">
        <v>0</v>
      </c>
      <c r="T390" s="2" t="s">
        <v>125</v>
      </c>
      <c r="U390" s="2" t="s">
        <v>31</v>
      </c>
      <c r="V390" s="2">
        <v>62603</v>
      </c>
      <c r="W390" s="13">
        <f>17+1.65+7.6</f>
        <v>26.25</v>
      </c>
      <c r="X390" s="21" t="s">
        <v>1289</v>
      </c>
      <c r="Y390" s="13">
        <f>W390-9.25</f>
        <v>17</v>
      </c>
      <c r="Z390" s="22">
        <f>O390*Y390%</f>
        <v>28.05</v>
      </c>
      <c r="AA390" s="22">
        <f>O390-Z390</f>
        <v>136.94999999999999</v>
      </c>
      <c r="AB390" s="22">
        <f>AA390*1.65%</f>
        <v>2.2596750000000001</v>
      </c>
      <c r="AC390" s="22">
        <f>O390*1.65%</f>
        <v>2.7225000000000001</v>
      </c>
      <c r="AD390" s="26">
        <f>AC390-AB390</f>
        <v>0.46282500000000004</v>
      </c>
      <c r="AE390" s="22">
        <f>AA390*7.6%</f>
        <v>10.408199999999999</v>
      </c>
      <c r="AF390">
        <f>O390*7.6%</f>
        <v>12.54</v>
      </c>
      <c r="AG390" s="26">
        <f>AF390-AE390</f>
        <v>2.1318000000000001</v>
      </c>
    </row>
    <row r="391" spans="1:33" x14ac:dyDescent="0.25">
      <c r="A391">
        <v>801</v>
      </c>
      <c r="B391" s="10">
        <v>13494</v>
      </c>
      <c r="C391" s="10">
        <v>801</v>
      </c>
      <c r="D391" s="2" t="s">
        <v>22</v>
      </c>
      <c r="E391" s="3">
        <v>45069</v>
      </c>
      <c r="F391" s="4">
        <v>2</v>
      </c>
      <c r="G391" s="5">
        <v>330</v>
      </c>
      <c r="H391" s="4">
        <v>28.58</v>
      </c>
      <c r="I391" s="2" t="s">
        <v>23</v>
      </c>
      <c r="J391" s="2" t="s">
        <v>93</v>
      </c>
      <c r="K391" s="12" t="s">
        <v>139</v>
      </c>
      <c r="L391" s="2" t="s">
        <v>140</v>
      </c>
      <c r="M391" s="2" t="s">
        <v>58</v>
      </c>
      <c r="N391" s="2" t="s">
        <v>141</v>
      </c>
      <c r="O391" s="5">
        <v>330</v>
      </c>
      <c r="P391" s="5">
        <v>0</v>
      </c>
      <c r="Q391" s="5">
        <v>86.63</v>
      </c>
      <c r="R391" s="2" t="s">
        <v>29</v>
      </c>
      <c r="S391" s="5">
        <v>0</v>
      </c>
      <c r="T391" s="2" t="s">
        <v>125</v>
      </c>
      <c r="U391" s="2" t="s">
        <v>31</v>
      </c>
      <c r="V391" s="2">
        <v>62603</v>
      </c>
      <c r="W391" s="13">
        <f>17+1.65+7.6</f>
        <v>26.25</v>
      </c>
      <c r="X391" s="21" t="s">
        <v>1289</v>
      </c>
      <c r="Y391" s="13">
        <f>W391-9.25</f>
        <v>17</v>
      </c>
      <c r="Z391" s="22">
        <f>O391*Y391%</f>
        <v>56.1</v>
      </c>
      <c r="AA391" s="22">
        <f>O391-Z391</f>
        <v>273.89999999999998</v>
      </c>
      <c r="AB391" s="22">
        <f>AA391*1.65%</f>
        <v>4.5193500000000002</v>
      </c>
      <c r="AC391" s="22">
        <f>O391*1.65%</f>
        <v>5.4450000000000003</v>
      </c>
      <c r="AD391" s="26">
        <f>AC391-AB391</f>
        <v>0.92565000000000008</v>
      </c>
      <c r="AE391" s="22">
        <f>AA391*7.6%</f>
        <v>20.816399999999998</v>
      </c>
      <c r="AF391">
        <f>O391*7.6%</f>
        <v>25.08</v>
      </c>
      <c r="AG391" s="26">
        <f>AF391-AE391</f>
        <v>4.2636000000000003</v>
      </c>
    </row>
    <row r="392" spans="1:33" x14ac:dyDescent="0.25">
      <c r="A392">
        <v>801</v>
      </c>
      <c r="B392" s="10">
        <v>13503</v>
      </c>
      <c r="C392" s="10">
        <v>801</v>
      </c>
      <c r="D392" s="2" t="s">
        <v>22</v>
      </c>
      <c r="E392" s="3">
        <v>45069</v>
      </c>
      <c r="F392" s="4">
        <v>1</v>
      </c>
      <c r="G392" s="5">
        <v>165</v>
      </c>
      <c r="H392" s="4">
        <v>14.29</v>
      </c>
      <c r="I392" s="2" t="s">
        <v>23</v>
      </c>
      <c r="J392" s="2" t="s">
        <v>93</v>
      </c>
      <c r="K392" s="12" t="s">
        <v>139</v>
      </c>
      <c r="L392" s="2" t="s">
        <v>140</v>
      </c>
      <c r="M392" s="2" t="s">
        <v>58</v>
      </c>
      <c r="N392" s="2" t="s">
        <v>141</v>
      </c>
      <c r="O392" s="5">
        <v>165</v>
      </c>
      <c r="P392" s="5">
        <v>0</v>
      </c>
      <c r="Q392" s="5">
        <v>43.31</v>
      </c>
      <c r="R392" s="2" t="s">
        <v>29</v>
      </c>
      <c r="S392" s="5">
        <v>0</v>
      </c>
      <c r="T392" s="2" t="s">
        <v>125</v>
      </c>
      <c r="U392" s="2" t="s">
        <v>31</v>
      </c>
      <c r="V392" s="2">
        <v>62603</v>
      </c>
      <c r="W392" s="13">
        <f>17+1.65+7.6</f>
        <v>26.25</v>
      </c>
      <c r="X392" s="21" t="s">
        <v>1289</v>
      </c>
      <c r="Y392" s="13">
        <f>W392-9.25</f>
        <v>17</v>
      </c>
      <c r="Z392" s="22">
        <f>O392*Y392%</f>
        <v>28.05</v>
      </c>
      <c r="AA392" s="22">
        <f>O392-Z392</f>
        <v>136.94999999999999</v>
      </c>
      <c r="AB392" s="22">
        <f>AA392*1.65%</f>
        <v>2.2596750000000001</v>
      </c>
      <c r="AC392" s="22">
        <f>O392*1.65%</f>
        <v>2.7225000000000001</v>
      </c>
      <c r="AD392" s="26">
        <f>AC392-AB392</f>
        <v>0.46282500000000004</v>
      </c>
      <c r="AE392" s="22">
        <f>AA392*7.6%</f>
        <v>10.408199999999999</v>
      </c>
      <c r="AF392">
        <f>O392*7.6%</f>
        <v>12.54</v>
      </c>
      <c r="AG392" s="26">
        <f>AF392-AE392</f>
        <v>2.1318000000000001</v>
      </c>
    </row>
    <row r="393" spans="1:33" x14ac:dyDescent="0.25">
      <c r="A393">
        <v>801</v>
      </c>
      <c r="B393" s="10">
        <v>13506</v>
      </c>
      <c r="C393" s="10">
        <v>801</v>
      </c>
      <c r="D393" s="2" t="s">
        <v>22</v>
      </c>
      <c r="E393" s="3">
        <v>45069</v>
      </c>
      <c r="F393" s="4">
        <v>2</v>
      </c>
      <c r="G393" s="5">
        <v>330</v>
      </c>
      <c r="H393" s="4">
        <v>28.58</v>
      </c>
      <c r="I393" s="2" t="s">
        <v>23</v>
      </c>
      <c r="J393" s="2" t="s">
        <v>93</v>
      </c>
      <c r="K393" s="12" t="s">
        <v>139</v>
      </c>
      <c r="L393" s="2" t="s">
        <v>140</v>
      </c>
      <c r="M393" s="2" t="s">
        <v>58</v>
      </c>
      <c r="N393" s="2" t="s">
        <v>141</v>
      </c>
      <c r="O393" s="5">
        <v>330</v>
      </c>
      <c r="P393" s="5">
        <v>0</v>
      </c>
      <c r="Q393" s="5">
        <v>86.63</v>
      </c>
      <c r="R393" s="2" t="s">
        <v>29</v>
      </c>
      <c r="S393" s="5">
        <v>0</v>
      </c>
      <c r="T393" s="2" t="s">
        <v>125</v>
      </c>
      <c r="U393" s="2" t="s">
        <v>31</v>
      </c>
      <c r="V393" s="2">
        <v>62603</v>
      </c>
      <c r="W393" s="13">
        <f>17+1.65+7.6</f>
        <v>26.25</v>
      </c>
      <c r="X393" s="21" t="s">
        <v>1289</v>
      </c>
      <c r="Y393" s="13">
        <f>W393-9.25</f>
        <v>17</v>
      </c>
      <c r="Z393" s="22">
        <f>O393*Y393%</f>
        <v>56.1</v>
      </c>
      <c r="AA393" s="22">
        <f>O393-Z393</f>
        <v>273.89999999999998</v>
      </c>
      <c r="AB393" s="22">
        <f>AA393*1.65%</f>
        <v>4.5193500000000002</v>
      </c>
      <c r="AC393" s="22">
        <f>O393*1.65%</f>
        <v>5.4450000000000003</v>
      </c>
      <c r="AD393" s="26">
        <f>AC393-AB393</f>
        <v>0.92565000000000008</v>
      </c>
      <c r="AE393" s="22">
        <f>AA393*7.6%</f>
        <v>20.816399999999998</v>
      </c>
      <c r="AF393">
        <f>O393*7.6%</f>
        <v>25.08</v>
      </c>
      <c r="AG393" s="26">
        <f>AF393-AE393</f>
        <v>4.2636000000000003</v>
      </c>
    </row>
    <row r="394" spans="1:33" x14ac:dyDescent="0.25">
      <c r="A394">
        <v>801</v>
      </c>
      <c r="B394" s="10">
        <v>13542</v>
      </c>
      <c r="C394" s="10">
        <v>801</v>
      </c>
      <c r="D394" s="2" t="s">
        <v>22</v>
      </c>
      <c r="E394" s="3">
        <v>45070</v>
      </c>
      <c r="F394" s="4">
        <v>2</v>
      </c>
      <c r="G394" s="5">
        <v>330</v>
      </c>
      <c r="H394" s="4">
        <v>28.58</v>
      </c>
      <c r="I394" s="2" t="s">
        <v>23</v>
      </c>
      <c r="J394" s="2" t="s">
        <v>93</v>
      </c>
      <c r="K394" s="12" t="s">
        <v>139</v>
      </c>
      <c r="L394" s="2" t="s">
        <v>140</v>
      </c>
      <c r="M394" s="2" t="s">
        <v>58</v>
      </c>
      <c r="N394" s="2" t="s">
        <v>141</v>
      </c>
      <c r="O394" s="5">
        <v>330</v>
      </c>
      <c r="P394" s="5">
        <v>0</v>
      </c>
      <c r="Q394" s="5">
        <v>86.63</v>
      </c>
      <c r="R394" s="2" t="s">
        <v>29</v>
      </c>
      <c r="S394" s="5">
        <v>0</v>
      </c>
      <c r="T394" s="2" t="s">
        <v>125</v>
      </c>
      <c r="U394" s="2" t="s">
        <v>31</v>
      </c>
      <c r="V394" s="2">
        <v>62603</v>
      </c>
      <c r="W394" s="13">
        <f>17+1.65+7.6</f>
        <v>26.25</v>
      </c>
      <c r="X394" s="21" t="s">
        <v>1289</v>
      </c>
      <c r="Y394" s="13">
        <f>W394-9.25</f>
        <v>17</v>
      </c>
      <c r="Z394" s="22">
        <f>O394*Y394%</f>
        <v>56.1</v>
      </c>
      <c r="AA394" s="22">
        <f>O394-Z394</f>
        <v>273.89999999999998</v>
      </c>
      <c r="AB394" s="22">
        <f>AA394*1.65%</f>
        <v>4.5193500000000002</v>
      </c>
      <c r="AC394" s="22">
        <f>O394*1.65%</f>
        <v>5.4450000000000003</v>
      </c>
      <c r="AD394" s="26">
        <f>AC394-AB394</f>
        <v>0.92565000000000008</v>
      </c>
      <c r="AE394" s="22">
        <f>AA394*7.6%</f>
        <v>20.816399999999998</v>
      </c>
      <c r="AF394">
        <f>O394*7.6%</f>
        <v>25.08</v>
      </c>
      <c r="AG394" s="26">
        <f>AF394-AE394</f>
        <v>4.2636000000000003</v>
      </c>
    </row>
    <row r="395" spans="1:33" x14ac:dyDescent="0.25">
      <c r="A395">
        <v>801</v>
      </c>
      <c r="B395" s="10">
        <v>13546</v>
      </c>
      <c r="C395" s="10">
        <v>801</v>
      </c>
      <c r="D395" s="2" t="s">
        <v>45</v>
      </c>
      <c r="E395" s="3">
        <v>45070</v>
      </c>
      <c r="F395" s="4">
        <v>1</v>
      </c>
      <c r="G395" s="5">
        <v>165</v>
      </c>
      <c r="H395" s="4">
        <v>7.4</v>
      </c>
      <c r="I395" s="2" t="s">
        <v>23</v>
      </c>
      <c r="J395" s="2" t="s">
        <v>93</v>
      </c>
      <c r="K395" s="12" t="s">
        <v>139</v>
      </c>
      <c r="L395" s="2" t="s">
        <v>140</v>
      </c>
      <c r="M395" s="2" t="s">
        <v>58</v>
      </c>
      <c r="N395" s="2" t="s">
        <v>141</v>
      </c>
      <c r="O395" s="5">
        <v>165</v>
      </c>
      <c r="P395" s="5">
        <v>0</v>
      </c>
      <c r="Q395" s="5">
        <v>43.31</v>
      </c>
      <c r="R395" s="2" t="s">
        <v>29</v>
      </c>
      <c r="S395" s="5">
        <v>0</v>
      </c>
      <c r="T395" s="2" t="s">
        <v>125</v>
      </c>
      <c r="U395" s="2" t="s">
        <v>31</v>
      </c>
      <c r="V395" s="2">
        <v>62603</v>
      </c>
      <c r="W395" s="13">
        <f>17+1.65+7.6</f>
        <v>26.25</v>
      </c>
      <c r="X395" s="21" t="s">
        <v>1289</v>
      </c>
      <c r="Y395" s="13">
        <f>W395-9.25</f>
        <v>17</v>
      </c>
      <c r="Z395" s="22">
        <f>O395*Y395%</f>
        <v>28.05</v>
      </c>
      <c r="AA395" s="22">
        <f>O395-Z395</f>
        <v>136.94999999999999</v>
      </c>
      <c r="AB395" s="22">
        <f>AA395*1.65%</f>
        <v>2.2596750000000001</v>
      </c>
      <c r="AC395" s="22">
        <f>O395*1.65%</f>
        <v>2.7225000000000001</v>
      </c>
      <c r="AD395" s="26">
        <f>AC395-AB395</f>
        <v>0.46282500000000004</v>
      </c>
      <c r="AE395" s="22">
        <f>AA395*7.6%</f>
        <v>10.408199999999999</v>
      </c>
      <c r="AF395">
        <f>O395*7.6%</f>
        <v>12.54</v>
      </c>
      <c r="AG395" s="26">
        <f>AF395-AE395</f>
        <v>2.1318000000000001</v>
      </c>
    </row>
    <row r="396" spans="1:33" x14ac:dyDescent="0.25">
      <c r="A396">
        <v>801</v>
      </c>
      <c r="B396" s="10">
        <v>13570</v>
      </c>
      <c r="C396" s="10">
        <v>801</v>
      </c>
      <c r="D396" s="2" t="s">
        <v>22</v>
      </c>
      <c r="E396" s="3">
        <v>45070</v>
      </c>
      <c r="F396" s="4">
        <v>1</v>
      </c>
      <c r="G396" s="5">
        <v>165</v>
      </c>
      <c r="H396" s="4">
        <v>14.29</v>
      </c>
      <c r="I396" s="2" t="s">
        <v>23</v>
      </c>
      <c r="J396" s="2" t="s">
        <v>93</v>
      </c>
      <c r="K396" s="12" t="s">
        <v>139</v>
      </c>
      <c r="L396" s="2" t="s">
        <v>140</v>
      </c>
      <c r="M396" s="2" t="s">
        <v>58</v>
      </c>
      <c r="N396" s="2" t="s">
        <v>141</v>
      </c>
      <c r="O396" s="5">
        <v>165</v>
      </c>
      <c r="P396" s="5">
        <v>0</v>
      </c>
      <c r="Q396" s="5">
        <v>43.31</v>
      </c>
      <c r="R396" s="2" t="s">
        <v>29</v>
      </c>
      <c r="S396" s="5">
        <v>0</v>
      </c>
      <c r="T396" s="2" t="s">
        <v>125</v>
      </c>
      <c r="U396" s="2" t="s">
        <v>31</v>
      </c>
      <c r="V396" s="2">
        <v>62603</v>
      </c>
      <c r="W396" s="13">
        <f>17+1.65+7.6</f>
        <v>26.25</v>
      </c>
      <c r="X396" s="21" t="s">
        <v>1289</v>
      </c>
      <c r="Y396" s="13">
        <f>W396-9.25</f>
        <v>17</v>
      </c>
      <c r="Z396" s="22">
        <f>O396*Y396%</f>
        <v>28.05</v>
      </c>
      <c r="AA396" s="22">
        <f>O396-Z396</f>
        <v>136.94999999999999</v>
      </c>
      <c r="AB396" s="22">
        <f>AA396*1.65%</f>
        <v>2.2596750000000001</v>
      </c>
      <c r="AC396" s="22">
        <f>O396*1.65%</f>
        <v>2.7225000000000001</v>
      </c>
      <c r="AD396" s="26">
        <f>AC396-AB396</f>
        <v>0.46282500000000004</v>
      </c>
      <c r="AE396" s="22">
        <f>AA396*7.6%</f>
        <v>10.408199999999999</v>
      </c>
      <c r="AF396">
        <f>O396*7.6%</f>
        <v>12.54</v>
      </c>
      <c r="AG396" s="26">
        <f>AF396-AE396</f>
        <v>2.1318000000000001</v>
      </c>
    </row>
    <row r="397" spans="1:33" x14ac:dyDescent="0.25">
      <c r="A397">
        <v>801</v>
      </c>
      <c r="B397" s="10">
        <v>13576</v>
      </c>
      <c r="C397" s="10">
        <v>801</v>
      </c>
      <c r="D397" s="2" t="s">
        <v>22</v>
      </c>
      <c r="E397" s="3">
        <v>45070</v>
      </c>
      <c r="F397" s="4">
        <v>2</v>
      </c>
      <c r="G397" s="5">
        <v>330</v>
      </c>
      <c r="H397" s="4">
        <v>28.58</v>
      </c>
      <c r="I397" s="2" t="s">
        <v>23</v>
      </c>
      <c r="J397" s="2" t="s">
        <v>93</v>
      </c>
      <c r="K397" s="12" t="s">
        <v>139</v>
      </c>
      <c r="L397" s="2" t="s">
        <v>140</v>
      </c>
      <c r="M397" s="2" t="s">
        <v>58</v>
      </c>
      <c r="N397" s="2" t="s">
        <v>141</v>
      </c>
      <c r="O397" s="5">
        <v>330</v>
      </c>
      <c r="P397" s="5">
        <v>0</v>
      </c>
      <c r="Q397" s="5">
        <v>86.63</v>
      </c>
      <c r="R397" s="2" t="s">
        <v>29</v>
      </c>
      <c r="S397" s="5">
        <v>0</v>
      </c>
      <c r="T397" s="2" t="s">
        <v>125</v>
      </c>
      <c r="U397" s="2" t="s">
        <v>31</v>
      </c>
      <c r="V397" s="2">
        <v>62603</v>
      </c>
      <c r="W397" s="13">
        <f>17+1.65+7.6</f>
        <v>26.25</v>
      </c>
      <c r="X397" s="21" t="s">
        <v>1289</v>
      </c>
      <c r="Y397" s="13">
        <f>W397-9.25</f>
        <v>17</v>
      </c>
      <c r="Z397" s="22">
        <f>O397*Y397%</f>
        <v>56.1</v>
      </c>
      <c r="AA397" s="22">
        <f>O397-Z397</f>
        <v>273.89999999999998</v>
      </c>
      <c r="AB397" s="22">
        <f>AA397*1.65%</f>
        <v>4.5193500000000002</v>
      </c>
      <c r="AC397" s="22">
        <f>O397*1.65%</f>
        <v>5.4450000000000003</v>
      </c>
      <c r="AD397" s="26">
        <f>AC397-AB397</f>
        <v>0.92565000000000008</v>
      </c>
      <c r="AE397" s="22">
        <f>AA397*7.6%</f>
        <v>20.816399999999998</v>
      </c>
      <c r="AF397">
        <f>O397*7.6%</f>
        <v>25.08</v>
      </c>
      <c r="AG397" s="26">
        <f>AF397-AE397</f>
        <v>4.2636000000000003</v>
      </c>
    </row>
    <row r="398" spans="1:33" x14ac:dyDescent="0.25">
      <c r="A398">
        <v>801</v>
      </c>
      <c r="B398" s="10">
        <v>13636</v>
      </c>
      <c r="C398" s="10">
        <v>801</v>
      </c>
      <c r="D398" s="2" t="s">
        <v>22</v>
      </c>
      <c r="E398" s="3">
        <v>45071</v>
      </c>
      <c r="F398" s="4">
        <v>1</v>
      </c>
      <c r="G398" s="5">
        <v>165</v>
      </c>
      <c r="H398" s="4">
        <v>14.29</v>
      </c>
      <c r="I398" s="2" t="s">
        <v>23</v>
      </c>
      <c r="J398" s="2" t="s">
        <v>93</v>
      </c>
      <c r="K398" s="12" t="s">
        <v>139</v>
      </c>
      <c r="L398" s="2" t="s">
        <v>140</v>
      </c>
      <c r="M398" s="2" t="s">
        <v>58</v>
      </c>
      <c r="N398" s="2" t="s">
        <v>141</v>
      </c>
      <c r="O398" s="5">
        <v>165</v>
      </c>
      <c r="P398" s="5">
        <v>0</v>
      </c>
      <c r="Q398" s="5">
        <v>43.31</v>
      </c>
      <c r="R398" s="2" t="s">
        <v>29</v>
      </c>
      <c r="S398" s="5">
        <v>0</v>
      </c>
      <c r="T398" s="2" t="s">
        <v>125</v>
      </c>
      <c r="U398" s="2" t="s">
        <v>31</v>
      </c>
      <c r="V398" s="2">
        <v>62603</v>
      </c>
      <c r="W398" s="13">
        <f>17+1.65+7.6</f>
        <v>26.25</v>
      </c>
      <c r="X398" s="21" t="s">
        <v>1289</v>
      </c>
      <c r="Y398" s="13">
        <f>W398-9.25</f>
        <v>17</v>
      </c>
      <c r="Z398" s="22">
        <f>O398*Y398%</f>
        <v>28.05</v>
      </c>
      <c r="AA398" s="22">
        <f>O398-Z398</f>
        <v>136.94999999999999</v>
      </c>
      <c r="AB398" s="22">
        <f>AA398*1.65%</f>
        <v>2.2596750000000001</v>
      </c>
      <c r="AC398" s="22">
        <f>O398*1.65%</f>
        <v>2.7225000000000001</v>
      </c>
      <c r="AD398" s="26">
        <f>AC398-AB398</f>
        <v>0.46282500000000004</v>
      </c>
      <c r="AE398" s="22">
        <f>AA398*7.6%</f>
        <v>10.408199999999999</v>
      </c>
      <c r="AF398">
        <f>O398*7.6%</f>
        <v>12.54</v>
      </c>
      <c r="AG398" s="26">
        <f>AF398-AE398</f>
        <v>2.1318000000000001</v>
      </c>
    </row>
    <row r="399" spans="1:33" x14ac:dyDescent="0.25">
      <c r="A399">
        <v>801</v>
      </c>
      <c r="B399" s="10">
        <v>13691</v>
      </c>
      <c r="C399" s="10">
        <v>801</v>
      </c>
      <c r="D399" s="2" t="s">
        <v>22</v>
      </c>
      <c r="E399" s="3">
        <v>45072</v>
      </c>
      <c r="F399" s="4">
        <v>1</v>
      </c>
      <c r="G399" s="5">
        <v>165</v>
      </c>
      <c r="H399" s="4">
        <v>14.29</v>
      </c>
      <c r="I399" s="2" t="s">
        <v>23</v>
      </c>
      <c r="J399" s="2" t="s">
        <v>93</v>
      </c>
      <c r="K399" s="12" t="s">
        <v>139</v>
      </c>
      <c r="L399" s="2" t="s">
        <v>140</v>
      </c>
      <c r="M399" s="2" t="s">
        <v>58</v>
      </c>
      <c r="N399" s="2" t="s">
        <v>141</v>
      </c>
      <c r="O399" s="5">
        <v>165</v>
      </c>
      <c r="P399" s="5">
        <v>0</v>
      </c>
      <c r="Q399" s="5">
        <v>43.31</v>
      </c>
      <c r="R399" s="2" t="s">
        <v>29</v>
      </c>
      <c r="S399" s="5">
        <v>0</v>
      </c>
      <c r="T399" s="2" t="s">
        <v>125</v>
      </c>
      <c r="U399" s="2" t="s">
        <v>31</v>
      </c>
      <c r="V399" s="2">
        <v>62603</v>
      </c>
      <c r="W399" s="13">
        <f>17+1.65+7.6</f>
        <v>26.25</v>
      </c>
      <c r="X399" s="21" t="s">
        <v>1289</v>
      </c>
      <c r="Y399" s="13">
        <f>W399-9.25</f>
        <v>17</v>
      </c>
      <c r="Z399" s="22">
        <f>O399*Y399%</f>
        <v>28.05</v>
      </c>
      <c r="AA399" s="22">
        <f>O399-Z399</f>
        <v>136.94999999999999</v>
      </c>
      <c r="AB399" s="22">
        <f>AA399*1.65%</f>
        <v>2.2596750000000001</v>
      </c>
      <c r="AC399" s="22">
        <f>O399*1.65%</f>
        <v>2.7225000000000001</v>
      </c>
      <c r="AD399" s="26">
        <f>AC399-AB399</f>
        <v>0.46282500000000004</v>
      </c>
      <c r="AE399" s="22">
        <f>AA399*7.6%</f>
        <v>10.408199999999999</v>
      </c>
      <c r="AF399">
        <f>O399*7.6%</f>
        <v>12.54</v>
      </c>
      <c r="AG399" s="26">
        <f>AF399-AE399</f>
        <v>2.1318000000000001</v>
      </c>
    </row>
    <row r="400" spans="1:33" x14ac:dyDescent="0.25">
      <c r="A400">
        <v>801</v>
      </c>
      <c r="B400" s="10">
        <v>13753</v>
      </c>
      <c r="C400" s="10">
        <v>801</v>
      </c>
      <c r="D400" s="2" t="s">
        <v>45</v>
      </c>
      <c r="E400" s="3">
        <v>45073</v>
      </c>
      <c r="F400" s="4">
        <v>1</v>
      </c>
      <c r="G400" s="5">
        <v>165</v>
      </c>
      <c r="H400" s="4">
        <v>7.4</v>
      </c>
      <c r="I400" s="2" t="s">
        <v>23</v>
      </c>
      <c r="J400" s="2" t="s">
        <v>93</v>
      </c>
      <c r="K400" s="12" t="s">
        <v>139</v>
      </c>
      <c r="L400" s="2" t="s">
        <v>140</v>
      </c>
      <c r="M400" s="2" t="s">
        <v>58</v>
      </c>
      <c r="N400" s="2" t="s">
        <v>141</v>
      </c>
      <c r="O400" s="5">
        <v>165</v>
      </c>
      <c r="P400" s="5">
        <v>0</v>
      </c>
      <c r="Q400" s="5">
        <v>43.31</v>
      </c>
      <c r="R400" s="2" t="s">
        <v>29</v>
      </c>
      <c r="S400" s="5">
        <v>0</v>
      </c>
      <c r="T400" s="2" t="s">
        <v>125</v>
      </c>
      <c r="U400" s="2" t="s">
        <v>31</v>
      </c>
      <c r="V400" s="2">
        <v>62603</v>
      </c>
      <c r="W400" s="13">
        <f>17+1.65+7.6</f>
        <v>26.25</v>
      </c>
      <c r="X400" s="21" t="s">
        <v>1289</v>
      </c>
      <c r="Y400" s="13">
        <f>W400-9.25</f>
        <v>17</v>
      </c>
      <c r="Z400" s="22">
        <f>O400*Y400%</f>
        <v>28.05</v>
      </c>
      <c r="AA400" s="22">
        <f>O400-Z400</f>
        <v>136.94999999999999</v>
      </c>
      <c r="AB400" s="22">
        <f>AA400*1.65%</f>
        <v>2.2596750000000001</v>
      </c>
      <c r="AC400" s="22">
        <f>O400*1.65%</f>
        <v>2.7225000000000001</v>
      </c>
      <c r="AD400" s="26">
        <f>AC400-AB400</f>
        <v>0.46282500000000004</v>
      </c>
      <c r="AE400" s="22">
        <f>AA400*7.6%</f>
        <v>10.408199999999999</v>
      </c>
      <c r="AF400">
        <f>O400*7.6%</f>
        <v>12.54</v>
      </c>
      <c r="AG400" s="26">
        <f>AF400-AE400</f>
        <v>2.1318000000000001</v>
      </c>
    </row>
    <row r="401" spans="1:33" x14ac:dyDescent="0.25">
      <c r="A401">
        <v>801</v>
      </c>
      <c r="B401" s="10">
        <v>13764</v>
      </c>
      <c r="C401" s="10">
        <v>801</v>
      </c>
      <c r="D401" s="2" t="s">
        <v>22</v>
      </c>
      <c r="E401" s="3">
        <v>45073</v>
      </c>
      <c r="F401" s="4">
        <v>1</v>
      </c>
      <c r="G401" s="5">
        <v>165</v>
      </c>
      <c r="H401" s="4">
        <v>14.29</v>
      </c>
      <c r="I401" s="2" t="s">
        <v>23</v>
      </c>
      <c r="J401" s="2" t="s">
        <v>93</v>
      </c>
      <c r="K401" s="12" t="s">
        <v>139</v>
      </c>
      <c r="L401" s="2" t="s">
        <v>140</v>
      </c>
      <c r="M401" s="2" t="s">
        <v>58</v>
      </c>
      <c r="N401" s="2" t="s">
        <v>141</v>
      </c>
      <c r="O401" s="5">
        <v>165</v>
      </c>
      <c r="P401" s="5">
        <v>0</v>
      </c>
      <c r="Q401" s="5">
        <v>43.31</v>
      </c>
      <c r="R401" s="2" t="s">
        <v>29</v>
      </c>
      <c r="S401" s="5">
        <v>0</v>
      </c>
      <c r="T401" s="2" t="s">
        <v>125</v>
      </c>
      <c r="U401" s="2" t="s">
        <v>31</v>
      </c>
      <c r="V401" s="2">
        <v>62603</v>
      </c>
      <c r="W401" s="13">
        <f>17+1.65+7.6</f>
        <v>26.25</v>
      </c>
      <c r="X401" s="21" t="s">
        <v>1289</v>
      </c>
      <c r="Y401" s="13">
        <f>W401-9.25</f>
        <v>17</v>
      </c>
      <c r="Z401" s="22">
        <f>O401*Y401%</f>
        <v>28.05</v>
      </c>
      <c r="AA401" s="22">
        <f>O401-Z401</f>
        <v>136.94999999999999</v>
      </c>
      <c r="AB401" s="22">
        <f>AA401*1.65%</f>
        <v>2.2596750000000001</v>
      </c>
      <c r="AC401" s="22">
        <f>O401*1.65%</f>
        <v>2.7225000000000001</v>
      </c>
      <c r="AD401" s="26">
        <f>AC401-AB401</f>
        <v>0.46282500000000004</v>
      </c>
      <c r="AE401" s="22">
        <f>AA401*7.6%</f>
        <v>10.408199999999999</v>
      </c>
      <c r="AF401">
        <f>O401*7.6%</f>
        <v>12.54</v>
      </c>
      <c r="AG401" s="26">
        <f>AF401-AE401</f>
        <v>2.1318000000000001</v>
      </c>
    </row>
    <row r="402" spans="1:33" x14ac:dyDescent="0.25">
      <c r="A402">
        <v>801</v>
      </c>
      <c r="B402" s="10">
        <v>13776</v>
      </c>
      <c r="C402" s="10">
        <v>801</v>
      </c>
      <c r="D402" s="2" t="s">
        <v>22</v>
      </c>
      <c r="E402" s="3">
        <v>45073</v>
      </c>
      <c r="F402" s="4">
        <v>1</v>
      </c>
      <c r="G402" s="5">
        <v>165</v>
      </c>
      <c r="H402" s="4">
        <v>14.29</v>
      </c>
      <c r="I402" s="2" t="s">
        <v>23</v>
      </c>
      <c r="J402" s="2" t="s">
        <v>93</v>
      </c>
      <c r="K402" s="12" t="s">
        <v>139</v>
      </c>
      <c r="L402" s="2" t="s">
        <v>140</v>
      </c>
      <c r="M402" s="2" t="s">
        <v>58</v>
      </c>
      <c r="N402" s="2" t="s">
        <v>141</v>
      </c>
      <c r="O402" s="5">
        <v>165</v>
      </c>
      <c r="P402" s="5">
        <v>0</v>
      </c>
      <c r="Q402" s="5">
        <v>43.31</v>
      </c>
      <c r="R402" s="2" t="s">
        <v>29</v>
      </c>
      <c r="S402" s="5">
        <v>0</v>
      </c>
      <c r="T402" s="2" t="s">
        <v>125</v>
      </c>
      <c r="U402" s="2" t="s">
        <v>31</v>
      </c>
      <c r="V402" s="2">
        <v>62603</v>
      </c>
      <c r="W402" s="13">
        <f>17+1.65+7.6</f>
        <v>26.25</v>
      </c>
      <c r="X402" s="21" t="s">
        <v>1289</v>
      </c>
      <c r="Y402" s="13">
        <f>W402-9.25</f>
        <v>17</v>
      </c>
      <c r="Z402" s="22">
        <f>O402*Y402%</f>
        <v>28.05</v>
      </c>
      <c r="AA402" s="22">
        <f>O402-Z402</f>
        <v>136.94999999999999</v>
      </c>
      <c r="AB402" s="22">
        <f>AA402*1.65%</f>
        <v>2.2596750000000001</v>
      </c>
      <c r="AC402" s="22">
        <f>O402*1.65%</f>
        <v>2.7225000000000001</v>
      </c>
      <c r="AD402" s="26">
        <f>AC402-AB402</f>
        <v>0.46282500000000004</v>
      </c>
      <c r="AE402" s="22">
        <f>AA402*7.6%</f>
        <v>10.408199999999999</v>
      </c>
      <c r="AF402">
        <f>O402*7.6%</f>
        <v>12.54</v>
      </c>
      <c r="AG402" s="26">
        <f>AF402-AE402</f>
        <v>2.1318000000000001</v>
      </c>
    </row>
    <row r="403" spans="1:33" x14ac:dyDescent="0.25">
      <c r="A403">
        <v>801</v>
      </c>
      <c r="B403" s="10">
        <v>13804</v>
      </c>
      <c r="C403" s="10">
        <v>801</v>
      </c>
      <c r="D403" s="2" t="s">
        <v>33</v>
      </c>
      <c r="E403" s="3">
        <v>45073</v>
      </c>
      <c r="F403" s="4">
        <v>1</v>
      </c>
      <c r="G403" s="5">
        <v>165</v>
      </c>
      <c r="H403" s="4">
        <v>10.56</v>
      </c>
      <c r="I403" s="2" t="s">
        <v>23</v>
      </c>
      <c r="J403" s="2" t="s">
        <v>93</v>
      </c>
      <c r="K403" s="12" t="s">
        <v>139</v>
      </c>
      <c r="L403" s="2" t="s">
        <v>140</v>
      </c>
      <c r="M403" s="2" t="s">
        <v>58</v>
      </c>
      <c r="N403" s="2" t="s">
        <v>141</v>
      </c>
      <c r="O403" s="5">
        <v>165</v>
      </c>
      <c r="P403" s="5">
        <v>0</v>
      </c>
      <c r="Q403" s="5">
        <v>43.31</v>
      </c>
      <c r="R403" s="2" t="s">
        <v>29</v>
      </c>
      <c r="S403" s="5">
        <v>0</v>
      </c>
      <c r="T403" s="2" t="s">
        <v>125</v>
      </c>
      <c r="U403" s="2" t="s">
        <v>31</v>
      </c>
      <c r="V403" s="2">
        <v>62603</v>
      </c>
      <c r="W403" s="13">
        <f>17+1.65+7.6</f>
        <v>26.25</v>
      </c>
      <c r="X403" s="21" t="s">
        <v>1289</v>
      </c>
      <c r="Y403" s="13">
        <f>W403-9.25</f>
        <v>17</v>
      </c>
      <c r="Z403" s="22">
        <f>O403*Y403%</f>
        <v>28.05</v>
      </c>
      <c r="AA403" s="22">
        <f>O403-Z403</f>
        <v>136.94999999999999</v>
      </c>
      <c r="AB403" s="22">
        <f>AA403*1.65%</f>
        <v>2.2596750000000001</v>
      </c>
      <c r="AC403" s="22">
        <f>O403*1.65%</f>
        <v>2.7225000000000001</v>
      </c>
      <c r="AD403" s="26">
        <f>AC403-AB403</f>
        <v>0.46282500000000004</v>
      </c>
      <c r="AE403" s="22">
        <f>AA403*7.6%</f>
        <v>10.408199999999999</v>
      </c>
      <c r="AF403">
        <f>O403*7.6%</f>
        <v>12.54</v>
      </c>
      <c r="AG403" s="26">
        <f>AF403-AE403</f>
        <v>2.1318000000000001</v>
      </c>
    </row>
    <row r="404" spans="1:33" x14ac:dyDescent="0.25">
      <c r="A404">
        <v>801</v>
      </c>
      <c r="B404" s="10">
        <v>13814</v>
      </c>
      <c r="C404" s="10">
        <v>801</v>
      </c>
      <c r="D404" s="2" t="s">
        <v>22</v>
      </c>
      <c r="E404" s="3">
        <v>45073</v>
      </c>
      <c r="F404" s="4">
        <v>1</v>
      </c>
      <c r="G404" s="5">
        <v>165</v>
      </c>
      <c r="H404" s="4">
        <v>14.29</v>
      </c>
      <c r="I404" s="2" t="s">
        <v>23</v>
      </c>
      <c r="J404" s="2" t="s">
        <v>93</v>
      </c>
      <c r="K404" s="12" t="s">
        <v>139</v>
      </c>
      <c r="L404" s="2" t="s">
        <v>140</v>
      </c>
      <c r="M404" s="2" t="s">
        <v>58</v>
      </c>
      <c r="N404" s="2" t="s">
        <v>141</v>
      </c>
      <c r="O404" s="5">
        <v>165</v>
      </c>
      <c r="P404" s="5">
        <v>0</v>
      </c>
      <c r="Q404" s="5">
        <v>43.31</v>
      </c>
      <c r="R404" s="2" t="s">
        <v>29</v>
      </c>
      <c r="S404" s="5">
        <v>0</v>
      </c>
      <c r="T404" s="2" t="s">
        <v>125</v>
      </c>
      <c r="U404" s="2" t="s">
        <v>31</v>
      </c>
      <c r="V404" s="2">
        <v>62603</v>
      </c>
      <c r="W404" s="13">
        <f>17+1.65+7.6</f>
        <v>26.25</v>
      </c>
      <c r="X404" s="21" t="s">
        <v>1289</v>
      </c>
      <c r="Y404" s="13">
        <f>W404-9.25</f>
        <v>17</v>
      </c>
      <c r="Z404" s="22">
        <f>O404*Y404%</f>
        <v>28.05</v>
      </c>
      <c r="AA404" s="22">
        <f>O404-Z404</f>
        <v>136.94999999999999</v>
      </c>
      <c r="AB404" s="22">
        <f>AA404*1.65%</f>
        <v>2.2596750000000001</v>
      </c>
      <c r="AC404" s="22">
        <f>O404*1.65%</f>
        <v>2.7225000000000001</v>
      </c>
      <c r="AD404" s="26">
        <f>AC404-AB404</f>
        <v>0.46282500000000004</v>
      </c>
      <c r="AE404" s="22">
        <f>AA404*7.6%</f>
        <v>10.408199999999999</v>
      </c>
      <c r="AF404">
        <f>O404*7.6%</f>
        <v>12.54</v>
      </c>
      <c r="AG404" s="26">
        <f>AF404-AE404</f>
        <v>2.1318000000000001</v>
      </c>
    </row>
    <row r="405" spans="1:33" x14ac:dyDescent="0.25">
      <c r="A405">
        <v>801</v>
      </c>
      <c r="B405" s="10">
        <v>13869</v>
      </c>
      <c r="C405" s="10">
        <v>801</v>
      </c>
      <c r="D405" s="2" t="s">
        <v>45</v>
      </c>
      <c r="E405" s="3">
        <v>45075</v>
      </c>
      <c r="F405" s="4">
        <v>1</v>
      </c>
      <c r="G405" s="5">
        <v>165</v>
      </c>
      <c r="H405" s="4">
        <v>7.4</v>
      </c>
      <c r="I405" s="2" t="s">
        <v>23</v>
      </c>
      <c r="J405" s="2" t="s">
        <v>93</v>
      </c>
      <c r="K405" s="12" t="s">
        <v>139</v>
      </c>
      <c r="L405" s="2" t="s">
        <v>140</v>
      </c>
      <c r="M405" s="2" t="s">
        <v>58</v>
      </c>
      <c r="N405" s="2" t="s">
        <v>141</v>
      </c>
      <c r="O405" s="5">
        <v>165</v>
      </c>
      <c r="P405" s="5">
        <v>0</v>
      </c>
      <c r="Q405" s="5">
        <v>43.31</v>
      </c>
      <c r="R405" s="2" t="s">
        <v>29</v>
      </c>
      <c r="S405" s="5">
        <v>0</v>
      </c>
      <c r="T405" s="2" t="s">
        <v>125</v>
      </c>
      <c r="U405" s="2" t="s">
        <v>31</v>
      </c>
      <c r="V405" s="2">
        <v>62603</v>
      </c>
      <c r="W405" s="13">
        <f>17+1.65+7.6</f>
        <v>26.25</v>
      </c>
      <c r="X405" s="21" t="s">
        <v>1289</v>
      </c>
      <c r="Y405" s="13">
        <f>W405-9.25</f>
        <v>17</v>
      </c>
      <c r="Z405" s="22">
        <f>O405*Y405%</f>
        <v>28.05</v>
      </c>
      <c r="AA405" s="22">
        <f>O405-Z405</f>
        <v>136.94999999999999</v>
      </c>
      <c r="AB405" s="22">
        <f>AA405*1.65%</f>
        <v>2.2596750000000001</v>
      </c>
      <c r="AC405" s="22">
        <f>O405*1.65%</f>
        <v>2.7225000000000001</v>
      </c>
      <c r="AD405" s="26">
        <f>AC405-AB405</f>
        <v>0.46282500000000004</v>
      </c>
      <c r="AE405" s="22">
        <f>AA405*7.6%</f>
        <v>10.408199999999999</v>
      </c>
      <c r="AF405">
        <f>O405*7.6%</f>
        <v>12.54</v>
      </c>
      <c r="AG405" s="26">
        <f>AF405-AE405</f>
        <v>2.1318000000000001</v>
      </c>
    </row>
    <row r="406" spans="1:33" x14ac:dyDescent="0.25">
      <c r="A406">
        <v>801</v>
      </c>
      <c r="B406" s="10">
        <v>14017</v>
      </c>
      <c r="C406" s="10">
        <v>801</v>
      </c>
      <c r="D406" s="2" t="s">
        <v>22</v>
      </c>
      <c r="E406" s="3">
        <v>45077</v>
      </c>
      <c r="F406" s="4">
        <v>1</v>
      </c>
      <c r="G406" s="5">
        <v>165</v>
      </c>
      <c r="H406" s="4">
        <v>14.29</v>
      </c>
      <c r="I406" s="2" t="s">
        <v>23</v>
      </c>
      <c r="J406" s="2" t="s">
        <v>93</v>
      </c>
      <c r="K406" s="12" t="s">
        <v>139</v>
      </c>
      <c r="L406" s="2" t="s">
        <v>140</v>
      </c>
      <c r="M406" s="2" t="s">
        <v>58</v>
      </c>
      <c r="N406" s="2" t="s">
        <v>141</v>
      </c>
      <c r="O406" s="5">
        <v>165</v>
      </c>
      <c r="P406" s="5">
        <v>0</v>
      </c>
      <c r="Q406" s="5">
        <v>43.31</v>
      </c>
      <c r="R406" s="2" t="s">
        <v>29</v>
      </c>
      <c r="S406" s="5">
        <v>0</v>
      </c>
      <c r="T406" s="2" t="s">
        <v>125</v>
      </c>
      <c r="U406" s="2" t="s">
        <v>31</v>
      </c>
      <c r="V406" s="2">
        <v>62603</v>
      </c>
      <c r="W406" s="13">
        <f>17+1.65+7.6</f>
        <v>26.25</v>
      </c>
      <c r="X406" s="21" t="s">
        <v>1289</v>
      </c>
      <c r="Y406" s="13">
        <f>W406-9.25</f>
        <v>17</v>
      </c>
      <c r="Z406" s="22">
        <f>O406*Y406%</f>
        <v>28.05</v>
      </c>
      <c r="AA406" s="22">
        <f>O406-Z406</f>
        <v>136.94999999999999</v>
      </c>
      <c r="AB406" s="22">
        <f>AA406*1.65%</f>
        <v>2.2596750000000001</v>
      </c>
      <c r="AC406" s="22">
        <f>O406*1.65%</f>
        <v>2.7225000000000001</v>
      </c>
      <c r="AD406" s="26">
        <f>AC406-AB406</f>
        <v>0.46282500000000004</v>
      </c>
      <c r="AE406" s="22">
        <f>AA406*7.6%</f>
        <v>10.408199999999999</v>
      </c>
      <c r="AF406">
        <f>O406*7.6%</f>
        <v>12.54</v>
      </c>
      <c r="AG406" s="26">
        <f>AF406-AE406</f>
        <v>2.1318000000000001</v>
      </c>
    </row>
    <row r="407" spans="1:33" x14ac:dyDescent="0.25">
      <c r="B407" s="10"/>
      <c r="C407" s="10"/>
      <c r="E407" s="3"/>
      <c r="F407" s="4"/>
      <c r="G407" s="5"/>
      <c r="H407" s="4"/>
      <c r="O407" s="5">
        <f>SUM(O352:O406)</f>
        <v>11375</v>
      </c>
      <c r="P407" s="5"/>
      <c r="Q407" s="5"/>
      <c r="S407" s="5"/>
      <c r="X407" s="21"/>
      <c r="Z407" s="22">
        <f>SUM(Z352:Z406)</f>
        <v>1933.7499999999982</v>
      </c>
      <c r="AA407" s="22"/>
      <c r="AB407" s="22"/>
      <c r="AC407" s="26"/>
      <c r="AD407" s="26">
        <f>SUM(AD352:AD406)</f>
        <v>31.906874999999989</v>
      </c>
      <c r="AE407" s="22"/>
      <c r="AG407" s="26">
        <f>SUM(AG352:AG406)</f>
        <v>146.96499999999992</v>
      </c>
    </row>
    <row r="408" spans="1:33" x14ac:dyDescent="0.25">
      <c r="B408" s="10"/>
      <c r="C408" s="10"/>
      <c r="E408" s="3"/>
      <c r="F408" s="4"/>
      <c r="G408" s="5"/>
      <c r="H408" s="4"/>
      <c r="O408" s="5">
        <f>11375</f>
        <v>11375</v>
      </c>
      <c r="P408" s="28" t="s">
        <v>1332</v>
      </c>
      <c r="Q408" s="5"/>
      <c r="S408" s="5"/>
      <c r="X408" s="21"/>
      <c r="Z408" s="22"/>
      <c r="AA408" s="22"/>
      <c r="AB408" s="22"/>
      <c r="AC408" s="22"/>
      <c r="AD408" s="26"/>
      <c r="AE408" s="22"/>
      <c r="AG408" s="26"/>
    </row>
    <row r="409" spans="1:33" x14ac:dyDescent="0.25">
      <c r="B409" s="10"/>
      <c r="C409" s="10"/>
      <c r="E409" s="3"/>
      <c r="F409" s="4"/>
      <c r="G409" s="5"/>
      <c r="H409" s="4"/>
      <c r="O409" s="5">
        <f>O407-O408</f>
        <v>0</v>
      </c>
      <c r="P409" s="28" t="s">
        <v>1333</v>
      </c>
      <c r="Q409" s="5"/>
      <c r="S409" s="5"/>
      <c r="X409" s="21"/>
      <c r="Z409" s="22"/>
      <c r="AA409" s="22"/>
      <c r="AB409" s="22"/>
      <c r="AC409" s="22"/>
      <c r="AD409" s="26"/>
      <c r="AE409" s="22"/>
      <c r="AG409" s="26"/>
    </row>
    <row r="410" spans="1:33" x14ac:dyDescent="0.25">
      <c r="B410" s="10"/>
      <c r="C410" s="10"/>
      <c r="E410" s="3"/>
      <c r="F410" s="4"/>
      <c r="G410" s="5"/>
      <c r="H410" s="4"/>
      <c r="O410" s="5"/>
      <c r="P410" s="5"/>
      <c r="Q410" s="5"/>
      <c r="S410" s="5"/>
      <c r="X410" s="21"/>
      <c r="Z410" s="22"/>
      <c r="AA410" s="22"/>
      <c r="AB410" s="22"/>
      <c r="AC410" s="22"/>
      <c r="AD410" s="26"/>
      <c r="AE410" s="22"/>
      <c r="AG410" s="26"/>
    </row>
    <row r="411" spans="1:33" x14ac:dyDescent="0.25">
      <c r="A411">
        <v>802</v>
      </c>
      <c r="B411" s="10">
        <v>38782</v>
      </c>
      <c r="C411" s="10">
        <v>17</v>
      </c>
      <c r="D411" s="2" t="s">
        <v>216</v>
      </c>
      <c r="E411" s="3">
        <v>45055</v>
      </c>
      <c r="F411" s="4">
        <v>1</v>
      </c>
      <c r="G411" s="5">
        <v>780</v>
      </c>
      <c r="H411" s="4">
        <v>8</v>
      </c>
      <c r="I411" s="2" t="s">
        <v>23</v>
      </c>
      <c r="J411" s="2" t="s">
        <v>93</v>
      </c>
      <c r="K411" s="12" t="s">
        <v>217</v>
      </c>
      <c r="L411" s="2" t="s">
        <v>133</v>
      </c>
      <c r="M411" s="2" t="s">
        <v>134</v>
      </c>
      <c r="N411" s="2" t="s">
        <v>135</v>
      </c>
      <c r="O411" s="5">
        <v>780</v>
      </c>
      <c r="P411" s="5">
        <v>0</v>
      </c>
      <c r="Q411" s="5">
        <v>204.75</v>
      </c>
      <c r="R411" s="2" t="s">
        <v>29</v>
      </c>
      <c r="S411" s="5">
        <v>0</v>
      </c>
      <c r="T411" s="2" t="s">
        <v>136</v>
      </c>
      <c r="U411" s="2" t="s">
        <v>31</v>
      </c>
      <c r="V411" s="2">
        <v>62804</v>
      </c>
      <c r="W411" s="13">
        <f>17+1.65+7.6</f>
        <v>26.25</v>
      </c>
      <c r="X411" s="21" t="s">
        <v>1289</v>
      </c>
      <c r="Y411" s="13">
        <f>W411-9.25</f>
        <v>17</v>
      </c>
      <c r="Z411" s="22">
        <f>O411*Y411%</f>
        <v>132.60000000000002</v>
      </c>
      <c r="AA411" s="22">
        <f>O411-Z411</f>
        <v>647.4</v>
      </c>
      <c r="AB411" s="22">
        <f>AA411*1.65%</f>
        <v>10.6821</v>
      </c>
      <c r="AC411" s="22">
        <f>O411*1.65%</f>
        <v>12.870000000000001</v>
      </c>
      <c r="AD411" s="26">
        <f>AC411-AB411</f>
        <v>2.1879000000000008</v>
      </c>
      <c r="AE411" s="22">
        <f>AA411*7.6%</f>
        <v>49.202399999999997</v>
      </c>
      <c r="AF411">
        <f>O411*7.6%</f>
        <v>59.28</v>
      </c>
      <c r="AG411" s="26">
        <f>AF411-AE411</f>
        <v>10.077600000000004</v>
      </c>
    </row>
    <row r="412" spans="1:33" x14ac:dyDescent="0.25">
      <c r="A412">
        <v>802</v>
      </c>
      <c r="B412" s="10">
        <v>39271</v>
      </c>
      <c r="C412" s="10">
        <v>17</v>
      </c>
      <c r="D412" s="2" t="s">
        <v>216</v>
      </c>
      <c r="E412" s="3">
        <v>45064</v>
      </c>
      <c r="F412" s="4">
        <v>1</v>
      </c>
      <c r="G412" s="5">
        <v>780</v>
      </c>
      <c r="H412" s="4">
        <v>8</v>
      </c>
      <c r="I412" s="2" t="s">
        <v>23</v>
      </c>
      <c r="J412" s="2" t="s">
        <v>93</v>
      </c>
      <c r="K412" s="12" t="s">
        <v>217</v>
      </c>
      <c r="L412" s="2" t="s">
        <v>223</v>
      </c>
      <c r="M412" s="2" t="s">
        <v>224</v>
      </c>
      <c r="N412" s="2" t="s">
        <v>225</v>
      </c>
      <c r="O412" s="5">
        <v>780</v>
      </c>
      <c r="P412" s="5">
        <v>0</v>
      </c>
      <c r="Q412" s="5">
        <v>204.75</v>
      </c>
      <c r="R412" s="2" t="s">
        <v>29</v>
      </c>
      <c r="S412" s="5">
        <v>0</v>
      </c>
      <c r="T412" s="2" t="s">
        <v>98</v>
      </c>
      <c r="U412" s="2" t="s">
        <v>31</v>
      </c>
      <c r="V412" s="2">
        <v>62804</v>
      </c>
      <c r="W412" s="13">
        <f>17+1.65+7.6</f>
        <v>26.25</v>
      </c>
      <c r="X412" s="21" t="s">
        <v>1289</v>
      </c>
      <c r="Y412" s="13">
        <f>W412-9.25</f>
        <v>17</v>
      </c>
      <c r="Z412" s="22">
        <f>O412*Y412%</f>
        <v>132.60000000000002</v>
      </c>
      <c r="AA412" s="22">
        <f>O412-Z412</f>
        <v>647.4</v>
      </c>
      <c r="AB412" s="22">
        <f>AA412*1.65%</f>
        <v>10.6821</v>
      </c>
      <c r="AC412" s="22">
        <f>O412*1.65%</f>
        <v>12.870000000000001</v>
      </c>
      <c r="AD412" s="26">
        <f>AC412-AB412</f>
        <v>2.1879000000000008</v>
      </c>
      <c r="AE412" s="22">
        <f>AA412*7.6%</f>
        <v>49.202399999999997</v>
      </c>
      <c r="AF412">
        <f>O412*7.6%</f>
        <v>59.28</v>
      </c>
      <c r="AG412" s="26">
        <f>AF412-AE412</f>
        <v>10.077600000000004</v>
      </c>
    </row>
    <row r="413" spans="1:33" x14ac:dyDescent="0.25">
      <c r="A413">
        <v>802</v>
      </c>
      <c r="B413" s="10">
        <v>39272</v>
      </c>
      <c r="C413" s="10">
        <v>17</v>
      </c>
      <c r="D413" s="2" t="s">
        <v>216</v>
      </c>
      <c r="E413" s="3">
        <v>45064</v>
      </c>
      <c r="F413" s="4">
        <v>1</v>
      </c>
      <c r="G413" s="5">
        <v>780</v>
      </c>
      <c r="H413" s="4">
        <v>8</v>
      </c>
      <c r="I413" s="2" t="s">
        <v>23</v>
      </c>
      <c r="J413" s="2" t="s">
        <v>93</v>
      </c>
      <c r="K413" s="12" t="s">
        <v>217</v>
      </c>
      <c r="L413" s="2" t="s">
        <v>227</v>
      </c>
      <c r="M413" s="2" t="s">
        <v>228</v>
      </c>
      <c r="N413" s="2" t="s">
        <v>229</v>
      </c>
      <c r="O413" s="5">
        <v>780</v>
      </c>
      <c r="P413" s="5">
        <v>0</v>
      </c>
      <c r="Q413" s="5">
        <v>204.75</v>
      </c>
      <c r="R413" s="2" t="s">
        <v>29</v>
      </c>
      <c r="S413" s="5">
        <v>0</v>
      </c>
      <c r="T413" s="2" t="s">
        <v>230</v>
      </c>
      <c r="U413" s="2" t="s">
        <v>31</v>
      </c>
      <c r="V413" s="2">
        <v>62804</v>
      </c>
      <c r="W413" s="13">
        <f>17+1.65+7.6</f>
        <v>26.25</v>
      </c>
      <c r="X413" s="21" t="s">
        <v>1289</v>
      </c>
      <c r="Y413" s="13">
        <f>W413-9.25</f>
        <v>17</v>
      </c>
      <c r="Z413" s="22">
        <f>O413*Y413%</f>
        <v>132.60000000000002</v>
      </c>
      <c r="AA413" s="22">
        <f>O413-Z413</f>
        <v>647.4</v>
      </c>
      <c r="AB413" s="22">
        <f>AA413*1.65%</f>
        <v>10.6821</v>
      </c>
      <c r="AC413" s="22">
        <f>O413*1.65%</f>
        <v>12.870000000000001</v>
      </c>
      <c r="AD413" s="26">
        <f>AC413-AB413</f>
        <v>2.1879000000000008</v>
      </c>
      <c r="AE413" s="22">
        <f>AA413*7.6%</f>
        <v>49.202399999999997</v>
      </c>
      <c r="AF413">
        <f>O413*7.6%</f>
        <v>59.28</v>
      </c>
      <c r="AG413" s="26">
        <f>AF413-AE413</f>
        <v>10.077600000000004</v>
      </c>
    </row>
    <row r="414" spans="1:33" x14ac:dyDescent="0.25">
      <c r="A414">
        <v>802</v>
      </c>
      <c r="B414" s="10">
        <v>39451</v>
      </c>
      <c r="C414" s="10">
        <v>17</v>
      </c>
      <c r="D414" s="2" t="s">
        <v>216</v>
      </c>
      <c r="E414" s="3">
        <v>45068</v>
      </c>
      <c r="F414" s="4">
        <v>1</v>
      </c>
      <c r="G414" s="5">
        <v>780</v>
      </c>
      <c r="H414" s="4">
        <v>8</v>
      </c>
      <c r="I414" s="2" t="s">
        <v>23</v>
      </c>
      <c r="J414" s="2" t="s">
        <v>93</v>
      </c>
      <c r="K414" s="12" t="s">
        <v>217</v>
      </c>
      <c r="L414" s="2" t="s">
        <v>232</v>
      </c>
      <c r="M414" s="2" t="s">
        <v>233</v>
      </c>
      <c r="N414" s="2" t="s">
        <v>234</v>
      </c>
      <c r="O414" s="5">
        <v>780</v>
      </c>
      <c r="P414" s="5">
        <v>0</v>
      </c>
      <c r="Q414" s="5">
        <v>204.75</v>
      </c>
      <c r="R414" s="2" t="s">
        <v>29</v>
      </c>
      <c r="S414" s="5">
        <v>0</v>
      </c>
      <c r="T414" s="2" t="s">
        <v>98</v>
      </c>
      <c r="U414" s="2" t="s">
        <v>31</v>
      </c>
      <c r="V414" s="2">
        <v>62404</v>
      </c>
      <c r="W414" s="13">
        <f>17+1.65+7.6</f>
        <v>26.25</v>
      </c>
      <c r="X414" s="21" t="s">
        <v>1289</v>
      </c>
      <c r="Y414" s="13">
        <f>W414-9.25</f>
        <v>17</v>
      </c>
      <c r="Z414" s="22">
        <f>O414*Y414%</f>
        <v>132.60000000000002</v>
      </c>
      <c r="AA414" s="22">
        <f>O414-Z414</f>
        <v>647.4</v>
      </c>
      <c r="AB414" s="22">
        <f>AA414*1.65%</f>
        <v>10.6821</v>
      </c>
      <c r="AC414" s="22">
        <f>O414*1.65%</f>
        <v>12.870000000000001</v>
      </c>
      <c r="AD414" s="26">
        <f>AC414-AB414</f>
        <v>2.1879000000000008</v>
      </c>
      <c r="AE414" s="22">
        <f>AA414*7.6%</f>
        <v>49.202399999999997</v>
      </c>
      <c r="AF414">
        <f>O414*7.6%</f>
        <v>59.28</v>
      </c>
      <c r="AG414" s="26">
        <f>AF414-AE414</f>
        <v>10.077600000000004</v>
      </c>
    </row>
    <row r="415" spans="1:33" x14ac:dyDescent="0.25">
      <c r="A415">
        <v>802</v>
      </c>
      <c r="B415" s="10">
        <v>39453</v>
      </c>
      <c r="C415" s="10">
        <v>17</v>
      </c>
      <c r="D415" s="2" t="s">
        <v>216</v>
      </c>
      <c r="E415" s="3">
        <v>45068</v>
      </c>
      <c r="F415" s="4">
        <v>1</v>
      </c>
      <c r="G415" s="5">
        <v>780</v>
      </c>
      <c r="H415" s="4">
        <v>8</v>
      </c>
      <c r="I415" s="2" t="s">
        <v>23</v>
      </c>
      <c r="J415" s="2" t="s">
        <v>93</v>
      </c>
      <c r="K415" s="12" t="s">
        <v>217</v>
      </c>
      <c r="L415" s="2" t="s">
        <v>236</v>
      </c>
      <c r="M415" s="2" t="s">
        <v>237</v>
      </c>
      <c r="N415" s="2" t="s">
        <v>238</v>
      </c>
      <c r="O415" s="5">
        <v>780</v>
      </c>
      <c r="P415" s="5">
        <v>0</v>
      </c>
      <c r="Q415" s="5">
        <v>204.75</v>
      </c>
      <c r="R415" s="2" t="s">
        <v>29</v>
      </c>
      <c r="S415" s="5">
        <v>0</v>
      </c>
      <c r="T415" s="2" t="s">
        <v>98</v>
      </c>
      <c r="U415" s="2" t="s">
        <v>31</v>
      </c>
      <c r="V415" s="2">
        <v>62804</v>
      </c>
      <c r="W415" s="13">
        <f>17+1.65+7.6</f>
        <v>26.25</v>
      </c>
      <c r="X415" s="21" t="s">
        <v>1289</v>
      </c>
      <c r="Y415" s="13">
        <f>W415-9.25</f>
        <v>17</v>
      </c>
      <c r="Z415" s="22">
        <f>O415*Y415%</f>
        <v>132.60000000000002</v>
      </c>
      <c r="AA415" s="22">
        <f>O415-Z415</f>
        <v>647.4</v>
      </c>
      <c r="AB415" s="22">
        <f>AA415*1.65%</f>
        <v>10.6821</v>
      </c>
      <c r="AC415" s="22">
        <f>O415*1.65%</f>
        <v>12.870000000000001</v>
      </c>
      <c r="AD415" s="26">
        <f>AC415-AB415</f>
        <v>2.1879000000000008</v>
      </c>
      <c r="AE415" s="22">
        <f>AA415*7.6%</f>
        <v>49.202399999999997</v>
      </c>
      <c r="AF415">
        <f>O415*7.6%</f>
        <v>59.28</v>
      </c>
      <c r="AG415" s="26">
        <f>AF415-AE415</f>
        <v>10.077600000000004</v>
      </c>
    </row>
    <row r="416" spans="1:33" x14ac:dyDescent="0.25">
      <c r="A416">
        <v>802</v>
      </c>
      <c r="B416" s="10">
        <v>39730</v>
      </c>
      <c r="C416" s="10">
        <v>17</v>
      </c>
      <c r="D416" s="2" t="s">
        <v>240</v>
      </c>
      <c r="E416" s="3">
        <v>45072</v>
      </c>
      <c r="F416" s="4">
        <v>1</v>
      </c>
      <c r="G416" s="5">
        <v>580</v>
      </c>
      <c r="H416" s="4">
        <v>10</v>
      </c>
      <c r="I416" s="2" t="s">
        <v>23</v>
      </c>
      <c r="J416" s="2" t="s">
        <v>93</v>
      </c>
      <c r="K416" s="12" t="s">
        <v>217</v>
      </c>
      <c r="L416" s="2" t="s">
        <v>241</v>
      </c>
      <c r="M416" s="2" t="s">
        <v>242</v>
      </c>
      <c r="N416" s="2" t="s">
        <v>243</v>
      </c>
      <c r="O416" s="5">
        <v>580</v>
      </c>
      <c r="P416" s="5">
        <v>0</v>
      </c>
      <c r="Q416" s="5">
        <v>152.25</v>
      </c>
      <c r="R416" s="2" t="s">
        <v>29</v>
      </c>
      <c r="S416" s="5">
        <v>0</v>
      </c>
      <c r="T416" s="2" t="s">
        <v>136</v>
      </c>
      <c r="U416" s="2" t="s">
        <v>31</v>
      </c>
      <c r="V416" s="2">
        <v>62404</v>
      </c>
      <c r="W416" s="13">
        <f>17+1.65+7.6</f>
        <v>26.25</v>
      </c>
      <c r="X416" s="21" t="s">
        <v>1289</v>
      </c>
      <c r="Y416" s="13">
        <f>W416-9.25</f>
        <v>17</v>
      </c>
      <c r="Z416" s="22">
        <f>O416*Y416%</f>
        <v>98.600000000000009</v>
      </c>
      <c r="AA416" s="22">
        <f>O416-Z416</f>
        <v>481.4</v>
      </c>
      <c r="AB416" s="22">
        <f>AA416*1.65%</f>
        <v>7.9431000000000003</v>
      </c>
      <c r="AC416" s="22">
        <f>O416*1.65%</f>
        <v>9.57</v>
      </c>
      <c r="AD416" s="26">
        <f>AC416-AB416</f>
        <v>1.6269</v>
      </c>
      <c r="AE416" s="22">
        <f>AA416*7.6%</f>
        <v>36.586399999999998</v>
      </c>
      <c r="AF416">
        <f>O416*7.6%</f>
        <v>44.08</v>
      </c>
      <c r="AG416" s="26">
        <f>AF416-AE416</f>
        <v>7.4936000000000007</v>
      </c>
    </row>
    <row r="417" spans="1:33" x14ac:dyDescent="0.25">
      <c r="B417" s="10"/>
      <c r="C417" s="10"/>
      <c r="E417" s="3"/>
      <c r="F417" s="4"/>
      <c r="G417" s="5"/>
      <c r="H417" s="4"/>
      <c r="O417" s="5">
        <f>SUM(O411:O416)</f>
        <v>4480</v>
      </c>
      <c r="P417" s="5"/>
      <c r="Q417" s="5"/>
      <c r="S417" s="5"/>
      <c r="X417" s="21"/>
      <c r="Z417" s="22">
        <f>SUM(Z411:Z416)</f>
        <v>761.60000000000014</v>
      </c>
      <c r="AA417" s="22"/>
      <c r="AB417" s="22"/>
      <c r="AC417" s="22"/>
      <c r="AD417" s="26">
        <f>SUM(AD411:AD416)</f>
        <v>12.566400000000005</v>
      </c>
      <c r="AE417" s="22"/>
      <c r="AG417" s="26">
        <f>SUM(AG411:AG416)</f>
        <v>57.88160000000002</v>
      </c>
    </row>
    <row r="418" spans="1:33" x14ac:dyDescent="0.25">
      <c r="B418" s="10"/>
      <c r="C418" s="10"/>
      <c r="E418" s="3"/>
      <c r="F418" s="4"/>
      <c r="G418" s="5"/>
      <c r="H418" s="4"/>
      <c r="O418" s="5">
        <f>3900+580</f>
        <v>4480</v>
      </c>
      <c r="P418" s="28" t="s">
        <v>1332</v>
      </c>
      <c r="Q418" s="5"/>
      <c r="S418" s="5"/>
      <c r="X418" s="21"/>
      <c r="Z418" s="22"/>
      <c r="AA418" s="22"/>
      <c r="AB418" s="22"/>
      <c r="AC418" s="22"/>
      <c r="AD418" s="26"/>
      <c r="AE418" s="22"/>
      <c r="AG418" s="26"/>
    </row>
    <row r="419" spans="1:33" x14ac:dyDescent="0.25">
      <c r="B419" s="10"/>
      <c r="C419" s="10"/>
      <c r="E419" s="3"/>
      <c r="F419" s="4"/>
      <c r="G419" s="5"/>
      <c r="H419" s="4"/>
      <c r="O419" s="5">
        <f>O417-O418</f>
        <v>0</v>
      </c>
      <c r="P419" s="28" t="s">
        <v>1333</v>
      </c>
      <c r="Q419" s="5"/>
      <c r="S419" s="5"/>
      <c r="X419" s="21"/>
      <c r="Z419" s="22"/>
      <c r="AA419" s="22"/>
      <c r="AB419" s="22"/>
      <c r="AC419" s="22"/>
      <c r="AD419" s="26"/>
      <c r="AE419" s="22"/>
      <c r="AG419" s="26"/>
    </row>
    <row r="420" spans="1:33" x14ac:dyDescent="0.25">
      <c r="B420" s="10"/>
      <c r="C420" s="10"/>
      <c r="E420" s="3"/>
      <c r="F420" s="4"/>
      <c r="G420" s="5"/>
      <c r="H420" s="4"/>
      <c r="O420" s="5"/>
      <c r="P420" s="5"/>
      <c r="Q420" s="5"/>
      <c r="S420" s="5"/>
      <c r="X420" s="21"/>
      <c r="Z420" s="22"/>
      <c r="AA420" s="22"/>
      <c r="AB420" s="22"/>
      <c r="AC420" s="22"/>
      <c r="AD420" s="26"/>
      <c r="AE420" s="22"/>
      <c r="AG420" s="26"/>
    </row>
    <row r="421" spans="1:33" x14ac:dyDescent="0.25">
      <c r="A421">
        <v>900</v>
      </c>
      <c r="B421" s="10">
        <v>43384</v>
      </c>
      <c r="C421" s="10">
        <v>18</v>
      </c>
      <c r="D421" s="2" t="s">
        <v>100</v>
      </c>
      <c r="E421" s="3">
        <v>45063</v>
      </c>
      <c r="F421" s="4">
        <v>5000</v>
      </c>
      <c r="G421" s="5">
        <v>700</v>
      </c>
      <c r="H421" s="4">
        <v>10</v>
      </c>
      <c r="I421" s="2" t="s">
        <v>23</v>
      </c>
      <c r="J421" s="2" t="s">
        <v>24</v>
      </c>
      <c r="K421" s="12" t="s">
        <v>246</v>
      </c>
      <c r="L421" s="2" t="s">
        <v>257</v>
      </c>
      <c r="M421" s="2" t="s">
        <v>258</v>
      </c>
      <c r="N421" s="2" t="s">
        <v>259</v>
      </c>
      <c r="O421" s="5">
        <v>700</v>
      </c>
      <c r="P421" s="5">
        <v>0</v>
      </c>
      <c r="Q421" s="5">
        <v>148.75</v>
      </c>
      <c r="R421" s="2" t="s">
        <v>260</v>
      </c>
      <c r="S421" s="5">
        <v>0</v>
      </c>
      <c r="T421" s="2" t="s">
        <v>261</v>
      </c>
      <c r="U421" s="2" t="s">
        <v>31</v>
      </c>
      <c r="V421" s="2">
        <v>62904</v>
      </c>
      <c r="W421" s="13">
        <f>12+1.65+7.6</f>
        <v>21.25</v>
      </c>
      <c r="X421" s="21" t="s">
        <v>1289</v>
      </c>
      <c r="Y421" s="13">
        <f>W421-9.25</f>
        <v>12</v>
      </c>
      <c r="Z421" s="22">
        <f>O421*Y421%</f>
        <v>84</v>
      </c>
      <c r="AA421" s="22">
        <f>O421-Z421</f>
        <v>616</v>
      </c>
      <c r="AB421" s="22">
        <f>AA421*1.65%</f>
        <v>10.164</v>
      </c>
      <c r="AC421" s="22">
        <f>O421*1.65%</f>
        <v>11.55</v>
      </c>
      <c r="AD421" s="26">
        <f>AC421-AB421</f>
        <v>1.386000000000001</v>
      </c>
      <c r="AE421" s="22">
        <f>AA421*7.6%</f>
        <v>46.815999999999995</v>
      </c>
      <c r="AF421">
        <f>O421*7.6%</f>
        <v>53.199999999999996</v>
      </c>
      <c r="AG421" s="26">
        <f>AF421-AE421</f>
        <v>6.3840000000000003</v>
      </c>
    </row>
    <row r="422" spans="1:33" x14ac:dyDescent="0.25">
      <c r="A422">
        <v>900</v>
      </c>
      <c r="B422" s="10">
        <v>43447</v>
      </c>
      <c r="C422" s="10">
        <v>18</v>
      </c>
      <c r="D422" s="2" t="s">
        <v>263</v>
      </c>
      <c r="E422" s="3">
        <v>45064</v>
      </c>
      <c r="F422" s="4">
        <v>1</v>
      </c>
      <c r="G422" s="5">
        <v>26</v>
      </c>
      <c r="H422" s="4">
        <v>1.0999999999999999E-2</v>
      </c>
      <c r="I422" s="2" t="s">
        <v>23</v>
      </c>
      <c r="J422" s="2" t="s">
        <v>24</v>
      </c>
      <c r="K422" s="12" t="s">
        <v>246</v>
      </c>
      <c r="L422" s="2" t="s">
        <v>264</v>
      </c>
      <c r="M422" s="2" t="s">
        <v>265</v>
      </c>
      <c r="N422" s="2" t="s">
        <v>266</v>
      </c>
      <c r="O422" s="5">
        <v>26</v>
      </c>
      <c r="P422" s="5">
        <v>0</v>
      </c>
      <c r="Q422" s="5">
        <v>5.53</v>
      </c>
      <c r="R422" s="2" t="s">
        <v>260</v>
      </c>
      <c r="S422" s="5">
        <v>0</v>
      </c>
      <c r="T422" s="2" t="s">
        <v>267</v>
      </c>
      <c r="U422" s="2" t="s">
        <v>31</v>
      </c>
      <c r="V422" s="2">
        <v>62904</v>
      </c>
      <c r="W422" s="13">
        <f>12+1.65+7.6</f>
        <v>21.25</v>
      </c>
      <c r="X422" s="21" t="s">
        <v>1289</v>
      </c>
      <c r="Y422" s="13">
        <f>W422-9.25</f>
        <v>12</v>
      </c>
      <c r="Z422" s="22">
        <f>O422*Y422%</f>
        <v>3.12</v>
      </c>
      <c r="AA422" s="22">
        <f>O422-Z422</f>
        <v>22.88</v>
      </c>
      <c r="AB422" s="22">
        <f>AA422*1.65%</f>
        <v>0.37752000000000002</v>
      </c>
      <c r="AC422" s="22">
        <f>O422*1.65%</f>
        <v>0.42900000000000005</v>
      </c>
      <c r="AD422" s="26">
        <f>AC422-AB422</f>
        <v>5.1480000000000026E-2</v>
      </c>
      <c r="AE422" s="22">
        <f>AA422*7.6%</f>
        <v>1.73888</v>
      </c>
      <c r="AF422">
        <f>O422*7.6%</f>
        <v>1.976</v>
      </c>
      <c r="AG422" s="26">
        <f>AF422-AE422</f>
        <v>0.23712</v>
      </c>
    </row>
    <row r="423" spans="1:33" x14ac:dyDescent="0.25">
      <c r="A423">
        <v>900</v>
      </c>
      <c r="B423" s="10">
        <v>43055</v>
      </c>
      <c r="C423" s="10">
        <v>18</v>
      </c>
      <c r="D423" s="2" t="s">
        <v>22</v>
      </c>
      <c r="E423" s="3">
        <v>45058</v>
      </c>
      <c r="F423" s="4">
        <v>1</v>
      </c>
      <c r="G423" s="5">
        <v>119</v>
      </c>
      <c r="H423" s="4">
        <v>14.29</v>
      </c>
      <c r="I423" s="2" t="s">
        <v>23</v>
      </c>
      <c r="J423" s="2" t="s">
        <v>36</v>
      </c>
      <c r="K423" s="12" t="s">
        <v>246</v>
      </c>
      <c r="L423" s="2" t="s">
        <v>247</v>
      </c>
      <c r="M423" s="2" t="s">
        <v>248</v>
      </c>
      <c r="N423" s="2" t="s">
        <v>249</v>
      </c>
      <c r="O423" s="5">
        <v>119</v>
      </c>
      <c r="P423" s="5">
        <v>0</v>
      </c>
      <c r="Q423" s="5">
        <v>32.42</v>
      </c>
      <c r="R423" s="2" t="s">
        <v>29</v>
      </c>
      <c r="S423" s="5">
        <v>0</v>
      </c>
      <c r="T423" s="2" t="s">
        <v>250</v>
      </c>
      <c r="U423" s="2" t="s">
        <v>31</v>
      </c>
      <c r="V423" s="2">
        <v>62903</v>
      </c>
      <c r="W423" s="13">
        <f>18+1.65+7.6</f>
        <v>27.25</v>
      </c>
      <c r="X423" s="21" t="s">
        <v>1289</v>
      </c>
      <c r="Y423" s="13">
        <f>W423-9.25</f>
        <v>18</v>
      </c>
      <c r="Z423" s="22">
        <f>O423*Y423%</f>
        <v>21.419999999999998</v>
      </c>
      <c r="AA423" s="22">
        <f>O423-Z423</f>
        <v>97.58</v>
      </c>
      <c r="AB423" s="22">
        <f>AA423*1.65%</f>
        <v>1.6100700000000001</v>
      </c>
      <c r="AC423" s="22">
        <f>O423*1.65%</f>
        <v>1.9635</v>
      </c>
      <c r="AD423" s="26">
        <f>AC423-AB423</f>
        <v>0.35342999999999991</v>
      </c>
      <c r="AE423" s="22">
        <f>AA423*7.6%</f>
        <v>7.41608</v>
      </c>
      <c r="AF423">
        <f>O423*7.6%</f>
        <v>9.0440000000000005</v>
      </c>
      <c r="AG423" s="26">
        <f>AF423-AE423</f>
        <v>1.6279200000000005</v>
      </c>
    </row>
    <row r="424" spans="1:33" x14ac:dyDescent="0.25">
      <c r="B424" s="10"/>
      <c r="C424" s="10"/>
      <c r="E424" s="3"/>
      <c r="F424" s="4"/>
      <c r="G424" s="5"/>
      <c r="H424" s="4"/>
      <c r="O424" s="5">
        <f>SUM(O421:O423)</f>
        <v>845</v>
      </c>
      <c r="P424" s="5"/>
      <c r="Q424" s="5"/>
      <c r="S424" s="5"/>
      <c r="X424" s="21"/>
      <c r="Z424" s="22">
        <f>SUM(Z421:Z423)</f>
        <v>108.54</v>
      </c>
      <c r="AA424" s="22"/>
      <c r="AB424" s="22"/>
      <c r="AC424" s="22"/>
      <c r="AD424" s="26">
        <f>SUM(AD421:AD423)</f>
        <v>1.7909100000000009</v>
      </c>
      <c r="AE424" s="22"/>
      <c r="AG424" s="26">
        <f>SUM(AG421:AG423)</f>
        <v>8.2490400000000008</v>
      </c>
    </row>
    <row r="425" spans="1:33" x14ac:dyDescent="0.25">
      <c r="B425" s="10"/>
      <c r="C425" s="10"/>
      <c r="E425" s="3"/>
      <c r="F425" s="4"/>
      <c r="G425" s="5"/>
      <c r="H425" s="4"/>
      <c r="O425" s="5">
        <f>551.15+726-432.15</f>
        <v>845.00000000000011</v>
      </c>
      <c r="P425" s="28" t="s">
        <v>1332</v>
      </c>
      <c r="Q425" s="5"/>
      <c r="S425" s="5"/>
      <c r="X425" s="21"/>
      <c r="Z425" s="22"/>
      <c r="AA425" s="22"/>
      <c r="AB425" s="22"/>
      <c r="AC425" s="22"/>
      <c r="AD425" s="26"/>
      <c r="AE425" s="22"/>
      <c r="AG425" s="26"/>
    </row>
    <row r="426" spans="1:33" x14ac:dyDescent="0.25">
      <c r="B426" s="10"/>
      <c r="C426" s="10"/>
      <c r="E426" s="3"/>
      <c r="F426" s="4"/>
      <c r="G426" s="5"/>
      <c r="H426" s="4"/>
      <c r="O426" s="5">
        <f>O424-O425</f>
        <v>0</v>
      </c>
      <c r="P426" s="28" t="s">
        <v>1333</v>
      </c>
      <c r="Q426" s="5"/>
      <c r="S426" s="5"/>
      <c r="X426" s="21"/>
      <c r="Z426" s="22"/>
      <c r="AA426" s="22"/>
      <c r="AB426" s="22"/>
      <c r="AC426" s="22"/>
      <c r="AD426" s="26"/>
      <c r="AE426" s="22"/>
      <c r="AG426" s="26"/>
    </row>
    <row r="427" spans="1:33" x14ac:dyDescent="0.25">
      <c r="B427" s="10"/>
      <c r="C427" s="10"/>
      <c r="E427" s="3"/>
      <c r="F427" s="4"/>
      <c r="G427" s="5"/>
      <c r="H427" s="4"/>
      <c r="O427" s="5"/>
      <c r="P427" s="5"/>
      <c r="Q427" s="5"/>
      <c r="S427" s="5"/>
      <c r="X427" s="21"/>
      <c r="Z427" s="22"/>
      <c r="AA427" s="22"/>
      <c r="AB427" s="22"/>
      <c r="AC427" s="22"/>
      <c r="AD427" s="26"/>
      <c r="AE427" s="22"/>
      <c r="AG427" s="26"/>
    </row>
    <row r="428" spans="1:33" x14ac:dyDescent="0.25">
      <c r="A428">
        <v>902</v>
      </c>
      <c r="B428" s="10">
        <v>505</v>
      </c>
      <c r="C428" s="10">
        <v>1</v>
      </c>
      <c r="D428" s="2" t="s">
        <v>22</v>
      </c>
      <c r="E428" s="3">
        <v>45057</v>
      </c>
      <c r="F428" s="4">
        <v>2</v>
      </c>
      <c r="G428" s="5">
        <v>330</v>
      </c>
      <c r="H428" s="4">
        <v>28.58</v>
      </c>
      <c r="I428" s="2" t="s">
        <v>23</v>
      </c>
      <c r="J428" s="2" t="s">
        <v>36</v>
      </c>
      <c r="K428" s="12" t="s">
        <v>37</v>
      </c>
      <c r="L428" s="2" t="s">
        <v>38</v>
      </c>
      <c r="M428" s="2" t="s">
        <v>27</v>
      </c>
      <c r="N428" s="2" t="s">
        <v>39</v>
      </c>
      <c r="O428" s="5">
        <v>330</v>
      </c>
      <c r="P428" s="5">
        <v>0</v>
      </c>
      <c r="Q428" s="5">
        <v>89.93</v>
      </c>
      <c r="R428" s="2" t="s">
        <v>29</v>
      </c>
      <c r="S428" s="5">
        <v>0</v>
      </c>
      <c r="T428" s="2" t="s">
        <v>40</v>
      </c>
      <c r="U428" s="2" t="s">
        <v>31</v>
      </c>
      <c r="V428" s="2">
        <v>64003</v>
      </c>
      <c r="W428" s="13">
        <f>18+1.65+7.6</f>
        <v>27.25</v>
      </c>
      <c r="X428" s="21" t="s">
        <v>1289</v>
      </c>
      <c r="Y428" s="13">
        <f>W428-9.25</f>
        <v>18</v>
      </c>
      <c r="Z428" s="22">
        <f>O428*Y428%</f>
        <v>59.4</v>
      </c>
      <c r="AA428" s="22">
        <f>O428-Z428</f>
        <v>270.60000000000002</v>
      </c>
      <c r="AB428" s="22">
        <f>AA428*1.65%</f>
        <v>4.464900000000001</v>
      </c>
      <c r="AC428" s="22">
        <f>O428*1.65%</f>
        <v>5.4450000000000003</v>
      </c>
      <c r="AD428" s="26">
        <f>AC428-AB428</f>
        <v>0.98009999999999931</v>
      </c>
      <c r="AE428" s="22">
        <f>AA428*7.6%</f>
        <v>20.5656</v>
      </c>
      <c r="AF428">
        <f>O428*7.6%</f>
        <v>25.08</v>
      </c>
      <c r="AG428" s="26">
        <f>AF428-AE428</f>
        <v>4.5143999999999984</v>
      </c>
    </row>
    <row r="429" spans="1:33" x14ac:dyDescent="0.25">
      <c r="A429">
        <v>902</v>
      </c>
      <c r="B429" s="10">
        <v>559</v>
      </c>
      <c r="C429" s="10">
        <v>1</v>
      </c>
      <c r="D429" s="2" t="s">
        <v>22</v>
      </c>
      <c r="E429" s="3">
        <v>45062</v>
      </c>
      <c r="F429" s="4">
        <v>1</v>
      </c>
      <c r="G429" s="5">
        <v>165</v>
      </c>
      <c r="H429" s="4">
        <v>14.29</v>
      </c>
      <c r="I429" s="2" t="s">
        <v>23</v>
      </c>
      <c r="J429" s="2" t="s">
        <v>36</v>
      </c>
      <c r="K429" s="12" t="s">
        <v>37</v>
      </c>
      <c r="L429" s="2" t="s">
        <v>38</v>
      </c>
      <c r="M429" s="2" t="s">
        <v>27</v>
      </c>
      <c r="N429" s="2" t="s">
        <v>39</v>
      </c>
      <c r="O429" s="5">
        <v>165</v>
      </c>
      <c r="P429" s="5">
        <v>0</v>
      </c>
      <c r="Q429" s="5">
        <v>44.96</v>
      </c>
      <c r="R429" s="2" t="s">
        <v>29</v>
      </c>
      <c r="S429" s="5">
        <v>0</v>
      </c>
      <c r="T429" s="2" t="s">
        <v>40</v>
      </c>
      <c r="U429" s="2" t="s">
        <v>31</v>
      </c>
      <c r="V429" s="2">
        <v>64003</v>
      </c>
      <c r="W429" s="13">
        <f>18+1.65+7.6</f>
        <v>27.25</v>
      </c>
      <c r="X429" s="21" t="s">
        <v>1289</v>
      </c>
      <c r="Y429" s="13">
        <f>W429-9.25</f>
        <v>18</v>
      </c>
      <c r="Z429" s="22">
        <f>O429*Y429%</f>
        <v>29.7</v>
      </c>
      <c r="AA429" s="22">
        <f>O429-Z429</f>
        <v>135.30000000000001</v>
      </c>
      <c r="AB429" s="22">
        <f>AA429*1.65%</f>
        <v>2.2324500000000005</v>
      </c>
      <c r="AC429" s="22">
        <f>O429*1.65%</f>
        <v>2.7225000000000001</v>
      </c>
      <c r="AD429" s="26">
        <f>AC429-AB429</f>
        <v>0.49004999999999965</v>
      </c>
      <c r="AE429" s="22">
        <f>AA429*7.6%</f>
        <v>10.2828</v>
      </c>
      <c r="AF429">
        <f>O429*7.6%</f>
        <v>12.54</v>
      </c>
      <c r="AG429" s="26">
        <f>AF429-AE429</f>
        <v>2.2571999999999992</v>
      </c>
    </row>
    <row r="430" spans="1:33" x14ac:dyDescent="0.25">
      <c r="A430">
        <v>902</v>
      </c>
      <c r="B430" s="10">
        <v>669</v>
      </c>
      <c r="C430" s="10">
        <v>1</v>
      </c>
      <c r="D430" s="2" t="s">
        <v>22</v>
      </c>
      <c r="E430" s="3">
        <v>45073</v>
      </c>
      <c r="F430" s="4">
        <v>1</v>
      </c>
      <c r="G430" s="5">
        <v>165</v>
      </c>
      <c r="H430" s="4">
        <v>14.29</v>
      </c>
      <c r="I430" s="2" t="s">
        <v>23</v>
      </c>
      <c r="J430" s="2" t="s">
        <v>36</v>
      </c>
      <c r="K430" s="12" t="s">
        <v>37</v>
      </c>
      <c r="L430" s="2" t="s">
        <v>38</v>
      </c>
      <c r="M430" s="2" t="s">
        <v>27</v>
      </c>
      <c r="N430" s="2" t="s">
        <v>39</v>
      </c>
      <c r="O430" s="5">
        <v>165</v>
      </c>
      <c r="P430" s="5">
        <v>0</v>
      </c>
      <c r="Q430" s="5">
        <v>44.96</v>
      </c>
      <c r="R430" s="2" t="s">
        <v>29</v>
      </c>
      <c r="S430" s="5">
        <v>0</v>
      </c>
      <c r="T430" s="2" t="s">
        <v>40</v>
      </c>
      <c r="U430" s="2" t="s">
        <v>31</v>
      </c>
      <c r="V430" s="2">
        <v>64003</v>
      </c>
      <c r="W430" s="13">
        <f>18+1.65+7.6</f>
        <v>27.25</v>
      </c>
      <c r="X430" s="21" t="s">
        <v>1289</v>
      </c>
      <c r="Y430" s="13">
        <f>W430-9.25</f>
        <v>18</v>
      </c>
      <c r="Z430" s="22">
        <f>O430*Y430%</f>
        <v>29.7</v>
      </c>
      <c r="AA430" s="22">
        <f>O430-Z430</f>
        <v>135.30000000000001</v>
      </c>
      <c r="AB430" s="22">
        <f>AA430*1.65%</f>
        <v>2.2324500000000005</v>
      </c>
      <c r="AC430" s="22">
        <f>O430*1.65%</f>
        <v>2.7225000000000001</v>
      </c>
      <c r="AD430" s="26">
        <f>AC430-AB430</f>
        <v>0.49004999999999965</v>
      </c>
      <c r="AE430" s="22">
        <f>AA430*7.6%</f>
        <v>10.2828</v>
      </c>
      <c r="AF430">
        <f>O430*7.6%</f>
        <v>12.54</v>
      </c>
      <c r="AG430" s="26">
        <f>AF430-AE430</f>
        <v>2.2571999999999992</v>
      </c>
    </row>
    <row r="431" spans="1:33" x14ac:dyDescent="0.25">
      <c r="B431" s="10"/>
      <c r="C431" s="10"/>
      <c r="E431" s="3"/>
      <c r="F431" s="4"/>
      <c r="G431" s="5"/>
      <c r="H431" s="4"/>
      <c r="O431" s="5">
        <f>SUM(O428:O430)</f>
        <v>660</v>
      </c>
      <c r="P431" s="5"/>
      <c r="Q431" s="5"/>
      <c r="S431" s="5"/>
      <c r="X431" s="21"/>
      <c r="Z431" s="22">
        <f>SUM(Z428:Z430)</f>
        <v>118.8</v>
      </c>
      <c r="AA431" s="22"/>
      <c r="AB431" s="22"/>
      <c r="AC431" s="22"/>
      <c r="AD431" s="26">
        <f>SUM(AD428:AD430)</f>
        <v>1.9601999999999986</v>
      </c>
      <c r="AE431" s="22"/>
      <c r="AG431" s="26">
        <f>SUM(AG428:AG430)</f>
        <v>9.0287999999999968</v>
      </c>
    </row>
    <row r="432" spans="1:33" x14ac:dyDescent="0.25">
      <c r="B432" s="10"/>
      <c r="C432" s="10"/>
      <c r="E432" s="3"/>
      <c r="F432" s="4"/>
      <c r="G432" s="5"/>
      <c r="H432" s="4"/>
      <c r="O432" s="5">
        <v>660</v>
      </c>
      <c r="P432" s="28" t="s">
        <v>1332</v>
      </c>
      <c r="Q432" s="5"/>
      <c r="S432" s="5"/>
      <c r="X432" s="21"/>
      <c r="Z432" s="22"/>
      <c r="AA432" s="22"/>
      <c r="AB432" s="22"/>
      <c r="AC432" s="22"/>
      <c r="AD432" s="26"/>
      <c r="AE432" s="22"/>
      <c r="AG432" s="26"/>
    </row>
    <row r="433" spans="1:33" x14ac:dyDescent="0.25">
      <c r="B433" s="10"/>
      <c r="C433" s="10"/>
      <c r="E433" s="3"/>
      <c r="F433" s="4"/>
      <c r="G433" s="5"/>
      <c r="H433" s="4"/>
      <c r="O433" s="5">
        <f>O431-O432</f>
        <v>0</v>
      </c>
      <c r="P433" s="28" t="s">
        <v>1333</v>
      </c>
      <c r="Q433" s="5"/>
      <c r="S433" s="5"/>
      <c r="X433" s="21"/>
      <c r="Z433" s="22"/>
      <c r="AA433" s="22"/>
      <c r="AB433" s="22"/>
      <c r="AC433" s="22"/>
      <c r="AD433" s="26"/>
      <c r="AE433" s="22"/>
      <c r="AG433" s="26"/>
    </row>
    <row r="434" spans="1:33" x14ac:dyDescent="0.25">
      <c r="B434" s="10"/>
      <c r="C434" s="10"/>
      <c r="E434" s="3"/>
      <c r="F434" s="4"/>
      <c r="G434" s="5"/>
      <c r="H434" s="4"/>
      <c r="O434" s="5"/>
      <c r="P434" s="5"/>
      <c r="Q434" s="5"/>
      <c r="S434" s="5"/>
      <c r="X434" s="21"/>
      <c r="Z434" s="22"/>
      <c r="AA434" s="22"/>
      <c r="AB434" s="22"/>
      <c r="AC434" s="22"/>
      <c r="AD434" s="26"/>
      <c r="AE434" s="22"/>
      <c r="AG434" s="26"/>
    </row>
    <row r="435" spans="1:33" x14ac:dyDescent="0.25">
      <c r="A435">
        <v>901</v>
      </c>
      <c r="B435" s="10">
        <v>71</v>
      </c>
      <c r="C435" s="10">
        <v>2</v>
      </c>
      <c r="D435" s="2" t="s">
        <v>22</v>
      </c>
      <c r="E435" s="3">
        <v>45069</v>
      </c>
      <c r="F435" s="4">
        <v>1</v>
      </c>
      <c r="G435" s="5">
        <v>165</v>
      </c>
      <c r="H435" s="4">
        <v>14.29</v>
      </c>
      <c r="I435" s="2" t="s">
        <v>23</v>
      </c>
      <c r="J435" s="2" t="s">
        <v>24</v>
      </c>
      <c r="K435" s="12" t="s">
        <v>25</v>
      </c>
      <c r="L435" s="2" t="s">
        <v>26</v>
      </c>
      <c r="M435" s="2" t="s">
        <v>27</v>
      </c>
      <c r="N435" s="2" t="s">
        <v>28</v>
      </c>
      <c r="O435" s="5">
        <v>165</v>
      </c>
      <c r="P435" s="5">
        <v>0</v>
      </c>
      <c r="Q435" s="5">
        <v>44.96</v>
      </c>
      <c r="R435" s="2" t="s">
        <v>29</v>
      </c>
      <c r="S435" s="5">
        <v>0</v>
      </c>
      <c r="T435" s="2" t="s">
        <v>30</v>
      </c>
      <c r="U435" s="2" t="s">
        <v>31</v>
      </c>
      <c r="V435" s="2">
        <v>63903</v>
      </c>
      <c r="W435" s="13">
        <f>18+1.65+7.6</f>
        <v>27.25</v>
      </c>
      <c r="X435" s="21" t="s">
        <v>1289</v>
      </c>
      <c r="Y435" s="13">
        <f>W435-9.25</f>
        <v>18</v>
      </c>
      <c r="Z435" s="22">
        <f>O435*Y435%</f>
        <v>29.7</v>
      </c>
      <c r="AA435" s="22">
        <f>O435-Z435</f>
        <v>135.30000000000001</v>
      </c>
      <c r="AB435" s="22">
        <f>AA435*1.65%</f>
        <v>2.2324500000000005</v>
      </c>
      <c r="AC435" s="22">
        <f>O435*1.65%</f>
        <v>2.7225000000000001</v>
      </c>
      <c r="AD435" s="26">
        <f>AC435-AB435</f>
        <v>0.49004999999999965</v>
      </c>
      <c r="AE435" s="22">
        <f>AA435*7.6%</f>
        <v>10.2828</v>
      </c>
      <c r="AF435">
        <f>O435*7.6%</f>
        <v>12.54</v>
      </c>
      <c r="AG435" s="26">
        <f>AF435-AE435</f>
        <v>2.2571999999999992</v>
      </c>
    </row>
    <row r="436" spans="1:33" x14ac:dyDescent="0.25">
      <c r="A436">
        <v>901</v>
      </c>
      <c r="B436" s="10">
        <v>81</v>
      </c>
      <c r="C436" s="10">
        <v>2</v>
      </c>
      <c r="D436" s="2" t="s">
        <v>33</v>
      </c>
      <c r="E436" s="3">
        <v>45073</v>
      </c>
      <c r="F436" s="4">
        <v>1</v>
      </c>
      <c r="G436" s="5">
        <v>165</v>
      </c>
      <c r="H436" s="4">
        <v>10.56</v>
      </c>
      <c r="I436" s="2" t="s">
        <v>23</v>
      </c>
      <c r="J436" s="2" t="s">
        <v>24</v>
      </c>
      <c r="K436" s="12" t="s">
        <v>25</v>
      </c>
      <c r="L436" s="2" t="s">
        <v>26</v>
      </c>
      <c r="M436" s="2" t="s">
        <v>27</v>
      </c>
      <c r="N436" s="2" t="s">
        <v>28</v>
      </c>
      <c r="O436" s="5">
        <v>165</v>
      </c>
      <c r="P436" s="5">
        <v>0</v>
      </c>
      <c r="Q436" s="5">
        <v>44.96</v>
      </c>
      <c r="R436" s="2" t="s">
        <v>29</v>
      </c>
      <c r="S436" s="5">
        <v>0</v>
      </c>
      <c r="T436" s="2" t="s">
        <v>30</v>
      </c>
      <c r="U436" s="2" t="s">
        <v>31</v>
      </c>
      <c r="V436" s="2">
        <v>63903</v>
      </c>
      <c r="W436" s="13">
        <f>18+1.65+7.6</f>
        <v>27.25</v>
      </c>
      <c r="X436" s="21" t="s">
        <v>1289</v>
      </c>
      <c r="Y436" s="13">
        <f>W436-9.25</f>
        <v>18</v>
      </c>
      <c r="Z436" s="22">
        <f>O436*Y436%</f>
        <v>29.7</v>
      </c>
      <c r="AA436" s="22">
        <f>O436-Z436</f>
        <v>135.30000000000001</v>
      </c>
      <c r="AB436" s="22">
        <f>AA436*1.65%</f>
        <v>2.2324500000000005</v>
      </c>
      <c r="AC436" s="22">
        <f>O436*1.65%</f>
        <v>2.7225000000000001</v>
      </c>
      <c r="AD436" s="26">
        <f>AC436-AB436</f>
        <v>0.49004999999999965</v>
      </c>
      <c r="AE436" s="22">
        <f>AA436*7.6%</f>
        <v>10.2828</v>
      </c>
      <c r="AF436">
        <f>O436*7.6%</f>
        <v>12.54</v>
      </c>
      <c r="AG436" s="26">
        <f>AF436-AE436</f>
        <v>2.2571999999999992</v>
      </c>
    </row>
    <row r="437" spans="1:33" x14ac:dyDescent="0.25">
      <c r="B437" s="10"/>
      <c r="C437" s="10"/>
      <c r="E437" s="3"/>
      <c r="F437" s="4"/>
      <c r="G437" s="5"/>
      <c r="H437" s="4"/>
      <c r="O437" s="5">
        <f>SUM(O435:O436)</f>
        <v>330</v>
      </c>
      <c r="P437" s="5"/>
      <c r="Q437" s="5"/>
      <c r="S437" s="5"/>
      <c r="X437" s="21"/>
      <c r="Z437" s="22">
        <f>SUM(Z435:Z436)</f>
        <v>59.4</v>
      </c>
      <c r="AA437" s="22"/>
      <c r="AB437" s="22"/>
      <c r="AC437" s="22"/>
      <c r="AD437" s="26">
        <f>SUM(AD435:AD436)</f>
        <v>0.98009999999999931</v>
      </c>
      <c r="AE437" s="22"/>
      <c r="AG437" s="26">
        <f>SUM(AG435:AG436)</f>
        <v>4.5143999999999984</v>
      </c>
    </row>
    <row r="438" spans="1:33" x14ac:dyDescent="0.25">
      <c r="B438" s="10"/>
      <c r="C438" s="10"/>
      <c r="E438" s="3"/>
      <c r="F438" s="4"/>
      <c r="G438" s="5"/>
      <c r="H438" s="4"/>
      <c r="O438" s="5">
        <v>330</v>
      </c>
      <c r="P438" s="28" t="s">
        <v>1332</v>
      </c>
      <c r="Q438" s="5"/>
      <c r="S438" s="5"/>
      <c r="X438" s="21"/>
      <c r="Z438" s="22"/>
      <c r="AA438" s="22"/>
      <c r="AB438" s="22"/>
      <c r="AC438" s="22"/>
      <c r="AD438" s="26"/>
      <c r="AE438" s="22"/>
      <c r="AG438" s="26"/>
    </row>
    <row r="439" spans="1:33" x14ac:dyDescent="0.25">
      <c r="B439" s="10"/>
      <c r="C439" s="10"/>
      <c r="E439" s="3"/>
      <c r="F439" s="4"/>
      <c r="G439" s="5"/>
      <c r="H439" s="4"/>
      <c r="O439" s="5">
        <f>O437-O438</f>
        <v>0</v>
      </c>
      <c r="P439" s="28" t="s">
        <v>1333</v>
      </c>
      <c r="Q439" s="5"/>
      <c r="S439" s="5"/>
      <c r="X439" s="21"/>
      <c r="Z439" s="22"/>
      <c r="AA439" s="22"/>
      <c r="AB439" s="22"/>
      <c r="AC439" s="22"/>
      <c r="AD439" s="26">
        <f>AD437+AD431+AD424+AD417+AD407+AD348+AD334+AD323+AD287+AD251+AD234+AD51</f>
        <v>373.37426775</v>
      </c>
      <c r="AE439" s="22"/>
      <c r="AG439" s="26">
        <f>AG437+AG431+AG424+AG417+AG407+AG348+AG334+AG323+AG287+AG251+AG234+AG51</f>
        <v>1719.7845060000002</v>
      </c>
    </row>
    <row r="440" spans="1:33" x14ac:dyDescent="0.25">
      <c r="B440" s="10"/>
      <c r="C440" s="10"/>
      <c r="E440" s="3"/>
      <c r="F440" s="4"/>
      <c r="G440" s="5"/>
      <c r="H440" s="4"/>
      <c r="O440" s="5"/>
      <c r="P440" s="5"/>
      <c r="Q440" s="5"/>
      <c r="S440" s="5"/>
      <c r="X440" s="21"/>
      <c r="Z440" s="22"/>
      <c r="AA440" s="22"/>
      <c r="AB440" s="22"/>
      <c r="AC440" s="22"/>
      <c r="AD440" s="26"/>
      <c r="AE440" s="22"/>
      <c r="AG440" s="26"/>
    </row>
    <row r="441" spans="1:33" x14ac:dyDescent="0.25">
      <c r="B441" s="10"/>
      <c r="C441" s="10"/>
      <c r="E441" s="3"/>
      <c r="F441" s="4"/>
      <c r="G441" s="5"/>
      <c r="H441" s="4"/>
      <c r="O441" s="5"/>
      <c r="P441" s="5"/>
      <c r="Q441" s="5"/>
      <c r="S441" s="5"/>
      <c r="AD441" s="26"/>
      <c r="AG441" s="26"/>
    </row>
    <row r="442" spans="1:33" x14ac:dyDescent="0.25">
      <c r="B442" s="10"/>
      <c r="C442" s="10"/>
      <c r="E442" s="3"/>
      <c r="F442" s="4"/>
      <c r="G442" s="5"/>
      <c r="H442" s="4"/>
      <c r="O442" s="5"/>
      <c r="P442" s="5"/>
      <c r="Q442" s="5"/>
      <c r="S442" s="5"/>
    </row>
    <row r="443" spans="1:33" x14ac:dyDescent="0.25">
      <c r="B443" s="10"/>
      <c r="C443" s="10"/>
      <c r="E443" s="3"/>
      <c r="F443" s="4"/>
      <c r="G443" s="5"/>
      <c r="H443" s="4"/>
      <c r="O443" s="5"/>
      <c r="P443" s="5"/>
      <c r="Q443" s="5"/>
      <c r="S443" s="5"/>
    </row>
    <row r="444" spans="1:33" x14ac:dyDescent="0.25">
      <c r="B444" s="10"/>
      <c r="C444" s="10"/>
      <c r="E444" s="3"/>
      <c r="F444" s="4"/>
      <c r="G444" s="5"/>
      <c r="H444" s="4"/>
      <c r="O444" s="5"/>
      <c r="P444" s="5"/>
      <c r="Q444" s="5"/>
      <c r="S444" s="5"/>
    </row>
    <row r="445" spans="1:33" x14ac:dyDescent="0.25">
      <c r="B445" s="10"/>
      <c r="C445" s="10"/>
      <c r="E445" s="3"/>
      <c r="F445" s="4"/>
      <c r="G445" s="5"/>
      <c r="H445" s="4"/>
      <c r="O445" s="5"/>
      <c r="P445" s="5"/>
      <c r="Q445" s="5"/>
      <c r="S445" s="5"/>
    </row>
  </sheetData>
  <sortState ref="A2:AH50">
    <sortCondition ref="V2:V5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7"/>
  <sheetViews>
    <sheetView topLeftCell="A391" workbookViewId="0">
      <selection activeCell="F400" sqref="F400"/>
    </sheetView>
  </sheetViews>
  <sheetFormatPr defaultRowHeight="15" x14ac:dyDescent="0.25"/>
  <cols>
    <col min="1" max="1" width="41" style="2" bestFit="1" customWidth="1"/>
    <col min="2" max="2" width="14" style="2" bestFit="1" customWidth="1"/>
    <col min="3" max="3" width="50" style="2" bestFit="1" customWidth="1"/>
    <col min="4" max="4" width="20" style="2" bestFit="1" customWidth="1"/>
    <col min="5" max="5" width="10" style="2" bestFit="1" customWidth="1"/>
    <col min="6" max="7" width="14" style="2" bestFit="1" customWidth="1"/>
    <col min="8" max="8" width="41" style="2" bestFit="1" customWidth="1"/>
    <col min="9" max="9" width="17" style="2" bestFit="1" customWidth="1"/>
  </cols>
  <sheetData>
    <row r="1" spans="1:9" s="32" customFormat="1" x14ac:dyDescent="0.25">
      <c r="A1" s="1" t="s">
        <v>1370</v>
      </c>
      <c r="B1" s="1" t="s">
        <v>1371</v>
      </c>
      <c r="C1" s="1" t="s">
        <v>1372</v>
      </c>
      <c r="D1" s="1" t="s">
        <v>1373</v>
      </c>
      <c r="E1" s="1" t="s">
        <v>1374</v>
      </c>
      <c r="F1" s="1" t="s">
        <v>1375</v>
      </c>
      <c r="G1" s="1" t="s">
        <v>1376</v>
      </c>
      <c r="H1" s="1" t="s">
        <v>1377</v>
      </c>
      <c r="I1" s="1" t="s">
        <v>1378</v>
      </c>
    </row>
    <row r="2" spans="1:9" x14ac:dyDescent="0.25">
      <c r="A2" s="10">
        <v>100</v>
      </c>
      <c r="B2" s="10">
        <v>95798204</v>
      </c>
      <c r="C2" s="2" t="s">
        <v>1666</v>
      </c>
      <c r="D2" s="3">
        <v>45071</v>
      </c>
      <c r="E2" s="5">
        <v>1.65</v>
      </c>
      <c r="F2" s="10">
        <v>878</v>
      </c>
      <c r="G2" s="2" t="s">
        <v>23</v>
      </c>
      <c r="H2" s="10">
        <v>3120101</v>
      </c>
      <c r="I2" s="10">
        <v>61102</v>
      </c>
    </row>
    <row r="3" spans="1:9" x14ac:dyDescent="0.25">
      <c r="A3" s="10">
        <v>100</v>
      </c>
      <c r="B3" s="10">
        <v>100132116</v>
      </c>
      <c r="C3" s="2" t="s">
        <v>1666</v>
      </c>
      <c r="D3" s="3">
        <v>45071</v>
      </c>
      <c r="E3" s="5">
        <v>-1.65</v>
      </c>
      <c r="F3" s="10">
        <v>878</v>
      </c>
      <c r="G3" s="2" t="s">
        <v>23</v>
      </c>
      <c r="H3" s="10">
        <v>3120101</v>
      </c>
      <c r="I3" s="10">
        <v>61102</v>
      </c>
    </row>
    <row r="4" spans="1:9" x14ac:dyDescent="0.25">
      <c r="A4" s="10">
        <v>200</v>
      </c>
      <c r="B4" s="10">
        <v>1800003189</v>
      </c>
      <c r="C4" s="2" t="s">
        <v>1388</v>
      </c>
      <c r="D4" s="3">
        <v>45048</v>
      </c>
      <c r="E4" s="5">
        <v>29.7</v>
      </c>
      <c r="F4" s="10">
        <v>2638</v>
      </c>
      <c r="G4" s="2" t="s">
        <v>23</v>
      </c>
      <c r="H4" s="10">
        <v>3120101</v>
      </c>
      <c r="I4" s="10">
        <v>61202</v>
      </c>
    </row>
    <row r="5" spans="1:9" x14ac:dyDescent="0.25">
      <c r="A5" s="10">
        <v>200</v>
      </c>
      <c r="B5" s="10">
        <v>1800003236</v>
      </c>
      <c r="C5" s="2" t="s">
        <v>1566</v>
      </c>
      <c r="D5" s="3">
        <v>45064</v>
      </c>
      <c r="E5" s="5">
        <v>0.83</v>
      </c>
      <c r="F5" s="10">
        <v>2639</v>
      </c>
      <c r="G5" s="2" t="s">
        <v>23</v>
      </c>
      <c r="H5" s="10">
        <v>3120101</v>
      </c>
      <c r="I5" s="10">
        <v>61202</v>
      </c>
    </row>
    <row r="6" spans="1:9" x14ac:dyDescent="0.25">
      <c r="A6" s="10">
        <v>200</v>
      </c>
      <c r="B6" s="10">
        <v>1800003237</v>
      </c>
      <c r="C6" s="2" t="s">
        <v>1567</v>
      </c>
      <c r="D6" s="3">
        <v>45064</v>
      </c>
      <c r="E6" s="5">
        <v>0.83</v>
      </c>
      <c r="F6" s="10">
        <v>2640</v>
      </c>
      <c r="G6" s="2" t="s">
        <v>23</v>
      </c>
      <c r="H6" s="10">
        <v>3120101</v>
      </c>
      <c r="I6" s="10">
        <v>61202</v>
      </c>
    </row>
    <row r="7" spans="1:9" x14ac:dyDescent="0.25">
      <c r="A7" s="10">
        <v>200</v>
      </c>
      <c r="B7" s="10">
        <v>1800003254</v>
      </c>
      <c r="C7" s="2" t="s">
        <v>1719</v>
      </c>
      <c r="D7" s="3">
        <v>45075</v>
      </c>
      <c r="E7" s="5">
        <v>2.42</v>
      </c>
      <c r="F7" s="10">
        <v>2643</v>
      </c>
      <c r="G7" s="2" t="s">
        <v>23</v>
      </c>
      <c r="H7" s="10">
        <v>3120101</v>
      </c>
      <c r="I7" s="10">
        <v>61202</v>
      </c>
    </row>
    <row r="8" spans="1:9" x14ac:dyDescent="0.25">
      <c r="A8" s="10">
        <v>100</v>
      </c>
      <c r="B8" s="10">
        <v>95798428</v>
      </c>
      <c r="C8" s="2" t="s">
        <v>1666</v>
      </c>
      <c r="D8" s="3">
        <v>45071</v>
      </c>
      <c r="E8" s="5">
        <v>0.08</v>
      </c>
      <c r="F8" s="10">
        <v>3295</v>
      </c>
      <c r="G8" s="2" t="s">
        <v>23</v>
      </c>
      <c r="H8" s="10">
        <v>3120101</v>
      </c>
      <c r="I8" s="10">
        <v>61102</v>
      </c>
    </row>
    <row r="9" spans="1:9" x14ac:dyDescent="0.25">
      <c r="A9" s="10">
        <v>100</v>
      </c>
      <c r="B9" s="10">
        <v>95776569</v>
      </c>
      <c r="C9" s="2" t="s">
        <v>1402</v>
      </c>
      <c r="D9" s="3">
        <v>45049</v>
      </c>
      <c r="E9" s="5">
        <v>0.83</v>
      </c>
      <c r="F9" s="10">
        <v>25586</v>
      </c>
      <c r="G9" s="2" t="s">
        <v>23</v>
      </c>
      <c r="H9" s="10">
        <v>3120101</v>
      </c>
      <c r="I9" s="10">
        <v>61102</v>
      </c>
    </row>
    <row r="10" spans="1:9" x14ac:dyDescent="0.25">
      <c r="A10" s="10">
        <v>100</v>
      </c>
      <c r="B10" s="10">
        <v>95776583</v>
      </c>
      <c r="C10" s="2" t="s">
        <v>1402</v>
      </c>
      <c r="D10" s="3">
        <v>45049</v>
      </c>
      <c r="E10" s="5">
        <v>0.83</v>
      </c>
      <c r="F10" s="10">
        <v>25587</v>
      </c>
      <c r="G10" s="2" t="s">
        <v>23</v>
      </c>
      <c r="H10" s="10">
        <v>3120101</v>
      </c>
      <c r="I10" s="10">
        <v>61102</v>
      </c>
    </row>
    <row r="11" spans="1:9" x14ac:dyDescent="0.25">
      <c r="A11" s="10">
        <v>100</v>
      </c>
      <c r="B11" s="10">
        <v>95776586</v>
      </c>
      <c r="C11" s="2" t="s">
        <v>1402</v>
      </c>
      <c r="D11" s="3">
        <v>45049</v>
      </c>
      <c r="E11" s="5">
        <v>0.83</v>
      </c>
      <c r="F11" s="10">
        <v>25588</v>
      </c>
      <c r="G11" s="2" t="s">
        <v>23</v>
      </c>
      <c r="H11" s="10">
        <v>3120101</v>
      </c>
      <c r="I11" s="10">
        <v>61102</v>
      </c>
    </row>
    <row r="12" spans="1:9" x14ac:dyDescent="0.25">
      <c r="A12" s="10">
        <v>100</v>
      </c>
      <c r="B12" s="10">
        <v>95776592</v>
      </c>
      <c r="C12" s="2" t="s">
        <v>1402</v>
      </c>
      <c r="D12" s="3">
        <v>45049</v>
      </c>
      <c r="E12" s="5">
        <v>4.95</v>
      </c>
      <c r="F12" s="10">
        <v>25589</v>
      </c>
      <c r="G12" s="2" t="s">
        <v>23</v>
      </c>
      <c r="H12" s="10">
        <v>3120101</v>
      </c>
      <c r="I12" s="10">
        <v>61102</v>
      </c>
    </row>
    <row r="13" spans="1:9" x14ac:dyDescent="0.25">
      <c r="A13" s="10">
        <v>100</v>
      </c>
      <c r="B13" s="10">
        <v>95776614</v>
      </c>
      <c r="C13" s="2" t="s">
        <v>1402</v>
      </c>
      <c r="D13" s="3">
        <v>45049</v>
      </c>
      <c r="E13" s="5">
        <v>30.79</v>
      </c>
      <c r="F13" s="10">
        <v>25590</v>
      </c>
      <c r="G13" s="2" t="s">
        <v>23</v>
      </c>
      <c r="H13" s="10">
        <v>3120101</v>
      </c>
      <c r="I13" s="10">
        <v>61102</v>
      </c>
    </row>
    <row r="14" spans="1:9" x14ac:dyDescent="0.25">
      <c r="A14" s="10">
        <v>100</v>
      </c>
      <c r="B14" s="10">
        <v>95783846</v>
      </c>
      <c r="C14" s="2" t="s">
        <v>1477</v>
      </c>
      <c r="D14" s="3">
        <v>45056</v>
      </c>
      <c r="E14" s="5">
        <v>2.82</v>
      </c>
      <c r="F14" s="10">
        <v>25591</v>
      </c>
      <c r="G14" s="2" t="s">
        <v>23</v>
      </c>
      <c r="H14" s="10">
        <v>3120101</v>
      </c>
      <c r="I14" s="10">
        <v>61102</v>
      </c>
    </row>
    <row r="15" spans="1:9" x14ac:dyDescent="0.25">
      <c r="A15" s="10">
        <v>100</v>
      </c>
      <c r="B15" s="10">
        <v>95783853</v>
      </c>
      <c r="C15" s="2" t="s">
        <v>1477</v>
      </c>
      <c r="D15" s="3">
        <v>45056</v>
      </c>
      <c r="E15" s="5">
        <v>0.83</v>
      </c>
      <c r="F15" s="10">
        <v>25592</v>
      </c>
      <c r="G15" s="2" t="s">
        <v>23</v>
      </c>
      <c r="H15" s="10">
        <v>3120101</v>
      </c>
      <c r="I15" s="10">
        <v>61102</v>
      </c>
    </row>
    <row r="16" spans="1:9" x14ac:dyDescent="0.25">
      <c r="A16" s="10">
        <v>100</v>
      </c>
      <c r="B16" s="10">
        <v>95783854</v>
      </c>
      <c r="C16" s="2" t="s">
        <v>1477</v>
      </c>
      <c r="D16" s="3">
        <v>45056</v>
      </c>
      <c r="E16" s="5">
        <v>4.46</v>
      </c>
      <c r="F16" s="10">
        <v>25593</v>
      </c>
      <c r="G16" s="2" t="s">
        <v>23</v>
      </c>
      <c r="H16" s="10">
        <v>3120101</v>
      </c>
      <c r="I16" s="10">
        <v>61102</v>
      </c>
    </row>
    <row r="17" spans="1:9" x14ac:dyDescent="0.25">
      <c r="A17" s="10">
        <v>100</v>
      </c>
      <c r="B17" s="10">
        <v>95783856</v>
      </c>
      <c r="C17" s="2" t="s">
        <v>1477</v>
      </c>
      <c r="D17" s="3">
        <v>45056</v>
      </c>
      <c r="E17" s="5">
        <v>6.63</v>
      </c>
      <c r="F17" s="10">
        <v>25594</v>
      </c>
      <c r="G17" s="2" t="s">
        <v>23</v>
      </c>
      <c r="H17" s="10">
        <v>3120101</v>
      </c>
      <c r="I17" s="10">
        <v>61102</v>
      </c>
    </row>
    <row r="18" spans="1:9" x14ac:dyDescent="0.25">
      <c r="A18" s="10">
        <v>100</v>
      </c>
      <c r="B18" s="10">
        <v>95783857</v>
      </c>
      <c r="C18" s="2" t="s">
        <v>1477</v>
      </c>
      <c r="D18" s="3">
        <v>45056</v>
      </c>
      <c r="E18" s="5">
        <v>9.4700000000000006</v>
      </c>
      <c r="F18" s="10">
        <v>25595</v>
      </c>
      <c r="G18" s="2" t="s">
        <v>23</v>
      </c>
      <c r="H18" s="10">
        <v>3120101</v>
      </c>
      <c r="I18" s="10">
        <v>61102</v>
      </c>
    </row>
    <row r="19" spans="1:9" x14ac:dyDescent="0.25">
      <c r="A19" s="10">
        <v>100</v>
      </c>
      <c r="B19" s="10">
        <v>95783859</v>
      </c>
      <c r="C19" s="2" t="s">
        <v>1477</v>
      </c>
      <c r="D19" s="3">
        <v>45056</v>
      </c>
      <c r="E19" s="5">
        <v>5.75</v>
      </c>
      <c r="F19" s="10">
        <v>25596</v>
      </c>
      <c r="G19" s="2" t="s">
        <v>23</v>
      </c>
      <c r="H19" s="10">
        <v>3120101</v>
      </c>
      <c r="I19" s="10">
        <v>61102</v>
      </c>
    </row>
    <row r="20" spans="1:9" x14ac:dyDescent="0.25">
      <c r="A20" s="10">
        <v>100</v>
      </c>
      <c r="B20" s="10">
        <v>95790449</v>
      </c>
      <c r="C20" s="2" t="s">
        <v>1536</v>
      </c>
      <c r="D20" s="3">
        <v>45063</v>
      </c>
      <c r="E20" s="5">
        <v>0.83</v>
      </c>
      <c r="F20" s="10">
        <v>25597</v>
      </c>
      <c r="G20" s="2" t="s">
        <v>23</v>
      </c>
      <c r="H20" s="10">
        <v>3120101</v>
      </c>
      <c r="I20" s="10">
        <v>61102</v>
      </c>
    </row>
    <row r="21" spans="1:9" x14ac:dyDescent="0.25">
      <c r="A21" s="10">
        <v>100</v>
      </c>
      <c r="B21" s="10">
        <v>95790457</v>
      </c>
      <c r="C21" s="2" t="s">
        <v>1536</v>
      </c>
      <c r="D21" s="3">
        <v>45063</v>
      </c>
      <c r="E21" s="5">
        <v>0.83</v>
      </c>
      <c r="F21" s="10">
        <v>25598</v>
      </c>
      <c r="G21" s="2" t="s">
        <v>23</v>
      </c>
      <c r="H21" s="10">
        <v>3120101</v>
      </c>
      <c r="I21" s="10">
        <v>61102</v>
      </c>
    </row>
    <row r="22" spans="1:9" x14ac:dyDescent="0.25">
      <c r="A22" s="10">
        <v>100</v>
      </c>
      <c r="B22" s="10">
        <v>95790467</v>
      </c>
      <c r="C22" s="2" t="s">
        <v>1536</v>
      </c>
      <c r="D22" s="3">
        <v>45063</v>
      </c>
      <c r="E22" s="5">
        <v>0.83</v>
      </c>
      <c r="F22" s="10">
        <v>25599</v>
      </c>
      <c r="G22" s="2" t="s">
        <v>23</v>
      </c>
      <c r="H22" s="10">
        <v>3120101</v>
      </c>
      <c r="I22" s="10">
        <v>61102</v>
      </c>
    </row>
    <row r="23" spans="1:9" x14ac:dyDescent="0.25">
      <c r="A23" s="10">
        <v>100</v>
      </c>
      <c r="B23" s="10">
        <v>95790478</v>
      </c>
      <c r="C23" s="2" t="s">
        <v>1536</v>
      </c>
      <c r="D23" s="3">
        <v>45063</v>
      </c>
      <c r="E23" s="5">
        <v>0.83</v>
      </c>
      <c r="F23" s="10">
        <v>25600</v>
      </c>
      <c r="G23" s="2" t="s">
        <v>23</v>
      </c>
      <c r="H23" s="10">
        <v>3120101</v>
      </c>
      <c r="I23" s="10">
        <v>61102</v>
      </c>
    </row>
    <row r="24" spans="1:9" x14ac:dyDescent="0.25">
      <c r="A24" s="10">
        <v>100</v>
      </c>
      <c r="B24" s="10">
        <v>95793397</v>
      </c>
      <c r="C24" s="2" t="s">
        <v>1589</v>
      </c>
      <c r="D24" s="3">
        <v>45066</v>
      </c>
      <c r="E24" s="5">
        <v>0.83</v>
      </c>
      <c r="F24" s="10">
        <v>25601</v>
      </c>
      <c r="G24" s="2" t="s">
        <v>23</v>
      </c>
      <c r="H24" s="10">
        <v>3120101</v>
      </c>
      <c r="I24" s="10">
        <v>61102</v>
      </c>
    </row>
    <row r="25" spans="1:9" x14ac:dyDescent="0.25">
      <c r="A25" s="10">
        <v>100</v>
      </c>
      <c r="B25" s="10">
        <v>95793419</v>
      </c>
      <c r="C25" s="2" t="s">
        <v>1589</v>
      </c>
      <c r="D25" s="3">
        <v>45066</v>
      </c>
      <c r="E25" s="5">
        <v>0.83</v>
      </c>
      <c r="F25" s="10">
        <v>25602</v>
      </c>
      <c r="G25" s="2" t="s">
        <v>23</v>
      </c>
      <c r="H25" s="10">
        <v>3120101</v>
      </c>
      <c r="I25" s="10">
        <v>61102</v>
      </c>
    </row>
    <row r="26" spans="1:9" x14ac:dyDescent="0.25">
      <c r="A26" s="10">
        <v>100</v>
      </c>
      <c r="B26" s="10">
        <v>95827907</v>
      </c>
      <c r="C26" s="2" t="s">
        <v>1687</v>
      </c>
      <c r="D26" s="3">
        <v>45071</v>
      </c>
      <c r="E26" s="5">
        <v>-0.08</v>
      </c>
      <c r="F26" s="10">
        <v>25602</v>
      </c>
      <c r="G26" s="2" t="s">
        <v>23</v>
      </c>
      <c r="H26" s="10">
        <v>3120101</v>
      </c>
      <c r="I26" s="10">
        <v>61102</v>
      </c>
    </row>
    <row r="27" spans="1:9" x14ac:dyDescent="0.25">
      <c r="A27" s="10">
        <v>100</v>
      </c>
      <c r="B27" s="10">
        <v>95793438</v>
      </c>
      <c r="C27" s="2" t="s">
        <v>1589</v>
      </c>
      <c r="D27" s="3">
        <v>45066</v>
      </c>
      <c r="E27" s="5">
        <v>10.73</v>
      </c>
      <c r="F27" s="10">
        <v>25603</v>
      </c>
      <c r="G27" s="2" t="s">
        <v>23</v>
      </c>
      <c r="H27" s="10">
        <v>3120101</v>
      </c>
      <c r="I27" s="10">
        <v>61102</v>
      </c>
    </row>
    <row r="28" spans="1:9" x14ac:dyDescent="0.25">
      <c r="A28" s="10">
        <v>100</v>
      </c>
      <c r="B28" s="10">
        <v>95793446</v>
      </c>
      <c r="C28" s="2" t="s">
        <v>1589</v>
      </c>
      <c r="D28" s="3">
        <v>45066</v>
      </c>
      <c r="E28" s="5">
        <v>2.4300000000000002</v>
      </c>
      <c r="F28" s="10">
        <v>25604</v>
      </c>
      <c r="G28" s="2" t="s">
        <v>23</v>
      </c>
      <c r="H28" s="10">
        <v>3120101</v>
      </c>
      <c r="I28" s="10">
        <v>61102</v>
      </c>
    </row>
    <row r="29" spans="1:9" x14ac:dyDescent="0.25">
      <c r="A29" s="10">
        <v>100</v>
      </c>
      <c r="B29" s="10">
        <v>95793483</v>
      </c>
      <c r="C29" s="2" t="s">
        <v>1589</v>
      </c>
      <c r="D29" s="3">
        <v>45066</v>
      </c>
      <c r="E29" s="5">
        <v>7.89</v>
      </c>
      <c r="F29" s="10">
        <v>25605</v>
      </c>
      <c r="G29" s="2" t="s">
        <v>23</v>
      </c>
      <c r="H29" s="10">
        <v>3120101</v>
      </c>
      <c r="I29" s="10">
        <v>61102</v>
      </c>
    </row>
    <row r="30" spans="1:9" x14ac:dyDescent="0.25">
      <c r="A30" s="10">
        <v>100</v>
      </c>
      <c r="B30" s="10">
        <v>95793541</v>
      </c>
      <c r="C30" s="2" t="s">
        <v>1589</v>
      </c>
      <c r="D30" s="3">
        <v>45066</v>
      </c>
      <c r="E30" s="5">
        <v>26.21</v>
      </c>
      <c r="F30" s="10">
        <v>25606</v>
      </c>
      <c r="G30" s="2" t="s">
        <v>23</v>
      </c>
      <c r="H30" s="10">
        <v>3120101</v>
      </c>
      <c r="I30" s="10">
        <v>61102</v>
      </c>
    </row>
    <row r="31" spans="1:9" x14ac:dyDescent="0.25">
      <c r="A31" s="10">
        <v>100</v>
      </c>
      <c r="B31" s="10">
        <v>95798691</v>
      </c>
      <c r="C31" s="2" t="s">
        <v>1666</v>
      </c>
      <c r="D31" s="3">
        <v>45071</v>
      </c>
      <c r="E31" s="5">
        <v>0.83</v>
      </c>
      <c r="F31" s="10">
        <v>25607</v>
      </c>
      <c r="G31" s="2" t="s">
        <v>23</v>
      </c>
      <c r="H31" s="10">
        <v>3120101</v>
      </c>
      <c r="I31" s="10">
        <v>61102</v>
      </c>
    </row>
    <row r="32" spans="1:9" x14ac:dyDescent="0.25">
      <c r="A32" s="10">
        <v>100</v>
      </c>
      <c r="B32" s="10">
        <v>95798699</v>
      </c>
      <c r="C32" s="2" t="s">
        <v>1666</v>
      </c>
      <c r="D32" s="3">
        <v>45071</v>
      </c>
      <c r="E32" s="5">
        <v>10.73</v>
      </c>
      <c r="F32" s="10">
        <v>25608</v>
      </c>
      <c r="G32" s="2" t="s">
        <v>23</v>
      </c>
      <c r="H32" s="10">
        <v>3120101</v>
      </c>
      <c r="I32" s="10">
        <v>61102</v>
      </c>
    </row>
    <row r="33" spans="1:9" x14ac:dyDescent="0.25">
      <c r="A33" s="10">
        <v>100</v>
      </c>
      <c r="B33" s="10">
        <v>95798705</v>
      </c>
      <c r="C33" s="2" t="s">
        <v>1666</v>
      </c>
      <c r="D33" s="3">
        <v>45071</v>
      </c>
      <c r="E33" s="5">
        <v>0.83</v>
      </c>
      <c r="F33" s="10">
        <v>25609</v>
      </c>
      <c r="G33" s="2" t="s">
        <v>23</v>
      </c>
      <c r="H33" s="10">
        <v>3120101</v>
      </c>
      <c r="I33" s="10">
        <v>61102</v>
      </c>
    </row>
    <row r="34" spans="1:9" x14ac:dyDescent="0.25">
      <c r="A34" s="10">
        <v>100</v>
      </c>
      <c r="B34" s="10">
        <v>95798709</v>
      </c>
      <c r="C34" s="2" t="s">
        <v>1666</v>
      </c>
      <c r="D34" s="3">
        <v>45071</v>
      </c>
      <c r="E34" s="5">
        <v>0.83</v>
      </c>
      <c r="F34" s="10">
        <v>25610</v>
      </c>
      <c r="G34" s="2" t="s">
        <v>23</v>
      </c>
      <c r="H34" s="10">
        <v>3120101</v>
      </c>
      <c r="I34" s="10">
        <v>61102</v>
      </c>
    </row>
    <row r="35" spans="1:9" x14ac:dyDescent="0.25">
      <c r="A35" s="10">
        <v>100</v>
      </c>
      <c r="B35" s="10">
        <v>95798718</v>
      </c>
      <c r="C35" s="2" t="s">
        <v>1666</v>
      </c>
      <c r="D35" s="3">
        <v>45071</v>
      </c>
      <c r="E35" s="5">
        <v>6.2</v>
      </c>
      <c r="F35" s="10">
        <v>25611</v>
      </c>
      <c r="G35" s="2" t="s">
        <v>23</v>
      </c>
      <c r="H35" s="10">
        <v>3120101</v>
      </c>
      <c r="I35" s="10">
        <v>61102</v>
      </c>
    </row>
    <row r="36" spans="1:9" x14ac:dyDescent="0.25">
      <c r="A36" s="10">
        <v>100</v>
      </c>
      <c r="B36" s="10">
        <v>95798719</v>
      </c>
      <c r="C36" s="2" t="s">
        <v>1666</v>
      </c>
      <c r="D36" s="3">
        <v>45071</v>
      </c>
      <c r="E36" s="5">
        <v>6.93</v>
      </c>
      <c r="F36" s="10">
        <v>25612</v>
      </c>
      <c r="G36" s="2" t="s">
        <v>23</v>
      </c>
      <c r="H36" s="10">
        <v>3120101</v>
      </c>
      <c r="I36" s="10">
        <v>61102</v>
      </c>
    </row>
    <row r="37" spans="1:9" x14ac:dyDescent="0.25">
      <c r="A37" s="10">
        <v>100</v>
      </c>
      <c r="B37" s="10">
        <v>95798720</v>
      </c>
      <c r="C37" s="2" t="s">
        <v>1666</v>
      </c>
      <c r="D37" s="3">
        <v>45071</v>
      </c>
      <c r="E37" s="5">
        <v>12.81</v>
      </c>
      <c r="F37" s="10">
        <v>25613</v>
      </c>
      <c r="G37" s="2" t="s">
        <v>23</v>
      </c>
      <c r="H37" s="10">
        <v>3120101</v>
      </c>
      <c r="I37" s="10">
        <v>61102</v>
      </c>
    </row>
    <row r="38" spans="1:9" x14ac:dyDescent="0.25">
      <c r="A38" s="10">
        <v>100</v>
      </c>
      <c r="B38" s="10">
        <v>95798721</v>
      </c>
      <c r="C38" s="2" t="s">
        <v>1666</v>
      </c>
      <c r="D38" s="3">
        <v>45071</v>
      </c>
      <c r="E38" s="5">
        <v>4.46</v>
      </c>
      <c r="F38" s="10">
        <v>25614</v>
      </c>
      <c r="G38" s="2" t="s">
        <v>23</v>
      </c>
      <c r="H38" s="10">
        <v>3120101</v>
      </c>
      <c r="I38" s="10">
        <v>61102</v>
      </c>
    </row>
    <row r="39" spans="1:9" x14ac:dyDescent="0.25">
      <c r="A39" s="10">
        <v>100</v>
      </c>
      <c r="B39" s="10">
        <v>95802333</v>
      </c>
      <c r="C39" s="2" t="s">
        <v>1717</v>
      </c>
      <c r="D39" s="3">
        <v>45075</v>
      </c>
      <c r="E39" s="5">
        <v>1.49</v>
      </c>
      <c r="F39" s="10">
        <v>25615</v>
      </c>
      <c r="G39" s="2" t="s">
        <v>23</v>
      </c>
      <c r="H39" s="10">
        <v>3120101</v>
      </c>
      <c r="I39" s="10">
        <v>61102</v>
      </c>
    </row>
    <row r="40" spans="1:9" x14ac:dyDescent="0.25">
      <c r="A40" s="10">
        <v>100</v>
      </c>
      <c r="B40" s="10">
        <v>95802336</v>
      </c>
      <c r="C40" s="2" t="s">
        <v>1717</v>
      </c>
      <c r="D40" s="3">
        <v>45075</v>
      </c>
      <c r="E40" s="5">
        <v>1.49</v>
      </c>
      <c r="F40" s="10">
        <v>25616</v>
      </c>
      <c r="G40" s="2" t="s">
        <v>23</v>
      </c>
      <c r="H40" s="10">
        <v>3120101</v>
      </c>
      <c r="I40" s="10">
        <v>61102</v>
      </c>
    </row>
    <row r="41" spans="1:9" x14ac:dyDescent="0.25">
      <c r="A41" s="10">
        <v>100</v>
      </c>
      <c r="B41" s="10">
        <v>95802343</v>
      </c>
      <c r="C41" s="2" t="s">
        <v>1717</v>
      </c>
      <c r="D41" s="3">
        <v>45075</v>
      </c>
      <c r="E41" s="5">
        <v>0.83</v>
      </c>
      <c r="F41" s="10">
        <v>25617</v>
      </c>
      <c r="G41" s="2" t="s">
        <v>23</v>
      </c>
      <c r="H41" s="10">
        <v>3120101</v>
      </c>
      <c r="I41" s="10">
        <v>61102</v>
      </c>
    </row>
    <row r="42" spans="1:9" x14ac:dyDescent="0.25">
      <c r="A42" s="10">
        <v>100</v>
      </c>
      <c r="B42" s="10">
        <v>95802354</v>
      </c>
      <c r="C42" s="2" t="s">
        <v>1717</v>
      </c>
      <c r="D42" s="3">
        <v>45075</v>
      </c>
      <c r="E42" s="5">
        <v>1.65</v>
      </c>
      <c r="F42" s="10">
        <v>25618</v>
      </c>
      <c r="G42" s="2" t="s">
        <v>23</v>
      </c>
      <c r="H42" s="10">
        <v>3120101</v>
      </c>
      <c r="I42" s="10">
        <v>61102</v>
      </c>
    </row>
    <row r="43" spans="1:9" x14ac:dyDescent="0.25">
      <c r="A43" s="10">
        <v>100</v>
      </c>
      <c r="B43" s="10">
        <v>95802360</v>
      </c>
      <c r="C43" s="2" t="s">
        <v>1717</v>
      </c>
      <c r="D43" s="3">
        <v>45075</v>
      </c>
      <c r="E43" s="5">
        <v>0.83</v>
      </c>
      <c r="F43" s="10">
        <v>25619</v>
      </c>
      <c r="G43" s="2" t="s">
        <v>23</v>
      </c>
      <c r="H43" s="10">
        <v>3120101</v>
      </c>
      <c r="I43" s="10">
        <v>61102</v>
      </c>
    </row>
    <row r="44" spans="1:9" x14ac:dyDescent="0.25">
      <c r="A44" s="10">
        <v>100</v>
      </c>
      <c r="B44" s="10">
        <v>95802372</v>
      </c>
      <c r="C44" s="2" t="s">
        <v>1717</v>
      </c>
      <c r="D44" s="3">
        <v>45075</v>
      </c>
      <c r="E44" s="5">
        <v>6.8</v>
      </c>
      <c r="F44" s="10">
        <v>25620</v>
      </c>
      <c r="G44" s="2" t="s">
        <v>23</v>
      </c>
      <c r="H44" s="10">
        <v>3120101</v>
      </c>
      <c r="I44" s="10">
        <v>61102</v>
      </c>
    </row>
    <row r="45" spans="1:9" x14ac:dyDescent="0.25">
      <c r="A45" s="10">
        <v>100</v>
      </c>
      <c r="B45" s="10">
        <v>95802397</v>
      </c>
      <c r="C45" s="2" t="s">
        <v>1717</v>
      </c>
      <c r="D45" s="3">
        <v>45075</v>
      </c>
      <c r="E45" s="5">
        <v>9.82</v>
      </c>
      <c r="F45" s="10">
        <v>25621</v>
      </c>
      <c r="G45" s="2" t="s">
        <v>23</v>
      </c>
      <c r="H45" s="10">
        <v>3120101</v>
      </c>
      <c r="I45" s="10">
        <v>61102</v>
      </c>
    </row>
    <row r="46" spans="1:9" x14ac:dyDescent="0.25">
      <c r="A46" s="10">
        <v>100</v>
      </c>
      <c r="B46" s="10">
        <v>1800003336</v>
      </c>
      <c r="C46" s="2" t="s">
        <v>1732</v>
      </c>
      <c r="D46" s="3">
        <v>45077</v>
      </c>
      <c r="E46" s="5">
        <v>8566.85</v>
      </c>
      <c r="F46" s="10">
        <v>932138</v>
      </c>
      <c r="G46" s="2" t="s">
        <v>23</v>
      </c>
      <c r="H46" s="10">
        <v>3120101</v>
      </c>
      <c r="I46" s="10">
        <v>111585</v>
      </c>
    </row>
    <row r="47" spans="1:9" x14ac:dyDescent="0.25">
      <c r="A47" s="10">
        <v>107</v>
      </c>
      <c r="B47" s="10">
        <v>100136771</v>
      </c>
      <c r="C47" s="2" t="s">
        <v>1315</v>
      </c>
      <c r="D47" s="3">
        <v>45077</v>
      </c>
      <c r="E47" s="5">
        <v>-2.72</v>
      </c>
      <c r="F47" s="2" t="s">
        <v>23</v>
      </c>
      <c r="G47" s="2" t="s">
        <v>23</v>
      </c>
      <c r="H47" s="10">
        <v>3120101</v>
      </c>
      <c r="I47" s="10">
        <v>62503</v>
      </c>
    </row>
    <row r="48" spans="1:9" x14ac:dyDescent="0.25">
      <c r="A48" s="10">
        <v>107</v>
      </c>
      <c r="B48" s="10">
        <v>100136771</v>
      </c>
      <c r="C48" s="2" t="s">
        <v>1316</v>
      </c>
      <c r="D48" s="3">
        <v>45077</v>
      </c>
      <c r="E48" s="5">
        <v>-5.45</v>
      </c>
      <c r="F48" s="2" t="s">
        <v>23</v>
      </c>
      <c r="G48" s="2" t="s">
        <v>23</v>
      </c>
      <c r="H48" s="10">
        <v>3120101</v>
      </c>
      <c r="I48" s="10">
        <v>62503</v>
      </c>
    </row>
    <row r="49" spans="1:9" x14ac:dyDescent="0.25">
      <c r="A49" s="10">
        <v>107</v>
      </c>
      <c r="B49" s="10">
        <v>100136771</v>
      </c>
      <c r="C49" s="2" t="s">
        <v>1317</v>
      </c>
      <c r="D49" s="3">
        <v>45077</v>
      </c>
      <c r="E49" s="5">
        <v>-5.45</v>
      </c>
      <c r="F49" s="2" t="s">
        <v>23</v>
      </c>
      <c r="G49" s="2" t="s">
        <v>23</v>
      </c>
      <c r="H49" s="10">
        <v>3120101</v>
      </c>
      <c r="I49" s="10">
        <v>62503</v>
      </c>
    </row>
    <row r="50" spans="1:9" x14ac:dyDescent="0.25">
      <c r="A50" s="10">
        <v>108</v>
      </c>
      <c r="B50" s="10">
        <v>100136772</v>
      </c>
      <c r="C50" s="2" t="s">
        <v>1319</v>
      </c>
      <c r="D50" s="3">
        <v>45077</v>
      </c>
      <c r="E50" s="5">
        <v>-2.72</v>
      </c>
      <c r="F50" s="2" t="s">
        <v>23</v>
      </c>
      <c r="G50" s="2" t="s">
        <v>23</v>
      </c>
      <c r="H50" s="10">
        <v>3120101</v>
      </c>
      <c r="I50" s="10">
        <v>62703</v>
      </c>
    </row>
    <row r="51" spans="1:9" x14ac:dyDescent="0.25">
      <c r="A51" s="10">
        <v>108</v>
      </c>
      <c r="B51" s="10">
        <v>100136772</v>
      </c>
      <c r="C51" s="2" t="s">
        <v>1320</v>
      </c>
      <c r="D51" s="3">
        <v>45077</v>
      </c>
      <c r="E51" s="5">
        <v>-2.72</v>
      </c>
      <c r="F51" s="2" t="s">
        <v>23</v>
      </c>
      <c r="G51" s="2" t="s">
        <v>23</v>
      </c>
      <c r="H51" s="10">
        <v>3120101</v>
      </c>
      <c r="I51" s="10">
        <v>62703</v>
      </c>
    </row>
    <row r="52" spans="1:9" x14ac:dyDescent="0.25">
      <c r="A52" s="10">
        <v>108</v>
      </c>
      <c r="B52" s="10">
        <v>100136772</v>
      </c>
      <c r="C52" s="2" t="s">
        <v>1321</v>
      </c>
      <c r="D52" s="3">
        <v>45077</v>
      </c>
      <c r="E52" s="5">
        <v>-2.72</v>
      </c>
      <c r="F52" s="2" t="s">
        <v>23</v>
      </c>
      <c r="G52" s="2" t="s">
        <v>23</v>
      </c>
      <c r="H52" s="10">
        <v>3120101</v>
      </c>
      <c r="I52" s="10">
        <v>62703</v>
      </c>
    </row>
    <row r="53" spans="1:9" x14ac:dyDescent="0.25">
      <c r="A53" s="10">
        <v>108</v>
      </c>
      <c r="B53" s="10">
        <v>100136772</v>
      </c>
      <c r="C53" s="2" t="s">
        <v>1318</v>
      </c>
      <c r="D53" s="3">
        <v>45077</v>
      </c>
      <c r="E53" s="5">
        <v>-2.72</v>
      </c>
      <c r="F53" s="2" t="s">
        <v>23</v>
      </c>
      <c r="G53" s="2" t="s">
        <v>23</v>
      </c>
      <c r="H53" s="10">
        <v>3120101</v>
      </c>
      <c r="I53" s="10">
        <v>62703</v>
      </c>
    </row>
    <row r="54" spans="1:9" x14ac:dyDescent="0.25">
      <c r="A54" s="10">
        <v>109</v>
      </c>
      <c r="B54" s="10">
        <v>100136779</v>
      </c>
      <c r="C54" s="2" t="s">
        <v>1322</v>
      </c>
      <c r="D54" s="3">
        <v>45077</v>
      </c>
      <c r="E54" s="5">
        <v>-2.72</v>
      </c>
      <c r="F54" s="2" t="s">
        <v>23</v>
      </c>
      <c r="G54" s="2" t="s">
        <v>23</v>
      </c>
      <c r="H54" s="10">
        <v>3120101</v>
      </c>
      <c r="I54" s="10">
        <v>63403</v>
      </c>
    </row>
    <row r="55" spans="1:9" x14ac:dyDescent="0.25">
      <c r="A55" s="10">
        <v>109</v>
      </c>
      <c r="B55" s="10">
        <v>100136779</v>
      </c>
      <c r="C55" s="2" t="s">
        <v>1323</v>
      </c>
      <c r="D55" s="3">
        <v>45077</v>
      </c>
      <c r="E55" s="5">
        <v>-2.72</v>
      </c>
      <c r="F55" s="2" t="s">
        <v>23</v>
      </c>
      <c r="G55" s="2" t="s">
        <v>23</v>
      </c>
      <c r="H55" s="10">
        <v>3120101</v>
      </c>
      <c r="I55" s="10">
        <v>63403</v>
      </c>
    </row>
    <row r="56" spans="1:9" x14ac:dyDescent="0.25">
      <c r="A56" s="10">
        <v>109</v>
      </c>
      <c r="B56" s="10">
        <v>100136779</v>
      </c>
      <c r="C56" s="2" t="s">
        <v>1324</v>
      </c>
      <c r="D56" s="3">
        <v>45077</v>
      </c>
      <c r="E56" s="5">
        <v>-2.72</v>
      </c>
      <c r="F56" s="2" t="s">
        <v>23</v>
      </c>
      <c r="G56" s="2" t="s">
        <v>23</v>
      </c>
      <c r="H56" s="10">
        <v>3120101</v>
      </c>
      <c r="I56" s="10">
        <v>63403</v>
      </c>
    </row>
    <row r="57" spans="1:9" x14ac:dyDescent="0.25">
      <c r="A57" s="10">
        <v>109</v>
      </c>
      <c r="B57" s="10">
        <v>100136779</v>
      </c>
      <c r="C57" s="2" t="s">
        <v>1325</v>
      </c>
      <c r="D57" s="3">
        <v>45077</v>
      </c>
      <c r="E57" s="5">
        <v>-2.72</v>
      </c>
      <c r="F57" s="2" t="s">
        <v>23</v>
      </c>
      <c r="G57" s="2" t="s">
        <v>23</v>
      </c>
      <c r="H57" s="10">
        <v>3120101</v>
      </c>
      <c r="I57" s="10">
        <v>63403</v>
      </c>
    </row>
    <row r="58" spans="1:9" x14ac:dyDescent="0.25">
      <c r="A58" s="10">
        <v>109</v>
      </c>
      <c r="B58" s="10">
        <v>100136779</v>
      </c>
      <c r="C58" s="2" t="s">
        <v>1326</v>
      </c>
      <c r="D58" s="3">
        <v>45077</v>
      </c>
      <c r="E58" s="5">
        <v>-2.72</v>
      </c>
      <c r="F58" s="2" t="s">
        <v>23</v>
      </c>
      <c r="G58" s="2" t="s">
        <v>23</v>
      </c>
      <c r="H58" s="10">
        <v>3120101</v>
      </c>
      <c r="I58" s="10">
        <v>63403</v>
      </c>
    </row>
    <row r="59" spans="1:9" x14ac:dyDescent="0.25">
      <c r="A59" s="10">
        <v>109</v>
      </c>
      <c r="B59" s="10">
        <v>100136779</v>
      </c>
      <c r="C59" s="2" t="s">
        <v>1327</v>
      </c>
      <c r="D59" s="3">
        <v>45077</v>
      </c>
      <c r="E59" s="5">
        <v>-2.72</v>
      </c>
      <c r="F59" s="2" t="s">
        <v>23</v>
      </c>
      <c r="G59" s="2" t="s">
        <v>23</v>
      </c>
      <c r="H59" s="10">
        <v>3120101</v>
      </c>
      <c r="I59" s="10">
        <v>63403</v>
      </c>
    </row>
    <row r="60" spans="1:9" x14ac:dyDescent="0.25">
      <c r="A60" s="10">
        <v>109</v>
      </c>
      <c r="B60" s="10">
        <v>100136779</v>
      </c>
      <c r="C60" s="2" t="s">
        <v>1328</v>
      </c>
      <c r="D60" s="3">
        <v>45077</v>
      </c>
      <c r="E60" s="5">
        <v>-2.72</v>
      </c>
      <c r="F60" s="2" t="s">
        <v>23</v>
      </c>
      <c r="G60" s="2" t="s">
        <v>23</v>
      </c>
      <c r="H60" s="10">
        <v>3120101</v>
      </c>
      <c r="I60" s="10">
        <v>63403</v>
      </c>
    </row>
    <row r="61" spans="1:9" x14ac:dyDescent="0.25">
      <c r="A61" s="10">
        <v>109</v>
      </c>
      <c r="B61" s="10">
        <v>100136779</v>
      </c>
      <c r="C61" s="2" t="s">
        <v>1329</v>
      </c>
      <c r="D61" s="3">
        <v>45077</v>
      </c>
      <c r="E61" s="5">
        <v>-2.72</v>
      </c>
      <c r="F61" s="2" t="s">
        <v>23</v>
      </c>
      <c r="G61" s="2" t="s">
        <v>23</v>
      </c>
      <c r="H61" s="10">
        <v>3120101</v>
      </c>
      <c r="I61" s="10">
        <v>63403</v>
      </c>
    </row>
    <row r="62" spans="1:9" x14ac:dyDescent="0.25">
      <c r="A62" s="10">
        <v>109</v>
      </c>
      <c r="B62" s="10">
        <v>100136779</v>
      </c>
      <c r="C62" s="2" t="s">
        <v>1330</v>
      </c>
      <c r="D62" s="3">
        <v>45077</v>
      </c>
      <c r="E62" s="5">
        <v>-2.72</v>
      </c>
      <c r="F62" s="2" t="s">
        <v>23</v>
      </c>
      <c r="G62" s="2" t="s">
        <v>23</v>
      </c>
      <c r="H62" s="10">
        <v>3120101</v>
      </c>
      <c r="I62" s="10">
        <v>63403</v>
      </c>
    </row>
    <row r="63" spans="1:9" x14ac:dyDescent="0.25">
      <c r="A63" s="10">
        <v>109</v>
      </c>
      <c r="B63" s="10">
        <v>100136779</v>
      </c>
      <c r="C63" s="2" t="s">
        <v>1331</v>
      </c>
      <c r="D63" s="3">
        <v>45077</v>
      </c>
      <c r="E63" s="5">
        <v>-2.72</v>
      </c>
      <c r="F63" s="2" t="s">
        <v>23</v>
      </c>
      <c r="G63" s="2" t="s">
        <v>23</v>
      </c>
      <c r="H63" s="10">
        <v>3120101</v>
      </c>
      <c r="I63" s="10">
        <v>63403</v>
      </c>
    </row>
    <row r="64" spans="1:9" x14ac:dyDescent="0.25">
      <c r="A64" s="10">
        <v>800</v>
      </c>
      <c r="B64" s="10">
        <v>95775202</v>
      </c>
      <c r="C64" s="2" t="s">
        <v>1384</v>
      </c>
      <c r="D64" s="3">
        <v>45048</v>
      </c>
      <c r="E64" s="5">
        <v>5.94</v>
      </c>
      <c r="F64" s="2">
        <v>11116</v>
      </c>
      <c r="G64" s="2" t="s">
        <v>23</v>
      </c>
      <c r="H64" s="10">
        <v>3120101</v>
      </c>
      <c r="I64" s="10">
        <v>62804</v>
      </c>
    </row>
    <row r="65" spans="1:9" x14ac:dyDescent="0.25">
      <c r="A65" s="10">
        <v>800</v>
      </c>
      <c r="B65" s="10">
        <v>95775911</v>
      </c>
      <c r="C65" s="2" t="s">
        <v>1393</v>
      </c>
      <c r="D65" s="3">
        <v>45049</v>
      </c>
      <c r="E65" s="5">
        <v>11.55</v>
      </c>
      <c r="F65" s="2">
        <v>11117</v>
      </c>
      <c r="G65" s="2" t="s">
        <v>23</v>
      </c>
      <c r="H65" s="10">
        <v>3120101</v>
      </c>
      <c r="I65" s="10">
        <v>62404</v>
      </c>
    </row>
    <row r="66" spans="1:9" x14ac:dyDescent="0.25">
      <c r="A66" s="10">
        <v>800</v>
      </c>
      <c r="B66" s="10">
        <v>95777602</v>
      </c>
      <c r="C66" s="2" t="s">
        <v>1411</v>
      </c>
      <c r="D66" s="3">
        <v>45050</v>
      </c>
      <c r="E66" s="5">
        <v>2.09</v>
      </c>
      <c r="F66" s="2">
        <v>11120</v>
      </c>
      <c r="G66" s="2" t="s">
        <v>23</v>
      </c>
      <c r="H66" s="10">
        <v>3120101</v>
      </c>
      <c r="I66" s="10">
        <v>62804</v>
      </c>
    </row>
    <row r="67" spans="1:9" x14ac:dyDescent="0.25">
      <c r="A67" s="10">
        <v>800</v>
      </c>
      <c r="B67" s="10">
        <v>95777617</v>
      </c>
      <c r="C67" s="2" t="s">
        <v>1412</v>
      </c>
      <c r="D67" s="3">
        <v>45050</v>
      </c>
      <c r="E67" s="5">
        <v>0.5</v>
      </c>
      <c r="F67" s="2">
        <v>11121</v>
      </c>
      <c r="G67" s="2" t="s">
        <v>23</v>
      </c>
      <c r="H67" s="10">
        <v>3120101</v>
      </c>
      <c r="I67" s="10">
        <v>62404</v>
      </c>
    </row>
    <row r="68" spans="1:9" x14ac:dyDescent="0.25">
      <c r="A68" s="10">
        <v>800</v>
      </c>
      <c r="B68" s="10">
        <v>95784468</v>
      </c>
      <c r="C68" s="2" t="s">
        <v>1480</v>
      </c>
      <c r="D68" s="3">
        <v>45057</v>
      </c>
      <c r="E68" s="5">
        <v>2.64</v>
      </c>
      <c r="F68" s="2">
        <v>11132</v>
      </c>
      <c r="G68" s="2" t="s">
        <v>23</v>
      </c>
      <c r="H68" s="10">
        <v>3120101</v>
      </c>
      <c r="I68" s="10">
        <v>62404</v>
      </c>
    </row>
    <row r="69" spans="1:9" x14ac:dyDescent="0.25">
      <c r="A69" s="10">
        <v>800</v>
      </c>
      <c r="B69" s="10">
        <v>95785014</v>
      </c>
      <c r="C69" s="2" t="s">
        <v>1490</v>
      </c>
      <c r="D69" s="3">
        <v>45058</v>
      </c>
      <c r="E69" s="5">
        <v>2.09</v>
      </c>
      <c r="F69" s="2">
        <v>11134</v>
      </c>
      <c r="G69" s="2" t="s">
        <v>23</v>
      </c>
      <c r="H69" s="10">
        <v>3120101</v>
      </c>
      <c r="I69" s="10">
        <v>62404</v>
      </c>
    </row>
    <row r="70" spans="1:9" x14ac:dyDescent="0.25">
      <c r="A70" s="10">
        <v>800</v>
      </c>
      <c r="B70" s="10">
        <v>95789685</v>
      </c>
      <c r="C70" s="2" t="s">
        <v>1528</v>
      </c>
      <c r="D70" s="3">
        <v>45063</v>
      </c>
      <c r="E70" s="5">
        <v>11.55</v>
      </c>
      <c r="F70" s="2">
        <v>11142</v>
      </c>
      <c r="G70" s="2" t="s">
        <v>23</v>
      </c>
      <c r="H70" s="10">
        <v>3120101</v>
      </c>
      <c r="I70" s="10">
        <v>62404</v>
      </c>
    </row>
    <row r="71" spans="1:9" x14ac:dyDescent="0.25">
      <c r="A71" s="10">
        <v>800</v>
      </c>
      <c r="B71" s="10">
        <v>95789689</v>
      </c>
      <c r="C71" s="2" t="s">
        <v>1530</v>
      </c>
      <c r="D71" s="3">
        <v>45063</v>
      </c>
      <c r="E71" s="5">
        <v>11.55</v>
      </c>
      <c r="F71" s="2">
        <v>11143</v>
      </c>
      <c r="G71" s="2" t="s">
        <v>23</v>
      </c>
      <c r="H71" s="10">
        <v>3120101</v>
      </c>
      <c r="I71" s="10">
        <v>62404</v>
      </c>
    </row>
    <row r="72" spans="1:9" x14ac:dyDescent="0.25">
      <c r="A72" s="10">
        <v>800</v>
      </c>
      <c r="B72" s="10">
        <v>95792193</v>
      </c>
      <c r="C72" s="2" t="s">
        <v>1572</v>
      </c>
      <c r="D72" s="3">
        <v>45065</v>
      </c>
      <c r="E72" s="5">
        <v>11.55</v>
      </c>
      <c r="F72" s="2">
        <v>11155</v>
      </c>
      <c r="G72" s="2" t="s">
        <v>23</v>
      </c>
      <c r="H72" s="10">
        <v>3120101</v>
      </c>
      <c r="I72" s="10">
        <v>62404</v>
      </c>
    </row>
    <row r="73" spans="1:9" x14ac:dyDescent="0.25">
      <c r="A73" s="10">
        <v>800</v>
      </c>
      <c r="B73" s="10">
        <v>95797040</v>
      </c>
      <c r="C73" s="2" t="s">
        <v>1641</v>
      </c>
      <c r="D73" s="3">
        <v>45070</v>
      </c>
      <c r="E73" s="5">
        <v>2.09</v>
      </c>
      <c r="F73" s="2">
        <v>11164</v>
      </c>
      <c r="G73" s="2" t="s">
        <v>23</v>
      </c>
      <c r="H73" s="10">
        <v>3120101</v>
      </c>
      <c r="I73" s="10">
        <v>62404</v>
      </c>
    </row>
    <row r="74" spans="1:9" x14ac:dyDescent="0.25">
      <c r="A74" s="10">
        <v>700</v>
      </c>
      <c r="B74" s="10">
        <v>95775648</v>
      </c>
      <c r="C74" s="2" t="s">
        <v>1390</v>
      </c>
      <c r="D74" s="3">
        <v>45049</v>
      </c>
      <c r="E74" s="5">
        <v>11.55</v>
      </c>
      <c r="F74" s="2">
        <v>20653</v>
      </c>
      <c r="G74" s="2" t="s">
        <v>23</v>
      </c>
      <c r="H74" s="10">
        <v>3120101</v>
      </c>
      <c r="I74" s="10">
        <v>62204</v>
      </c>
    </row>
    <row r="75" spans="1:9" x14ac:dyDescent="0.25">
      <c r="A75" s="10">
        <v>700</v>
      </c>
      <c r="B75" s="10">
        <v>95775653</v>
      </c>
      <c r="C75" s="2" t="s">
        <v>1391</v>
      </c>
      <c r="D75" s="3">
        <v>45049</v>
      </c>
      <c r="E75" s="5">
        <v>11.55</v>
      </c>
      <c r="F75" s="2">
        <v>20656</v>
      </c>
      <c r="G75" s="2" t="s">
        <v>23</v>
      </c>
      <c r="H75" s="10">
        <v>3120101</v>
      </c>
      <c r="I75" s="10">
        <v>62204</v>
      </c>
    </row>
    <row r="76" spans="1:9" x14ac:dyDescent="0.25">
      <c r="A76" s="10">
        <v>700</v>
      </c>
      <c r="B76" s="10">
        <v>95777440</v>
      </c>
      <c r="C76" s="2" t="s">
        <v>1406</v>
      </c>
      <c r="D76" s="3">
        <v>45050</v>
      </c>
      <c r="E76" s="5">
        <v>5.78</v>
      </c>
      <c r="F76" s="2">
        <v>20666</v>
      </c>
      <c r="G76" s="2" t="s">
        <v>23</v>
      </c>
      <c r="H76" s="10">
        <v>3120101</v>
      </c>
      <c r="I76" s="10">
        <v>62204</v>
      </c>
    </row>
    <row r="77" spans="1:9" x14ac:dyDescent="0.25">
      <c r="A77" s="10">
        <v>700</v>
      </c>
      <c r="B77" s="10">
        <v>95784986</v>
      </c>
      <c r="C77" s="2" t="s">
        <v>1489</v>
      </c>
      <c r="D77" s="3">
        <v>45058</v>
      </c>
      <c r="E77" s="5">
        <v>3.56</v>
      </c>
      <c r="F77" s="2">
        <v>20734</v>
      </c>
      <c r="G77" s="2" t="s">
        <v>23</v>
      </c>
      <c r="H77" s="10">
        <v>3120101</v>
      </c>
      <c r="I77" s="10">
        <v>62203</v>
      </c>
    </row>
    <row r="78" spans="1:9" x14ac:dyDescent="0.25">
      <c r="A78" s="10">
        <v>802</v>
      </c>
      <c r="B78" s="10">
        <v>95782064</v>
      </c>
      <c r="C78" s="2" t="s">
        <v>1466</v>
      </c>
      <c r="D78" s="3">
        <v>45055</v>
      </c>
      <c r="E78" s="5">
        <v>12.87</v>
      </c>
      <c r="F78" s="2">
        <v>38782</v>
      </c>
      <c r="G78" s="2" t="s">
        <v>23</v>
      </c>
      <c r="H78" s="10">
        <v>3120101</v>
      </c>
      <c r="I78" s="10">
        <v>62804</v>
      </c>
    </row>
    <row r="79" spans="1:9" x14ac:dyDescent="0.25">
      <c r="A79" s="10">
        <v>802</v>
      </c>
      <c r="B79" s="10">
        <v>95791475</v>
      </c>
      <c r="C79" s="2" t="s">
        <v>1561</v>
      </c>
      <c r="D79" s="3">
        <v>45064</v>
      </c>
      <c r="E79" s="5">
        <v>12.87</v>
      </c>
      <c r="F79" s="2">
        <v>39271</v>
      </c>
      <c r="G79" s="2" t="s">
        <v>23</v>
      </c>
      <c r="H79" s="10">
        <v>3120101</v>
      </c>
      <c r="I79" s="10">
        <v>62804</v>
      </c>
    </row>
    <row r="80" spans="1:9" x14ac:dyDescent="0.25">
      <c r="A80" s="10">
        <v>802</v>
      </c>
      <c r="B80" s="10">
        <v>95791479</v>
      </c>
      <c r="C80" s="2" t="s">
        <v>1562</v>
      </c>
      <c r="D80" s="3">
        <v>45064</v>
      </c>
      <c r="E80" s="5">
        <v>12.87</v>
      </c>
      <c r="F80" s="2">
        <v>39272</v>
      </c>
      <c r="G80" s="2" t="s">
        <v>23</v>
      </c>
      <c r="H80" s="10">
        <v>3120101</v>
      </c>
      <c r="I80" s="10">
        <v>62804</v>
      </c>
    </row>
    <row r="81" spans="1:9" x14ac:dyDescent="0.25">
      <c r="A81" s="10">
        <v>802</v>
      </c>
      <c r="B81" s="10">
        <v>95794080</v>
      </c>
      <c r="C81" s="2" t="s">
        <v>1592</v>
      </c>
      <c r="D81" s="3">
        <v>45068</v>
      </c>
      <c r="E81" s="5">
        <v>12.87</v>
      </c>
      <c r="F81" s="2">
        <v>39451</v>
      </c>
      <c r="G81" s="2" t="s">
        <v>23</v>
      </c>
      <c r="H81" s="10">
        <v>3120101</v>
      </c>
      <c r="I81" s="10">
        <v>62404</v>
      </c>
    </row>
    <row r="82" spans="1:9" x14ac:dyDescent="0.25">
      <c r="A82" s="10">
        <v>802</v>
      </c>
      <c r="B82" s="10">
        <v>95794101</v>
      </c>
      <c r="C82" s="2" t="s">
        <v>1593</v>
      </c>
      <c r="D82" s="3">
        <v>45068</v>
      </c>
      <c r="E82" s="5">
        <v>12.87</v>
      </c>
      <c r="F82" s="2">
        <v>39453</v>
      </c>
      <c r="G82" s="2" t="s">
        <v>23</v>
      </c>
      <c r="H82" s="10">
        <v>3120101</v>
      </c>
      <c r="I82" s="10">
        <v>62804</v>
      </c>
    </row>
    <row r="83" spans="1:9" x14ac:dyDescent="0.25">
      <c r="A83" s="10">
        <v>802</v>
      </c>
      <c r="B83" s="10">
        <v>95799227</v>
      </c>
      <c r="C83" s="2" t="s">
        <v>1688</v>
      </c>
      <c r="D83" s="3">
        <v>45072</v>
      </c>
      <c r="E83" s="5">
        <v>9.57</v>
      </c>
      <c r="F83" s="2">
        <v>39730</v>
      </c>
      <c r="G83" s="2" t="s">
        <v>23</v>
      </c>
      <c r="H83" s="10">
        <v>3120101</v>
      </c>
      <c r="I83" s="10">
        <v>62404</v>
      </c>
    </row>
    <row r="84" spans="1:9" x14ac:dyDescent="0.25">
      <c r="A84" s="10">
        <v>900</v>
      </c>
      <c r="B84" s="10">
        <v>95785620</v>
      </c>
      <c r="C84" s="2" t="s">
        <v>1493</v>
      </c>
      <c r="D84" s="3">
        <v>45058</v>
      </c>
      <c r="E84" s="5">
        <v>1.96</v>
      </c>
      <c r="F84" s="2">
        <v>43055</v>
      </c>
      <c r="G84" s="2" t="s">
        <v>23</v>
      </c>
      <c r="H84" s="10">
        <v>3120101</v>
      </c>
      <c r="I84" s="10">
        <v>62903</v>
      </c>
    </row>
    <row r="85" spans="1:9" x14ac:dyDescent="0.25">
      <c r="A85" s="10">
        <v>900</v>
      </c>
      <c r="B85" s="10">
        <v>95789813</v>
      </c>
      <c r="C85" s="2" t="s">
        <v>1532</v>
      </c>
      <c r="D85" s="3">
        <v>45063</v>
      </c>
      <c r="E85" s="5">
        <v>9.9</v>
      </c>
      <c r="F85" s="2">
        <v>43378</v>
      </c>
      <c r="G85" s="2" t="s">
        <v>23</v>
      </c>
      <c r="H85" s="10">
        <v>3120101</v>
      </c>
      <c r="I85" s="10">
        <v>62904</v>
      </c>
    </row>
    <row r="86" spans="1:9" x14ac:dyDescent="0.25">
      <c r="A86" s="10">
        <v>900</v>
      </c>
      <c r="B86" s="10">
        <v>100118044</v>
      </c>
      <c r="C86" s="2" t="s">
        <v>1532</v>
      </c>
      <c r="D86" s="3">
        <v>45063</v>
      </c>
      <c r="E86" s="5">
        <v>-9.9</v>
      </c>
      <c r="F86" s="2">
        <v>43378</v>
      </c>
      <c r="G86" s="2" t="s">
        <v>23</v>
      </c>
      <c r="H86" s="10">
        <v>3120101</v>
      </c>
      <c r="I86" s="10">
        <v>62904</v>
      </c>
    </row>
    <row r="87" spans="1:9" x14ac:dyDescent="0.25">
      <c r="A87" s="10">
        <v>900</v>
      </c>
      <c r="B87" s="10">
        <v>95790138</v>
      </c>
      <c r="C87" s="2" t="s">
        <v>1533</v>
      </c>
      <c r="D87" s="3">
        <v>45063</v>
      </c>
      <c r="E87" s="5">
        <v>11.55</v>
      </c>
      <c r="F87" s="2">
        <v>43384</v>
      </c>
      <c r="G87" s="2" t="s">
        <v>23</v>
      </c>
      <c r="H87" s="10">
        <v>3120101</v>
      </c>
      <c r="I87" s="10">
        <v>62904</v>
      </c>
    </row>
    <row r="88" spans="1:9" x14ac:dyDescent="0.25">
      <c r="A88" s="10">
        <v>900</v>
      </c>
      <c r="B88" s="10">
        <v>95791234</v>
      </c>
      <c r="C88" s="2" t="s">
        <v>1545</v>
      </c>
      <c r="D88" s="3">
        <v>45064</v>
      </c>
      <c r="E88" s="5">
        <v>0.43</v>
      </c>
      <c r="F88" s="2">
        <v>43447</v>
      </c>
      <c r="G88" s="2" t="s">
        <v>23</v>
      </c>
      <c r="H88" s="10">
        <v>3120101</v>
      </c>
      <c r="I88" s="10">
        <v>62904</v>
      </c>
    </row>
    <row r="89" spans="1:9" x14ac:dyDescent="0.25">
      <c r="A89" s="10">
        <v>900</v>
      </c>
      <c r="B89" s="10">
        <v>95794496</v>
      </c>
      <c r="C89" s="2" t="s">
        <v>1599</v>
      </c>
      <c r="D89" s="3">
        <v>45068</v>
      </c>
      <c r="E89" s="5">
        <v>9.9</v>
      </c>
      <c r="F89" s="2">
        <v>43752</v>
      </c>
      <c r="G89" s="2" t="s">
        <v>23</v>
      </c>
      <c r="H89" s="10">
        <v>3120101</v>
      </c>
      <c r="I89" s="10">
        <v>62904</v>
      </c>
    </row>
    <row r="90" spans="1:9" x14ac:dyDescent="0.25">
      <c r="A90" s="10">
        <v>900</v>
      </c>
      <c r="B90" s="10">
        <v>100119726</v>
      </c>
      <c r="C90" s="2" t="s">
        <v>1599</v>
      </c>
      <c r="D90" s="3">
        <v>45068</v>
      </c>
      <c r="E90" s="5">
        <v>-9.9</v>
      </c>
      <c r="F90" s="2">
        <v>43752</v>
      </c>
      <c r="G90" s="2" t="s">
        <v>23</v>
      </c>
      <c r="H90" s="10">
        <v>3120101</v>
      </c>
      <c r="I90" s="10">
        <v>62904</v>
      </c>
    </row>
    <row r="91" spans="1:9" x14ac:dyDescent="0.25">
      <c r="A91" s="10">
        <v>901</v>
      </c>
      <c r="B91" s="10">
        <v>95795833</v>
      </c>
      <c r="C91" s="2" t="s">
        <v>1607</v>
      </c>
      <c r="D91" s="3">
        <v>45069</v>
      </c>
      <c r="E91" s="5">
        <v>2.72</v>
      </c>
      <c r="F91" s="2">
        <v>71</v>
      </c>
      <c r="G91" s="2" t="s">
        <v>23</v>
      </c>
      <c r="H91" s="10">
        <v>3120101</v>
      </c>
      <c r="I91" s="10">
        <v>63903</v>
      </c>
    </row>
    <row r="92" spans="1:9" x14ac:dyDescent="0.25">
      <c r="A92" s="10">
        <v>901</v>
      </c>
      <c r="B92" s="10">
        <v>95800590</v>
      </c>
      <c r="C92" s="2" t="s">
        <v>1694</v>
      </c>
      <c r="D92" s="3">
        <v>45073</v>
      </c>
      <c r="E92" s="5">
        <v>2.72</v>
      </c>
      <c r="F92" s="2">
        <v>81</v>
      </c>
      <c r="G92" s="2" t="s">
        <v>23</v>
      </c>
      <c r="H92" s="10">
        <v>3120101</v>
      </c>
      <c r="I92" s="10">
        <v>63903</v>
      </c>
    </row>
    <row r="93" spans="1:9" x14ac:dyDescent="0.25">
      <c r="A93" s="10">
        <v>500</v>
      </c>
      <c r="B93" s="10">
        <v>95781632</v>
      </c>
      <c r="C93" s="2" t="s">
        <v>1464</v>
      </c>
      <c r="D93" s="3">
        <v>45055</v>
      </c>
      <c r="E93" s="5">
        <v>1.96</v>
      </c>
      <c r="F93" s="2">
        <v>134546</v>
      </c>
      <c r="G93" s="2" t="s">
        <v>23</v>
      </c>
      <c r="H93" s="10">
        <v>3120101</v>
      </c>
      <c r="I93" s="10">
        <v>61303</v>
      </c>
    </row>
    <row r="94" spans="1:9" x14ac:dyDescent="0.25">
      <c r="A94" s="10">
        <v>500</v>
      </c>
      <c r="B94" s="10">
        <v>95788421</v>
      </c>
      <c r="C94" s="2" t="s">
        <v>1515</v>
      </c>
      <c r="D94" s="3">
        <v>45062</v>
      </c>
      <c r="E94" s="5">
        <v>31.52</v>
      </c>
      <c r="F94" s="2">
        <v>134764</v>
      </c>
      <c r="G94" s="2" t="s">
        <v>23</v>
      </c>
      <c r="H94" s="10">
        <v>3120101</v>
      </c>
      <c r="I94" s="10">
        <v>61303</v>
      </c>
    </row>
    <row r="95" spans="1:9" x14ac:dyDescent="0.25">
      <c r="A95" s="10">
        <v>500</v>
      </c>
      <c r="B95" s="10">
        <v>95789712</v>
      </c>
      <c r="C95" s="2" t="s">
        <v>1531</v>
      </c>
      <c r="D95" s="3">
        <v>45063</v>
      </c>
      <c r="E95" s="5">
        <v>12.38</v>
      </c>
      <c r="F95" s="2">
        <v>134795</v>
      </c>
      <c r="G95" s="2" t="s">
        <v>23</v>
      </c>
      <c r="H95" s="10">
        <v>3120101</v>
      </c>
      <c r="I95" s="10">
        <v>61304</v>
      </c>
    </row>
    <row r="96" spans="1:9" x14ac:dyDescent="0.25">
      <c r="A96" s="10">
        <v>500</v>
      </c>
      <c r="B96" s="10">
        <v>95791928</v>
      </c>
      <c r="C96" s="2" t="s">
        <v>1570</v>
      </c>
      <c r="D96" s="3">
        <v>45065</v>
      </c>
      <c r="E96" s="5">
        <v>34.65</v>
      </c>
      <c r="F96" s="2">
        <v>134845</v>
      </c>
      <c r="G96" s="2" t="s">
        <v>23</v>
      </c>
      <c r="H96" s="10">
        <v>3120101</v>
      </c>
      <c r="I96" s="10">
        <v>61303</v>
      </c>
    </row>
    <row r="97" spans="1:9" x14ac:dyDescent="0.25">
      <c r="A97" s="10">
        <v>500</v>
      </c>
      <c r="B97" s="10">
        <v>95796047</v>
      </c>
      <c r="C97" s="2" t="s">
        <v>1617</v>
      </c>
      <c r="D97" s="3">
        <v>45069</v>
      </c>
      <c r="E97" s="5">
        <v>31.36</v>
      </c>
      <c r="F97" s="2">
        <v>134976</v>
      </c>
      <c r="G97" s="2" t="s">
        <v>23</v>
      </c>
      <c r="H97" s="10">
        <v>3120101</v>
      </c>
      <c r="I97" s="10">
        <v>61304</v>
      </c>
    </row>
    <row r="98" spans="1:9" x14ac:dyDescent="0.25">
      <c r="A98" s="10">
        <v>500</v>
      </c>
      <c r="B98" s="10">
        <v>100120543</v>
      </c>
      <c r="C98" s="2" t="s">
        <v>1617</v>
      </c>
      <c r="D98" s="3">
        <v>45069</v>
      </c>
      <c r="E98" s="5">
        <v>-31.36</v>
      </c>
      <c r="F98" s="2">
        <v>134976</v>
      </c>
      <c r="G98" s="2" t="s">
        <v>23</v>
      </c>
      <c r="H98" s="10">
        <v>3120101</v>
      </c>
      <c r="I98" s="10">
        <v>61304</v>
      </c>
    </row>
    <row r="99" spans="1:9" x14ac:dyDescent="0.25">
      <c r="A99" s="10">
        <v>500</v>
      </c>
      <c r="B99" s="10">
        <v>95796050</v>
      </c>
      <c r="C99" s="2" t="s">
        <v>1618</v>
      </c>
      <c r="D99" s="3">
        <v>45069</v>
      </c>
      <c r="E99" s="5">
        <v>31.36</v>
      </c>
      <c r="F99" s="2">
        <v>134977</v>
      </c>
      <c r="G99" s="2" t="s">
        <v>23</v>
      </c>
      <c r="H99" s="10">
        <v>3120101</v>
      </c>
      <c r="I99" s="10">
        <v>61304</v>
      </c>
    </row>
    <row r="100" spans="1:9" x14ac:dyDescent="0.25">
      <c r="A100" s="10">
        <v>500</v>
      </c>
      <c r="B100" s="10">
        <v>100120545</v>
      </c>
      <c r="C100" s="2" t="s">
        <v>1618</v>
      </c>
      <c r="D100" s="3">
        <v>45069</v>
      </c>
      <c r="E100" s="5">
        <v>-31.36</v>
      </c>
      <c r="F100" s="2">
        <v>134977</v>
      </c>
      <c r="G100" s="2" t="s">
        <v>23</v>
      </c>
      <c r="H100" s="10">
        <v>3120101</v>
      </c>
      <c r="I100" s="10">
        <v>61304</v>
      </c>
    </row>
    <row r="101" spans="1:9" x14ac:dyDescent="0.25">
      <c r="A101" s="10">
        <v>500</v>
      </c>
      <c r="B101" s="10">
        <v>95796051</v>
      </c>
      <c r="C101" s="2" t="s">
        <v>1619</v>
      </c>
      <c r="D101" s="3">
        <v>45069</v>
      </c>
      <c r="E101" s="5">
        <v>31.36</v>
      </c>
      <c r="F101" s="2">
        <v>134978</v>
      </c>
      <c r="G101" s="2" t="s">
        <v>23</v>
      </c>
      <c r="H101" s="10">
        <v>3120101</v>
      </c>
      <c r="I101" s="10">
        <v>61304</v>
      </c>
    </row>
    <row r="102" spans="1:9" x14ac:dyDescent="0.25">
      <c r="A102" s="10">
        <v>500</v>
      </c>
      <c r="B102" s="10">
        <v>100120548</v>
      </c>
      <c r="C102" s="2" t="s">
        <v>1619</v>
      </c>
      <c r="D102" s="3">
        <v>45069</v>
      </c>
      <c r="E102" s="5">
        <v>-31.36</v>
      </c>
      <c r="F102" s="2">
        <v>134978</v>
      </c>
      <c r="G102" s="2" t="s">
        <v>23</v>
      </c>
      <c r="H102" s="10">
        <v>3120101</v>
      </c>
      <c r="I102" s="10">
        <v>61304</v>
      </c>
    </row>
    <row r="103" spans="1:9" x14ac:dyDescent="0.25">
      <c r="A103" s="10">
        <v>500</v>
      </c>
      <c r="B103" s="10">
        <v>95796052</v>
      </c>
      <c r="C103" s="2" t="s">
        <v>1620</v>
      </c>
      <c r="D103" s="3">
        <v>45069</v>
      </c>
      <c r="E103" s="5">
        <v>20.91</v>
      </c>
      <c r="F103" s="2">
        <v>134979</v>
      </c>
      <c r="G103" s="2" t="s">
        <v>23</v>
      </c>
      <c r="H103" s="10">
        <v>3120101</v>
      </c>
      <c r="I103" s="10">
        <v>61304</v>
      </c>
    </row>
    <row r="104" spans="1:9" x14ac:dyDescent="0.25">
      <c r="A104" s="10">
        <v>500</v>
      </c>
      <c r="B104" s="10">
        <v>100120549</v>
      </c>
      <c r="C104" s="2" t="s">
        <v>1620</v>
      </c>
      <c r="D104" s="3">
        <v>45069</v>
      </c>
      <c r="E104" s="5">
        <v>-20.91</v>
      </c>
      <c r="F104" s="2">
        <v>134979</v>
      </c>
      <c r="G104" s="2" t="s">
        <v>23</v>
      </c>
      <c r="H104" s="10">
        <v>3120101</v>
      </c>
      <c r="I104" s="10">
        <v>61304</v>
      </c>
    </row>
    <row r="105" spans="1:9" x14ac:dyDescent="0.25">
      <c r="A105" s="10">
        <v>500</v>
      </c>
      <c r="B105" s="10">
        <v>95796110</v>
      </c>
      <c r="C105" s="2" t="s">
        <v>1622</v>
      </c>
      <c r="D105" s="3">
        <v>45069</v>
      </c>
      <c r="E105" s="5">
        <v>5.35</v>
      </c>
      <c r="F105" s="2">
        <v>134983</v>
      </c>
      <c r="G105" s="2" t="s">
        <v>23</v>
      </c>
      <c r="H105" s="10">
        <v>3120101</v>
      </c>
      <c r="I105" s="10">
        <v>61303</v>
      </c>
    </row>
    <row r="106" spans="1:9" x14ac:dyDescent="0.25">
      <c r="A106" s="10">
        <v>500</v>
      </c>
      <c r="B106" s="10">
        <v>95796967</v>
      </c>
      <c r="C106" s="2" t="s">
        <v>1637</v>
      </c>
      <c r="D106" s="3">
        <v>45070</v>
      </c>
      <c r="E106" s="5">
        <v>15.86</v>
      </c>
      <c r="F106" s="2">
        <v>135004</v>
      </c>
      <c r="G106" s="2" t="s">
        <v>23</v>
      </c>
      <c r="H106" s="10">
        <v>3120101</v>
      </c>
      <c r="I106" s="10">
        <v>61304</v>
      </c>
    </row>
    <row r="107" spans="1:9" x14ac:dyDescent="0.25">
      <c r="A107" s="10">
        <v>500</v>
      </c>
      <c r="B107" s="10">
        <v>95796969</v>
      </c>
      <c r="C107" s="2" t="s">
        <v>1638</v>
      </c>
      <c r="D107" s="3">
        <v>45070</v>
      </c>
      <c r="E107" s="5">
        <v>15.86</v>
      </c>
      <c r="F107" s="2">
        <v>135005</v>
      </c>
      <c r="G107" s="2" t="s">
        <v>23</v>
      </c>
      <c r="H107" s="10">
        <v>3120101</v>
      </c>
      <c r="I107" s="10">
        <v>61304</v>
      </c>
    </row>
    <row r="108" spans="1:9" x14ac:dyDescent="0.25">
      <c r="A108" s="10">
        <v>500</v>
      </c>
      <c r="B108" s="10">
        <v>95796972</v>
      </c>
      <c r="C108" s="2" t="s">
        <v>1639</v>
      </c>
      <c r="D108" s="3">
        <v>45070</v>
      </c>
      <c r="E108" s="5">
        <v>15.86</v>
      </c>
      <c r="F108" s="2">
        <v>135006</v>
      </c>
      <c r="G108" s="2" t="s">
        <v>23</v>
      </c>
      <c r="H108" s="10">
        <v>3120101</v>
      </c>
      <c r="I108" s="10">
        <v>61304</v>
      </c>
    </row>
    <row r="109" spans="1:9" x14ac:dyDescent="0.25">
      <c r="A109" s="10">
        <v>500</v>
      </c>
      <c r="B109" s="10">
        <v>95796974</v>
      </c>
      <c r="C109" s="2" t="s">
        <v>1640</v>
      </c>
      <c r="D109" s="3">
        <v>45070</v>
      </c>
      <c r="E109" s="5">
        <v>10.57</v>
      </c>
      <c r="F109" s="2">
        <v>135007</v>
      </c>
      <c r="G109" s="2" t="s">
        <v>23</v>
      </c>
      <c r="H109" s="10">
        <v>3120101</v>
      </c>
      <c r="I109" s="10">
        <v>61304</v>
      </c>
    </row>
    <row r="110" spans="1:9" x14ac:dyDescent="0.25">
      <c r="A110" s="10">
        <v>500</v>
      </c>
      <c r="B110" s="10">
        <v>95798239</v>
      </c>
      <c r="C110" s="2" t="s">
        <v>1667</v>
      </c>
      <c r="D110" s="3">
        <v>45071</v>
      </c>
      <c r="E110" s="5">
        <v>27.72</v>
      </c>
      <c r="F110" s="2">
        <v>135049</v>
      </c>
      <c r="G110" s="2" t="s">
        <v>23</v>
      </c>
      <c r="H110" s="10">
        <v>3120101</v>
      </c>
      <c r="I110" s="10">
        <v>61303</v>
      </c>
    </row>
    <row r="111" spans="1:9" x14ac:dyDescent="0.25">
      <c r="A111" s="10">
        <v>500</v>
      </c>
      <c r="B111" s="10">
        <v>95798474</v>
      </c>
      <c r="C111" s="2" t="s">
        <v>1670</v>
      </c>
      <c r="D111" s="3">
        <v>45071</v>
      </c>
      <c r="E111" s="5">
        <v>10.57</v>
      </c>
      <c r="F111" s="2">
        <v>135056</v>
      </c>
      <c r="G111" s="2" t="s">
        <v>23</v>
      </c>
      <c r="H111" s="10">
        <v>3120101</v>
      </c>
      <c r="I111" s="10">
        <v>61304</v>
      </c>
    </row>
    <row r="112" spans="1:9" x14ac:dyDescent="0.25">
      <c r="A112" s="10">
        <v>500</v>
      </c>
      <c r="B112" s="10">
        <v>95798490</v>
      </c>
      <c r="C112" s="2" t="s">
        <v>1671</v>
      </c>
      <c r="D112" s="3">
        <v>45071</v>
      </c>
      <c r="E112" s="5">
        <v>10.57</v>
      </c>
      <c r="F112" s="2">
        <v>135057</v>
      </c>
      <c r="G112" s="2" t="s">
        <v>23</v>
      </c>
      <c r="H112" s="10">
        <v>3120101</v>
      </c>
      <c r="I112" s="10">
        <v>61304</v>
      </c>
    </row>
    <row r="113" spans="1:9" x14ac:dyDescent="0.25">
      <c r="A113" s="10">
        <v>500</v>
      </c>
      <c r="B113" s="10">
        <v>95798492</v>
      </c>
      <c r="C113" s="2" t="s">
        <v>1672</v>
      </c>
      <c r="D113" s="3">
        <v>45071</v>
      </c>
      <c r="E113" s="5">
        <v>10.57</v>
      </c>
      <c r="F113" s="2">
        <v>135058</v>
      </c>
      <c r="G113" s="2" t="s">
        <v>23</v>
      </c>
      <c r="H113" s="10">
        <v>3120101</v>
      </c>
      <c r="I113" s="10">
        <v>61304</v>
      </c>
    </row>
    <row r="114" spans="1:9" x14ac:dyDescent="0.25">
      <c r="A114" s="10">
        <v>500</v>
      </c>
      <c r="B114" s="10">
        <v>95798497</v>
      </c>
      <c r="C114" s="2" t="s">
        <v>1673</v>
      </c>
      <c r="D114" s="3">
        <v>45071</v>
      </c>
      <c r="E114" s="5">
        <v>10.57</v>
      </c>
      <c r="F114" s="2">
        <v>135059</v>
      </c>
      <c r="G114" s="2" t="s">
        <v>23</v>
      </c>
      <c r="H114" s="10">
        <v>3120101</v>
      </c>
      <c r="I114" s="10">
        <v>61304</v>
      </c>
    </row>
    <row r="115" spans="1:9" x14ac:dyDescent="0.25">
      <c r="A115" s="10">
        <v>500</v>
      </c>
      <c r="B115" s="10">
        <v>95798499</v>
      </c>
      <c r="C115" s="2" t="s">
        <v>1674</v>
      </c>
      <c r="D115" s="3">
        <v>45071</v>
      </c>
      <c r="E115" s="5">
        <v>15.86</v>
      </c>
      <c r="F115" s="2">
        <v>135060</v>
      </c>
      <c r="G115" s="2" t="s">
        <v>23</v>
      </c>
      <c r="H115" s="10">
        <v>3120101</v>
      </c>
      <c r="I115" s="10">
        <v>61304</v>
      </c>
    </row>
    <row r="116" spans="1:9" x14ac:dyDescent="0.25">
      <c r="A116" s="10">
        <v>500</v>
      </c>
      <c r="B116" s="10">
        <v>95798502</v>
      </c>
      <c r="C116" s="2" t="s">
        <v>1675</v>
      </c>
      <c r="D116" s="3">
        <v>45071</v>
      </c>
      <c r="E116" s="5">
        <v>15.86</v>
      </c>
      <c r="F116" s="2">
        <v>135061</v>
      </c>
      <c r="G116" s="2" t="s">
        <v>23</v>
      </c>
      <c r="H116" s="10">
        <v>3120101</v>
      </c>
      <c r="I116" s="10">
        <v>61304</v>
      </c>
    </row>
    <row r="117" spans="1:9" x14ac:dyDescent="0.25">
      <c r="A117" s="10">
        <v>500</v>
      </c>
      <c r="B117" s="10">
        <v>95798505</v>
      </c>
      <c r="C117" s="2" t="s">
        <v>1676</v>
      </c>
      <c r="D117" s="3">
        <v>45071</v>
      </c>
      <c r="E117" s="5">
        <v>5.29</v>
      </c>
      <c r="F117" s="2">
        <v>135062</v>
      </c>
      <c r="G117" s="2" t="s">
        <v>23</v>
      </c>
      <c r="H117" s="10">
        <v>3120101</v>
      </c>
      <c r="I117" s="10">
        <v>61304</v>
      </c>
    </row>
    <row r="118" spans="1:9" x14ac:dyDescent="0.25">
      <c r="A118" s="10">
        <v>500</v>
      </c>
      <c r="B118" s="10">
        <v>95798507</v>
      </c>
      <c r="C118" s="2" t="s">
        <v>1677</v>
      </c>
      <c r="D118" s="3">
        <v>45071</v>
      </c>
      <c r="E118" s="5">
        <v>10.57</v>
      </c>
      <c r="F118" s="2">
        <v>135063</v>
      </c>
      <c r="G118" s="2" t="s">
        <v>23</v>
      </c>
      <c r="H118" s="10">
        <v>3120101</v>
      </c>
      <c r="I118" s="10">
        <v>61304</v>
      </c>
    </row>
    <row r="119" spans="1:9" x14ac:dyDescent="0.25">
      <c r="A119" s="10">
        <v>500</v>
      </c>
      <c r="B119" s="10">
        <v>95798509</v>
      </c>
      <c r="C119" s="2" t="s">
        <v>1678</v>
      </c>
      <c r="D119" s="3">
        <v>45071</v>
      </c>
      <c r="E119" s="5">
        <v>10.57</v>
      </c>
      <c r="F119" s="2">
        <v>135064</v>
      </c>
      <c r="G119" s="2" t="s">
        <v>23</v>
      </c>
      <c r="H119" s="10">
        <v>3120101</v>
      </c>
      <c r="I119" s="10">
        <v>61304</v>
      </c>
    </row>
    <row r="120" spans="1:9" x14ac:dyDescent="0.25">
      <c r="A120" s="10">
        <v>500</v>
      </c>
      <c r="B120" s="10">
        <v>95798511</v>
      </c>
      <c r="C120" s="2" t="s">
        <v>1679</v>
      </c>
      <c r="D120" s="3">
        <v>45071</v>
      </c>
      <c r="E120" s="5">
        <v>15.86</v>
      </c>
      <c r="F120" s="2">
        <v>135065</v>
      </c>
      <c r="G120" s="2" t="s">
        <v>23</v>
      </c>
      <c r="H120" s="10">
        <v>3120101</v>
      </c>
      <c r="I120" s="10">
        <v>61304</v>
      </c>
    </row>
    <row r="121" spans="1:9" x14ac:dyDescent="0.25">
      <c r="A121" s="10">
        <v>500</v>
      </c>
      <c r="B121" s="10">
        <v>95798513</v>
      </c>
      <c r="C121" s="2" t="s">
        <v>1680</v>
      </c>
      <c r="D121" s="3">
        <v>45071</v>
      </c>
      <c r="E121" s="5">
        <v>21.15</v>
      </c>
      <c r="F121" s="2">
        <v>135066</v>
      </c>
      <c r="G121" s="2" t="s">
        <v>23</v>
      </c>
      <c r="H121" s="10">
        <v>3120101</v>
      </c>
      <c r="I121" s="10">
        <v>61304</v>
      </c>
    </row>
    <row r="122" spans="1:9" x14ac:dyDescent="0.25">
      <c r="A122" s="10">
        <v>500</v>
      </c>
      <c r="B122" s="10">
        <v>95798515</v>
      </c>
      <c r="C122" s="2" t="s">
        <v>1681</v>
      </c>
      <c r="D122" s="3">
        <v>45071</v>
      </c>
      <c r="E122" s="5">
        <v>5.29</v>
      </c>
      <c r="F122" s="2">
        <v>135067</v>
      </c>
      <c r="G122" s="2" t="s">
        <v>23</v>
      </c>
      <c r="H122" s="10">
        <v>3120101</v>
      </c>
      <c r="I122" s="10">
        <v>61304</v>
      </c>
    </row>
    <row r="123" spans="1:9" x14ac:dyDescent="0.25">
      <c r="A123" s="10">
        <v>500</v>
      </c>
      <c r="B123" s="10">
        <v>95798519</v>
      </c>
      <c r="C123" s="2" t="s">
        <v>1682</v>
      </c>
      <c r="D123" s="3">
        <v>45071</v>
      </c>
      <c r="E123" s="5">
        <v>10.57</v>
      </c>
      <c r="F123" s="2">
        <v>135068</v>
      </c>
      <c r="G123" s="2" t="s">
        <v>23</v>
      </c>
      <c r="H123" s="10">
        <v>3120101</v>
      </c>
      <c r="I123" s="10">
        <v>61304</v>
      </c>
    </row>
    <row r="124" spans="1:9" x14ac:dyDescent="0.25">
      <c r="A124" s="10">
        <v>500</v>
      </c>
      <c r="B124" s="10">
        <v>95798521</v>
      </c>
      <c r="C124" s="2" t="s">
        <v>1683</v>
      </c>
      <c r="D124" s="3">
        <v>45071</v>
      </c>
      <c r="E124" s="5">
        <v>5.29</v>
      </c>
      <c r="F124" s="2">
        <v>135069</v>
      </c>
      <c r="G124" s="2" t="s">
        <v>23</v>
      </c>
      <c r="H124" s="10">
        <v>3120101</v>
      </c>
      <c r="I124" s="10">
        <v>61304</v>
      </c>
    </row>
    <row r="125" spans="1:9" x14ac:dyDescent="0.25">
      <c r="A125" s="10">
        <v>500</v>
      </c>
      <c r="B125" s="10">
        <v>95798525</v>
      </c>
      <c r="C125" s="2" t="s">
        <v>1684</v>
      </c>
      <c r="D125" s="3">
        <v>45071</v>
      </c>
      <c r="E125" s="5">
        <v>15.86</v>
      </c>
      <c r="F125" s="2">
        <v>135070</v>
      </c>
      <c r="G125" s="2" t="s">
        <v>23</v>
      </c>
      <c r="H125" s="10">
        <v>3120101</v>
      </c>
      <c r="I125" s="10">
        <v>61304</v>
      </c>
    </row>
    <row r="126" spans="1:9" x14ac:dyDescent="0.25">
      <c r="A126" s="10">
        <v>500</v>
      </c>
      <c r="B126" s="10">
        <v>95798527</v>
      </c>
      <c r="C126" s="2" t="s">
        <v>1685</v>
      </c>
      <c r="D126" s="3">
        <v>45071</v>
      </c>
      <c r="E126" s="5">
        <v>10.57</v>
      </c>
      <c r="F126" s="2">
        <v>135071</v>
      </c>
      <c r="G126" s="2" t="s">
        <v>23</v>
      </c>
      <c r="H126" s="10">
        <v>3120101</v>
      </c>
      <c r="I126" s="10">
        <v>61304</v>
      </c>
    </row>
    <row r="127" spans="1:9" x14ac:dyDescent="0.25">
      <c r="A127" s="10">
        <v>500</v>
      </c>
      <c r="B127" s="10">
        <v>95799729</v>
      </c>
      <c r="C127" s="2" t="s">
        <v>1692</v>
      </c>
      <c r="D127" s="3">
        <v>45072</v>
      </c>
      <c r="E127" s="5">
        <v>27.72</v>
      </c>
      <c r="F127" s="2">
        <v>135092</v>
      </c>
      <c r="G127" s="2" t="s">
        <v>23</v>
      </c>
      <c r="H127" s="10">
        <v>3120101</v>
      </c>
      <c r="I127" s="10">
        <v>61303</v>
      </c>
    </row>
    <row r="128" spans="1:9" x14ac:dyDescent="0.25">
      <c r="A128" s="10">
        <v>500</v>
      </c>
      <c r="B128" s="10">
        <v>95802410</v>
      </c>
      <c r="C128" s="2" t="s">
        <v>1718</v>
      </c>
      <c r="D128" s="3">
        <v>45075</v>
      </c>
      <c r="E128" s="5">
        <v>6.93</v>
      </c>
      <c r="F128" s="2">
        <v>135153</v>
      </c>
      <c r="G128" s="2" t="s">
        <v>23</v>
      </c>
      <c r="H128" s="10">
        <v>3120101</v>
      </c>
      <c r="I128" s="10">
        <v>61303</v>
      </c>
    </row>
    <row r="129" spans="1:9" x14ac:dyDescent="0.25">
      <c r="A129" s="10">
        <v>500</v>
      </c>
      <c r="B129" s="10">
        <v>95804469</v>
      </c>
      <c r="C129" s="2" t="s">
        <v>1727</v>
      </c>
      <c r="D129" s="3">
        <v>45077</v>
      </c>
      <c r="E129" s="5">
        <v>5.29</v>
      </c>
      <c r="F129" s="2">
        <v>135213</v>
      </c>
      <c r="G129" s="2" t="s">
        <v>23</v>
      </c>
      <c r="H129" s="10">
        <v>3120101</v>
      </c>
      <c r="I129" s="10">
        <v>61304</v>
      </c>
    </row>
    <row r="130" spans="1:9" x14ac:dyDescent="0.25">
      <c r="A130" s="10">
        <v>500</v>
      </c>
      <c r="B130" s="10">
        <v>95804472</v>
      </c>
      <c r="C130" s="2" t="s">
        <v>1728</v>
      </c>
      <c r="D130" s="3">
        <v>45077</v>
      </c>
      <c r="E130" s="5">
        <v>5.29</v>
      </c>
      <c r="F130" s="2">
        <v>135214</v>
      </c>
      <c r="G130" s="2" t="s">
        <v>23</v>
      </c>
      <c r="H130" s="10">
        <v>3120101</v>
      </c>
      <c r="I130" s="10">
        <v>61304</v>
      </c>
    </row>
    <row r="131" spans="1:9" x14ac:dyDescent="0.25">
      <c r="A131" s="10">
        <v>500</v>
      </c>
      <c r="B131" s="10">
        <v>95804473</v>
      </c>
      <c r="C131" s="2" t="s">
        <v>1729</v>
      </c>
      <c r="D131" s="3">
        <v>45077</v>
      </c>
      <c r="E131" s="5">
        <v>5.29</v>
      </c>
      <c r="F131" s="2">
        <v>135215</v>
      </c>
      <c r="G131" s="2" t="s">
        <v>23</v>
      </c>
      <c r="H131" s="10">
        <v>3120101</v>
      </c>
      <c r="I131" s="10">
        <v>61304</v>
      </c>
    </row>
    <row r="132" spans="1:9" x14ac:dyDescent="0.25">
      <c r="A132" s="10">
        <v>400</v>
      </c>
      <c r="B132" s="10">
        <v>95776539</v>
      </c>
      <c r="C132" s="2" t="s">
        <v>1401</v>
      </c>
      <c r="D132" s="3">
        <v>45049</v>
      </c>
      <c r="E132" s="5">
        <v>11.78</v>
      </c>
      <c r="F132" s="2">
        <v>172385</v>
      </c>
      <c r="G132" s="2" t="s">
        <v>23</v>
      </c>
      <c r="H132" s="10">
        <v>3120101</v>
      </c>
      <c r="I132" s="10">
        <v>61503</v>
      </c>
    </row>
    <row r="133" spans="1:9" x14ac:dyDescent="0.25">
      <c r="A133" s="10">
        <v>400</v>
      </c>
      <c r="B133" s="10">
        <v>95778948</v>
      </c>
      <c r="C133" s="2" t="s">
        <v>1448</v>
      </c>
      <c r="D133" s="3">
        <v>45051</v>
      </c>
      <c r="E133" s="5">
        <v>8.91</v>
      </c>
      <c r="F133" s="2">
        <v>172638</v>
      </c>
      <c r="G133" s="2" t="s">
        <v>23</v>
      </c>
      <c r="H133" s="10">
        <v>3120101</v>
      </c>
      <c r="I133" s="10">
        <v>61503</v>
      </c>
    </row>
    <row r="134" spans="1:9" x14ac:dyDescent="0.25">
      <c r="A134" s="10">
        <v>400</v>
      </c>
      <c r="B134" s="10">
        <v>95781516</v>
      </c>
      <c r="C134" s="2" t="s">
        <v>1462</v>
      </c>
      <c r="D134" s="3">
        <v>45054</v>
      </c>
      <c r="E134" s="5">
        <v>9.85</v>
      </c>
      <c r="F134" s="2">
        <v>172899</v>
      </c>
      <c r="G134" s="2" t="s">
        <v>23</v>
      </c>
      <c r="H134" s="10">
        <v>3120101</v>
      </c>
      <c r="I134" s="10">
        <v>61504</v>
      </c>
    </row>
    <row r="135" spans="1:9" x14ac:dyDescent="0.25">
      <c r="A135" s="10">
        <v>400</v>
      </c>
      <c r="B135" s="10">
        <v>95785528</v>
      </c>
      <c r="C135" s="2" t="s">
        <v>1492</v>
      </c>
      <c r="D135" s="3">
        <v>45058</v>
      </c>
      <c r="E135" s="5">
        <v>5.35</v>
      </c>
      <c r="F135" s="2">
        <v>173306</v>
      </c>
      <c r="G135" s="2" t="s">
        <v>23</v>
      </c>
      <c r="H135" s="10">
        <v>3120101</v>
      </c>
      <c r="I135" s="10">
        <v>61503</v>
      </c>
    </row>
    <row r="136" spans="1:9" x14ac:dyDescent="0.25">
      <c r="A136" s="10">
        <v>400</v>
      </c>
      <c r="B136" s="10">
        <v>95791262</v>
      </c>
      <c r="C136" s="2" t="s">
        <v>1546</v>
      </c>
      <c r="D136" s="3">
        <v>45064</v>
      </c>
      <c r="E136" s="5">
        <v>1.96</v>
      </c>
      <c r="F136" s="2">
        <v>173841</v>
      </c>
      <c r="G136" s="2" t="s">
        <v>23</v>
      </c>
      <c r="H136" s="10">
        <v>3120101</v>
      </c>
      <c r="I136" s="10">
        <v>61503</v>
      </c>
    </row>
    <row r="137" spans="1:9" x14ac:dyDescent="0.25">
      <c r="A137" s="10">
        <v>400</v>
      </c>
      <c r="B137" s="10">
        <v>95791886</v>
      </c>
      <c r="C137" s="2" t="s">
        <v>1569</v>
      </c>
      <c r="D137" s="3">
        <v>45065</v>
      </c>
      <c r="E137" s="5">
        <v>11.78</v>
      </c>
      <c r="F137" s="2">
        <v>173903</v>
      </c>
      <c r="G137" s="2" t="s">
        <v>23</v>
      </c>
      <c r="H137" s="10">
        <v>3120101</v>
      </c>
      <c r="I137" s="10">
        <v>61503</v>
      </c>
    </row>
    <row r="138" spans="1:9" x14ac:dyDescent="0.25">
      <c r="A138" s="10">
        <v>400</v>
      </c>
      <c r="B138" s="10">
        <v>95793807</v>
      </c>
      <c r="C138" s="2" t="s">
        <v>1590</v>
      </c>
      <c r="D138" s="3">
        <v>45068</v>
      </c>
      <c r="E138" s="5">
        <v>75.08</v>
      </c>
      <c r="F138" s="2">
        <v>174117</v>
      </c>
      <c r="G138" s="2" t="s">
        <v>23</v>
      </c>
      <c r="H138" s="10">
        <v>3120101</v>
      </c>
      <c r="I138" s="10">
        <v>61501</v>
      </c>
    </row>
    <row r="139" spans="1:9" x14ac:dyDescent="0.25">
      <c r="A139" s="10">
        <v>400</v>
      </c>
      <c r="B139" s="10">
        <v>95799389</v>
      </c>
      <c r="C139" s="2" t="s">
        <v>1689</v>
      </c>
      <c r="D139" s="3">
        <v>45072</v>
      </c>
      <c r="E139" s="5">
        <v>9.82</v>
      </c>
      <c r="F139" s="2">
        <v>174654</v>
      </c>
      <c r="G139" s="2" t="s">
        <v>23</v>
      </c>
      <c r="H139" s="10">
        <v>3120101</v>
      </c>
      <c r="I139" s="10">
        <v>61503</v>
      </c>
    </row>
    <row r="140" spans="1:9" x14ac:dyDescent="0.25">
      <c r="A140" s="10">
        <v>400</v>
      </c>
      <c r="B140" s="10">
        <v>95802941</v>
      </c>
      <c r="C140" s="2" t="s">
        <v>1720</v>
      </c>
      <c r="D140" s="3">
        <v>45076</v>
      </c>
      <c r="E140" s="5">
        <v>13.86</v>
      </c>
      <c r="F140" s="2">
        <v>174981</v>
      </c>
      <c r="G140" s="2" t="s">
        <v>23</v>
      </c>
      <c r="H140" s="10">
        <v>3120101</v>
      </c>
      <c r="I140" s="10">
        <v>61504</v>
      </c>
    </row>
    <row r="141" spans="1:9" x14ac:dyDescent="0.25">
      <c r="A141" s="10">
        <v>400</v>
      </c>
      <c r="B141" s="10">
        <v>95802942</v>
      </c>
      <c r="C141" s="2" t="s">
        <v>1721</v>
      </c>
      <c r="D141" s="3">
        <v>45076</v>
      </c>
      <c r="E141" s="5">
        <v>11.55</v>
      </c>
      <c r="F141" s="2">
        <v>174982</v>
      </c>
      <c r="G141" s="2" t="s">
        <v>23</v>
      </c>
      <c r="H141" s="10">
        <v>3120101</v>
      </c>
      <c r="I141" s="10">
        <v>61504</v>
      </c>
    </row>
    <row r="142" spans="1:9" x14ac:dyDescent="0.25">
      <c r="A142" s="10">
        <v>400</v>
      </c>
      <c r="B142" s="10">
        <v>100122703</v>
      </c>
      <c r="C142" s="2" t="s">
        <v>1721</v>
      </c>
      <c r="D142" s="3">
        <v>45076</v>
      </c>
      <c r="E142" s="5">
        <v>-11.55</v>
      </c>
      <c r="F142" s="2">
        <v>174982</v>
      </c>
      <c r="G142" s="2" t="s">
        <v>23</v>
      </c>
      <c r="H142" s="10">
        <v>3120101</v>
      </c>
      <c r="I142" s="10">
        <v>61504</v>
      </c>
    </row>
    <row r="143" spans="1:9" x14ac:dyDescent="0.25">
      <c r="A143" s="10">
        <v>400</v>
      </c>
      <c r="B143" s="10">
        <v>95802999</v>
      </c>
      <c r="C143" s="2" t="s">
        <v>1722</v>
      </c>
      <c r="D143" s="3">
        <v>45076</v>
      </c>
      <c r="E143" s="5">
        <v>23.1</v>
      </c>
      <c r="F143" s="2">
        <v>174986</v>
      </c>
      <c r="G143" s="2" t="s">
        <v>23</v>
      </c>
      <c r="H143" s="10">
        <v>3120101</v>
      </c>
      <c r="I143" s="10">
        <v>61504</v>
      </c>
    </row>
    <row r="144" spans="1:9" x14ac:dyDescent="0.25">
      <c r="A144" s="10">
        <v>400</v>
      </c>
      <c r="B144" s="10">
        <v>95803002</v>
      </c>
      <c r="C144" s="2" t="s">
        <v>1723</v>
      </c>
      <c r="D144" s="3">
        <v>45076</v>
      </c>
      <c r="E144" s="5">
        <v>2.31</v>
      </c>
      <c r="F144" s="2">
        <v>174988</v>
      </c>
      <c r="G144" s="2" t="s">
        <v>23</v>
      </c>
      <c r="H144" s="10">
        <v>3120101</v>
      </c>
      <c r="I144" s="10">
        <v>61504</v>
      </c>
    </row>
    <row r="145" spans="1:9" x14ac:dyDescent="0.25">
      <c r="A145" s="10">
        <v>400</v>
      </c>
      <c r="B145" s="10">
        <v>95803018</v>
      </c>
      <c r="C145" s="2" t="s">
        <v>1724</v>
      </c>
      <c r="D145" s="3">
        <v>45076</v>
      </c>
      <c r="E145" s="5">
        <v>-9.85</v>
      </c>
      <c r="F145" s="2">
        <v>174990</v>
      </c>
      <c r="G145" s="2" t="s">
        <v>23</v>
      </c>
      <c r="H145" s="10">
        <v>3120101</v>
      </c>
      <c r="I145" s="10">
        <v>61504</v>
      </c>
    </row>
    <row r="146" spans="1:9" x14ac:dyDescent="0.25">
      <c r="A146" s="10">
        <v>400</v>
      </c>
      <c r="B146" s="10">
        <v>95804674</v>
      </c>
      <c r="C146" s="2" t="s">
        <v>1730</v>
      </c>
      <c r="D146" s="3">
        <v>45077</v>
      </c>
      <c r="E146" s="5">
        <v>1.96</v>
      </c>
      <c r="F146" s="2">
        <v>175181</v>
      </c>
      <c r="G146" s="2" t="s">
        <v>23</v>
      </c>
      <c r="H146" s="10">
        <v>3120101</v>
      </c>
      <c r="I146" s="10">
        <v>61503</v>
      </c>
    </row>
    <row r="147" spans="1:9" x14ac:dyDescent="0.25">
      <c r="A147" s="10">
        <v>300</v>
      </c>
      <c r="B147" s="10">
        <v>95775734</v>
      </c>
      <c r="C147" s="2" t="s">
        <v>1392</v>
      </c>
      <c r="D147" s="3">
        <v>45049</v>
      </c>
      <c r="E147" s="5">
        <v>5.78</v>
      </c>
      <c r="F147" s="2">
        <v>253007</v>
      </c>
      <c r="G147" s="2" t="s">
        <v>23</v>
      </c>
      <c r="H147" s="10">
        <v>3120101</v>
      </c>
      <c r="I147" s="10">
        <v>61404</v>
      </c>
    </row>
    <row r="148" spans="1:9" x14ac:dyDescent="0.25">
      <c r="A148" s="10">
        <v>300</v>
      </c>
      <c r="B148" s="10">
        <v>95778471</v>
      </c>
      <c r="C148" s="2" t="s">
        <v>1446</v>
      </c>
      <c r="D148" s="3">
        <v>45051</v>
      </c>
      <c r="E148" s="5">
        <v>1.45</v>
      </c>
      <c r="F148" s="2">
        <v>253212</v>
      </c>
      <c r="G148" s="2" t="s">
        <v>23</v>
      </c>
      <c r="H148" s="10">
        <v>3120101</v>
      </c>
      <c r="I148" s="10">
        <v>61404</v>
      </c>
    </row>
    <row r="149" spans="1:9" x14ac:dyDescent="0.25">
      <c r="A149" s="10">
        <v>300</v>
      </c>
      <c r="B149" s="10">
        <v>95781478</v>
      </c>
      <c r="C149" s="2" t="s">
        <v>1461</v>
      </c>
      <c r="D149" s="3">
        <v>45054</v>
      </c>
      <c r="E149" s="5">
        <v>2.41</v>
      </c>
      <c r="F149" s="2">
        <v>253411</v>
      </c>
      <c r="G149" s="2" t="s">
        <v>23</v>
      </c>
      <c r="H149" s="10">
        <v>3120101</v>
      </c>
      <c r="I149" s="10">
        <v>61401</v>
      </c>
    </row>
    <row r="150" spans="1:9" x14ac:dyDescent="0.25">
      <c r="A150" s="10">
        <v>300</v>
      </c>
      <c r="B150" s="10">
        <v>95781790</v>
      </c>
      <c r="C150" s="2" t="s">
        <v>1465</v>
      </c>
      <c r="D150" s="3">
        <v>45055</v>
      </c>
      <c r="E150" s="5">
        <v>1.32</v>
      </c>
      <c r="F150" s="2">
        <v>253431</v>
      </c>
      <c r="G150" s="2" t="s">
        <v>23</v>
      </c>
      <c r="H150" s="10">
        <v>3120101</v>
      </c>
      <c r="I150" s="10">
        <v>61401</v>
      </c>
    </row>
    <row r="151" spans="1:9" x14ac:dyDescent="0.25">
      <c r="A151" s="10">
        <v>300</v>
      </c>
      <c r="B151" s="10">
        <v>95784899</v>
      </c>
      <c r="C151" s="2" t="s">
        <v>1483</v>
      </c>
      <c r="D151" s="3">
        <v>45057</v>
      </c>
      <c r="E151" s="5">
        <v>45.38</v>
      </c>
      <c r="F151" s="2">
        <v>253661</v>
      </c>
      <c r="G151" s="2" t="s">
        <v>23</v>
      </c>
      <c r="H151" s="10">
        <v>3120101</v>
      </c>
      <c r="I151" s="10">
        <v>61401</v>
      </c>
    </row>
    <row r="152" spans="1:9" x14ac:dyDescent="0.25">
      <c r="A152" s="10">
        <v>300</v>
      </c>
      <c r="B152" s="10">
        <v>95784902</v>
      </c>
      <c r="C152" s="2" t="s">
        <v>1484</v>
      </c>
      <c r="D152" s="3">
        <v>45057</v>
      </c>
      <c r="E152" s="5">
        <v>0.21</v>
      </c>
      <c r="F152" s="2">
        <v>253662</v>
      </c>
      <c r="G152" s="2" t="s">
        <v>23</v>
      </c>
      <c r="H152" s="10">
        <v>3120101</v>
      </c>
      <c r="I152" s="10">
        <v>61404</v>
      </c>
    </row>
    <row r="153" spans="1:9" x14ac:dyDescent="0.25">
      <c r="A153" s="10">
        <v>300</v>
      </c>
      <c r="B153" s="10">
        <v>95784903</v>
      </c>
      <c r="C153" s="2" t="s">
        <v>1485</v>
      </c>
      <c r="D153" s="3">
        <v>45057</v>
      </c>
      <c r="E153" s="5">
        <v>15.97</v>
      </c>
      <c r="F153" s="2">
        <v>253663</v>
      </c>
      <c r="G153" s="2" t="s">
        <v>23</v>
      </c>
      <c r="H153" s="10">
        <v>3120101</v>
      </c>
      <c r="I153" s="10">
        <v>61401</v>
      </c>
    </row>
    <row r="154" spans="1:9" x14ac:dyDescent="0.25">
      <c r="A154" s="10">
        <v>300</v>
      </c>
      <c r="B154" s="10">
        <v>95785767</v>
      </c>
      <c r="C154" s="2" t="s">
        <v>1496</v>
      </c>
      <c r="D154" s="3">
        <v>45058</v>
      </c>
      <c r="E154" s="5">
        <v>12.87</v>
      </c>
      <c r="F154" s="2">
        <v>253750</v>
      </c>
      <c r="G154" s="2" t="s">
        <v>23</v>
      </c>
      <c r="H154" s="10">
        <v>3120101</v>
      </c>
      <c r="I154" s="10">
        <v>61404</v>
      </c>
    </row>
    <row r="155" spans="1:9" x14ac:dyDescent="0.25">
      <c r="A155" s="10">
        <v>300</v>
      </c>
      <c r="B155" s="10">
        <v>95789531</v>
      </c>
      <c r="C155" s="2" t="s">
        <v>1522</v>
      </c>
      <c r="D155" s="3">
        <v>45062</v>
      </c>
      <c r="E155" s="5">
        <v>5.94</v>
      </c>
      <c r="F155" s="2">
        <v>253986</v>
      </c>
      <c r="G155" s="2" t="s">
        <v>23</v>
      </c>
      <c r="H155" s="10">
        <v>3120101</v>
      </c>
      <c r="I155" s="10">
        <v>61404</v>
      </c>
    </row>
    <row r="156" spans="1:9" x14ac:dyDescent="0.25">
      <c r="A156" s="10">
        <v>300</v>
      </c>
      <c r="B156" s="10">
        <v>95789533</v>
      </c>
      <c r="C156" s="2" t="s">
        <v>1523</v>
      </c>
      <c r="D156" s="3">
        <v>45062</v>
      </c>
      <c r="E156" s="5">
        <v>5.94</v>
      </c>
      <c r="F156" s="2">
        <v>253987</v>
      </c>
      <c r="G156" s="2" t="s">
        <v>23</v>
      </c>
      <c r="H156" s="10">
        <v>3120101</v>
      </c>
      <c r="I156" s="10">
        <v>61404</v>
      </c>
    </row>
    <row r="157" spans="1:9" x14ac:dyDescent="0.25">
      <c r="A157" s="10">
        <v>300</v>
      </c>
      <c r="B157" s="10">
        <v>95789534</v>
      </c>
      <c r="C157" s="2" t="s">
        <v>1524</v>
      </c>
      <c r="D157" s="3">
        <v>45062</v>
      </c>
      <c r="E157" s="5">
        <v>5.94</v>
      </c>
      <c r="F157" s="2">
        <v>253988</v>
      </c>
      <c r="G157" s="2" t="s">
        <v>23</v>
      </c>
      <c r="H157" s="10">
        <v>3120101</v>
      </c>
      <c r="I157" s="10">
        <v>61404</v>
      </c>
    </row>
    <row r="158" spans="1:9" x14ac:dyDescent="0.25">
      <c r="A158" s="10">
        <v>300</v>
      </c>
      <c r="B158" s="10">
        <v>95789686</v>
      </c>
      <c r="C158" s="2" t="s">
        <v>1529</v>
      </c>
      <c r="D158" s="3">
        <v>45063</v>
      </c>
      <c r="E158" s="5">
        <v>5.94</v>
      </c>
      <c r="F158" s="2">
        <v>253994</v>
      </c>
      <c r="G158" s="2" t="s">
        <v>23</v>
      </c>
      <c r="H158" s="10">
        <v>3120101</v>
      </c>
      <c r="I158" s="10">
        <v>61404</v>
      </c>
    </row>
    <row r="159" spans="1:9" x14ac:dyDescent="0.25">
      <c r="A159" s="10">
        <v>300</v>
      </c>
      <c r="B159" s="10">
        <v>95791541</v>
      </c>
      <c r="C159" s="2" t="s">
        <v>1565</v>
      </c>
      <c r="D159" s="3">
        <v>45064</v>
      </c>
      <c r="E159" s="5">
        <v>5.89</v>
      </c>
      <c r="F159" s="2">
        <v>254122</v>
      </c>
      <c r="G159" s="2" t="s">
        <v>23</v>
      </c>
      <c r="H159" s="10">
        <v>3120101</v>
      </c>
      <c r="I159" s="10">
        <v>61403</v>
      </c>
    </row>
    <row r="160" spans="1:9" x14ac:dyDescent="0.25">
      <c r="A160" s="10">
        <v>300</v>
      </c>
      <c r="B160" s="10">
        <v>95791750</v>
      </c>
      <c r="C160" s="2" t="s">
        <v>1568</v>
      </c>
      <c r="D160" s="3">
        <v>45065</v>
      </c>
      <c r="E160" s="5">
        <v>13.86</v>
      </c>
      <c r="F160" s="2">
        <v>254128</v>
      </c>
      <c r="G160" s="2" t="s">
        <v>23</v>
      </c>
      <c r="H160" s="10">
        <v>3120101</v>
      </c>
      <c r="I160" s="10">
        <v>61403</v>
      </c>
    </row>
    <row r="161" spans="1:9" x14ac:dyDescent="0.25">
      <c r="A161" s="10">
        <v>300</v>
      </c>
      <c r="B161" s="10">
        <v>95792091</v>
      </c>
      <c r="C161" s="2" t="s">
        <v>1571</v>
      </c>
      <c r="D161" s="3">
        <v>45065</v>
      </c>
      <c r="E161" s="5">
        <v>17.329999999999998</v>
      </c>
      <c r="F161" s="2">
        <v>254182</v>
      </c>
      <c r="G161" s="2" t="s">
        <v>23</v>
      </c>
      <c r="H161" s="10">
        <v>3120101</v>
      </c>
      <c r="I161" s="10">
        <v>61404</v>
      </c>
    </row>
    <row r="162" spans="1:9" x14ac:dyDescent="0.25">
      <c r="A162" s="10">
        <v>300</v>
      </c>
      <c r="B162" s="10">
        <v>95798190</v>
      </c>
      <c r="C162" s="2" t="s">
        <v>1665</v>
      </c>
      <c r="D162" s="3">
        <v>45071</v>
      </c>
      <c r="E162" s="5">
        <v>9.82</v>
      </c>
      <c r="F162" s="2">
        <v>254589</v>
      </c>
      <c r="G162" s="2" t="s">
        <v>23</v>
      </c>
      <c r="H162" s="10">
        <v>3120101</v>
      </c>
      <c r="I162" s="10">
        <v>61403</v>
      </c>
    </row>
    <row r="163" spans="1:9" x14ac:dyDescent="0.25">
      <c r="A163" s="10">
        <v>300</v>
      </c>
      <c r="B163" s="10">
        <v>95798342</v>
      </c>
      <c r="C163" s="2" t="s">
        <v>1668</v>
      </c>
      <c r="D163" s="3">
        <v>45071</v>
      </c>
      <c r="E163" s="5">
        <v>11.78</v>
      </c>
      <c r="F163" s="2">
        <v>254593</v>
      </c>
      <c r="G163" s="2" t="s">
        <v>23</v>
      </c>
      <c r="H163" s="10">
        <v>3120101</v>
      </c>
      <c r="I163" s="10">
        <v>61403</v>
      </c>
    </row>
    <row r="164" spans="1:9" x14ac:dyDescent="0.25">
      <c r="A164" s="10">
        <v>200</v>
      </c>
      <c r="B164" s="10">
        <v>95774251</v>
      </c>
      <c r="C164" s="2" t="s">
        <v>1379</v>
      </c>
      <c r="D164" s="3">
        <v>45048</v>
      </c>
      <c r="E164" s="5">
        <v>22.95</v>
      </c>
      <c r="F164" s="2">
        <v>452399</v>
      </c>
      <c r="G164" s="2" t="s">
        <v>23</v>
      </c>
      <c r="H164" s="10">
        <v>3120101</v>
      </c>
      <c r="I164" s="10">
        <v>61201</v>
      </c>
    </row>
    <row r="165" spans="1:9" x14ac:dyDescent="0.25">
      <c r="A165" s="10">
        <v>200</v>
      </c>
      <c r="B165" s="10">
        <v>95775038</v>
      </c>
      <c r="C165" s="2" t="s">
        <v>1383</v>
      </c>
      <c r="D165" s="3">
        <v>45048</v>
      </c>
      <c r="E165" s="5">
        <v>5.78</v>
      </c>
      <c r="F165" s="2">
        <v>452515</v>
      </c>
      <c r="G165" s="2" t="s">
        <v>23</v>
      </c>
      <c r="H165" s="10">
        <v>3120101</v>
      </c>
      <c r="I165" s="10">
        <v>61201</v>
      </c>
    </row>
    <row r="166" spans="1:9" x14ac:dyDescent="0.25">
      <c r="A166" s="10">
        <v>200</v>
      </c>
      <c r="B166" s="10">
        <v>95775574</v>
      </c>
      <c r="C166" s="2" t="s">
        <v>1389</v>
      </c>
      <c r="D166" s="3">
        <v>45049</v>
      </c>
      <c r="E166" s="5">
        <v>3.29</v>
      </c>
      <c r="F166" s="2">
        <v>452536</v>
      </c>
      <c r="G166" s="2" t="s">
        <v>23</v>
      </c>
      <c r="H166" s="10">
        <v>3120101</v>
      </c>
      <c r="I166" s="10">
        <v>61201</v>
      </c>
    </row>
    <row r="167" spans="1:9" x14ac:dyDescent="0.25">
      <c r="A167" s="10">
        <v>200</v>
      </c>
      <c r="B167" s="10">
        <v>95776304</v>
      </c>
      <c r="C167" s="2" t="s">
        <v>1395</v>
      </c>
      <c r="D167" s="3">
        <v>45049</v>
      </c>
      <c r="E167" s="5">
        <v>2.1800000000000002</v>
      </c>
      <c r="F167" s="2">
        <v>452640</v>
      </c>
      <c r="G167" s="2" t="s">
        <v>23</v>
      </c>
      <c r="H167" s="10">
        <v>3120101</v>
      </c>
      <c r="I167" s="10">
        <v>61204</v>
      </c>
    </row>
    <row r="168" spans="1:9" x14ac:dyDescent="0.25">
      <c r="A168" s="10">
        <v>200</v>
      </c>
      <c r="B168" s="10">
        <v>95776323</v>
      </c>
      <c r="C168" s="2" t="s">
        <v>1396</v>
      </c>
      <c r="D168" s="3">
        <v>45049</v>
      </c>
      <c r="E168" s="5">
        <v>12.21</v>
      </c>
      <c r="F168" s="2">
        <v>452644</v>
      </c>
      <c r="G168" s="2" t="s">
        <v>23</v>
      </c>
      <c r="H168" s="10">
        <v>3120101</v>
      </c>
      <c r="I168" s="10">
        <v>62801</v>
      </c>
    </row>
    <row r="169" spans="1:9" x14ac:dyDescent="0.25">
      <c r="A169" s="10">
        <v>200</v>
      </c>
      <c r="B169" s="10">
        <v>95776326</v>
      </c>
      <c r="C169" s="2" t="s">
        <v>1397</v>
      </c>
      <c r="D169" s="3">
        <v>45049</v>
      </c>
      <c r="E169" s="5">
        <v>1.78</v>
      </c>
      <c r="F169" s="2">
        <v>452647</v>
      </c>
      <c r="G169" s="2" t="s">
        <v>23</v>
      </c>
      <c r="H169" s="10">
        <v>3120101</v>
      </c>
      <c r="I169" s="10">
        <v>62804</v>
      </c>
    </row>
    <row r="170" spans="1:9" x14ac:dyDescent="0.25">
      <c r="A170" s="10">
        <v>200</v>
      </c>
      <c r="B170" s="10">
        <v>95776330</v>
      </c>
      <c r="C170" s="2" t="s">
        <v>1398</v>
      </c>
      <c r="D170" s="3">
        <v>45049</v>
      </c>
      <c r="E170" s="5">
        <v>12.21</v>
      </c>
      <c r="F170" s="2">
        <v>452651</v>
      </c>
      <c r="G170" s="2" t="s">
        <v>23</v>
      </c>
      <c r="H170" s="10">
        <v>3120101</v>
      </c>
      <c r="I170" s="10">
        <v>62801</v>
      </c>
    </row>
    <row r="171" spans="1:9" x14ac:dyDescent="0.25">
      <c r="A171" s="10">
        <v>200</v>
      </c>
      <c r="B171" s="10">
        <v>95777480</v>
      </c>
      <c r="C171" s="2" t="s">
        <v>1408</v>
      </c>
      <c r="D171" s="3">
        <v>45050</v>
      </c>
      <c r="E171" s="5">
        <v>6.19</v>
      </c>
      <c r="F171" s="2">
        <v>452794</v>
      </c>
      <c r="G171" s="2" t="s">
        <v>23</v>
      </c>
      <c r="H171" s="10">
        <v>3120101</v>
      </c>
      <c r="I171" s="10">
        <v>61201</v>
      </c>
    </row>
    <row r="172" spans="1:9" x14ac:dyDescent="0.25">
      <c r="A172" s="10">
        <v>200</v>
      </c>
      <c r="B172" s="10">
        <v>95777525</v>
      </c>
      <c r="C172" s="2" t="s">
        <v>1409</v>
      </c>
      <c r="D172" s="3">
        <v>45050</v>
      </c>
      <c r="E172" s="5">
        <v>0.61</v>
      </c>
      <c r="F172" s="2">
        <v>452795</v>
      </c>
      <c r="G172" s="2" t="s">
        <v>23</v>
      </c>
      <c r="H172" s="10">
        <v>3120101</v>
      </c>
      <c r="I172" s="10">
        <v>61201</v>
      </c>
    </row>
    <row r="173" spans="1:9" x14ac:dyDescent="0.25">
      <c r="A173" s="10">
        <v>200</v>
      </c>
      <c r="B173" s="10">
        <v>95777526</v>
      </c>
      <c r="C173" s="2" t="s">
        <v>1410</v>
      </c>
      <c r="D173" s="3">
        <v>45050</v>
      </c>
      <c r="E173" s="5">
        <v>2.1800000000000002</v>
      </c>
      <c r="F173" s="2">
        <v>452796</v>
      </c>
      <c r="G173" s="2" t="s">
        <v>23</v>
      </c>
      <c r="H173" s="10">
        <v>3120101</v>
      </c>
      <c r="I173" s="10">
        <v>61201</v>
      </c>
    </row>
    <row r="174" spans="1:9" x14ac:dyDescent="0.25">
      <c r="A174" s="10">
        <v>200</v>
      </c>
      <c r="B174" s="10">
        <v>95778210</v>
      </c>
      <c r="C174" s="2" t="s">
        <v>1415</v>
      </c>
      <c r="D174" s="3">
        <v>45051</v>
      </c>
      <c r="E174" s="5">
        <v>9.9</v>
      </c>
      <c r="F174" s="2">
        <v>452890</v>
      </c>
      <c r="G174" s="2" t="s">
        <v>23</v>
      </c>
      <c r="H174" s="10">
        <v>3120101</v>
      </c>
      <c r="I174" s="10">
        <v>61401</v>
      </c>
    </row>
    <row r="175" spans="1:9" x14ac:dyDescent="0.25">
      <c r="A175" s="10">
        <v>200</v>
      </c>
      <c r="B175" s="10">
        <v>95778217</v>
      </c>
      <c r="C175" s="2" t="s">
        <v>1416</v>
      </c>
      <c r="D175" s="3">
        <v>45051</v>
      </c>
      <c r="E175" s="5">
        <v>6.11</v>
      </c>
      <c r="F175" s="2">
        <v>452897</v>
      </c>
      <c r="G175" s="2" t="s">
        <v>23</v>
      </c>
      <c r="H175" s="10">
        <v>3120101</v>
      </c>
      <c r="I175" s="10">
        <v>61201</v>
      </c>
    </row>
    <row r="176" spans="1:9" x14ac:dyDescent="0.25">
      <c r="A176" s="10">
        <v>200</v>
      </c>
      <c r="B176" s="10">
        <v>95778218</v>
      </c>
      <c r="C176" s="2" t="s">
        <v>1417</v>
      </c>
      <c r="D176" s="3">
        <v>45051</v>
      </c>
      <c r="E176" s="5">
        <v>6.11</v>
      </c>
      <c r="F176" s="2">
        <v>452898</v>
      </c>
      <c r="G176" s="2" t="s">
        <v>23</v>
      </c>
      <c r="H176" s="10">
        <v>3120101</v>
      </c>
      <c r="I176" s="10">
        <v>61401</v>
      </c>
    </row>
    <row r="177" spans="1:9" x14ac:dyDescent="0.25">
      <c r="A177" s="10">
        <v>200</v>
      </c>
      <c r="B177" s="10">
        <v>95778220</v>
      </c>
      <c r="C177" s="2" t="s">
        <v>1418</v>
      </c>
      <c r="D177" s="3">
        <v>45051</v>
      </c>
      <c r="E177" s="5">
        <v>7.43</v>
      </c>
      <c r="F177" s="2">
        <v>452900</v>
      </c>
      <c r="G177" s="2" t="s">
        <v>23</v>
      </c>
      <c r="H177" s="10">
        <v>3120101</v>
      </c>
      <c r="I177" s="10">
        <v>62401</v>
      </c>
    </row>
    <row r="178" spans="1:9" x14ac:dyDescent="0.25">
      <c r="A178" s="10">
        <v>200</v>
      </c>
      <c r="B178" s="10">
        <v>95778221</v>
      </c>
      <c r="C178" s="2" t="s">
        <v>1419</v>
      </c>
      <c r="D178" s="3">
        <v>45051</v>
      </c>
      <c r="E178" s="5">
        <v>2.48</v>
      </c>
      <c r="F178" s="2">
        <v>452901</v>
      </c>
      <c r="G178" s="2" t="s">
        <v>23</v>
      </c>
      <c r="H178" s="10">
        <v>3120101</v>
      </c>
      <c r="I178" s="10">
        <v>61201</v>
      </c>
    </row>
    <row r="179" spans="1:9" x14ac:dyDescent="0.25">
      <c r="A179" s="10">
        <v>200</v>
      </c>
      <c r="B179" s="10">
        <v>95778222</v>
      </c>
      <c r="C179" s="2" t="s">
        <v>1420</v>
      </c>
      <c r="D179" s="3">
        <v>45051</v>
      </c>
      <c r="E179" s="5">
        <v>2.48</v>
      </c>
      <c r="F179" s="2">
        <v>452902</v>
      </c>
      <c r="G179" s="2" t="s">
        <v>23</v>
      </c>
      <c r="H179" s="10">
        <v>3120101</v>
      </c>
      <c r="I179" s="10">
        <v>61201</v>
      </c>
    </row>
    <row r="180" spans="1:9" x14ac:dyDescent="0.25">
      <c r="A180" s="10">
        <v>200</v>
      </c>
      <c r="B180" s="10">
        <v>95778223</v>
      </c>
      <c r="C180" s="2" t="s">
        <v>1421</v>
      </c>
      <c r="D180" s="3">
        <v>45051</v>
      </c>
      <c r="E180" s="5">
        <v>18.32</v>
      </c>
      <c r="F180" s="2">
        <v>452903</v>
      </c>
      <c r="G180" s="2" t="s">
        <v>23</v>
      </c>
      <c r="H180" s="10">
        <v>3120101</v>
      </c>
      <c r="I180" s="10">
        <v>62401</v>
      </c>
    </row>
    <row r="181" spans="1:9" x14ac:dyDescent="0.25">
      <c r="A181" s="10">
        <v>200</v>
      </c>
      <c r="B181" s="10">
        <v>95778224</v>
      </c>
      <c r="C181" s="2" t="s">
        <v>1422</v>
      </c>
      <c r="D181" s="3">
        <v>45051</v>
      </c>
      <c r="E181" s="5">
        <v>6.11</v>
      </c>
      <c r="F181" s="2">
        <v>452904</v>
      </c>
      <c r="G181" s="2" t="s">
        <v>23</v>
      </c>
      <c r="H181" s="10">
        <v>3120101</v>
      </c>
      <c r="I181" s="10">
        <v>61401</v>
      </c>
    </row>
    <row r="182" spans="1:9" x14ac:dyDescent="0.25">
      <c r="A182" s="10">
        <v>200</v>
      </c>
      <c r="B182" s="10">
        <v>95778265</v>
      </c>
      <c r="C182" s="2" t="s">
        <v>1423</v>
      </c>
      <c r="D182" s="3">
        <v>45051</v>
      </c>
      <c r="E182" s="5">
        <v>3.05</v>
      </c>
      <c r="F182" s="2">
        <v>452910</v>
      </c>
      <c r="G182" s="2" t="s">
        <v>23</v>
      </c>
      <c r="H182" s="10">
        <v>3120101</v>
      </c>
      <c r="I182" s="10">
        <v>61401</v>
      </c>
    </row>
    <row r="183" spans="1:9" x14ac:dyDescent="0.25">
      <c r="A183" s="10">
        <v>200</v>
      </c>
      <c r="B183" s="10">
        <v>95778266</v>
      </c>
      <c r="C183" s="2" t="s">
        <v>1424</v>
      </c>
      <c r="D183" s="3">
        <v>45051</v>
      </c>
      <c r="E183" s="5">
        <v>6.11</v>
      </c>
      <c r="F183" s="2">
        <v>452911</v>
      </c>
      <c r="G183" s="2" t="s">
        <v>23</v>
      </c>
      <c r="H183" s="10">
        <v>3120101</v>
      </c>
      <c r="I183" s="10">
        <v>61401</v>
      </c>
    </row>
    <row r="184" spans="1:9" x14ac:dyDescent="0.25">
      <c r="A184" s="10">
        <v>200</v>
      </c>
      <c r="B184" s="10">
        <v>95778273</v>
      </c>
      <c r="C184" s="2" t="s">
        <v>1425</v>
      </c>
      <c r="D184" s="3">
        <v>45051</v>
      </c>
      <c r="E184" s="5">
        <v>18.32</v>
      </c>
      <c r="F184" s="2">
        <v>452918</v>
      </c>
      <c r="G184" s="2" t="s">
        <v>23</v>
      </c>
      <c r="H184" s="10">
        <v>3120101</v>
      </c>
      <c r="I184" s="10">
        <v>61201</v>
      </c>
    </row>
    <row r="185" spans="1:9" x14ac:dyDescent="0.25">
      <c r="A185" s="10">
        <v>200</v>
      </c>
      <c r="B185" s="10">
        <v>95778275</v>
      </c>
      <c r="C185" s="2" t="s">
        <v>1426</v>
      </c>
      <c r="D185" s="3">
        <v>45051</v>
      </c>
      <c r="E185" s="5">
        <v>6.11</v>
      </c>
      <c r="F185" s="2">
        <v>452920</v>
      </c>
      <c r="G185" s="2" t="s">
        <v>23</v>
      </c>
      <c r="H185" s="10">
        <v>3120101</v>
      </c>
      <c r="I185" s="10">
        <v>61401</v>
      </c>
    </row>
    <row r="186" spans="1:9" x14ac:dyDescent="0.25">
      <c r="A186" s="10">
        <v>200</v>
      </c>
      <c r="B186" s="10">
        <v>95778276</v>
      </c>
      <c r="C186" s="2" t="s">
        <v>1427</v>
      </c>
      <c r="D186" s="3">
        <v>45051</v>
      </c>
      <c r="E186" s="5">
        <v>7.33</v>
      </c>
      <c r="F186" s="2">
        <v>452921</v>
      </c>
      <c r="G186" s="2" t="s">
        <v>23</v>
      </c>
      <c r="H186" s="10">
        <v>3120101</v>
      </c>
      <c r="I186" s="10">
        <v>61201</v>
      </c>
    </row>
    <row r="187" spans="1:9" x14ac:dyDescent="0.25">
      <c r="A187" s="10">
        <v>200</v>
      </c>
      <c r="B187" s="10">
        <v>95778279</v>
      </c>
      <c r="C187" s="2" t="s">
        <v>1428</v>
      </c>
      <c r="D187" s="3">
        <v>45051</v>
      </c>
      <c r="E187" s="5">
        <v>30.53</v>
      </c>
      <c r="F187" s="2">
        <v>452924</v>
      </c>
      <c r="G187" s="2" t="s">
        <v>23</v>
      </c>
      <c r="H187" s="10">
        <v>3120101</v>
      </c>
      <c r="I187" s="10">
        <v>61401</v>
      </c>
    </row>
    <row r="188" spans="1:9" x14ac:dyDescent="0.25">
      <c r="A188" s="10">
        <v>200</v>
      </c>
      <c r="B188" s="10">
        <v>95778280</v>
      </c>
      <c r="C188" s="2" t="s">
        <v>1429</v>
      </c>
      <c r="D188" s="3">
        <v>45051</v>
      </c>
      <c r="E188" s="5">
        <v>12.21</v>
      </c>
      <c r="F188" s="2">
        <v>452925</v>
      </c>
      <c r="G188" s="2" t="s">
        <v>23</v>
      </c>
      <c r="H188" s="10">
        <v>3120101</v>
      </c>
      <c r="I188" s="10">
        <v>61201</v>
      </c>
    </row>
    <row r="189" spans="1:9" x14ac:dyDescent="0.25">
      <c r="A189" s="10">
        <v>200</v>
      </c>
      <c r="B189" s="10">
        <v>95778281</v>
      </c>
      <c r="C189" s="2" t="s">
        <v>1430</v>
      </c>
      <c r="D189" s="3">
        <v>45051</v>
      </c>
      <c r="E189" s="5">
        <v>6.11</v>
      </c>
      <c r="F189" s="2">
        <v>452926</v>
      </c>
      <c r="G189" s="2" t="s">
        <v>23</v>
      </c>
      <c r="H189" s="10">
        <v>3120101</v>
      </c>
      <c r="I189" s="10">
        <v>62401</v>
      </c>
    </row>
    <row r="190" spans="1:9" x14ac:dyDescent="0.25">
      <c r="A190" s="10">
        <v>200</v>
      </c>
      <c r="B190" s="10">
        <v>95778291</v>
      </c>
      <c r="C190" s="2" t="s">
        <v>1431</v>
      </c>
      <c r="D190" s="3">
        <v>45051</v>
      </c>
      <c r="E190" s="5">
        <v>30.53</v>
      </c>
      <c r="F190" s="2">
        <v>452928</v>
      </c>
      <c r="G190" s="2" t="s">
        <v>23</v>
      </c>
      <c r="H190" s="10">
        <v>3120101</v>
      </c>
      <c r="I190" s="10">
        <v>61401</v>
      </c>
    </row>
    <row r="191" spans="1:9" x14ac:dyDescent="0.25">
      <c r="A191" s="10">
        <v>200</v>
      </c>
      <c r="B191" s="10">
        <v>95778296</v>
      </c>
      <c r="C191" s="2" t="s">
        <v>1432</v>
      </c>
      <c r="D191" s="3">
        <v>45051</v>
      </c>
      <c r="E191" s="5">
        <v>30.53</v>
      </c>
      <c r="F191" s="2">
        <v>452933</v>
      </c>
      <c r="G191" s="2" t="s">
        <v>23</v>
      </c>
      <c r="H191" s="10">
        <v>3120101</v>
      </c>
      <c r="I191" s="10">
        <v>61401</v>
      </c>
    </row>
    <row r="192" spans="1:9" x14ac:dyDescent="0.25">
      <c r="A192" s="10">
        <v>200</v>
      </c>
      <c r="B192" s="10">
        <v>95778297</v>
      </c>
      <c r="C192" s="2" t="s">
        <v>1433</v>
      </c>
      <c r="D192" s="3">
        <v>45051</v>
      </c>
      <c r="E192" s="5">
        <v>12.21</v>
      </c>
      <c r="F192" s="2">
        <v>452934</v>
      </c>
      <c r="G192" s="2" t="s">
        <v>23</v>
      </c>
      <c r="H192" s="10">
        <v>3120101</v>
      </c>
      <c r="I192" s="10">
        <v>62401</v>
      </c>
    </row>
    <row r="193" spans="1:9" x14ac:dyDescent="0.25">
      <c r="A193" s="10">
        <v>200</v>
      </c>
      <c r="B193" s="10">
        <v>95778297</v>
      </c>
      <c r="C193" s="2" t="s">
        <v>1433</v>
      </c>
      <c r="D193" s="3">
        <v>45051</v>
      </c>
      <c r="E193" s="5">
        <v>0.11</v>
      </c>
      <c r="F193" s="2">
        <v>452934</v>
      </c>
      <c r="G193" s="2" t="s">
        <v>23</v>
      </c>
      <c r="H193" s="10">
        <v>3120101</v>
      </c>
      <c r="I193" s="10">
        <v>62404</v>
      </c>
    </row>
    <row r="194" spans="1:9" x14ac:dyDescent="0.25">
      <c r="A194" s="10">
        <v>200</v>
      </c>
      <c r="B194" s="10">
        <v>95778298</v>
      </c>
      <c r="C194" s="2" t="s">
        <v>1434</v>
      </c>
      <c r="D194" s="3">
        <v>45051</v>
      </c>
      <c r="E194" s="5">
        <v>6.11</v>
      </c>
      <c r="F194" s="2">
        <v>452935</v>
      </c>
      <c r="G194" s="2" t="s">
        <v>23</v>
      </c>
      <c r="H194" s="10">
        <v>3120101</v>
      </c>
      <c r="I194" s="10">
        <v>62401</v>
      </c>
    </row>
    <row r="195" spans="1:9" x14ac:dyDescent="0.25">
      <c r="A195" s="10">
        <v>200</v>
      </c>
      <c r="B195" s="10">
        <v>95778301</v>
      </c>
      <c r="C195" s="2" t="s">
        <v>1435</v>
      </c>
      <c r="D195" s="3">
        <v>45051</v>
      </c>
      <c r="E195" s="5">
        <v>12.21</v>
      </c>
      <c r="F195" s="2">
        <v>452938</v>
      </c>
      <c r="G195" s="2" t="s">
        <v>23</v>
      </c>
      <c r="H195" s="10">
        <v>3120101</v>
      </c>
      <c r="I195" s="10">
        <v>61401</v>
      </c>
    </row>
    <row r="196" spans="1:9" x14ac:dyDescent="0.25">
      <c r="A196" s="10">
        <v>200</v>
      </c>
      <c r="B196" s="10">
        <v>95778340</v>
      </c>
      <c r="C196" s="2" t="s">
        <v>1436</v>
      </c>
      <c r="D196" s="3">
        <v>45051</v>
      </c>
      <c r="E196" s="5">
        <v>7.43</v>
      </c>
      <c r="F196" s="2">
        <v>452955</v>
      </c>
      <c r="G196" s="2" t="s">
        <v>23</v>
      </c>
      <c r="H196" s="10">
        <v>3120101</v>
      </c>
      <c r="I196" s="10">
        <v>61201</v>
      </c>
    </row>
    <row r="197" spans="1:9" x14ac:dyDescent="0.25">
      <c r="A197" s="10">
        <v>200</v>
      </c>
      <c r="B197" s="10">
        <v>95778341</v>
      </c>
      <c r="C197" s="2" t="s">
        <v>1437</v>
      </c>
      <c r="D197" s="3">
        <v>45051</v>
      </c>
      <c r="E197" s="5">
        <v>4.95</v>
      </c>
      <c r="F197" s="2">
        <v>452956</v>
      </c>
      <c r="G197" s="2" t="s">
        <v>23</v>
      </c>
      <c r="H197" s="10">
        <v>3120101</v>
      </c>
      <c r="I197" s="10">
        <v>61201</v>
      </c>
    </row>
    <row r="198" spans="1:9" x14ac:dyDescent="0.25">
      <c r="A198" s="10">
        <v>200</v>
      </c>
      <c r="B198" s="10">
        <v>95778343</v>
      </c>
      <c r="C198" s="2" t="s">
        <v>1438</v>
      </c>
      <c r="D198" s="3">
        <v>45051</v>
      </c>
      <c r="E198" s="5">
        <v>5.94</v>
      </c>
      <c r="F198" s="2">
        <v>452958</v>
      </c>
      <c r="G198" s="2" t="s">
        <v>23</v>
      </c>
      <c r="H198" s="10">
        <v>3120101</v>
      </c>
      <c r="I198" s="10">
        <v>61401</v>
      </c>
    </row>
    <row r="199" spans="1:9" x14ac:dyDescent="0.25">
      <c r="A199" s="10">
        <v>200</v>
      </c>
      <c r="B199" s="10">
        <v>95778344</v>
      </c>
      <c r="C199" s="2" t="s">
        <v>1439</v>
      </c>
      <c r="D199" s="3">
        <v>45051</v>
      </c>
      <c r="E199" s="5">
        <v>7.43</v>
      </c>
      <c r="F199" s="2">
        <v>452959</v>
      </c>
      <c r="G199" s="2" t="s">
        <v>23</v>
      </c>
      <c r="H199" s="10">
        <v>3120101</v>
      </c>
      <c r="I199" s="10">
        <v>61201</v>
      </c>
    </row>
    <row r="200" spans="1:9" x14ac:dyDescent="0.25">
      <c r="A200" s="10">
        <v>200</v>
      </c>
      <c r="B200" s="10">
        <v>95778347</v>
      </c>
      <c r="C200" s="2" t="s">
        <v>1440</v>
      </c>
      <c r="D200" s="3">
        <v>45051</v>
      </c>
      <c r="E200" s="5">
        <v>4.95</v>
      </c>
      <c r="F200" s="2">
        <v>452962</v>
      </c>
      <c r="G200" s="2" t="s">
        <v>23</v>
      </c>
      <c r="H200" s="10">
        <v>3120101</v>
      </c>
      <c r="I200" s="10">
        <v>61201</v>
      </c>
    </row>
    <row r="201" spans="1:9" x14ac:dyDescent="0.25">
      <c r="A201" s="10">
        <v>200</v>
      </c>
      <c r="B201" s="10">
        <v>95778349</v>
      </c>
      <c r="C201" s="2" t="s">
        <v>1441</v>
      </c>
      <c r="D201" s="3">
        <v>45051</v>
      </c>
      <c r="E201" s="5">
        <v>1.49</v>
      </c>
      <c r="F201" s="2">
        <v>452963</v>
      </c>
      <c r="G201" s="2" t="s">
        <v>23</v>
      </c>
      <c r="H201" s="10">
        <v>3120101</v>
      </c>
      <c r="I201" s="10">
        <v>62401</v>
      </c>
    </row>
    <row r="202" spans="1:9" x14ac:dyDescent="0.25">
      <c r="A202" s="10">
        <v>200</v>
      </c>
      <c r="B202" s="10">
        <v>95778349</v>
      </c>
      <c r="C202" s="2" t="s">
        <v>1441</v>
      </c>
      <c r="D202" s="3">
        <v>45051</v>
      </c>
      <c r="E202" s="5">
        <v>0.13</v>
      </c>
      <c r="F202" s="2">
        <v>452963</v>
      </c>
      <c r="G202" s="2" t="s">
        <v>23</v>
      </c>
      <c r="H202" s="10">
        <v>3120101</v>
      </c>
      <c r="I202" s="10">
        <v>62404</v>
      </c>
    </row>
    <row r="203" spans="1:9" x14ac:dyDescent="0.25">
      <c r="A203" s="10">
        <v>200</v>
      </c>
      <c r="B203" s="10">
        <v>95778364</v>
      </c>
      <c r="C203" s="2" t="s">
        <v>1442</v>
      </c>
      <c r="D203" s="3">
        <v>45051</v>
      </c>
      <c r="E203" s="5">
        <v>4.95</v>
      </c>
      <c r="F203" s="2">
        <v>452967</v>
      </c>
      <c r="G203" s="2" t="s">
        <v>23</v>
      </c>
      <c r="H203" s="10">
        <v>3120101</v>
      </c>
      <c r="I203" s="10">
        <v>61201</v>
      </c>
    </row>
    <row r="204" spans="1:9" x14ac:dyDescent="0.25">
      <c r="A204" s="10">
        <v>200</v>
      </c>
      <c r="B204" s="10">
        <v>95778377</v>
      </c>
      <c r="C204" s="2" t="s">
        <v>1443</v>
      </c>
      <c r="D204" s="3">
        <v>45051</v>
      </c>
      <c r="E204" s="5">
        <v>1.73</v>
      </c>
      <c r="F204" s="2">
        <v>452980</v>
      </c>
      <c r="G204" s="2" t="s">
        <v>23</v>
      </c>
      <c r="H204" s="10">
        <v>3120101</v>
      </c>
      <c r="I204" s="10">
        <v>61201</v>
      </c>
    </row>
    <row r="205" spans="1:9" x14ac:dyDescent="0.25">
      <c r="A205" s="10">
        <v>200</v>
      </c>
      <c r="B205" s="10">
        <v>95778398</v>
      </c>
      <c r="C205" s="2" t="s">
        <v>1444</v>
      </c>
      <c r="D205" s="3">
        <v>45051</v>
      </c>
      <c r="E205" s="5">
        <v>2.1800000000000002</v>
      </c>
      <c r="F205" s="2">
        <v>452984</v>
      </c>
      <c r="G205" s="2" t="s">
        <v>23</v>
      </c>
      <c r="H205" s="10">
        <v>3120101</v>
      </c>
      <c r="I205" s="10">
        <v>61204</v>
      </c>
    </row>
    <row r="206" spans="1:9" x14ac:dyDescent="0.25">
      <c r="A206" s="10">
        <v>200</v>
      </c>
      <c r="B206" s="10">
        <v>95778399</v>
      </c>
      <c r="C206" s="2" t="s">
        <v>1445</v>
      </c>
      <c r="D206" s="3">
        <v>45051</v>
      </c>
      <c r="E206" s="5">
        <v>3.47</v>
      </c>
      <c r="F206" s="2">
        <v>452985</v>
      </c>
      <c r="G206" s="2" t="s">
        <v>23</v>
      </c>
      <c r="H206" s="10">
        <v>3120101</v>
      </c>
      <c r="I206" s="10">
        <v>61204</v>
      </c>
    </row>
    <row r="207" spans="1:9" x14ac:dyDescent="0.25">
      <c r="A207" s="10">
        <v>200</v>
      </c>
      <c r="B207" s="10">
        <v>95780728</v>
      </c>
      <c r="C207" s="2" t="s">
        <v>1455</v>
      </c>
      <c r="D207" s="3">
        <v>45054</v>
      </c>
      <c r="E207" s="5">
        <v>11.31</v>
      </c>
      <c r="F207" s="2">
        <v>453230</v>
      </c>
      <c r="G207" s="2" t="s">
        <v>23</v>
      </c>
      <c r="H207" s="10">
        <v>3120101</v>
      </c>
      <c r="I207" s="10">
        <v>61204</v>
      </c>
    </row>
    <row r="208" spans="1:9" x14ac:dyDescent="0.25">
      <c r="A208" s="10">
        <v>200</v>
      </c>
      <c r="B208" s="10">
        <v>95780753</v>
      </c>
      <c r="C208" s="2" t="s">
        <v>1456</v>
      </c>
      <c r="D208" s="3">
        <v>45054</v>
      </c>
      <c r="E208" s="5">
        <v>31.2</v>
      </c>
      <c r="F208" s="2">
        <v>453233</v>
      </c>
      <c r="G208" s="2" t="s">
        <v>23</v>
      </c>
      <c r="H208" s="10">
        <v>3120101</v>
      </c>
      <c r="I208" s="10">
        <v>61201</v>
      </c>
    </row>
    <row r="209" spans="1:9" x14ac:dyDescent="0.25">
      <c r="A209" s="10">
        <v>200</v>
      </c>
      <c r="B209" s="10">
        <v>95781084</v>
      </c>
      <c r="C209" s="2" t="s">
        <v>1457</v>
      </c>
      <c r="D209" s="3">
        <v>45054</v>
      </c>
      <c r="E209" s="5">
        <v>5.78</v>
      </c>
      <c r="F209" s="2">
        <v>453259</v>
      </c>
      <c r="G209" s="2" t="s">
        <v>23</v>
      </c>
      <c r="H209" s="10">
        <v>3120101</v>
      </c>
      <c r="I209" s="10">
        <v>61204</v>
      </c>
    </row>
    <row r="210" spans="1:9" x14ac:dyDescent="0.25">
      <c r="A210" s="10">
        <v>200</v>
      </c>
      <c r="B210" s="10">
        <v>95781085</v>
      </c>
      <c r="C210" s="2" t="s">
        <v>1458</v>
      </c>
      <c r="D210" s="3">
        <v>45054</v>
      </c>
      <c r="E210" s="5">
        <v>12.87</v>
      </c>
      <c r="F210" s="2">
        <v>453260</v>
      </c>
      <c r="G210" s="2" t="s">
        <v>23</v>
      </c>
      <c r="H210" s="10">
        <v>3120101</v>
      </c>
      <c r="I210" s="10">
        <v>61204</v>
      </c>
    </row>
    <row r="211" spans="1:9" x14ac:dyDescent="0.25">
      <c r="A211" s="10">
        <v>200</v>
      </c>
      <c r="B211" s="10">
        <v>95781626</v>
      </c>
      <c r="C211" s="2" t="s">
        <v>1463</v>
      </c>
      <c r="D211" s="3">
        <v>45055</v>
      </c>
      <c r="E211" s="5">
        <v>5.78</v>
      </c>
      <c r="F211" s="2">
        <v>453308</v>
      </c>
      <c r="G211" s="2" t="s">
        <v>23</v>
      </c>
      <c r="H211" s="10">
        <v>3120101</v>
      </c>
      <c r="I211" s="10">
        <v>61204</v>
      </c>
    </row>
    <row r="212" spans="1:9" x14ac:dyDescent="0.25">
      <c r="A212" s="10">
        <v>200</v>
      </c>
      <c r="B212" s="10">
        <v>95782805</v>
      </c>
      <c r="C212" s="2" t="s">
        <v>1471</v>
      </c>
      <c r="D212" s="3">
        <v>45056</v>
      </c>
      <c r="E212" s="5">
        <v>17.399999999999999</v>
      </c>
      <c r="F212" s="2">
        <v>453423</v>
      </c>
      <c r="G212" s="2" t="s">
        <v>23</v>
      </c>
      <c r="H212" s="10">
        <v>3120101</v>
      </c>
      <c r="I212" s="10">
        <v>61201</v>
      </c>
    </row>
    <row r="213" spans="1:9" x14ac:dyDescent="0.25">
      <c r="A213" s="10">
        <v>200</v>
      </c>
      <c r="B213" s="10">
        <v>95782933</v>
      </c>
      <c r="C213" s="2" t="s">
        <v>1472</v>
      </c>
      <c r="D213" s="3">
        <v>45056</v>
      </c>
      <c r="E213" s="5">
        <v>11.55</v>
      </c>
      <c r="F213" s="2">
        <v>453448</v>
      </c>
      <c r="G213" s="2" t="s">
        <v>23</v>
      </c>
      <c r="H213" s="10">
        <v>3120101</v>
      </c>
      <c r="I213" s="10">
        <v>61204</v>
      </c>
    </row>
    <row r="214" spans="1:9" x14ac:dyDescent="0.25">
      <c r="A214" s="10">
        <v>200</v>
      </c>
      <c r="B214" s="10">
        <v>95783118</v>
      </c>
      <c r="C214" s="2" t="s">
        <v>1473</v>
      </c>
      <c r="D214" s="3">
        <v>45056</v>
      </c>
      <c r="E214" s="5">
        <v>0.46</v>
      </c>
      <c r="F214" s="2">
        <v>453478</v>
      </c>
      <c r="G214" s="2" t="s">
        <v>23</v>
      </c>
      <c r="H214" s="10">
        <v>3120101</v>
      </c>
      <c r="I214" s="10">
        <v>61204</v>
      </c>
    </row>
    <row r="215" spans="1:9" x14ac:dyDescent="0.25">
      <c r="A215" s="10">
        <v>200</v>
      </c>
      <c r="B215" s="10">
        <v>95783238</v>
      </c>
      <c r="C215" s="2" t="s">
        <v>1474</v>
      </c>
      <c r="D215" s="3">
        <v>45056</v>
      </c>
      <c r="E215" s="5">
        <v>4.5599999999999996</v>
      </c>
      <c r="F215" s="2">
        <v>453489</v>
      </c>
      <c r="G215" s="2" t="s">
        <v>23</v>
      </c>
      <c r="H215" s="10">
        <v>3120101</v>
      </c>
      <c r="I215" s="10">
        <v>61204</v>
      </c>
    </row>
    <row r="216" spans="1:9" x14ac:dyDescent="0.25">
      <c r="A216" s="10">
        <v>200</v>
      </c>
      <c r="B216" s="10">
        <v>95784503</v>
      </c>
      <c r="C216" s="2" t="s">
        <v>1481</v>
      </c>
      <c r="D216" s="3">
        <v>45057</v>
      </c>
      <c r="E216" s="5">
        <v>4.7300000000000004</v>
      </c>
      <c r="F216" s="2">
        <v>453672</v>
      </c>
      <c r="G216" s="2" t="s">
        <v>23</v>
      </c>
      <c r="H216" s="10">
        <v>3120101</v>
      </c>
      <c r="I216" s="10">
        <v>61204</v>
      </c>
    </row>
    <row r="217" spans="1:9" x14ac:dyDescent="0.25">
      <c r="A217" s="10">
        <v>200</v>
      </c>
      <c r="B217" s="10">
        <v>95784777</v>
      </c>
      <c r="C217" s="2" t="s">
        <v>1482</v>
      </c>
      <c r="D217" s="3">
        <v>45057</v>
      </c>
      <c r="E217" s="5">
        <v>5.78</v>
      </c>
      <c r="F217" s="2">
        <v>453688</v>
      </c>
      <c r="G217" s="2" t="s">
        <v>23</v>
      </c>
      <c r="H217" s="10">
        <v>3120101</v>
      </c>
      <c r="I217" s="10">
        <v>61204</v>
      </c>
    </row>
    <row r="218" spans="1:9" x14ac:dyDescent="0.25">
      <c r="A218" s="10">
        <v>200</v>
      </c>
      <c r="B218" s="10">
        <v>95784958</v>
      </c>
      <c r="C218" s="2" t="s">
        <v>1486</v>
      </c>
      <c r="D218" s="3">
        <v>45058</v>
      </c>
      <c r="E218" s="5">
        <v>4.12</v>
      </c>
      <c r="F218" s="2">
        <v>453711</v>
      </c>
      <c r="G218" s="2" t="s">
        <v>23</v>
      </c>
      <c r="H218" s="10">
        <v>3120101</v>
      </c>
      <c r="I218" s="10">
        <v>61201</v>
      </c>
    </row>
    <row r="219" spans="1:9" x14ac:dyDescent="0.25">
      <c r="A219" s="10">
        <v>200</v>
      </c>
      <c r="B219" s="10">
        <v>95784967</v>
      </c>
      <c r="C219" s="2" t="s">
        <v>1487</v>
      </c>
      <c r="D219" s="3">
        <v>45058</v>
      </c>
      <c r="E219" s="5">
        <v>1.82</v>
      </c>
      <c r="F219" s="2">
        <v>453717</v>
      </c>
      <c r="G219" s="2" t="s">
        <v>23</v>
      </c>
      <c r="H219" s="10">
        <v>3120101</v>
      </c>
      <c r="I219" s="10">
        <v>61204</v>
      </c>
    </row>
    <row r="220" spans="1:9" x14ac:dyDescent="0.25">
      <c r="A220" s="10">
        <v>200</v>
      </c>
      <c r="B220" s="10">
        <v>95784968</v>
      </c>
      <c r="C220" s="2" t="s">
        <v>1488</v>
      </c>
      <c r="D220" s="3">
        <v>45058</v>
      </c>
      <c r="E220" s="5">
        <v>25.74</v>
      </c>
      <c r="F220" s="2">
        <v>453718</v>
      </c>
      <c r="G220" s="2" t="s">
        <v>23</v>
      </c>
      <c r="H220" s="10">
        <v>3120101</v>
      </c>
      <c r="I220" s="10">
        <v>61204</v>
      </c>
    </row>
    <row r="221" spans="1:9" x14ac:dyDescent="0.25">
      <c r="A221" s="10">
        <v>200</v>
      </c>
      <c r="B221" s="10">
        <v>95785173</v>
      </c>
      <c r="C221" s="2" t="s">
        <v>1491</v>
      </c>
      <c r="D221" s="3">
        <v>45058</v>
      </c>
      <c r="E221" s="5">
        <v>16.23</v>
      </c>
      <c r="F221" s="2">
        <v>453759</v>
      </c>
      <c r="G221" s="2" t="s">
        <v>23</v>
      </c>
      <c r="H221" s="10">
        <v>3120101</v>
      </c>
      <c r="I221" s="10">
        <v>61201</v>
      </c>
    </row>
    <row r="222" spans="1:9" x14ac:dyDescent="0.25">
      <c r="A222" s="10">
        <v>200</v>
      </c>
      <c r="B222" s="10">
        <v>95785964</v>
      </c>
      <c r="C222" s="2" t="s">
        <v>1498</v>
      </c>
      <c r="D222" s="3">
        <v>45058</v>
      </c>
      <c r="E222" s="5">
        <v>0.66</v>
      </c>
      <c r="F222" s="2">
        <v>453853</v>
      </c>
      <c r="G222" s="2" t="s">
        <v>23</v>
      </c>
      <c r="H222" s="10">
        <v>3120101</v>
      </c>
      <c r="I222" s="10">
        <v>61204</v>
      </c>
    </row>
    <row r="223" spans="1:9" x14ac:dyDescent="0.25">
      <c r="A223" s="10">
        <v>200</v>
      </c>
      <c r="B223" s="10">
        <v>95787460</v>
      </c>
      <c r="C223" s="2" t="s">
        <v>1505</v>
      </c>
      <c r="D223" s="3">
        <v>45061</v>
      </c>
      <c r="E223" s="5">
        <v>1.78</v>
      </c>
      <c r="F223" s="2">
        <v>454012</v>
      </c>
      <c r="G223" s="2" t="s">
        <v>23</v>
      </c>
      <c r="H223" s="10">
        <v>3120101</v>
      </c>
      <c r="I223" s="10">
        <v>62404</v>
      </c>
    </row>
    <row r="224" spans="1:9" x14ac:dyDescent="0.25">
      <c r="A224" s="10">
        <v>200</v>
      </c>
      <c r="B224" s="10">
        <v>95787547</v>
      </c>
      <c r="C224" s="2" t="s">
        <v>1506</v>
      </c>
      <c r="D224" s="3">
        <v>45061</v>
      </c>
      <c r="E224" s="5">
        <v>3.5</v>
      </c>
      <c r="F224" s="2">
        <v>454046</v>
      </c>
      <c r="G224" s="2" t="s">
        <v>23</v>
      </c>
      <c r="H224" s="10">
        <v>3120101</v>
      </c>
      <c r="I224" s="10">
        <v>62404</v>
      </c>
    </row>
    <row r="225" spans="1:9" x14ac:dyDescent="0.25">
      <c r="A225" s="10">
        <v>200</v>
      </c>
      <c r="B225" s="10">
        <v>95787548</v>
      </c>
      <c r="C225" s="2" t="s">
        <v>1507</v>
      </c>
      <c r="D225" s="3">
        <v>45061</v>
      </c>
      <c r="E225" s="5">
        <v>0.64</v>
      </c>
      <c r="F225" s="2">
        <v>454047</v>
      </c>
      <c r="G225" s="2" t="s">
        <v>23</v>
      </c>
      <c r="H225" s="10">
        <v>3120101</v>
      </c>
      <c r="I225" s="10">
        <v>62404</v>
      </c>
    </row>
    <row r="226" spans="1:9" x14ac:dyDescent="0.25">
      <c r="A226" s="10">
        <v>200</v>
      </c>
      <c r="B226" s="10">
        <v>95787550</v>
      </c>
      <c r="C226" s="2" t="s">
        <v>1508</v>
      </c>
      <c r="D226" s="3">
        <v>45061</v>
      </c>
      <c r="E226" s="5">
        <v>1.49</v>
      </c>
      <c r="F226" s="2">
        <v>454049</v>
      </c>
      <c r="G226" s="2" t="s">
        <v>23</v>
      </c>
      <c r="H226" s="10">
        <v>3120101</v>
      </c>
      <c r="I226" s="10">
        <v>61204</v>
      </c>
    </row>
    <row r="227" spans="1:9" x14ac:dyDescent="0.25">
      <c r="A227" s="10">
        <v>200</v>
      </c>
      <c r="B227" s="10">
        <v>95787551</v>
      </c>
      <c r="C227" s="2" t="s">
        <v>1509</v>
      </c>
      <c r="D227" s="3">
        <v>45061</v>
      </c>
      <c r="E227" s="5">
        <v>2.62</v>
      </c>
      <c r="F227" s="2">
        <v>454050</v>
      </c>
      <c r="G227" s="2" t="s">
        <v>23</v>
      </c>
      <c r="H227" s="10">
        <v>3120101</v>
      </c>
      <c r="I227" s="10">
        <v>62404</v>
      </c>
    </row>
    <row r="228" spans="1:9" x14ac:dyDescent="0.25">
      <c r="A228" s="10">
        <v>200</v>
      </c>
      <c r="B228" s="10">
        <v>95787552</v>
      </c>
      <c r="C228" s="2" t="s">
        <v>1510</v>
      </c>
      <c r="D228" s="3">
        <v>45061</v>
      </c>
      <c r="E228" s="5">
        <v>3.5</v>
      </c>
      <c r="F228" s="2">
        <v>454051</v>
      </c>
      <c r="G228" s="2" t="s">
        <v>23</v>
      </c>
      <c r="H228" s="10">
        <v>3120101</v>
      </c>
      <c r="I228" s="10">
        <v>62404</v>
      </c>
    </row>
    <row r="229" spans="1:9" x14ac:dyDescent="0.25">
      <c r="A229" s="10">
        <v>200</v>
      </c>
      <c r="B229" s="10">
        <v>95787559</v>
      </c>
      <c r="C229" s="2" t="s">
        <v>1511</v>
      </c>
      <c r="D229" s="3">
        <v>45061</v>
      </c>
      <c r="E229" s="5">
        <v>1.73</v>
      </c>
      <c r="F229" s="2">
        <v>454056</v>
      </c>
      <c r="G229" s="2" t="s">
        <v>23</v>
      </c>
      <c r="H229" s="10">
        <v>3120101</v>
      </c>
      <c r="I229" s="10">
        <v>61204</v>
      </c>
    </row>
    <row r="230" spans="1:9" x14ac:dyDescent="0.25">
      <c r="A230" s="10">
        <v>200</v>
      </c>
      <c r="B230" s="10">
        <v>95787561</v>
      </c>
      <c r="C230" s="2" t="s">
        <v>1512</v>
      </c>
      <c r="D230" s="3">
        <v>45061</v>
      </c>
      <c r="E230" s="5">
        <v>0.83</v>
      </c>
      <c r="F230" s="2">
        <v>454057</v>
      </c>
      <c r="G230" s="2" t="s">
        <v>23</v>
      </c>
      <c r="H230" s="10">
        <v>3120101</v>
      </c>
      <c r="I230" s="10">
        <v>61404</v>
      </c>
    </row>
    <row r="231" spans="1:9" x14ac:dyDescent="0.25">
      <c r="A231" s="10">
        <v>200</v>
      </c>
      <c r="B231" s="10">
        <v>95789580</v>
      </c>
      <c r="C231" s="2" t="s">
        <v>1525</v>
      </c>
      <c r="D231" s="3">
        <v>45063</v>
      </c>
      <c r="E231" s="5">
        <v>7.43</v>
      </c>
      <c r="F231" s="2">
        <v>454249</v>
      </c>
      <c r="G231" s="2" t="s">
        <v>23</v>
      </c>
      <c r="H231" s="10">
        <v>3120101</v>
      </c>
      <c r="I231" s="10">
        <v>61201</v>
      </c>
    </row>
    <row r="232" spans="1:9" x14ac:dyDescent="0.25">
      <c r="A232" s="10">
        <v>200</v>
      </c>
      <c r="B232" s="10">
        <v>95789581</v>
      </c>
      <c r="C232" s="2" t="s">
        <v>1526</v>
      </c>
      <c r="D232" s="3">
        <v>45063</v>
      </c>
      <c r="E232" s="5">
        <v>9.65</v>
      </c>
      <c r="F232" s="2">
        <v>454250</v>
      </c>
      <c r="G232" s="2" t="s">
        <v>23</v>
      </c>
      <c r="H232" s="10">
        <v>3120101</v>
      </c>
      <c r="I232" s="10">
        <v>61201</v>
      </c>
    </row>
    <row r="233" spans="1:9" x14ac:dyDescent="0.25">
      <c r="A233" s="10">
        <v>200</v>
      </c>
      <c r="B233" s="10">
        <v>95789582</v>
      </c>
      <c r="C233" s="2" t="s">
        <v>1527</v>
      </c>
      <c r="D233" s="3">
        <v>45063</v>
      </c>
      <c r="E233" s="5">
        <v>7.43</v>
      </c>
      <c r="F233" s="2">
        <v>454251</v>
      </c>
      <c r="G233" s="2" t="s">
        <v>23</v>
      </c>
      <c r="H233" s="10">
        <v>3120101</v>
      </c>
      <c r="I233" s="10">
        <v>61201</v>
      </c>
    </row>
    <row r="234" spans="1:9" x14ac:dyDescent="0.25">
      <c r="A234" s="10">
        <v>200</v>
      </c>
      <c r="B234" s="10">
        <v>95791454</v>
      </c>
      <c r="C234" s="2" t="s">
        <v>1551</v>
      </c>
      <c r="D234" s="3">
        <v>45064</v>
      </c>
      <c r="E234" s="5">
        <v>0.92</v>
      </c>
      <c r="F234" s="2">
        <v>454462</v>
      </c>
      <c r="G234" s="2" t="s">
        <v>23</v>
      </c>
      <c r="H234" s="10">
        <v>3120101</v>
      </c>
      <c r="I234" s="10">
        <v>62404</v>
      </c>
    </row>
    <row r="235" spans="1:9" x14ac:dyDescent="0.25">
      <c r="A235" s="10">
        <v>200</v>
      </c>
      <c r="B235" s="10">
        <v>95791456</v>
      </c>
      <c r="C235" s="2" t="s">
        <v>1552</v>
      </c>
      <c r="D235" s="3">
        <v>45064</v>
      </c>
      <c r="E235" s="5">
        <v>1.75</v>
      </c>
      <c r="F235" s="2">
        <v>454464</v>
      </c>
      <c r="G235" s="2" t="s">
        <v>23</v>
      </c>
      <c r="H235" s="10">
        <v>3120101</v>
      </c>
      <c r="I235" s="10">
        <v>61204</v>
      </c>
    </row>
    <row r="236" spans="1:9" x14ac:dyDescent="0.25">
      <c r="A236" s="10">
        <v>200</v>
      </c>
      <c r="B236" s="10">
        <v>95791457</v>
      </c>
      <c r="C236" s="2" t="s">
        <v>1553</v>
      </c>
      <c r="D236" s="3">
        <v>45064</v>
      </c>
      <c r="E236" s="5">
        <v>3.69</v>
      </c>
      <c r="F236" s="2">
        <v>454465</v>
      </c>
      <c r="G236" s="2" t="s">
        <v>23</v>
      </c>
      <c r="H236" s="10">
        <v>3120101</v>
      </c>
      <c r="I236" s="10">
        <v>61204</v>
      </c>
    </row>
    <row r="237" spans="1:9" x14ac:dyDescent="0.25">
      <c r="A237" s="10">
        <v>200</v>
      </c>
      <c r="B237" s="10">
        <v>95791458</v>
      </c>
      <c r="C237" s="2" t="s">
        <v>1554</v>
      </c>
      <c r="D237" s="3">
        <v>45064</v>
      </c>
      <c r="E237" s="5">
        <v>2.57</v>
      </c>
      <c r="F237" s="2">
        <v>454466</v>
      </c>
      <c r="G237" s="2" t="s">
        <v>23</v>
      </c>
      <c r="H237" s="10">
        <v>3120101</v>
      </c>
      <c r="I237" s="10">
        <v>62404</v>
      </c>
    </row>
    <row r="238" spans="1:9" x14ac:dyDescent="0.25">
      <c r="A238" s="10">
        <v>200</v>
      </c>
      <c r="B238" s="10">
        <v>95791459</v>
      </c>
      <c r="C238" s="2" t="s">
        <v>1555</v>
      </c>
      <c r="D238" s="3">
        <v>45064</v>
      </c>
      <c r="E238" s="5">
        <v>0.55000000000000004</v>
      </c>
      <c r="F238" s="2">
        <v>454467</v>
      </c>
      <c r="G238" s="2" t="s">
        <v>23</v>
      </c>
      <c r="H238" s="10">
        <v>3120101</v>
      </c>
      <c r="I238" s="10">
        <v>62404</v>
      </c>
    </row>
    <row r="239" spans="1:9" x14ac:dyDescent="0.25">
      <c r="A239" s="10">
        <v>200</v>
      </c>
      <c r="B239" s="10">
        <v>95791464</v>
      </c>
      <c r="C239" s="2" t="s">
        <v>1556</v>
      </c>
      <c r="D239" s="3">
        <v>45064</v>
      </c>
      <c r="E239" s="5">
        <v>1.68</v>
      </c>
      <c r="F239" s="2">
        <v>454471</v>
      </c>
      <c r="G239" s="2" t="s">
        <v>23</v>
      </c>
      <c r="H239" s="10">
        <v>3120101</v>
      </c>
      <c r="I239" s="10">
        <v>61204</v>
      </c>
    </row>
    <row r="240" spans="1:9" x14ac:dyDescent="0.25">
      <c r="A240" s="10">
        <v>200</v>
      </c>
      <c r="B240" s="10">
        <v>95791465</v>
      </c>
      <c r="C240" s="2" t="s">
        <v>1557</v>
      </c>
      <c r="D240" s="3">
        <v>45064</v>
      </c>
      <c r="E240" s="5">
        <v>24.42</v>
      </c>
      <c r="F240" s="2">
        <v>454472</v>
      </c>
      <c r="G240" s="2" t="s">
        <v>23</v>
      </c>
      <c r="H240" s="10">
        <v>3120101</v>
      </c>
      <c r="I240" s="10">
        <v>61401</v>
      </c>
    </row>
    <row r="241" spans="1:9" x14ac:dyDescent="0.25">
      <c r="A241" s="10">
        <v>200</v>
      </c>
      <c r="B241" s="10">
        <v>95791467</v>
      </c>
      <c r="C241" s="2" t="s">
        <v>1558</v>
      </c>
      <c r="D241" s="3">
        <v>45064</v>
      </c>
      <c r="E241" s="5">
        <v>12.21</v>
      </c>
      <c r="F241" s="2">
        <v>454474</v>
      </c>
      <c r="G241" s="2" t="s">
        <v>23</v>
      </c>
      <c r="H241" s="10">
        <v>3120101</v>
      </c>
      <c r="I241" s="10">
        <v>61201</v>
      </c>
    </row>
    <row r="242" spans="1:9" x14ac:dyDescent="0.25">
      <c r="A242" s="10">
        <v>200</v>
      </c>
      <c r="B242" s="10">
        <v>95791471</v>
      </c>
      <c r="C242" s="2" t="s">
        <v>1559</v>
      </c>
      <c r="D242" s="3">
        <v>45064</v>
      </c>
      <c r="E242" s="5">
        <v>5.7</v>
      </c>
      <c r="F242" s="2">
        <v>454479</v>
      </c>
      <c r="G242" s="2" t="s">
        <v>23</v>
      </c>
      <c r="H242" s="10">
        <v>3120101</v>
      </c>
      <c r="I242" s="10">
        <v>61204</v>
      </c>
    </row>
    <row r="243" spans="1:9" x14ac:dyDescent="0.25">
      <c r="A243" s="10">
        <v>200</v>
      </c>
      <c r="B243" s="10">
        <v>95791472</v>
      </c>
      <c r="C243" s="2" t="s">
        <v>1560</v>
      </c>
      <c r="D243" s="3">
        <v>45064</v>
      </c>
      <c r="E243" s="5">
        <v>1.31</v>
      </c>
      <c r="F243" s="2">
        <v>454480</v>
      </c>
      <c r="G243" s="2" t="s">
        <v>23</v>
      </c>
      <c r="H243" s="10">
        <v>3120101</v>
      </c>
      <c r="I243" s="10">
        <v>62404</v>
      </c>
    </row>
    <row r="244" spans="1:9" x14ac:dyDescent="0.25">
      <c r="A244" s="10">
        <v>200</v>
      </c>
      <c r="B244" s="10">
        <v>95792196</v>
      </c>
      <c r="C244" s="2" t="s">
        <v>1573</v>
      </c>
      <c r="D244" s="3">
        <v>45065</v>
      </c>
      <c r="E244" s="5">
        <v>12.38</v>
      </c>
      <c r="F244" s="2">
        <v>454569</v>
      </c>
      <c r="G244" s="2" t="s">
        <v>23</v>
      </c>
      <c r="H244" s="10">
        <v>3120101</v>
      </c>
      <c r="I244" s="10">
        <v>61201</v>
      </c>
    </row>
    <row r="245" spans="1:9" x14ac:dyDescent="0.25">
      <c r="A245" s="10">
        <v>200</v>
      </c>
      <c r="B245" s="10">
        <v>95792197</v>
      </c>
      <c r="C245" s="2" t="s">
        <v>1574</v>
      </c>
      <c r="D245" s="3">
        <v>45065</v>
      </c>
      <c r="E245" s="5">
        <v>12.38</v>
      </c>
      <c r="F245" s="2">
        <v>454570</v>
      </c>
      <c r="G245" s="2" t="s">
        <v>23</v>
      </c>
      <c r="H245" s="10">
        <v>3120101</v>
      </c>
      <c r="I245" s="10">
        <v>61201</v>
      </c>
    </row>
    <row r="246" spans="1:9" x14ac:dyDescent="0.25">
      <c r="A246" s="10">
        <v>200</v>
      </c>
      <c r="B246" s="10">
        <v>95792199</v>
      </c>
      <c r="C246" s="2" t="s">
        <v>1575</v>
      </c>
      <c r="D246" s="3">
        <v>45065</v>
      </c>
      <c r="E246" s="5">
        <v>2.48</v>
      </c>
      <c r="F246" s="2">
        <v>454572</v>
      </c>
      <c r="G246" s="2" t="s">
        <v>23</v>
      </c>
      <c r="H246" s="10">
        <v>3120101</v>
      </c>
      <c r="I246" s="10">
        <v>62401</v>
      </c>
    </row>
    <row r="247" spans="1:9" x14ac:dyDescent="0.25">
      <c r="A247" s="10">
        <v>200</v>
      </c>
      <c r="B247" s="10">
        <v>95792201</v>
      </c>
      <c r="C247" s="2" t="s">
        <v>1576</v>
      </c>
      <c r="D247" s="3">
        <v>45065</v>
      </c>
      <c r="E247" s="5">
        <v>4.95</v>
      </c>
      <c r="F247" s="2">
        <v>454574</v>
      </c>
      <c r="G247" s="2" t="s">
        <v>23</v>
      </c>
      <c r="H247" s="10">
        <v>3120101</v>
      </c>
      <c r="I247" s="10">
        <v>62401</v>
      </c>
    </row>
    <row r="248" spans="1:9" x14ac:dyDescent="0.25">
      <c r="A248" s="10">
        <v>200</v>
      </c>
      <c r="B248" s="10">
        <v>95792202</v>
      </c>
      <c r="C248" s="2" t="s">
        <v>1577</v>
      </c>
      <c r="D248" s="3">
        <v>45065</v>
      </c>
      <c r="E248" s="5">
        <v>7.43</v>
      </c>
      <c r="F248" s="2">
        <v>454575</v>
      </c>
      <c r="G248" s="2" t="s">
        <v>23</v>
      </c>
      <c r="H248" s="10">
        <v>3120101</v>
      </c>
      <c r="I248" s="10">
        <v>62401</v>
      </c>
    </row>
    <row r="249" spans="1:9" x14ac:dyDescent="0.25">
      <c r="A249" s="10">
        <v>200</v>
      </c>
      <c r="B249" s="10">
        <v>95792204</v>
      </c>
      <c r="C249" s="2" t="s">
        <v>1578</v>
      </c>
      <c r="D249" s="3">
        <v>45065</v>
      </c>
      <c r="E249" s="5">
        <v>9.9</v>
      </c>
      <c r="F249" s="2">
        <v>454577</v>
      </c>
      <c r="G249" s="2" t="s">
        <v>23</v>
      </c>
      <c r="H249" s="10">
        <v>3120101</v>
      </c>
      <c r="I249" s="10">
        <v>61201</v>
      </c>
    </row>
    <row r="250" spans="1:9" x14ac:dyDescent="0.25">
      <c r="A250" s="10">
        <v>200</v>
      </c>
      <c r="B250" s="10">
        <v>95792206</v>
      </c>
      <c r="C250" s="2" t="s">
        <v>1579</v>
      </c>
      <c r="D250" s="3">
        <v>45065</v>
      </c>
      <c r="E250" s="5">
        <v>2.97</v>
      </c>
      <c r="F250" s="2">
        <v>454579</v>
      </c>
      <c r="G250" s="2" t="s">
        <v>23</v>
      </c>
      <c r="H250" s="10">
        <v>3120101</v>
      </c>
      <c r="I250" s="10">
        <v>61201</v>
      </c>
    </row>
    <row r="251" spans="1:9" x14ac:dyDescent="0.25">
      <c r="A251" s="10">
        <v>200</v>
      </c>
      <c r="B251" s="10">
        <v>95792210</v>
      </c>
      <c r="C251" s="2" t="s">
        <v>1580</v>
      </c>
      <c r="D251" s="3">
        <v>45065</v>
      </c>
      <c r="E251" s="5">
        <v>6.44</v>
      </c>
      <c r="F251" s="2">
        <v>454583</v>
      </c>
      <c r="G251" s="2" t="s">
        <v>23</v>
      </c>
      <c r="H251" s="10">
        <v>3120101</v>
      </c>
      <c r="I251" s="10">
        <v>61201</v>
      </c>
    </row>
    <row r="252" spans="1:9" x14ac:dyDescent="0.25">
      <c r="A252" s="10">
        <v>200</v>
      </c>
      <c r="B252" s="10">
        <v>95792212</v>
      </c>
      <c r="C252" s="2" t="s">
        <v>1581</v>
      </c>
      <c r="D252" s="3">
        <v>45065</v>
      </c>
      <c r="E252" s="5">
        <v>12.38</v>
      </c>
      <c r="F252" s="2">
        <v>454585</v>
      </c>
      <c r="G252" s="2" t="s">
        <v>23</v>
      </c>
      <c r="H252" s="10">
        <v>3120101</v>
      </c>
      <c r="I252" s="10">
        <v>61201</v>
      </c>
    </row>
    <row r="253" spans="1:9" x14ac:dyDescent="0.25">
      <c r="A253" s="10">
        <v>200</v>
      </c>
      <c r="B253" s="10">
        <v>95792213</v>
      </c>
      <c r="C253" s="2" t="s">
        <v>1582</v>
      </c>
      <c r="D253" s="3">
        <v>45065</v>
      </c>
      <c r="E253" s="5">
        <v>12.38</v>
      </c>
      <c r="F253" s="2">
        <v>454586</v>
      </c>
      <c r="G253" s="2" t="s">
        <v>23</v>
      </c>
      <c r="H253" s="10">
        <v>3120101</v>
      </c>
      <c r="I253" s="10">
        <v>61201</v>
      </c>
    </row>
    <row r="254" spans="1:9" x14ac:dyDescent="0.25">
      <c r="A254" s="10">
        <v>200</v>
      </c>
      <c r="B254" s="10">
        <v>95792214</v>
      </c>
      <c r="C254" s="2" t="s">
        <v>1583</v>
      </c>
      <c r="D254" s="3">
        <v>45065</v>
      </c>
      <c r="E254" s="5">
        <v>5.94</v>
      </c>
      <c r="F254" s="2">
        <v>454587</v>
      </c>
      <c r="G254" s="2" t="s">
        <v>23</v>
      </c>
      <c r="H254" s="10">
        <v>3120101</v>
      </c>
      <c r="I254" s="10">
        <v>61201</v>
      </c>
    </row>
    <row r="255" spans="1:9" x14ac:dyDescent="0.25">
      <c r="A255" s="10">
        <v>200</v>
      </c>
      <c r="B255" s="10">
        <v>95792252</v>
      </c>
      <c r="C255" s="2" t="s">
        <v>1584</v>
      </c>
      <c r="D255" s="3">
        <v>45065</v>
      </c>
      <c r="E255" s="5">
        <v>4.68</v>
      </c>
      <c r="F255" s="2">
        <v>454594</v>
      </c>
      <c r="G255" s="2" t="s">
        <v>23</v>
      </c>
      <c r="H255" s="10">
        <v>3120101</v>
      </c>
      <c r="I255" s="10">
        <v>61201</v>
      </c>
    </row>
    <row r="256" spans="1:9" x14ac:dyDescent="0.25">
      <c r="A256" s="10">
        <v>200</v>
      </c>
      <c r="B256" s="10">
        <v>95794428</v>
      </c>
      <c r="C256" s="2" t="s">
        <v>1595</v>
      </c>
      <c r="D256" s="3">
        <v>45068</v>
      </c>
      <c r="E256" s="5">
        <v>5.78</v>
      </c>
      <c r="F256" s="2">
        <v>454810</v>
      </c>
      <c r="G256" s="2" t="s">
        <v>23</v>
      </c>
      <c r="H256" s="10">
        <v>3120101</v>
      </c>
      <c r="I256" s="10">
        <v>61204</v>
      </c>
    </row>
    <row r="257" spans="1:9" x14ac:dyDescent="0.25">
      <c r="A257" s="10">
        <v>200</v>
      </c>
      <c r="B257" s="10">
        <v>95794433</v>
      </c>
      <c r="C257" s="2" t="s">
        <v>1596</v>
      </c>
      <c r="D257" s="3">
        <v>45068</v>
      </c>
      <c r="E257" s="5">
        <v>5.78</v>
      </c>
      <c r="F257" s="2">
        <v>454815</v>
      </c>
      <c r="G257" s="2" t="s">
        <v>23</v>
      </c>
      <c r="H257" s="10">
        <v>3120101</v>
      </c>
      <c r="I257" s="10">
        <v>61204</v>
      </c>
    </row>
    <row r="258" spans="1:9" x14ac:dyDescent="0.25">
      <c r="A258" s="10">
        <v>200</v>
      </c>
      <c r="B258" s="10">
        <v>95794440</v>
      </c>
      <c r="C258" s="2" t="s">
        <v>1597</v>
      </c>
      <c r="D258" s="3">
        <v>45068</v>
      </c>
      <c r="E258" s="5">
        <v>4.95</v>
      </c>
      <c r="F258" s="2">
        <v>454822</v>
      </c>
      <c r="G258" s="2" t="s">
        <v>23</v>
      </c>
      <c r="H258" s="10">
        <v>3120101</v>
      </c>
      <c r="I258" s="10">
        <v>61204</v>
      </c>
    </row>
    <row r="259" spans="1:9" x14ac:dyDescent="0.25">
      <c r="A259" s="10">
        <v>200</v>
      </c>
      <c r="B259" s="10">
        <v>95794446</v>
      </c>
      <c r="C259" s="2" t="s">
        <v>1598</v>
      </c>
      <c r="D259" s="3">
        <v>45068</v>
      </c>
      <c r="E259" s="5">
        <v>0.86</v>
      </c>
      <c r="F259" s="2">
        <v>454824</v>
      </c>
      <c r="G259" s="2" t="s">
        <v>23</v>
      </c>
      <c r="H259" s="10">
        <v>3120101</v>
      </c>
      <c r="I259" s="10">
        <v>61204</v>
      </c>
    </row>
    <row r="260" spans="1:9" x14ac:dyDescent="0.25">
      <c r="A260" s="10">
        <v>200</v>
      </c>
      <c r="B260" s="10">
        <v>95794514</v>
      </c>
      <c r="C260" s="2" t="s">
        <v>1600</v>
      </c>
      <c r="D260" s="3">
        <v>45068</v>
      </c>
      <c r="E260" s="5">
        <v>30.53</v>
      </c>
      <c r="F260" s="2">
        <v>454831</v>
      </c>
      <c r="G260" s="2" t="s">
        <v>23</v>
      </c>
      <c r="H260" s="10">
        <v>3120101</v>
      </c>
      <c r="I260" s="10">
        <v>61201</v>
      </c>
    </row>
    <row r="261" spans="1:9" x14ac:dyDescent="0.25">
      <c r="A261" s="10">
        <v>200</v>
      </c>
      <c r="B261" s="10">
        <v>95795890</v>
      </c>
      <c r="C261" s="2" t="s">
        <v>1610</v>
      </c>
      <c r="D261" s="3">
        <v>45069</v>
      </c>
      <c r="E261" s="5">
        <v>3.5</v>
      </c>
      <c r="F261" s="2">
        <v>455007</v>
      </c>
      <c r="G261" s="2" t="s">
        <v>23</v>
      </c>
      <c r="H261" s="10">
        <v>3120101</v>
      </c>
      <c r="I261" s="10">
        <v>61204</v>
      </c>
    </row>
    <row r="262" spans="1:9" x14ac:dyDescent="0.25">
      <c r="A262" s="10">
        <v>200</v>
      </c>
      <c r="B262" s="10">
        <v>95795891</v>
      </c>
      <c r="C262" s="2" t="s">
        <v>1611</v>
      </c>
      <c r="D262" s="3">
        <v>45069</v>
      </c>
      <c r="E262" s="5">
        <v>6.21</v>
      </c>
      <c r="F262" s="2">
        <v>455008</v>
      </c>
      <c r="G262" s="2" t="s">
        <v>23</v>
      </c>
      <c r="H262" s="10">
        <v>3120101</v>
      </c>
      <c r="I262" s="10">
        <v>61204</v>
      </c>
    </row>
    <row r="263" spans="1:9" x14ac:dyDescent="0.25">
      <c r="A263" s="10">
        <v>200</v>
      </c>
      <c r="B263" s="10">
        <v>95795894</v>
      </c>
      <c r="C263" s="2" t="s">
        <v>1612</v>
      </c>
      <c r="D263" s="3">
        <v>45069</v>
      </c>
      <c r="E263" s="5">
        <v>6.11</v>
      </c>
      <c r="F263" s="2">
        <v>455011</v>
      </c>
      <c r="G263" s="2" t="s">
        <v>23</v>
      </c>
      <c r="H263" s="10">
        <v>3120101</v>
      </c>
      <c r="I263" s="10">
        <v>61201</v>
      </c>
    </row>
    <row r="264" spans="1:9" x14ac:dyDescent="0.25">
      <c r="A264" s="10">
        <v>200</v>
      </c>
      <c r="B264" s="10">
        <v>95795895</v>
      </c>
      <c r="C264" s="2" t="s">
        <v>1613</v>
      </c>
      <c r="D264" s="3">
        <v>45069</v>
      </c>
      <c r="E264" s="5">
        <v>0.89</v>
      </c>
      <c r="F264" s="2">
        <v>455012</v>
      </c>
      <c r="G264" s="2" t="s">
        <v>23</v>
      </c>
      <c r="H264" s="10">
        <v>3120101</v>
      </c>
      <c r="I264" s="10">
        <v>62404</v>
      </c>
    </row>
    <row r="265" spans="1:9" x14ac:dyDescent="0.25">
      <c r="A265" s="10">
        <v>200</v>
      </c>
      <c r="B265" s="10">
        <v>95795900</v>
      </c>
      <c r="C265" s="2" t="s">
        <v>1614</v>
      </c>
      <c r="D265" s="3">
        <v>45069</v>
      </c>
      <c r="E265" s="5">
        <v>24.42</v>
      </c>
      <c r="F265" s="2">
        <v>455017</v>
      </c>
      <c r="G265" s="2" t="s">
        <v>23</v>
      </c>
      <c r="H265" s="10">
        <v>3120101</v>
      </c>
      <c r="I265" s="10">
        <v>61201</v>
      </c>
    </row>
    <row r="266" spans="1:9" x14ac:dyDescent="0.25">
      <c r="A266" s="10">
        <v>200</v>
      </c>
      <c r="B266" s="10">
        <v>95795905</v>
      </c>
      <c r="C266" s="2" t="s">
        <v>1615</v>
      </c>
      <c r="D266" s="3">
        <v>45069</v>
      </c>
      <c r="E266" s="5">
        <v>0.17</v>
      </c>
      <c r="F266" s="2">
        <v>455020</v>
      </c>
      <c r="G266" s="2" t="s">
        <v>23</v>
      </c>
      <c r="H266" s="10">
        <v>3120101</v>
      </c>
      <c r="I266" s="10">
        <v>61204</v>
      </c>
    </row>
    <row r="267" spans="1:9" x14ac:dyDescent="0.25">
      <c r="A267" s="10">
        <v>200</v>
      </c>
      <c r="B267" s="10">
        <v>95796040</v>
      </c>
      <c r="C267" s="2" t="s">
        <v>1616</v>
      </c>
      <c r="D267" s="3">
        <v>45069</v>
      </c>
      <c r="E267" s="5">
        <v>1.85</v>
      </c>
      <c r="F267" s="2">
        <v>455048</v>
      </c>
      <c r="G267" s="2" t="s">
        <v>23</v>
      </c>
      <c r="H267" s="10">
        <v>3120101</v>
      </c>
      <c r="I267" s="10">
        <v>61204</v>
      </c>
    </row>
    <row r="268" spans="1:9" x14ac:dyDescent="0.25">
      <c r="A268" s="10">
        <v>200</v>
      </c>
      <c r="B268" s="10">
        <v>95796058</v>
      </c>
      <c r="C268" s="2" t="s">
        <v>1621</v>
      </c>
      <c r="D268" s="3">
        <v>45069</v>
      </c>
      <c r="E268" s="5">
        <v>0.83</v>
      </c>
      <c r="F268" s="2">
        <v>455052</v>
      </c>
      <c r="G268" s="2" t="s">
        <v>23</v>
      </c>
      <c r="H268" s="10">
        <v>3120101</v>
      </c>
      <c r="I268" s="10">
        <v>61204</v>
      </c>
    </row>
    <row r="269" spans="1:9" x14ac:dyDescent="0.25">
      <c r="A269" s="10">
        <v>200</v>
      </c>
      <c r="B269" s="10">
        <v>95796184</v>
      </c>
      <c r="C269" s="2" t="s">
        <v>1628</v>
      </c>
      <c r="D269" s="3">
        <v>45069</v>
      </c>
      <c r="E269" s="5">
        <v>0.92</v>
      </c>
      <c r="F269" s="2">
        <v>455063</v>
      </c>
      <c r="G269" s="2" t="s">
        <v>23</v>
      </c>
      <c r="H269" s="10">
        <v>3120101</v>
      </c>
      <c r="I269" s="10">
        <v>61204</v>
      </c>
    </row>
    <row r="270" spans="1:9" x14ac:dyDescent="0.25">
      <c r="A270" s="10">
        <v>200</v>
      </c>
      <c r="B270" s="10">
        <v>95797553</v>
      </c>
      <c r="C270" s="2" t="s">
        <v>1651</v>
      </c>
      <c r="D270" s="3">
        <v>45071</v>
      </c>
      <c r="E270" s="5">
        <v>14.19</v>
      </c>
      <c r="F270" s="2">
        <v>455111</v>
      </c>
      <c r="G270" s="2" t="s">
        <v>23</v>
      </c>
      <c r="H270" s="10">
        <v>3120101</v>
      </c>
      <c r="I270" s="10">
        <v>61401</v>
      </c>
    </row>
    <row r="271" spans="1:9" x14ac:dyDescent="0.25">
      <c r="A271" s="10">
        <v>200</v>
      </c>
      <c r="B271" s="10">
        <v>95797554</v>
      </c>
      <c r="C271" s="2" t="s">
        <v>1652</v>
      </c>
      <c r="D271" s="3">
        <v>45071</v>
      </c>
      <c r="E271" s="5">
        <v>3.85</v>
      </c>
      <c r="F271" s="2">
        <v>455112</v>
      </c>
      <c r="G271" s="2" t="s">
        <v>23</v>
      </c>
      <c r="H271" s="10">
        <v>3120101</v>
      </c>
      <c r="I271" s="10">
        <v>61204</v>
      </c>
    </row>
    <row r="272" spans="1:9" x14ac:dyDescent="0.25">
      <c r="A272" s="10">
        <v>200</v>
      </c>
      <c r="B272" s="10">
        <v>95797555</v>
      </c>
      <c r="C272" s="2" t="s">
        <v>1653</v>
      </c>
      <c r="D272" s="3">
        <v>45071</v>
      </c>
      <c r="E272" s="5">
        <v>0.5</v>
      </c>
      <c r="F272" s="2">
        <v>455113</v>
      </c>
      <c r="G272" s="2" t="s">
        <v>23</v>
      </c>
      <c r="H272" s="10">
        <v>3120101</v>
      </c>
      <c r="I272" s="10">
        <v>61204</v>
      </c>
    </row>
    <row r="273" spans="1:9" x14ac:dyDescent="0.25">
      <c r="A273" s="10">
        <v>200</v>
      </c>
      <c r="B273" s="10">
        <v>95797560</v>
      </c>
      <c r="C273" s="2" t="s">
        <v>1654</v>
      </c>
      <c r="D273" s="3">
        <v>45071</v>
      </c>
      <c r="E273" s="5">
        <v>2.57</v>
      </c>
      <c r="F273" s="2">
        <v>455118</v>
      </c>
      <c r="G273" s="2" t="s">
        <v>23</v>
      </c>
      <c r="H273" s="10">
        <v>3120101</v>
      </c>
      <c r="I273" s="10">
        <v>61204</v>
      </c>
    </row>
    <row r="274" spans="1:9" x14ac:dyDescent="0.25">
      <c r="A274" s="10">
        <v>200</v>
      </c>
      <c r="B274" s="10">
        <v>95797561</v>
      </c>
      <c r="C274" s="2" t="s">
        <v>1655</v>
      </c>
      <c r="D274" s="3">
        <v>45071</v>
      </c>
      <c r="E274" s="5">
        <v>2.67</v>
      </c>
      <c r="F274" s="2">
        <v>455119</v>
      </c>
      <c r="G274" s="2" t="s">
        <v>23</v>
      </c>
      <c r="H274" s="10">
        <v>3120101</v>
      </c>
      <c r="I274" s="10">
        <v>61204</v>
      </c>
    </row>
    <row r="275" spans="1:9" x14ac:dyDescent="0.25">
      <c r="A275" s="10">
        <v>200</v>
      </c>
      <c r="B275" s="10">
        <v>95797563</v>
      </c>
      <c r="C275" s="2" t="s">
        <v>1656</v>
      </c>
      <c r="D275" s="3">
        <v>45071</v>
      </c>
      <c r="E275" s="5">
        <v>14.19</v>
      </c>
      <c r="F275" s="2">
        <v>455121</v>
      </c>
      <c r="G275" s="2" t="s">
        <v>23</v>
      </c>
      <c r="H275" s="10">
        <v>3120101</v>
      </c>
      <c r="I275" s="10">
        <v>61201</v>
      </c>
    </row>
    <row r="276" spans="1:9" x14ac:dyDescent="0.25">
      <c r="A276" s="10">
        <v>200</v>
      </c>
      <c r="B276" s="10">
        <v>95797945</v>
      </c>
      <c r="C276" s="2" t="s">
        <v>1659</v>
      </c>
      <c r="D276" s="3">
        <v>45071</v>
      </c>
      <c r="E276" s="5">
        <v>0.38</v>
      </c>
      <c r="F276" s="2">
        <v>455217</v>
      </c>
      <c r="G276" s="2" t="s">
        <v>23</v>
      </c>
      <c r="H276" s="10">
        <v>3120101</v>
      </c>
      <c r="I276" s="10">
        <v>61204</v>
      </c>
    </row>
    <row r="277" spans="1:9" x14ac:dyDescent="0.25">
      <c r="A277" s="10">
        <v>200</v>
      </c>
      <c r="B277" s="10">
        <v>95799495</v>
      </c>
      <c r="C277" s="2" t="s">
        <v>1691</v>
      </c>
      <c r="D277" s="3">
        <v>45072</v>
      </c>
      <c r="E277" s="5">
        <v>24.42</v>
      </c>
      <c r="F277" s="2">
        <v>455377</v>
      </c>
      <c r="G277" s="2" t="s">
        <v>23</v>
      </c>
      <c r="H277" s="10">
        <v>3120101</v>
      </c>
      <c r="I277" s="10">
        <v>61401</v>
      </c>
    </row>
    <row r="278" spans="1:9" x14ac:dyDescent="0.25">
      <c r="A278" s="10">
        <v>200</v>
      </c>
      <c r="B278" s="10">
        <v>95801140</v>
      </c>
      <c r="C278" s="2" t="s">
        <v>1702</v>
      </c>
      <c r="D278" s="3">
        <v>45075</v>
      </c>
      <c r="E278" s="5">
        <v>10.24</v>
      </c>
      <c r="F278" s="2">
        <v>455542</v>
      </c>
      <c r="G278" s="2" t="s">
        <v>23</v>
      </c>
      <c r="H278" s="10">
        <v>3120101</v>
      </c>
      <c r="I278" s="10">
        <v>61201</v>
      </c>
    </row>
    <row r="279" spans="1:9" x14ac:dyDescent="0.25">
      <c r="A279" s="10">
        <v>200</v>
      </c>
      <c r="B279" s="10">
        <v>95801415</v>
      </c>
      <c r="C279" s="2" t="s">
        <v>1703</v>
      </c>
      <c r="D279" s="3">
        <v>45075</v>
      </c>
      <c r="E279" s="5">
        <v>7.43</v>
      </c>
      <c r="F279" s="2">
        <v>455605</v>
      </c>
      <c r="G279" s="2" t="s">
        <v>23</v>
      </c>
      <c r="H279" s="10">
        <v>3120101</v>
      </c>
      <c r="I279" s="10">
        <v>61201</v>
      </c>
    </row>
    <row r="280" spans="1:9" x14ac:dyDescent="0.25">
      <c r="A280" s="10">
        <v>200</v>
      </c>
      <c r="B280" s="10">
        <v>95801419</v>
      </c>
      <c r="C280" s="2" t="s">
        <v>1704</v>
      </c>
      <c r="D280" s="3">
        <v>45075</v>
      </c>
      <c r="E280" s="5">
        <v>4.95</v>
      </c>
      <c r="F280" s="2">
        <v>455609</v>
      </c>
      <c r="G280" s="2" t="s">
        <v>23</v>
      </c>
      <c r="H280" s="10">
        <v>3120101</v>
      </c>
      <c r="I280" s="10">
        <v>61201</v>
      </c>
    </row>
    <row r="281" spans="1:9" x14ac:dyDescent="0.25">
      <c r="A281" s="10">
        <v>200</v>
      </c>
      <c r="B281" s="10">
        <v>95801425</v>
      </c>
      <c r="C281" s="2" t="s">
        <v>1705</v>
      </c>
      <c r="D281" s="3">
        <v>45075</v>
      </c>
      <c r="E281" s="5">
        <v>28.38</v>
      </c>
      <c r="F281" s="2">
        <v>455615</v>
      </c>
      <c r="G281" s="2" t="s">
        <v>23</v>
      </c>
      <c r="H281" s="10">
        <v>3120101</v>
      </c>
      <c r="I281" s="10">
        <v>61201</v>
      </c>
    </row>
    <row r="282" spans="1:9" x14ac:dyDescent="0.25">
      <c r="A282" s="10">
        <v>200</v>
      </c>
      <c r="B282" s="10">
        <v>95801435</v>
      </c>
      <c r="C282" s="2" t="s">
        <v>1706</v>
      </c>
      <c r="D282" s="3">
        <v>45075</v>
      </c>
      <c r="E282" s="5">
        <v>0.17</v>
      </c>
      <c r="F282" s="2">
        <v>455620</v>
      </c>
      <c r="G282" s="2" t="s">
        <v>23</v>
      </c>
      <c r="H282" s="10">
        <v>3120101</v>
      </c>
      <c r="I282" s="10">
        <v>61204</v>
      </c>
    </row>
    <row r="283" spans="1:9" x14ac:dyDescent="0.25">
      <c r="A283" s="10">
        <v>200</v>
      </c>
      <c r="B283" s="10">
        <v>95801435</v>
      </c>
      <c r="C283" s="2" t="s">
        <v>1706</v>
      </c>
      <c r="D283" s="3">
        <v>45075</v>
      </c>
      <c r="E283" s="5">
        <v>7.43</v>
      </c>
      <c r="F283" s="2">
        <v>455620</v>
      </c>
      <c r="G283" s="2" t="s">
        <v>23</v>
      </c>
      <c r="H283" s="10">
        <v>3120101</v>
      </c>
      <c r="I283" s="10">
        <v>61201</v>
      </c>
    </row>
    <row r="284" spans="1:9" x14ac:dyDescent="0.25">
      <c r="A284" s="10">
        <v>200</v>
      </c>
      <c r="B284" s="10">
        <v>95801474</v>
      </c>
      <c r="C284" s="2" t="s">
        <v>1707</v>
      </c>
      <c r="D284" s="3">
        <v>45075</v>
      </c>
      <c r="E284" s="5">
        <v>7.1</v>
      </c>
      <c r="F284" s="2">
        <v>455632</v>
      </c>
      <c r="G284" s="2" t="s">
        <v>23</v>
      </c>
      <c r="H284" s="10">
        <v>3120101</v>
      </c>
      <c r="I284" s="10">
        <v>61401</v>
      </c>
    </row>
    <row r="285" spans="1:9" x14ac:dyDescent="0.25">
      <c r="A285" s="10">
        <v>200</v>
      </c>
      <c r="B285" s="10">
        <v>95801483</v>
      </c>
      <c r="C285" s="2" t="s">
        <v>1708</v>
      </c>
      <c r="D285" s="3">
        <v>45075</v>
      </c>
      <c r="E285" s="5">
        <v>14.19</v>
      </c>
      <c r="F285" s="2">
        <v>455641</v>
      </c>
      <c r="G285" s="2" t="s">
        <v>23</v>
      </c>
      <c r="H285" s="10">
        <v>3120101</v>
      </c>
      <c r="I285" s="10">
        <v>61201</v>
      </c>
    </row>
    <row r="286" spans="1:9" x14ac:dyDescent="0.25">
      <c r="A286" s="10">
        <v>200</v>
      </c>
      <c r="B286" s="10">
        <v>95801504</v>
      </c>
      <c r="C286" s="2" t="s">
        <v>1709</v>
      </c>
      <c r="D286" s="3">
        <v>45075</v>
      </c>
      <c r="E286" s="5">
        <v>7.39</v>
      </c>
      <c r="F286" s="2">
        <v>455654</v>
      </c>
      <c r="G286" s="2" t="s">
        <v>23</v>
      </c>
      <c r="H286" s="10">
        <v>3120101</v>
      </c>
      <c r="I286" s="10">
        <v>61204</v>
      </c>
    </row>
    <row r="287" spans="1:9" x14ac:dyDescent="0.25">
      <c r="A287" s="10">
        <v>200</v>
      </c>
      <c r="B287" s="10">
        <v>95801505</v>
      </c>
      <c r="C287" s="2" t="s">
        <v>1710</v>
      </c>
      <c r="D287" s="3">
        <v>45075</v>
      </c>
      <c r="E287" s="5">
        <v>3.56</v>
      </c>
      <c r="F287" s="2">
        <v>455655</v>
      </c>
      <c r="G287" s="2" t="s">
        <v>23</v>
      </c>
      <c r="H287" s="10">
        <v>3120101</v>
      </c>
      <c r="I287" s="10">
        <v>61204</v>
      </c>
    </row>
    <row r="288" spans="1:9" x14ac:dyDescent="0.25">
      <c r="A288" s="10">
        <v>200</v>
      </c>
      <c r="B288" s="10">
        <v>95801509</v>
      </c>
      <c r="C288" s="2" t="s">
        <v>1711</v>
      </c>
      <c r="D288" s="3">
        <v>45075</v>
      </c>
      <c r="E288" s="5">
        <v>2.0499999999999998</v>
      </c>
      <c r="F288" s="2">
        <v>455658</v>
      </c>
      <c r="G288" s="2" t="s">
        <v>23</v>
      </c>
      <c r="H288" s="10">
        <v>3120101</v>
      </c>
      <c r="I288" s="10">
        <v>61204</v>
      </c>
    </row>
    <row r="289" spans="1:9" x14ac:dyDescent="0.25">
      <c r="A289" s="10">
        <v>200</v>
      </c>
      <c r="B289" s="10">
        <v>95801520</v>
      </c>
      <c r="C289" s="2" t="s">
        <v>1712</v>
      </c>
      <c r="D289" s="3">
        <v>45075</v>
      </c>
      <c r="E289" s="5">
        <v>2.08</v>
      </c>
      <c r="F289" s="2">
        <v>455668</v>
      </c>
      <c r="G289" s="2" t="s">
        <v>23</v>
      </c>
      <c r="H289" s="10">
        <v>3120101</v>
      </c>
      <c r="I289" s="10">
        <v>61204</v>
      </c>
    </row>
    <row r="290" spans="1:9" x14ac:dyDescent="0.25">
      <c r="A290" s="10">
        <v>200</v>
      </c>
      <c r="B290" s="10">
        <v>95803914</v>
      </c>
      <c r="C290" s="2" t="s">
        <v>1726</v>
      </c>
      <c r="D290" s="3">
        <v>45077</v>
      </c>
      <c r="E290" s="5">
        <v>3.81</v>
      </c>
      <c r="F290" s="2">
        <v>455890</v>
      </c>
      <c r="G290" s="2" t="s">
        <v>23</v>
      </c>
      <c r="H290" s="10">
        <v>3120101</v>
      </c>
      <c r="I290" s="10">
        <v>61201</v>
      </c>
    </row>
    <row r="291" spans="1:9" x14ac:dyDescent="0.25">
      <c r="A291" s="10">
        <v>902</v>
      </c>
      <c r="B291" s="10">
        <v>95784335</v>
      </c>
      <c r="C291" s="2" t="s">
        <v>1479</v>
      </c>
      <c r="D291" s="3">
        <v>45057</v>
      </c>
      <c r="E291" s="5">
        <v>5.45</v>
      </c>
      <c r="F291" s="2">
        <v>505</v>
      </c>
      <c r="G291" s="2" t="s">
        <v>23</v>
      </c>
      <c r="H291" s="10">
        <v>3120101</v>
      </c>
      <c r="I291" s="10">
        <v>64003</v>
      </c>
    </row>
    <row r="292" spans="1:9" x14ac:dyDescent="0.25">
      <c r="A292" s="10">
        <v>902</v>
      </c>
      <c r="B292" s="10">
        <v>95788680</v>
      </c>
      <c r="C292" s="2" t="s">
        <v>1516</v>
      </c>
      <c r="D292" s="3">
        <v>45062</v>
      </c>
      <c r="E292" s="5">
        <v>2.72</v>
      </c>
      <c r="F292" s="2">
        <v>559</v>
      </c>
      <c r="G292" s="2" t="s">
        <v>23</v>
      </c>
      <c r="H292" s="10">
        <v>3120101</v>
      </c>
      <c r="I292" s="10">
        <v>64003</v>
      </c>
    </row>
    <row r="293" spans="1:9" x14ac:dyDescent="0.25">
      <c r="A293" s="10">
        <v>902</v>
      </c>
      <c r="B293" s="10">
        <v>95800619</v>
      </c>
      <c r="C293" s="2" t="s">
        <v>1695</v>
      </c>
      <c r="D293" s="3">
        <v>45073</v>
      </c>
      <c r="E293" s="5">
        <v>2.72</v>
      </c>
      <c r="F293" s="2">
        <v>669</v>
      </c>
      <c r="G293" s="2" t="s">
        <v>23</v>
      </c>
      <c r="H293" s="10">
        <v>3120101</v>
      </c>
      <c r="I293" s="10">
        <v>64003</v>
      </c>
    </row>
    <row r="294" spans="1:9" x14ac:dyDescent="0.25">
      <c r="A294" s="10">
        <v>100</v>
      </c>
      <c r="B294" s="10">
        <v>95774254</v>
      </c>
      <c r="C294" s="2" t="s">
        <v>1380</v>
      </c>
      <c r="D294" s="3">
        <v>45048</v>
      </c>
      <c r="E294" s="5">
        <v>13.86</v>
      </c>
      <c r="F294" s="2">
        <v>927527</v>
      </c>
      <c r="G294" s="2" t="s">
        <v>23</v>
      </c>
      <c r="H294" s="10">
        <v>3120101</v>
      </c>
      <c r="I294" s="10">
        <v>62204</v>
      </c>
    </row>
    <row r="295" spans="1:9" x14ac:dyDescent="0.25">
      <c r="A295" s="10">
        <v>100</v>
      </c>
      <c r="B295" s="10">
        <v>95774261</v>
      </c>
      <c r="C295" s="2" t="s">
        <v>1381</v>
      </c>
      <c r="D295" s="3">
        <v>45048</v>
      </c>
      <c r="E295" s="5">
        <v>0.49</v>
      </c>
      <c r="F295" s="2">
        <v>927534</v>
      </c>
      <c r="G295" s="2" t="s">
        <v>23</v>
      </c>
      <c r="H295" s="10">
        <v>3120101</v>
      </c>
      <c r="I295" s="10">
        <v>61504</v>
      </c>
    </row>
    <row r="296" spans="1:9" x14ac:dyDescent="0.25">
      <c r="A296" s="10">
        <v>100</v>
      </c>
      <c r="B296" s="10">
        <v>95776277</v>
      </c>
      <c r="C296" s="2" t="s">
        <v>1394</v>
      </c>
      <c r="D296" s="3">
        <v>45049</v>
      </c>
      <c r="E296" s="5">
        <v>11.55</v>
      </c>
      <c r="F296" s="2">
        <v>927821</v>
      </c>
      <c r="G296" s="2" t="s">
        <v>23</v>
      </c>
      <c r="H296" s="10">
        <v>3120101</v>
      </c>
      <c r="I296" s="10">
        <v>61104</v>
      </c>
    </row>
    <row r="297" spans="1:9" x14ac:dyDescent="0.25">
      <c r="A297" s="10">
        <v>100</v>
      </c>
      <c r="B297" s="10">
        <v>95777365</v>
      </c>
      <c r="C297" s="2" t="s">
        <v>1404</v>
      </c>
      <c r="D297" s="3">
        <v>45050</v>
      </c>
      <c r="E297" s="5">
        <v>4.95</v>
      </c>
      <c r="F297" s="2">
        <v>927995</v>
      </c>
      <c r="G297" s="2" t="s">
        <v>23</v>
      </c>
      <c r="H297" s="10">
        <v>3120101</v>
      </c>
      <c r="I297" s="10">
        <v>61501</v>
      </c>
    </row>
    <row r="298" spans="1:9" x14ac:dyDescent="0.25">
      <c r="A298" s="10">
        <v>100</v>
      </c>
      <c r="B298" s="10">
        <v>95777373</v>
      </c>
      <c r="C298" s="2" t="s">
        <v>1405</v>
      </c>
      <c r="D298" s="3">
        <v>45050</v>
      </c>
      <c r="E298" s="5">
        <v>1.49</v>
      </c>
      <c r="F298" s="2">
        <v>928003</v>
      </c>
      <c r="G298" s="2" t="s">
        <v>23</v>
      </c>
      <c r="H298" s="10">
        <v>3120101</v>
      </c>
      <c r="I298" s="10">
        <v>62901</v>
      </c>
    </row>
    <row r="299" spans="1:9" x14ac:dyDescent="0.25">
      <c r="A299" s="10">
        <v>100</v>
      </c>
      <c r="B299" s="10">
        <v>95782199</v>
      </c>
      <c r="C299" s="2" t="s">
        <v>1467</v>
      </c>
      <c r="D299" s="3">
        <v>45055</v>
      </c>
      <c r="E299" s="5">
        <v>8.91</v>
      </c>
      <c r="F299" s="2">
        <v>928699</v>
      </c>
      <c r="G299" s="2" t="s">
        <v>23</v>
      </c>
      <c r="H299" s="10">
        <v>3120101</v>
      </c>
      <c r="I299" s="10">
        <v>62904</v>
      </c>
    </row>
    <row r="300" spans="1:9" x14ac:dyDescent="0.25">
      <c r="A300" s="10">
        <v>100</v>
      </c>
      <c r="B300" s="10">
        <v>95788223</v>
      </c>
      <c r="C300" s="2" t="s">
        <v>1514</v>
      </c>
      <c r="D300" s="3">
        <v>45061</v>
      </c>
      <c r="E300" s="5">
        <v>4.88</v>
      </c>
      <c r="F300" s="2">
        <v>929541</v>
      </c>
      <c r="G300" s="2" t="s">
        <v>23</v>
      </c>
      <c r="H300" s="10">
        <v>3120101</v>
      </c>
      <c r="I300" s="10">
        <v>61501</v>
      </c>
    </row>
    <row r="301" spans="1:9" x14ac:dyDescent="0.25">
      <c r="A301" s="10">
        <v>100</v>
      </c>
      <c r="B301" s="10">
        <v>95789042</v>
      </c>
      <c r="C301" s="2" t="s">
        <v>1517</v>
      </c>
      <c r="D301" s="3">
        <v>45062</v>
      </c>
      <c r="E301" s="5">
        <v>7.1</v>
      </c>
      <c r="F301" s="2">
        <v>929751</v>
      </c>
      <c r="G301" s="2" t="s">
        <v>23</v>
      </c>
      <c r="H301" s="10">
        <v>3120101</v>
      </c>
      <c r="I301" s="10">
        <v>62904</v>
      </c>
    </row>
    <row r="302" spans="1:9" x14ac:dyDescent="0.25">
      <c r="A302" s="10">
        <v>100</v>
      </c>
      <c r="B302" s="10">
        <v>95789313</v>
      </c>
      <c r="C302" s="2" t="s">
        <v>1521</v>
      </c>
      <c r="D302" s="3">
        <v>45062</v>
      </c>
      <c r="E302" s="5">
        <v>5.16</v>
      </c>
      <c r="F302" s="2">
        <v>929787</v>
      </c>
      <c r="G302" s="2" t="s">
        <v>23</v>
      </c>
      <c r="H302" s="10">
        <v>3120101</v>
      </c>
      <c r="I302" s="10">
        <v>61104</v>
      </c>
    </row>
    <row r="303" spans="1:9" x14ac:dyDescent="0.25">
      <c r="A303" s="10">
        <v>100</v>
      </c>
      <c r="B303" s="10">
        <v>95791059</v>
      </c>
      <c r="C303" s="2" t="s">
        <v>1538</v>
      </c>
      <c r="D303" s="3">
        <v>45064</v>
      </c>
      <c r="E303" s="5">
        <v>3.8</v>
      </c>
      <c r="F303" s="2">
        <v>930065</v>
      </c>
      <c r="G303" s="2" t="s">
        <v>23</v>
      </c>
      <c r="H303" s="10">
        <v>3120101</v>
      </c>
      <c r="I303" s="10">
        <v>61404</v>
      </c>
    </row>
    <row r="304" spans="1:9" x14ac:dyDescent="0.25">
      <c r="A304" s="10">
        <v>100</v>
      </c>
      <c r="B304" s="10">
        <v>95791070</v>
      </c>
      <c r="C304" s="2" t="s">
        <v>1539</v>
      </c>
      <c r="D304" s="3">
        <v>45064</v>
      </c>
      <c r="E304" s="5">
        <v>3.8</v>
      </c>
      <c r="F304" s="2">
        <v>930076</v>
      </c>
      <c r="G304" s="2" t="s">
        <v>23</v>
      </c>
      <c r="H304" s="10">
        <v>3120101</v>
      </c>
      <c r="I304" s="10">
        <v>62404</v>
      </c>
    </row>
    <row r="305" spans="1:9" x14ac:dyDescent="0.25">
      <c r="A305" s="10">
        <v>100</v>
      </c>
      <c r="B305" s="10">
        <v>95791077</v>
      </c>
      <c r="C305" s="2" t="s">
        <v>1540</v>
      </c>
      <c r="D305" s="3">
        <v>45064</v>
      </c>
      <c r="E305" s="5">
        <v>7.59</v>
      </c>
      <c r="F305" s="2">
        <v>930083</v>
      </c>
      <c r="G305" s="2" t="s">
        <v>23</v>
      </c>
      <c r="H305" s="10">
        <v>3120101</v>
      </c>
      <c r="I305" s="10">
        <v>62904</v>
      </c>
    </row>
    <row r="306" spans="1:9" x14ac:dyDescent="0.25">
      <c r="A306" s="10">
        <v>100</v>
      </c>
      <c r="B306" s="10">
        <v>95791081</v>
      </c>
      <c r="C306" s="2" t="s">
        <v>1541</v>
      </c>
      <c r="D306" s="3">
        <v>45064</v>
      </c>
      <c r="E306" s="5">
        <v>7.59</v>
      </c>
      <c r="F306" s="2">
        <v>930087</v>
      </c>
      <c r="G306" s="2" t="s">
        <v>23</v>
      </c>
      <c r="H306" s="10">
        <v>3120101</v>
      </c>
      <c r="I306" s="10">
        <v>61204</v>
      </c>
    </row>
    <row r="307" spans="1:9" x14ac:dyDescent="0.25">
      <c r="A307" s="10">
        <v>100</v>
      </c>
      <c r="B307" s="10">
        <v>95791084</v>
      </c>
      <c r="C307" s="2" t="s">
        <v>1542</v>
      </c>
      <c r="D307" s="3">
        <v>45064</v>
      </c>
      <c r="E307" s="5">
        <v>3.8</v>
      </c>
      <c r="F307" s="2">
        <v>930090</v>
      </c>
      <c r="G307" s="2" t="s">
        <v>23</v>
      </c>
      <c r="H307" s="10">
        <v>3120101</v>
      </c>
      <c r="I307" s="10">
        <v>61204</v>
      </c>
    </row>
    <row r="308" spans="1:9" x14ac:dyDescent="0.25">
      <c r="A308" s="10">
        <v>100</v>
      </c>
      <c r="B308" s="10">
        <v>95791092</v>
      </c>
      <c r="C308" s="2" t="s">
        <v>1543</v>
      </c>
      <c r="D308" s="3">
        <v>45064</v>
      </c>
      <c r="E308" s="5">
        <v>3.8</v>
      </c>
      <c r="F308" s="2">
        <v>930098</v>
      </c>
      <c r="G308" s="2" t="s">
        <v>23</v>
      </c>
      <c r="H308" s="10">
        <v>3120101</v>
      </c>
      <c r="I308" s="10">
        <v>62404</v>
      </c>
    </row>
    <row r="309" spans="1:9" x14ac:dyDescent="0.25">
      <c r="A309" s="10">
        <v>100</v>
      </c>
      <c r="B309" s="10">
        <v>95794049</v>
      </c>
      <c r="C309" s="2" t="s">
        <v>1591</v>
      </c>
      <c r="D309" s="3">
        <v>45068</v>
      </c>
      <c r="E309" s="5">
        <v>18.32</v>
      </c>
      <c r="F309" s="2">
        <v>930541</v>
      </c>
      <c r="G309" s="2" t="s">
        <v>23</v>
      </c>
      <c r="H309" s="10">
        <v>3120101</v>
      </c>
      <c r="I309" s="10">
        <v>61301</v>
      </c>
    </row>
    <row r="310" spans="1:9" x14ac:dyDescent="0.25">
      <c r="A310" s="10">
        <v>100</v>
      </c>
      <c r="B310" s="10">
        <v>95795867</v>
      </c>
      <c r="C310" s="2" t="s">
        <v>1608</v>
      </c>
      <c r="D310" s="3">
        <v>45069</v>
      </c>
      <c r="E310" s="5">
        <v>5.35</v>
      </c>
      <c r="F310" s="2">
        <v>930750</v>
      </c>
      <c r="G310" s="2" t="s">
        <v>23</v>
      </c>
      <c r="H310" s="10">
        <v>3120101</v>
      </c>
      <c r="I310" s="10">
        <v>62904</v>
      </c>
    </row>
    <row r="311" spans="1:9" x14ac:dyDescent="0.25">
      <c r="A311" s="10">
        <v>100</v>
      </c>
      <c r="B311" s="10">
        <v>95795874</v>
      </c>
      <c r="C311" s="2" t="s">
        <v>1609</v>
      </c>
      <c r="D311" s="3">
        <v>45069</v>
      </c>
      <c r="E311" s="5">
        <v>0.64</v>
      </c>
      <c r="F311" s="2">
        <v>930757</v>
      </c>
      <c r="G311" s="2" t="s">
        <v>23</v>
      </c>
      <c r="H311" s="10">
        <v>3120101</v>
      </c>
      <c r="I311" s="10">
        <v>62904</v>
      </c>
    </row>
    <row r="312" spans="1:9" x14ac:dyDescent="0.25">
      <c r="A312" s="10">
        <v>100</v>
      </c>
      <c r="B312" s="10">
        <v>95796178</v>
      </c>
      <c r="C312" s="2" t="s">
        <v>1623</v>
      </c>
      <c r="D312" s="3">
        <v>45069</v>
      </c>
      <c r="E312" s="5">
        <v>2.48</v>
      </c>
      <c r="F312" s="2">
        <v>930824</v>
      </c>
      <c r="G312" s="2" t="s">
        <v>23</v>
      </c>
      <c r="H312" s="10">
        <v>3120101</v>
      </c>
      <c r="I312" s="10">
        <v>61104</v>
      </c>
    </row>
    <row r="313" spans="1:9" x14ac:dyDescent="0.25">
      <c r="A313" s="10">
        <v>100</v>
      </c>
      <c r="B313" s="10">
        <v>95796179</v>
      </c>
      <c r="C313" s="2" t="s">
        <v>1624</v>
      </c>
      <c r="D313" s="3">
        <v>45069</v>
      </c>
      <c r="E313" s="5">
        <v>2.48</v>
      </c>
      <c r="F313" s="2">
        <v>930825</v>
      </c>
      <c r="G313" s="2" t="s">
        <v>23</v>
      </c>
      <c r="H313" s="10">
        <v>3120101</v>
      </c>
      <c r="I313" s="10">
        <v>61104</v>
      </c>
    </row>
    <row r="314" spans="1:9" x14ac:dyDescent="0.25">
      <c r="A314" s="10">
        <v>100</v>
      </c>
      <c r="B314" s="10">
        <v>95796180</v>
      </c>
      <c r="C314" s="2" t="s">
        <v>1625</v>
      </c>
      <c r="D314" s="3">
        <v>45069</v>
      </c>
      <c r="E314" s="5">
        <v>2.48</v>
      </c>
      <c r="F314" s="2">
        <v>930826</v>
      </c>
      <c r="G314" s="2" t="s">
        <v>23</v>
      </c>
      <c r="H314" s="10">
        <v>3120101</v>
      </c>
      <c r="I314" s="10">
        <v>61104</v>
      </c>
    </row>
    <row r="315" spans="1:9" x14ac:dyDescent="0.25">
      <c r="A315" s="10">
        <v>100</v>
      </c>
      <c r="B315" s="10">
        <v>95796181</v>
      </c>
      <c r="C315" s="2" t="s">
        <v>1626</v>
      </c>
      <c r="D315" s="3">
        <v>45069</v>
      </c>
      <c r="E315" s="5">
        <v>2.48</v>
      </c>
      <c r="F315" s="2">
        <v>930827</v>
      </c>
      <c r="G315" s="2" t="s">
        <v>23</v>
      </c>
      <c r="H315" s="10">
        <v>3120101</v>
      </c>
      <c r="I315" s="10">
        <v>61104</v>
      </c>
    </row>
    <row r="316" spans="1:9" x14ac:dyDescent="0.25">
      <c r="A316" s="10">
        <v>100</v>
      </c>
      <c r="B316" s="10">
        <v>95796182</v>
      </c>
      <c r="C316" s="2" t="s">
        <v>1627</v>
      </c>
      <c r="D316" s="3">
        <v>45069</v>
      </c>
      <c r="E316" s="5">
        <v>2.48</v>
      </c>
      <c r="F316" s="2">
        <v>930828</v>
      </c>
      <c r="G316" s="2" t="s">
        <v>23</v>
      </c>
      <c r="H316" s="10">
        <v>3120101</v>
      </c>
      <c r="I316" s="10">
        <v>61104</v>
      </c>
    </row>
    <row r="317" spans="1:9" x14ac:dyDescent="0.25">
      <c r="A317" s="10">
        <v>100</v>
      </c>
      <c r="B317" s="10">
        <v>95796640</v>
      </c>
      <c r="C317" s="2" t="s">
        <v>1633</v>
      </c>
      <c r="D317" s="3">
        <v>45070</v>
      </c>
      <c r="E317" s="5">
        <v>4.16</v>
      </c>
      <c r="F317" s="2">
        <v>930930</v>
      </c>
      <c r="G317" s="2" t="s">
        <v>23</v>
      </c>
      <c r="H317" s="10">
        <v>3120101</v>
      </c>
      <c r="I317" s="10">
        <v>62204</v>
      </c>
    </row>
    <row r="318" spans="1:9" x14ac:dyDescent="0.25">
      <c r="A318" s="10">
        <v>100</v>
      </c>
      <c r="B318" s="10">
        <v>95796641</v>
      </c>
      <c r="C318" s="2" t="s">
        <v>1634</v>
      </c>
      <c r="D318" s="3">
        <v>45070</v>
      </c>
      <c r="E318" s="5">
        <v>5.35</v>
      </c>
      <c r="F318" s="2">
        <v>930931</v>
      </c>
      <c r="G318" s="2" t="s">
        <v>23</v>
      </c>
      <c r="H318" s="10">
        <v>3120101</v>
      </c>
      <c r="I318" s="10">
        <v>62204</v>
      </c>
    </row>
    <row r="319" spans="1:9" x14ac:dyDescent="0.25">
      <c r="A319" s="10">
        <v>100</v>
      </c>
      <c r="B319" s="10">
        <v>95796642</v>
      </c>
      <c r="C319" s="2" t="s">
        <v>1635</v>
      </c>
      <c r="D319" s="3">
        <v>45070</v>
      </c>
      <c r="E319" s="5">
        <v>1.78</v>
      </c>
      <c r="F319" s="2">
        <v>930932</v>
      </c>
      <c r="G319" s="2" t="s">
        <v>23</v>
      </c>
      <c r="H319" s="10">
        <v>3120101</v>
      </c>
      <c r="I319" s="10">
        <v>62904</v>
      </c>
    </row>
    <row r="320" spans="1:9" x14ac:dyDescent="0.25">
      <c r="A320" s="10">
        <v>100</v>
      </c>
      <c r="B320" s="10">
        <v>95796686</v>
      </c>
      <c r="C320" s="2" t="s">
        <v>1636</v>
      </c>
      <c r="D320" s="3">
        <v>45070</v>
      </c>
      <c r="E320" s="5">
        <v>0.92</v>
      </c>
      <c r="F320" s="2">
        <v>930950</v>
      </c>
      <c r="G320" s="2" t="s">
        <v>23</v>
      </c>
      <c r="H320" s="10">
        <v>3120101</v>
      </c>
      <c r="I320" s="10">
        <v>61104</v>
      </c>
    </row>
    <row r="321" spans="1:9" x14ac:dyDescent="0.25">
      <c r="A321" s="10">
        <v>100</v>
      </c>
      <c r="B321" s="10">
        <v>95797338</v>
      </c>
      <c r="C321" s="2" t="s">
        <v>1646</v>
      </c>
      <c r="D321" s="3">
        <v>45070</v>
      </c>
      <c r="E321" s="5">
        <v>15.47</v>
      </c>
      <c r="F321" s="2">
        <v>931066</v>
      </c>
      <c r="G321" s="2" t="s">
        <v>23</v>
      </c>
      <c r="H321" s="10">
        <v>3120101</v>
      </c>
      <c r="I321" s="10">
        <v>62204</v>
      </c>
    </row>
    <row r="322" spans="1:9" x14ac:dyDescent="0.25">
      <c r="A322" s="10">
        <v>100</v>
      </c>
      <c r="B322" s="10">
        <v>95797365</v>
      </c>
      <c r="C322" s="2" t="s">
        <v>1647</v>
      </c>
      <c r="D322" s="3">
        <v>45070</v>
      </c>
      <c r="E322" s="5">
        <v>1.1599999999999999</v>
      </c>
      <c r="F322" s="2">
        <v>931080</v>
      </c>
      <c r="G322" s="2" t="s">
        <v>23</v>
      </c>
      <c r="H322" s="10">
        <v>3120101</v>
      </c>
      <c r="I322" s="10">
        <v>62904</v>
      </c>
    </row>
    <row r="323" spans="1:9" x14ac:dyDescent="0.25">
      <c r="A323" s="10">
        <v>100</v>
      </c>
      <c r="B323" s="10">
        <v>95797380</v>
      </c>
      <c r="C323" s="2" t="s">
        <v>1648</v>
      </c>
      <c r="D323" s="3">
        <v>45070</v>
      </c>
      <c r="E323" s="5">
        <v>10.64</v>
      </c>
      <c r="F323" s="2">
        <v>931091</v>
      </c>
      <c r="G323" s="2" t="s">
        <v>23</v>
      </c>
      <c r="H323" s="10">
        <v>3120101</v>
      </c>
      <c r="I323" s="10">
        <v>62901</v>
      </c>
    </row>
    <row r="324" spans="1:9" x14ac:dyDescent="0.25">
      <c r="A324" s="10">
        <v>100</v>
      </c>
      <c r="B324" s="10">
        <v>95797383</v>
      </c>
      <c r="C324" s="2" t="s">
        <v>1649</v>
      </c>
      <c r="D324" s="3">
        <v>45070</v>
      </c>
      <c r="E324" s="5">
        <v>14.19</v>
      </c>
      <c r="F324" s="2">
        <v>931093</v>
      </c>
      <c r="G324" s="2" t="s">
        <v>23</v>
      </c>
      <c r="H324" s="10">
        <v>3120101</v>
      </c>
      <c r="I324" s="10">
        <v>61101</v>
      </c>
    </row>
    <row r="325" spans="1:9" x14ac:dyDescent="0.25">
      <c r="A325" s="10">
        <v>100</v>
      </c>
      <c r="B325" s="10">
        <v>95797411</v>
      </c>
      <c r="C325" s="2" t="s">
        <v>1650</v>
      </c>
      <c r="D325" s="3">
        <v>45070</v>
      </c>
      <c r="E325" s="5">
        <v>2.84</v>
      </c>
      <c r="F325" s="2">
        <v>931110</v>
      </c>
      <c r="G325" s="2" t="s">
        <v>23</v>
      </c>
      <c r="H325" s="10">
        <v>3120101</v>
      </c>
      <c r="I325" s="10">
        <v>61501</v>
      </c>
    </row>
    <row r="326" spans="1:9" x14ac:dyDescent="0.25">
      <c r="A326" s="10">
        <v>100</v>
      </c>
      <c r="B326" s="10">
        <v>95797863</v>
      </c>
      <c r="C326" s="2" t="s">
        <v>1657</v>
      </c>
      <c r="D326" s="3">
        <v>45071</v>
      </c>
      <c r="E326" s="5">
        <v>0.69</v>
      </c>
      <c r="F326" s="2">
        <v>931219</v>
      </c>
      <c r="G326" s="2" t="s">
        <v>23</v>
      </c>
      <c r="H326" s="10">
        <v>3120101</v>
      </c>
      <c r="I326" s="10">
        <v>61404</v>
      </c>
    </row>
    <row r="327" spans="1:9" x14ac:dyDescent="0.25">
      <c r="A327" s="10">
        <v>100</v>
      </c>
      <c r="B327" s="10">
        <v>95797912</v>
      </c>
      <c r="C327" s="2" t="s">
        <v>1658</v>
      </c>
      <c r="D327" s="3">
        <v>45071</v>
      </c>
      <c r="E327" s="5">
        <v>1.53</v>
      </c>
      <c r="F327" s="2">
        <v>931232</v>
      </c>
      <c r="G327" s="2" t="s">
        <v>23</v>
      </c>
      <c r="H327" s="10">
        <v>3120101</v>
      </c>
      <c r="I327" s="10">
        <v>61104</v>
      </c>
    </row>
    <row r="328" spans="1:9" x14ac:dyDescent="0.25">
      <c r="A328" s="10">
        <v>100</v>
      </c>
      <c r="B328" s="10">
        <v>95797972</v>
      </c>
      <c r="C328" s="2" t="s">
        <v>1660</v>
      </c>
      <c r="D328" s="3">
        <v>45071</v>
      </c>
      <c r="E328" s="5">
        <v>7.7</v>
      </c>
      <c r="F328" s="2">
        <v>931240</v>
      </c>
      <c r="G328" s="2" t="s">
        <v>23</v>
      </c>
      <c r="H328" s="10">
        <v>3120101</v>
      </c>
      <c r="I328" s="10">
        <v>62904</v>
      </c>
    </row>
    <row r="329" spans="1:9" x14ac:dyDescent="0.25">
      <c r="A329" s="10">
        <v>100</v>
      </c>
      <c r="B329" s="10">
        <v>95797973</v>
      </c>
      <c r="C329" s="2" t="s">
        <v>1661</v>
      </c>
      <c r="D329" s="3">
        <v>45071</v>
      </c>
      <c r="E329" s="5">
        <v>2.57</v>
      </c>
      <c r="F329" s="2">
        <v>931241</v>
      </c>
      <c r="G329" s="2" t="s">
        <v>23</v>
      </c>
      <c r="H329" s="10">
        <v>3120101</v>
      </c>
      <c r="I329" s="10">
        <v>62904</v>
      </c>
    </row>
    <row r="330" spans="1:9" x14ac:dyDescent="0.25">
      <c r="A330" s="10">
        <v>100</v>
      </c>
      <c r="B330" s="10">
        <v>95798028</v>
      </c>
      <c r="C330" s="2" t="s">
        <v>1662</v>
      </c>
      <c r="D330" s="3">
        <v>45071</v>
      </c>
      <c r="E330" s="5">
        <v>1.63</v>
      </c>
      <c r="F330" s="2">
        <v>931264</v>
      </c>
      <c r="G330" s="2" t="s">
        <v>23</v>
      </c>
      <c r="H330" s="10">
        <v>3120101</v>
      </c>
      <c r="I330" s="10">
        <v>61204</v>
      </c>
    </row>
    <row r="331" spans="1:9" x14ac:dyDescent="0.25">
      <c r="A331" s="10">
        <v>100</v>
      </c>
      <c r="B331" s="10">
        <v>95798064</v>
      </c>
      <c r="C331" s="2" t="s">
        <v>1663</v>
      </c>
      <c r="D331" s="3">
        <v>45071</v>
      </c>
      <c r="E331" s="5">
        <v>0.92</v>
      </c>
      <c r="F331" s="2">
        <v>931268</v>
      </c>
      <c r="G331" s="2" t="s">
        <v>23</v>
      </c>
      <c r="H331" s="10">
        <v>3120101</v>
      </c>
      <c r="I331" s="10">
        <v>62904</v>
      </c>
    </row>
    <row r="332" spans="1:9" x14ac:dyDescent="0.25">
      <c r="A332" s="10">
        <v>100</v>
      </c>
      <c r="B332" s="10">
        <v>95798419</v>
      </c>
      <c r="C332" s="2" t="s">
        <v>1669</v>
      </c>
      <c r="D332" s="3">
        <v>45071</v>
      </c>
      <c r="E332" s="5">
        <v>0.92</v>
      </c>
      <c r="F332" s="2">
        <v>931307</v>
      </c>
      <c r="G332" s="2" t="s">
        <v>23</v>
      </c>
      <c r="H332" s="10">
        <v>3120101</v>
      </c>
      <c r="I332" s="10">
        <v>62904</v>
      </c>
    </row>
    <row r="333" spans="1:9" x14ac:dyDescent="0.25">
      <c r="A333" s="10">
        <v>100</v>
      </c>
      <c r="B333" s="10">
        <v>95802257</v>
      </c>
      <c r="C333" s="2" t="s">
        <v>1714</v>
      </c>
      <c r="D333" s="3">
        <v>45075</v>
      </c>
      <c r="E333" s="5">
        <v>2.67</v>
      </c>
      <c r="F333" s="2">
        <v>931843</v>
      </c>
      <c r="G333" s="2" t="s">
        <v>23</v>
      </c>
      <c r="H333" s="10">
        <v>3120101</v>
      </c>
      <c r="I333" s="10">
        <v>62904</v>
      </c>
    </row>
    <row r="334" spans="1:9" x14ac:dyDescent="0.25">
      <c r="A334" s="10">
        <v>100</v>
      </c>
      <c r="B334" s="10">
        <v>95802262</v>
      </c>
      <c r="C334" s="2" t="s">
        <v>1715</v>
      </c>
      <c r="D334" s="3">
        <v>45075</v>
      </c>
      <c r="E334" s="5">
        <v>7.34</v>
      </c>
      <c r="F334" s="2">
        <v>931847</v>
      </c>
      <c r="G334" s="2" t="s">
        <v>23</v>
      </c>
      <c r="H334" s="10">
        <v>3120101</v>
      </c>
      <c r="I334" s="10">
        <v>62804</v>
      </c>
    </row>
    <row r="335" spans="1:9" x14ac:dyDescent="0.25">
      <c r="A335" s="10">
        <v>100</v>
      </c>
      <c r="B335" s="10">
        <v>95802265</v>
      </c>
      <c r="C335" s="2" t="s">
        <v>1716</v>
      </c>
      <c r="D335" s="3">
        <v>45075</v>
      </c>
      <c r="E335" s="5">
        <v>1.39</v>
      </c>
      <c r="F335" s="2">
        <v>931850</v>
      </c>
      <c r="G335" s="2" t="s">
        <v>23</v>
      </c>
      <c r="H335" s="10">
        <v>3120101</v>
      </c>
      <c r="I335" s="10">
        <v>62904</v>
      </c>
    </row>
    <row r="336" spans="1:9" x14ac:dyDescent="0.25">
      <c r="A336" s="10">
        <v>700</v>
      </c>
      <c r="B336" s="10">
        <v>95776368</v>
      </c>
      <c r="C336" s="2" t="s">
        <v>1399</v>
      </c>
      <c r="D336" s="3">
        <v>45049</v>
      </c>
      <c r="E336" s="5">
        <v>2.72</v>
      </c>
      <c r="F336" s="2">
        <v>979</v>
      </c>
      <c r="G336" s="2" t="s">
        <v>23</v>
      </c>
      <c r="H336" s="10">
        <v>3120101</v>
      </c>
      <c r="I336" s="10">
        <v>62203</v>
      </c>
    </row>
    <row r="337" spans="1:9" x14ac:dyDescent="0.25">
      <c r="A337" s="10">
        <v>700</v>
      </c>
      <c r="B337" s="10">
        <v>95785988</v>
      </c>
      <c r="C337" s="2" t="s">
        <v>1499</v>
      </c>
      <c r="D337" s="3">
        <v>45058</v>
      </c>
      <c r="E337" s="5">
        <v>2.72</v>
      </c>
      <c r="F337" s="2">
        <v>999</v>
      </c>
      <c r="G337" s="2" t="s">
        <v>23</v>
      </c>
      <c r="H337" s="10">
        <v>3120101</v>
      </c>
      <c r="I337" s="10">
        <v>62203</v>
      </c>
    </row>
    <row r="338" spans="1:9" x14ac:dyDescent="0.25">
      <c r="A338" s="10">
        <v>700</v>
      </c>
      <c r="B338" s="10">
        <v>95791184</v>
      </c>
      <c r="C338" s="2" t="s">
        <v>1544</v>
      </c>
      <c r="D338" s="3">
        <v>45064</v>
      </c>
      <c r="E338" s="5">
        <v>2.72</v>
      </c>
      <c r="F338" s="2">
        <v>1006</v>
      </c>
      <c r="G338" s="2" t="s">
        <v>23</v>
      </c>
      <c r="H338" s="10">
        <v>3120101</v>
      </c>
      <c r="I338" s="10">
        <v>62203</v>
      </c>
    </row>
    <row r="339" spans="1:9" x14ac:dyDescent="0.25">
      <c r="A339" s="10">
        <v>109</v>
      </c>
      <c r="B339" s="10">
        <v>95774981</v>
      </c>
      <c r="C339" s="2" t="s">
        <v>1382</v>
      </c>
      <c r="D339" s="3">
        <v>45048</v>
      </c>
      <c r="E339" s="5">
        <v>2.72</v>
      </c>
      <c r="F339" s="2">
        <v>2883</v>
      </c>
      <c r="G339" s="2" t="s">
        <v>23</v>
      </c>
      <c r="H339" s="10">
        <v>3120101</v>
      </c>
      <c r="I339" s="10">
        <v>63403</v>
      </c>
    </row>
    <row r="340" spans="1:9" x14ac:dyDescent="0.25">
      <c r="A340" s="10">
        <v>109</v>
      </c>
      <c r="B340" s="10">
        <v>95777459</v>
      </c>
      <c r="C340" s="2" t="s">
        <v>1407</v>
      </c>
      <c r="D340" s="3">
        <v>45050</v>
      </c>
      <c r="E340" s="5">
        <v>2.72</v>
      </c>
      <c r="F340" s="2">
        <v>2890</v>
      </c>
      <c r="G340" s="2" t="s">
        <v>23</v>
      </c>
      <c r="H340" s="10">
        <v>3120101</v>
      </c>
      <c r="I340" s="10">
        <v>63403</v>
      </c>
    </row>
    <row r="341" spans="1:9" x14ac:dyDescent="0.25">
      <c r="A341" s="10">
        <v>109</v>
      </c>
      <c r="B341" s="10">
        <v>95780324</v>
      </c>
      <c r="C341" s="2" t="s">
        <v>1454</v>
      </c>
      <c r="D341" s="3">
        <v>45053</v>
      </c>
      <c r="E341" s="5">
        <v>2.72</v>
      </c>
      <c r="F341" s="2">
        <v>2914</v>
      </c>
      <c r="G341" s="2" t="s">
        <v>23</v>
      </c>
      <c r="H341" s="10">
        <v>3120101</v>
      </c>
      <c r="I341" s="10">
        <v>63403</v>
      </c>
    </row>
    <row r="342" spans="1:9" x14ac:dyDescent="0.25">
      <c r="A342" s="10">
        <v>109</v>
      </c>
      <c r="B342" s="10">
        <v>95782746</v>
      </c>
      <c r="C342" s="2" t="s">
        <v>1470</v>
      </c>
      <c r="D342" s="3">
        <v>45055</v>
      </c>
      <c r="E342" s="5">
        <v>2.72</v>
      </c>
      <c r="F342" s="2">
        <v>2929</v>
      </c>
      <c r="G342" s="2" t="s">
        <v>23</v>
      </c>
      <c r="H342" s="10">
        <v>3120101</v>
      </c>
      <c r="I342" s="10">
        <v>63403</v>
      </c>
    </row>
    <row r="343" spans="1:9" x14ac:dyDescent="0.25">
      <c r="A343" s="10">
        <v>109</v>
      </c>
      <c r="B343" s="10">
        <v>95785945</v>
      </c>
      <c r="C343" s="2" t="s">
        <v>1497</v>
      </c>
      <c r="D343" s="3">
        <v>45058</v>
      </c>
      <c r="E343" s="5">
        <v>2.72</v>
      </c>
      <c r="F343" s="2">
        <v>2946</v>
      </c>
      <c r="G343" s="2" t="s">
        <v>23</v>
      </c>
      <c r="H343" s="10">
        <v>3120101</v>
      </c>
      <c r="I343" s="10">
        <v>63403</v>
      </c>
    </row>
    <row r="344" spans="1:9" x14ac:dyDescent="0.25">
      <c r="A344" s="10">
        <v>109</v>
      </c>
      <c r="B344" s="10">
        <v>95791539</v>
      </c>
      <c r="C344" s="2" t="s">
        <v>1564</v>
      </c>
      <c r="D344" s="3">
        <v>45064</v>
      </c>
      <c r="E344" s="5">
        <v>2.72</v>
      </c>
      <c r="F344" s="2">
        <v>2980</v>
      </c>
      <c r="G344" s="2" t="s">
        <v>23</v>
      </c>
      <c r="H344" s="10">
        <v>3120101</v>
      </c>
      <c r="I344" s="10">
        <v>63403</v>
      </c>
    </row>
    <row r="345" spans="1:9" x14ac:dyDescent="0.25">
      <c r="A345" s="10">
        <v>109</v>
      </c>
      <c r="B345" s="10">
        <v>95794159</v>
      </c>
      <c r="C345" s="2" t="s">
        <v>1594</v>
      </c>
      <c r="D345" s="3">
        <v>45068</v>
      </c>
      <c r="E345" s="5">
        <v>2.72</v>
      </c>
      <c r="F345" s="2">
        <v>3002</v>
      </c>
      <c r="G345" s="2" t="s">
        <v>23</v>
      </c>
      <c r="H345" s="10">
        <v>3120101</v>
      </c>
      <c r="I345" s="10">
        <v>63403</v>
      </c>
    </row>
    <row r="346" spans="1:9" x14ac:dyDescent="0.25">
      <c r="A346" s="10">
        <v>109</v>
      </c>
      <c r="B346" s="10">
        <v>95795129</v>
      </c>
      <c r="C346" s="2" t="s">
        <v>1606</v>
      </c>
      <c r="D346" s="3">
        <v>45069</v>
      </c>
      <c r="E346" s="5">
        <v>2.72</v>
      </c>
      <c r="F346" s="2">
        <v>3014</v>
      </c>
      <c r="G346" s="2" t="s">
        <v>23</v>
      </c>
      <c r="H346" s="10">
        <v>3120101</v>
      </c>
      <c r="I346" s="10">
        <v>63403</v>
      </c>
    </row>
    <row r="347" spans="1:9" x14ac:dyDescent="0.25">
      <c r="A347" s="10">
        <v>109</v>
      </c>
      <c r="B347" s="10">
        <v>95799448</v>
      </c>
      <c r="C347" s="2" t="s">
        <v>1690</v>
      </c>
      <c r="D347" s="3">
        <v>45072</v>
      </c>
      <c r="E347" s="5">
        <v>2.72</v>
      </c>
      <c r="F347" s="2">
        <v>3042</v>
      </c>
      <c r="G347" s="2" t="s">
        <v>23</v>
      </c>
      <c r="H347" s="10">
        <v>3120101</v>
      </c>
      <c r="I347" s="10">
        <v>63403</v>
      </c>
    </row>
    <row r="348" spans="1:9" x14ac:dyDescent="0.25">
      <c r="A348" s="10">
        <v>109</v>
      </c>
      <c r="B348" s="10">
        <v>95801047</v>
      </c>
      <c r="C348" s="2" t="s">
        <v>1701</v>
      </c>
      <c r="D348" s="3">
        <v>45074</v>
      </c>
      <c r="E348" s="5">
        <v>2.72</v>
      </c>
      <c r="F348" s="2">
        <v>3056</v>
      </c>
      <c r="G348" s="2" t="s">
        <v>23</v>
      </c>
      <c r="H348" s="10">
        <v>3120101</v>
      </c>
      <c r="I348" s="10">
        <v>63403</v>
      </c>
    </row>
    <row r="349" spans="1:9" x14ac:dyDescent="0.25">
      <c r="A349" s="10">
        <v>108</v>
      </c>
      <c r="B349" s="10">
        <v>95777323</v>
      </c>
      <c r="C349" s="2" t="s">
        <v>1403</v>
      </c>
      <c r="D349" s="3">
        <v>45050</v>
      </c>
      <c r="E349" s="5">
        <v>2.72</v>
      </c>
      <c r="F349" s="2">
        <v>5869</v>
      </c>
      <c r="G349" s="2" t="s">
        <v>23</v>
      </c>
      <c r="H349" s="10">
        <v>3120101</v>
      </c>
      <c r="I349" s="10">
        <v>62703</v>
      </c>
    </row>
    <row r="350" spans="1:9" x14ac:dyDescent="0.25">
      <c r="A350" s="10">
        <v>108</v>
      </c>
      <c r="B350" s="10">
        <v>95791430</v>
      </c>
      <c r="C350" s="2" t="s">
        <v>1549</v>
      </c>
      <c r="D350" s="3">
        <v>45064</v>
      </c>
      <c r="E350" s="5">
        <v>2.72</v>
      </c>
      <c r="F350" s="2">
        <v>6049</v>
      </c>
      <c r="G350" s="2" t="s">
        <v>23</v>
      </c>
      <c r="H350" s="10">
        <v>3120101</v>
      </c>
      <c r="I350" s="10">
        <v>62703</v>
      </c>
    </row>
    <row r="351" spans="1:9" x14ac:dyDescent="0.25">
      <c r="A351" s="10">
        <v>108</v>
      </c>
      <c r="B351" s="10">
        <v>95792323</v>
      </c>
      <c r="C351" s="2" t="s">
        <v>1586</v>
      </c>
      <c r="D351" s="3">
        <v>45065</v>
      </c>
      <c r="E351" s="5">
        <v>2.72</v>
      </c>
      <c r="F351" s="2">
        <v>6067</v>
      </c>
      <c r="G351" s="2" t="s">
        <v>23</v>
      </c>
      <c r="H351" s="10">
        <v>3120101</v>
      </c>
      <c r="I351" s="10">
        <v>62703</v>
      </c>
    </row>
    <row r="352" spans="1:9" x14ac:dyDescent="0.25">
      <c r="A352" s="10">
        <v>108</v>
      </c>
      <c r="B352" s="10">
        <v>95795083</v>
      </c>
      <c r="C352" s="2" t="s">
        <v>1605</v>
      </c>
      <c r="D352" s="3">
        <v>45069</v>
      </c>
      <c r="E352" s="5">
        <v>2.72</v>
      </c>
      <c r="F352" s="2">
        <v>6101</v>
      </c>
      <c r="G352" s="2" t="s">
        <v>23</v>
      </c>
      <c r="H352" s="10">
        <v>3120101</v>
      </c>
      <c r="I352" s="10">
        <v>62703</v>
      </c>
    </row>
    <row r="353" spans="1:9" x14ac:dyDescent="0.25">
      <c r="A353" s="10">
        <v>107</v>
      </c>
      <c r="B353" s="10">
        <v>95780131</v>
      </c>
      <c r="C353" s="2" t="s">
        <v>1453</v>
      </c>
      <c r="D353" s="3">
        <v>45052</v>
      </c>
      <c r="E353" s="5">
        <v>2.72</v>
      </c>
      <c r="F353" s="2">
        <v>7528</v>
      </c>
      <c r="G353" s="2" t="s">
        <v>23</v>
      </c>
      <c r="H353" s="10">
        <v>3120101</v>
      </c>
      <c r="I353" s="10">
        <v>62503</v>
      </c>
    </row>
    <row r="354" spans="1:9" x14ac:dyDescent="0.25">
      <c r="A354" s="10">
        <v>107</v>
      </c>
      <c r="B354" s="10">
        <v>95793014</v>
      </c>
      <c r="C354" s="2" t="s">
        <v>1588</v>
      </c>
      <c r="D354" s="3">
        <v>45066</v>
      </c>
      <c r="E354" s="5">
        <v>5.45</v>
      </c>
      <c r="F354" s="2">
        <v>7699</v>
      </c>
      <c r="G354" s="2" t="s">
        <v>23</v>
      </c>
      <c r="H354" s="10">
        <v>3120101</v>
      </c>
      <c r="I354" s="10">
        <v>62503</v>
      </c>
    </row>
    <row r="355" spans="1:9" x14ac:dyDescent="0.25">
      <c r="A355" s="10">
        <v>107</v>
      </c>
      <c r="B355" s="10">
        <v>95798173</v>
      </c>
      <c r="C355" s="2" t="s">
        <v>1664</v>
      </c>
      <c r="D355" s="3">
        <v>45071</v>
      </c>
      <c r="E355" s="5">
        <v>5.45</v>
      </c>
      <c r="F355" s="2">
        <v>7783</v>
      </c>
      <c r="G355" s="2" t="s">
        <v>23</v>
      </c>
      <c r="H355" s="10">
        <v>3120101</v>
      </c>
      <c r="I355" s="10">
        <v>62503</v>
      </c>
    </row>
    <row r="356" spans="1:9" x14ac:dyDescent="0.25">
      <c r="A356" s="10">
        <v>801</v>
      </c>
      <c r="B356" s="10">
        <v>95775424</v>
      </c>
      <c r="C356" s="2" t="s">
        <v>1385</v>
      </c>
      <c r="D356" s="3">
        <v>45048</v>
      </c>
      <c r="E356" s="5">
        <v>2.72</v>
      </c>
      <c r="F356" s="2">
        <v>12307</v>
      </c>
      <c r="G356" s="2" t="s">
        <v>23</v>
      </c>
      <c r="H356" s="10">
        <v>3120101</v>
      </c>
      <c r="I356" s="10">
        <v>62603</v>
      </c>
    </row>
    <row r="357" spans="1:9" x14ac:dyDescent="0.25">
      <c r="A357" s="10">
        <v>801</v>
      </c>
      <c r="B357" s="10">
        <v>95775440</v>
      </c>
      <c r="C357" s="2" t="s">
        <v>1386</v>
      </c>
      <c r="D357" s="3">
        <v>45048</v>
      </c>
      <c r="E357" s="5">
        <v>10.73</v>
      </c>
      <c r="F357" s="2">
        <v>12320</v>
      </c>
      <c r="G357" s="2" t="s">
        <v>23</v>
      </c>
      <c r="H357" s="10">
        <v>3120101</v>
      </c>
      <c r="I357" s="10">
        <v>62603</v>
      </c>
    </row>
    <row r="358" spans="1:9" x14ac:dyDescent="0.25">
      <c r="A358" s="10">
        <v>801</v>
      </c>
      <c r="B358" s="10">
        <v>95775444</v>
      </c>
      <c r="C358" s="2" t="s">
        <v>1387</v>
      </c>
      <c r="D358" s="3">
        <v>45048</v>
      </c>
      <c r="E358" s="5">
        <v>2.72</v>
      </c>
      <c r="F358" s="2">
        <v>12328</v>
      </c>
      <c r="G358" s="2" t="s">
        <v>23</v>
      </c>
      <c r="H358" s="10">
        <v>3120101</v>
      </c>
      <c r="I358" s="10">
        <v>62603</v>
      </c>
    </row>
    <row r="359" spans="1:9" x14ac:dyDescent="0.25">
      <c r="A359" s="10">
        <v>801</v>
      </c>
      <c r="B359" s="10">
        <v>95776536</v>
      </c>
      <c r="C359" s="2" t="s">
        <v>1400</v>
      </c>
      <c r="D359" s="3">
        <v>45049</v>
      </c>
      <c r="E359" s="5">
        <v>2.72</v>
      </c>
      <c r="F359" s="2">
        <v>12373</v>
      </c>
      <c r="G359" s="2" t="s">
        <v>23</v>
      </c>
      <c r="H359" s="10">
        <v>3120101</v>
      </c>
      <c r="I359" s="10">
        <v>62603</v>
      </c>
    </row>
    <row r="360" spans="1:9" x14ac:dyDescent="0.25">
      <c r="A360" s="10">
        <v>801</v>
      </c>
      <c r="B360" s="10">
        <v>95777926</v>
      </c>
      <c r="C360" s="2" t="s">
        <v>1413</v>
      </c>
      <c r="D360" s="3">
        <v>45050</v>
      </c>
      <c r="E360" s="5">
        <v>2.72</v>
      </c>
      <c r="F360" s="2">
        <v>12491</v>
      </c>
      <c r="G360" s="2" t="s">
        <v>23</v>
      </c>
      <c r="H360" s="10">
        <v>3120101</v>
      </c>
      <c r="I360" s="10">
        <v>62603</v>
      </c>
    </row>
    <row r="361" spans="1:9" x14ac:dyDescent="0.25">
      <c r="A361" s="10">
        <v>801</v>
      </c>
      <c r="B361" s="10">
        <v>95777942</v>
      </c>
      <c r="C361" s="2" t="s">
        <v>1414</v>
      </c>
      <c r="D361" s="3">
        <v>45050</v>
      </c>
      <c r="E361" s="5">
        <v>2.72</v>
      </c>
      <c r="F361" s="2">
        <v>12503</v>
      </c>
      <c r="G361" s="2" t="s">
        <v>23</v>
      </c>
      <c r="H361" s="10">
        <v>3120101</v>
      </c>
      <c r="I361" s="10">
        <v>62603</v>
      </c>
    </row>
    <row r="362" spans="1:9" x14ac:dyDescent="0.25">
      <c r="A362" s="10">
        <v>801</v>
      </c>
      <c r="B362" s="10">
        <v>95778914</v>
      </c>
      <c r="C362" s="2" t="s">
        <v>1447</v>
      </c>
      <c r="D362" s="3">
        <v>45051</v>
      </c>
      <c r="E362" s="5">
        <v>2.72</v>
      </c>
      <c r="F362" s="2">
        <v>12522</v>
      </c>
      <c r="G362" s="2" t="s">
        <v>23</v>
      </c>
      <c r="H362" s="10">
        <v>3120101</v>
      </c>
      <c r="I362" s="10">
        <v>62603</v>
      </c>
    </row>
    <row r="363" spans="1:9" x14ac:dyDescent="0.25">
      <c r="A363" s="10">
        <v>801</v>
      </c>
      <c r="B363" s="10">
        <v>95779042</v>
      </c>
      <c r="C363" s="2" t="s">
        <v>1449</v>
      </c>
      <c r="D363" s="3">
        <v>45051</v>
      </c>
      <c r="E363" s="5">
        <v>2.72</v>
      </c>
      <c r="F363" s="2">
        <v>12545</v>
      </c>
      <c r="G363" s="2" t="s">
        <v>23</v>
      </c>
      <c r="H363" s="10">
        <v>3120101</v>
      </c>
      <c r="I363" s="10">
        <v>62603</v>
      </c>
    </row>
    <row r="364" spans="1:9" x14ac:dyDescent="0.25">
      <c r="A364" s="10">
        <v>801</v>
      </c>
      <c r="B364" s="10">
        <v>95779069</v>
      </c>
      <c r="C364" s="2" t="s">
        <v>1450</v>
      </c>
      <c r="D364" s="3">
        <v>45051</v>
      </c>
      <c r="E364" s="5">
        <v>2.72</v>
      </c>
      <c r="F364" s="2">
        <v>12557</v>
      </c>
      <c r="G364" s="2" t="s">
        <v>23</v>
      </c>
      <c r="H364" s="10">
        <v>3120101</v>
      </c>
      <c r="I364" s="10">
        <v>62603</v>
      </c>
    </row>
    <row r="365" spans="1:9" x14ac:dyDescent="0.25">
      <c r="A365" s="10">
        <v>801</v>
      </c>
      <c r="B365" s="10">
        <v>95779098</v>
      </c>
      <c r="C365" s="2" t="s">
        <v>1451</v>
      </c>
      <c r="D365" s="3">
        <v>45051</v>
      </c>
      <c r="E365" s="5">
        <v>5.45</v>
      </c>
      <c r="F365" s="2">
        <v>12566</v>
      </c>
      <c r="G365" s="2" t="s">
        <v>23</v>
      </c>
      <c r="H365" s="10">
        <v>3120101</v>
      </c>
      <c r="I365" s="10">
        <v>62603</v>
      </c>
    </row>
    <row r="366" spans="1:9" x14ac:dyDescent="0.25">
      <c r="A366" s="10">
        <v>801</v>
      </c>
      <c r="B366" s="10">
        <v>95779936</v>
      </c>
      <c r="C366" s="2" t="s">
        <v>1452</v>
      </c>
      <c r="D366" s="3">
        <v>45052</v>
      </c>
      <c r="E366" s="5">
        <v>2.72</v>
      </c>
      <c r="F366" s="2">
        <v>12649</v>
      </c>
      <c r="G366" s="2" t="s">
        <v>23</v>
      </c>
      <c r="H366" s="10">
        <v>3120101</v>
      </c>
      <c r="I366" s="10">
        <v>62603</v>
      </c>
    </row>
    <row r="367" spans="1:9" x14ac:dyDescent="0.25">
      <c r="A367" s="10">
        <v>801</v>
      </c>
      <c r="B367" s="10">
        <v>95781397</v>
      </c>
      <c r="C367" s="2" t="s">
        <v>1459</v>
      </c>
      <c r="D367" s="3">
        <v>45054</v>
      </c>
      <c r="E367" s="5">
        <v>2.72</v>
      </c>
      <c r="F367" s="2">
        <v>12688</v>
      </c>
      <c r="G367" s="2" t="s">
        <v>23</v>
      </c>
      <c r="H367" s="10">
        <v>3120101</v>
      </c>
      <c r="I367" s="10">
        <v>62603</v>
      </c>
    </row>
    <row r="368" spans="1:9" x14ac:dyDescent="0.25">
      <c r="A368" s="10">
        <v>801</v>
      </c>
      <c r="B368" s="10">
        <v>95781410</v>
      </c>
      <c r="C368" s="2" t="s">
        <v>1460</v>
      </c>
      <c r="D368" s="3">
        <v>45054</v>
      </c>
      <c r="E368" s="5">
        <v>2.72</v>
      </c>
      <c r="F368" s="2">
        <v>12702</v>
      </c>
      <c r="G368" s="2" t="s">
        <v>23</v>
      </c>
      <c r="H368" s="10">
        <v>3120101</v>
      </c>
      <c r="I368" s="10">
        <v>62603</v>
      </c>
    </row>
    <row r="369" spans="1:9" x14ac:dyDescent="0.25">
      <c r="A369" s="10">
        <v>801</v>
      </c>
      <c r="B369" s="10">
        <v>95782537</v>
      </c>
      <c r="C369" s="2" t="s">
        <v>1468</v>
      </c>
      <c r="D369" s="3">
        <v>45055</v>
      </c>
      <c r="E369" s="5">
        <v>2.72</v>
      </c>
      <c r="F369" s="2">
        <v>12737</v>
      </c>
      <c r="G369" s="2" t="s">
        <v>23</v>
      </c>
      <c r="H369" s="10">
        <v>3120101</v>
      </c>
      <c r="I369" s="10">
        <v>62603</v>
      </c>
    </row>
    <row r="370" spans="1:9" x14ac:dyDescent="0.25">
      <c r="A370" s="10">
        <v>801</v>
      </c>
      <c r="B370" s="10">
        <v>95782668</v>
      </c>
      <c r="C370" s="2" t="s">
        <v>1469</v>
      </c>
      <c r="D370" s="3">
        <v>45055</v>
      </c>
      <c r="E370" s="5">
        <v>2.72</v>
      </c>
      <c r="F370" s="2">
        <v>12790</v>
      </c>
      <c r="G370" s="2" t="s">
        <v>23</v>
      </c>
      <c r="H370" s="10">
        <v>3120101</v>
      </c>
      <c r="I370" s="10">
        <v>62603</v>
      </c>
    </row>
    <row r="371" spans="1:9" x14ac:dyDescent="0.25">
      <c r="A371" s="10">
        <v>801</v>
      </c>
      <c r="B371" s="10">
        <v>95783598</v>
      </c>
      <c r="C371" s="2" t="s">
        <v>1475</v>
      </c>
      <c r="D371" s="3">
        <v>45056</v>
      </c>
      <c r="E371" s="5">
        <v>2.72</v>
      </c>
      <c r="F371" s="2">
        <v>12807</v>
      </c>
      <c r="G371" s="2" t="s">
        <v>23</v>
      </c>
      <c r="H371" s="10">
        <v>3120101</v>
      </c>
      <c r="I371" s="10">
        <v>62603</v>
      </c>
    </row>
    <row r="372" spans="1:9" x14ac:dyDescent="0.25">
      <c r="A372" s="10">
        <v>801</v>
      </c>
      <c r="B372" s="10">
        <v>95783704</v>
      </c>
      <c r="C372" s="2" t="s">
        <v>1476</v>
      </c>
      <c r="D372" s="3">
        <v>45056</v>
      </c>
      <c r="E372" s="5">
        <v>2.72</v>
      </c>
      <c r="F372" s="2">
        <v>12845</v>
      </c>
      <c r="G372" s="2" t="s">
        <v>23</v>
      </c>
      <c r="H372" s="10">
        <v>3120101</v>
      </c>
      <c r="I372" s="10">
        <v>62603</v>
      </c>
    </row>
    <row r="373" spans="1:9" x14ac:dyDescent="0.25">
      <c r="A373" s="10">
        <v>801</v>
      </c>
      <c r="B373" s="10">
        <v>95785691</v>
      </c>
      <c r="C373" s="2" t="s">
        <v>1494</v>
      </c>
      <c r="D373" s="3">
        <v>45058</v>
      </c>
      <c r="E373" s="5">
        <v>2.72</v>
      </c>
      <c r="F373" s="2">
        <v>12923</v>
      </c>
      <c r="G373" s="2" t="s">
        <v>23</v>
      </c>
      <c r="H373" s="10">
        <v>3120101</v>
      </c>
      <c r="I373" s="10">
        <v>62603</v>
      </c>
    </row>
    <row r="374" spans="1:9" x14ac:dyDescent="0.25">
      <c r="A374" s="10">
        <v>801</v>
      </c>
      <c r="B374" s="10">
        <v>95785712</v>
      </c>
      <c r="C374" s="2" t="s">
        <v>1495</v>
      </c>
      <c r="D374" s="3">
        <v>45058</v>
      </c>
      <c r="E374" s="5">
        <v>5.45</v>
      </c>
      <c r="F374" s="2">
        <v>12931</v>
      </c>
      <c r="G374" s="2" t="s">
        <v>23</v>
      </c>
      <c r="H374" s="10">
        <v>3120101</v>
      </c>
      <c r="I374" s="10">
        <v>62603</v>
      </c>
    </row>
    <row r="375" spans="1:9" x14ac:dyDescent="0.25">
      <c r="A375" s="10">
        <v>801</v>
      </c>
      <c r="B375" s="10">
        <v>95785991</v>
      </c>
      <c r="C375" s="2" t="s">
        <v>1500</v>
      </c>
      <c r="D375" s="3">
        <v>45058</v>
      </c>
      <c r="E375" s="5">
        <v>2.72</v>
      </c>
      <c r="F375" s="2">
        <v>12964</v>
      </c>
      <c r="G375" s="2" t="s">
        <v>23</v>
      </c>
      <c r="H375" s="10">
        <v>3120101</v>
      </c>
      <c r="I375" s="10">
        <v>62603</v>
      </c>
    </row>
    <row r="376" spans="1:9" x14ac:dyDescent="0.25">
      <c r="A376" s="10">
        <v>801</v>
      </c>
      <c r="B376" s="10">
        <v>95786771</v>
      </c>
      <c r="C376" s="2" t="s">
        <v>1501</v>
      </c>
      <c r="D376" s="3">
        <v>45059</v>
      </c>
      <c r="E376" s="5">
        <v>2.72</v>
      </c>
      <c r="F376" s="2">
        <v>12985</v>
      </c>
      <c r="G376" s="2" t="s">
        <v>23</v>
      </c>
      <c r="H376" s="10">
        <v>3120101</v>
      </c>
      <c r="I376" s="10">
        <v>62603</v>
      </c>
    </row>
    <row r="377" spans="1:9" x14ac:dyDescent="0.25">
      <c r="A377" s="10">
        <v>801</v>
      </c>
      <c r="B377" s="10">
        <v>95786844</v>
      </c>
      <c r="C377" s="2" t="s">
        <v>1502</v>
      </c>
      <c r="D377" s="3">
        <v>45059</v>
      </c>
      <c r="E377" s="5">
        <v>2.72</v>
      </c>
      <c r="F377" s="2">
        <v>13016</v>
      </c>
      <c r="G377" s="2" t="s">
        <v>23</v>
      </c>
      <c r="H377" s="10">
        <v>3120101</v>
      </c>
      <c r="I377" s="10">
        <v>62603</v>
      </c>
    </row>
    <row r="378" spans="1:9" x14ac:dyDescent="0.25">
      <c r="A378" s="10">
        <v>801</v>
      </c>
      <c r="B378" s="10">
        <v>95786966</v>
      </c>
      <c r="C378" s="2" t="s">
        <v>1503</v>
      </c>
      <c r="D378" s="3">
        <v>45059</v>
      </c>
      <c r="E378" s="5">
        <v>2.72</v>
      </c>
      <c r="F378" s="2">
        <v>13046</v>
      </c>
      <c r="G378" s="2" t="s">
        <v>23</v>
      </c>
      <c r="H378" s="10">
        <v>3120101</v>
      </c>
      <c r="I378" s="10">
        <v>62603</v>
      </c>
    </row>
    <row r="379" spans="1:9" x14ac:dyDescent="0.25">
      <c r="A379" s="10">
        <v>801</v>
      </c>
      <c r="B379" s="10">
        <v>95787007</v>
      </c>
      <c r="C379" s="2" t="s">
        <v>1504</v>
      </c>
      <c r="D379" s="3">
        <v>45059</v>
      </c>
      <c r="E379" s="5">
        <v>2.72</v>
      </c>
      <c r="F379" s="2">
        <v>13058</v>
      </c>
      <c r="G379" s="2" t="s">
        <v>23</v>
      </c>
      <c r="H379" s="10">
        <v>3120101</v>
      </c>
      <c r="I379" s="10">
        <v>62603</v>
      </c>
    </row>
    <row r="380" spans="1:9" x14ac:dyDescent="0.25">
      <c r="A380" s="10">
        <v>801</v>
      </c>
      <c r="B380" s="10">
        <v>95787929</v>
      </c>
      <c r="C380" s="2" t="s">
        <v>1513</v>
      </c>
      <c r="D380" s="3">
        <v>45061</v>
      </c>
      <c r="E380" s="5">
        <v>2.72</v>
      </c>
      <c r="F380" s="2">
        <v>13082</v>
      </c>
      <c r="G380" s="2" t="s">
        <v>23</v>
      </c>
      <c r="H380" s="10">
        <v>3120101</v>
      </c>
      <c r="I380" s="10">
        <v>62603</v>
      </c>
    </row>
    <row r="381" spans="1:9" x14ac:dyDescent="0.25">
      <c r="A381" s="10">
        <v>801</v>
      </c>
      <c r="B381" s="10">
        <v>95789155</v>
      </c>
      <c r="C381" s="2" t="s">
        <v>1518</v>
      </c>
      <c r="D381" s="3">
        <v>45062</v>
      </c>
      <c r="E381" s="5">
        <v>2.72</v>
      </c>
      <c r="F381" s="2">
        <v>13108</v>
      </c>
      <c r="G381" s="2" t="s">
        <v>23</v>
      </c>
      <c r="H381" s="10">
        <v>3120101</v>
      </c>
      <c r="I381" s="10">
        <v>62603</v>
      </c>
    </row>
    <row r="382" spans="1:9" x14ac:dyDescent="0.25">
      <c r="A382" s="10">
        <v>801</v>
      </c>
      <c r="B382" s="10">
        <v>95789172</v>
      </c>
      <c r="C382" s="2" t="s">
        <v>1519</v>
      </c>
      <c r="D382" s="3">
        <v>45062</v>
      </c>
      <c r="E382" s="5">
        <v>2.72</v>
      </c>
      <c r="F382" s="2">
        <v>13115</v>
      </c>
      <c r="G382" s="2" t="s">
        <v>23</v>
      </c>
      <c r="H382" s="10">
        <v>3120101</v>
      </c>
      <c r="I382" s="10">
        <v>62603</v>
      </c>
    </row>
    <row r="383" spans="1:9" x14ac:dyDescent="0.25">
      <c r="A383" s="10">
        <v>801</v>
      </c>
      <c r="B383" s="10">
        <v>95789248</v>
      </c>
      <c r="C383" s="2" t="s">
        <v>1520</v>
      </c>
      <c r="D383" s="3">
        <v>45062</v>
      </c>
      <c r="E383" s="5">
        <v>2.72</v>
      </c>
      <c r="F383" s="2">
        <v>13145</v>
      </c>
      <c r="G383" s="2" t="s">
        <v>23</v>
      </c>
      <c r="H383" s="10">
        <v>3120101</v>
      </c>
      <c r="I383" s="10">
        <v>62603</v>
      </c>
    </row>
    <row r="384" spans="1:9" x14ac:dyDescent="0.25">
      <c r="A384" s="10">
        <v>801</v>
      </c>
      <c r="B384" s="10">
        <v>95790284</v>
      </c>
      <c r="C384" s="2" t="s">
        <v>1534</v>
      </c>
      <c r="D384" s="3">
        <v>45063</v>
      </c>
      <c r="E384" s="5">
        <v>2.72</v>
      </c>
      <c r="F384" s="2">
        <v>13198</v>
      </c>
      <c r="G384" s="2" t="s">
        <v>23</v>
      </c>
      <c r="H384" s="10">
        <v>3120101</v>
      </c>
      <c r="I384" s="10">
        <v>62603</v>
      </c>
    </row>
    <row r="385" spans="1:9" x14ac:dyDescent="0.25">
      <c r="A385" s="10">
        <v>801</v>
      </c>
      <c r="B385" s="10">
        <v>95790294</v>
      </c>
      <c r="C385" s="2" t="s">
        <v>1535</v>
      </c>
      <c r="D385" s="3">
        <v>45063</v>
      </c>
      <c r="E385" s="5">
        <v>2.72</v>
      </c>
      <c r="F385" s="2">
        <v>13203</v>
      </c>
      <c r="G385" s="2" t="s">
        <v>23</v>
      </c>
      <c r="H385" s="10">
        <v>3120101</v>
      </c>
      <c r="I385" s="10">
        <v>62603</v>
      </c>
    </row>
    <row r="386" spans="1:9" x14ac:dyDescent="0.25">
      <c r="A386" s="10">
        <v>801</v>
      </c>
      <c r="B386" s="10">
        <v>95790464</v>
      </c>
      <c r="C386" s="2" t="s">
        <v>1537</v>
      </c>
      <c r="D386" s="3">
        <v>45063</v>
      </c>
      <c r="E386" s="5">
        <v>2.72</v>
      </c>
      <c r="F386" s="2">
        <v>13214</v>
      </c>
      <c r="G386" s="2" t="s">
        <v>23</v>
      </c>
      <c r="H386" s="10">
        <v>3120101</v>
      </c>
      <c r="I386" s="10">
        <v>62603</v>
      </c>
    </row>
    <row r="387" spans="1:9" x14ac:dyDescent="0.25">
      <c r="A387" s="10">
        <v>801</v>
      </c>
      <c r="B387" s="10">
        <v>95791356</v>
      </c>
      <c r="C387" s="2" t="s">
        <v>1547</v>
      </c>
      <c r="D387" s="3">
        <v>45064</v>
      </c>
      <c r="E387" s="5">
        <v>2.72</v>
      </c>
      <c r="F387" s="2">
        <v>13259</v>
      </c>
      <c r="G387" s="2" t="s">
        <v>23</v>
      </c>
      <c r="H387" s="10">
        <v>3120101</v>
      </c>
      <c r="I387" s="10">
        <v>62603</v>
      </c>
    </row>
    <row r="388" spans="1:9" x14ac:dyDescent="0.25">
      <c r="A388" s="10">
        <v>801</v>
      </c>
      <c r="B388" s="10">
        <v>95791371</v>
      </c>
      <c r="C388" s="2" t="s">
        <v>1548</v>
      </c>
      <c r="D388" s="3">
        <v>45064</v>
      </c>
      <c r="E388" s="5">
        <v>2.72</v>
      </c>
      <c r="F388" s="2">
        <v>13262</v>
      </c>
      <c r="G388" s="2" t="s">
        <v>23</v>
      </c>
      <c r="H388" s="10">
        <v>3120101</v>
      </c>
      <c r="I388" s="10">
        <v>62603</v>
      </c>
    </row>
    <row r="389" spans="1:9" x14ac:dyDescent="0.25">
      <c r="A389" s="10">
        <v>801</v>
      </c>
      <c r="B389" s="10">
        <v>95791521</v>
      </c>
      <c r="C389" s="2" t="s">
        <v>1563</v>
      </c>
      <c r="D389" s="3">
        <v>45064</v>
      </c>
      <c r="E389" s="5">
        <v>13.61</v>
      </c>
      <c r="F389" s="2">
        <v>13275</v>
      </c>
      <c r="G389" s="2" t="s">
        <v>23</v>
      </c>
      <c r="H389" s="10">
        <v>3120101</v>
      </c>
      <c r="I389" s="10">
        <v>62603</v>
      </c>
    </row>
    <row r="390" spans="1:9" x14ac:dyDescent="0.25">
      <c r="A390" s="10">
        <v>801</v>
      </c>
      <c r="B390" s="10">
        <v>95791442</v>
      </c>
      <c r="C390" s="2" t="s">
        <v>1550</v>
      </c>
      <c r="D390" s="3">
        <v>45064</v>
      </c>
      <c r="E390" s="5">
        <v>2.72</v>
      </c>
      <c r="F390" s="2">
        <v>13277</v>
      </c>
      <c r="G390" s="2" t="s">
        <v>23</v>
      </c>
      <c r="H390" s="10">
        <v>3120101</v>
      </c>
      <c r="I390" s="10">
        <v>62603</v>
      </c>
    </row>
    <row r="391" spans="1:9" x14ac:dyDescent="0.25">
      <c r="A391" s="10">
        <v>801</v>
      </c>
      <c r="B391" s="10">
        <v>95792260</v>
      </c>
      <c r="C391" s="2" t="s">
        <v>1585</v>
      </c>
      <c r="D391" s="3">
        <v>45065</v>
      </c>
      <c r="E391" s="5">
        <v>2.72</v>
      </c>
      <c r="F391" s="2">
        <v>13294</v>
      </c>
      <c r="G391" s="2" t="s">
        <v>23</v>
      </c>
      <c r="H391" s="10">
        <v>3120101</v>
      </c>
      <c r="I391" s="10">
        <v>62603</v>
      </c>
    </row>
    <row r="392" spans="1:9" x14ac:dyDescent="0.25">
      <c r="A392" s="10">
        <v>801</v>
      </c>
      <c r="B392" s="10">
        <v>95792332</v>
      </c>
      <c r="C392" s="2" t="s">
        <v>1587</v>
      </c>
      <c r="D392" s="3">
        <v>45065</v>
      </c>
      <c r="E392" s="5">
        <v>2.72</v>
      </c>
      <c r="F392" s="2">
        <v>13313</v>
      </c>
      <c r="G392" s="2" t="s">
        <v>23</v>
      </c>
      <c r="H392" s="10">
        <v>3120101</v>
      </c>
      <c r="I392" s="10">
        <v>62603</v>
      </c>
    </row>
    <row r="393" spans="1:9" x14ac:dyDescent="0.25">
      <c r="A393" s="10">
        <v>801</v>
      </c>
      <c r="B393" s="10">
        <v>95794767</v>
      </c>
      <c r="C393" s="2" t="s">
        <v>1601</v>
      </c>
      <c r="D393" s="3">
        <v>45068</v>
      </c>
      <c r="E393" s="5">
        <v>5.45</v>
      </c>
      <c r="F393" s="2">
        <v>13442</v>
      </c>
      <c r="G393" s="2" t="s">
        <v>23</v>
      </c>
      <c r="H393" s="10">
        <v>3120101</v>
      </c>
      <c r="I393" s="10">
        <v>62603</v>
      </c>
    </row>
    <row r="394" spans="1:9" x14ac:dyDescent="0.25">
      <c r="A394" s="10">
        <v>801</v>
      </c>
      <c r="B394" s="10">
        <v>95796245</v>
      </c>
      <c r="C394" s="2" t="s">
        <v>1629</v>
      </c>
      <c r="D394" s="3">
        <v>45069</v>
      </c>
      <c r="E394" s="5">
        <v>2.72</v>
      </c>
      <c r="F394" s="2">
        <v>13462</v>
      </c>
      <c r="G394" s="2" t="s">
        <v>23</v>
      </c>
      <c r="H394" s="10">
        <v>3120101</v>
      </c>
      <c r="I394" s="10">
        <v>62603</v>
      </c>
    </row>
    <row r="395" spans="1:9" x14ac:dyDescent="0.25">
      <c r="A395" s="10">
        <v>801</v>
      </c>
      <c r="B395" s="10">
        <v>95796295</v>
      </c>
      <c r="C395" s="2" t="s">
        <v>1630</v>
      </c>
      <c r="D395" s="3">
        <v>45069</v>
      </c>
      <c r="E395" s="5">
        <v>5.45</v>
      </c>
      <c r="F395" s="2">
        <v>13494</v>
      </c>
      <c r="G395" s="2" t="s">
        <v>23</v>
      </c>
      <c r="H395" s="10">
        <v>3120101</v>
      </c>
      <c r="I395" s="10">
        <v>62603</v>
      </c>
    </row>
    <row r="396" spans="1:9" x14ac:dyDescent="0.25">
      <c r="A396" s="10">
        <v>801</v>
      </c>
      <c r="B396" s="10">
        <v>95796307</v>
      </c>
      <c r="C396" s="2" t="s">
        <v>1631</v>
      </c>
      <c r="D396" s="3">
        <v>45069</v>
      </c>
      <c r="E396" s="5">
        <v>2.72</v>
      </c>
      <c r="F396" s="2">
        <v>13503</v>
      </c>
      <c r="G396" s="2" t="s">
        <v>23</v>
      </c>
      <c r="H396" s="10">
        <v>3120101</v>
      </c>
      <c r="I396" s="10">
        <v>62603</v>
      </c>
    </row>
    <row r="397" spans="1:9" x14ac:dyDescent="0.25">
      <c r="A397" s="10">
        <v>801</v>
      </c>
      <c r="B397" s="10">
        <v>95796310</v>
      </c>
      <c r="C397" s="2" t="s">
        <v>1632</v>
      </c>
      <c r="D397" s="3">
        <v>45069</v>
      </c>
      <c r="E397" s="5">
        <v>5.45</v>
      </c>
      <c r="F397" s="2">
        <v>13506</v>
      </c>
      <c r="G397" s="2" t="s">
        <v>23</v>
      </c>
      <c r="H397" s="10">
        <v>3120101</v>
      </c>
      <c r="I397" s="10">
        <v>62603</v>
      </c>
    </row>
    <row r="398" spans="1:9" x14ac:dyDescent="0.25">
      <c r="A398" s="10">
        <v>801</v>
      </c>
      <c r="B398" s="10">
        <v>95797207</v>
      </c>
      <c r="C398" s="2" t="s">
        <v>1642</v>
      </c>
      <c r="D398" s="3">
        <v>45070</v>
      </c>
      <c r="E398" s="5">
        <v>5.45</v>
      </c>
      <c r="F398" s="2">
        <v>13542</v>
      </c>
      <c r="G398" s="2" t="s">
        <v>23</v>
      </c>
      <c r="H398" s="10">
        <v>3120101</v>
      </c>
      <c r="I398" s="10">
        <v>62603</v>
      </c>
    </row>
    <row r="399" spans="1:9" x14ac:dyDescent="0.25">
      <c r="A399" s="10">
        <v>801</v>
      </c>
      <c r="B399" s="10">
        <v>95797213</v>
      </c>
      <c r="C399" s="2" t="s">
        <v>1643</v>
      </c>
      <c r="D399" s="3">
        <v>45070</v>
      </c>
      <c r="E399" s="5">
        <v>2.72</v>
      </c>
      <c r="F399" s="2">
        <v>13546</v>
      </c>
      <c r="G399" s="2" t="s">
        <v>23</v>
      </c>
      <c r="H399" s="10">
        <v>3120101</v>
      </c>
      <c r="I399" s="10">
        <v>62603</v>
      </c>
    </row>
    <row r="400" spans="1:9" x14ac:dyDescent="0.25">
      <c r="A400" s="10">
        <v>801</v>
      </c>
      <c r="B400" s="10">
        <v>95797249</v>
      </c>
      <c r="C400" s="2" t="s">
        <v>1644</v>
      </c>
      <c r="D400" s="3">
        <v>45070</v>
      </c>
      <c r="E400" s="5">
        <v>2.72</v>
      </c>
      <c r="F400" s="2">
        <v>13570</v>
      </c>
      <c r="G400" s="2" t="s">
        <v>23</v>
      </c>
      <c r="H400" s="10">
        <v>3120101</v>
      </c>
      <c r="I400" s="10">
        <v>62603</v>
      </c>
    </row>
    <row r="401" spans="1:9" x14ac:dyDescent="0.25">
      <c r="A401" s="10">
        <v>801</v>
      </c>
      <c r="B401" s="10">
        <v>95797264</v>
      </c>
      <c r="C401" s="2" t="s">
        <v>1645</v>
      </c>
      <c r="D401" s="3">
        <v>45070</v>
      </c>
      <c r="E401" s="5">
        <v>5.45</v>
      </c>
      <c r="F401" s="2">
        <v>13576</v>
      </c>
      <c r="G401" s="2" t="s">
        <v>23</v>
      </c>
      <c r="H401" s="10">
        <v>3120101</v>
      </c>
      <c r="I401" s="10">
        <v>62603</v>
      </c>
    </row>
    <row r="402" spans="1:9" x14ac:dyDescent="0.25">
      <c r="A402" s="10">
        <v>801</v>
      </c>
      <c r="B402" s="10">
        <v>95798597</v>
      </c>
      <c r="C402" s="2" t="s">
        <v>1686</v>
      </c>
      <c r="D402" s="3">
        <v>45071</v>
      </c>
      <c r="E402" s="5">
        <v>2.72</v>
      </c>
      <c r="F402" s="2">
        <v>13636</v>
      </c>
      <c r="G402" s="2" t="s">
        <v>23</v>
      </c>
      <c r="H402" s="10">
        <v>3120101</v>
      </c>
      <c r="I402" s="10">
        <v>62603</v>
      </c>
    </row>
    <row r="403" spans="1:9" x14ac:dyDescent="0.25">
      <c r="A403" s="10">
        <v>801</v>
      </c>
      <c r="B403" s="10">
        <v>95799836</v>
      </c>
      <c r="C403" s="2" t="s">
        <v>1693</v>
      </c>
      <c r="D403" s="3">
        <v>45072</v>
      </c>
      <c r="E403" s="5">
        <v>2.72</v>
      </c>
      <c r="F403" s="2">
        <v>13691</v>
      </c>
      <c r="G403" s="2" t="s">
        <v>23</v>
      </c>
      <c r="H403" s="10">
        <v>3120101</v>
      </c>
      <c r="I403" s="10">
        <v>62603</v>
      </c>
    </row>
    <row r="404" spans="1:9" x14ac:dyDescent="0.25">
      <c r="A404" s="10">
        <v>801</v>
      </c>
      <c r="B404" s="10">
        <v>95800718</v>
      </c>
      <c r="C404" s="2" t="s">
        <v>1696</v>
      </c>
      <c r="D404" s="3">
        <v>45073</v>
      </c>
      <c r="E404" s="5">
        <v>2.72</v>
      </c>
      <c r="F404" s="2">
        <v>13753</v>
      </c>
      <c r="G404" s="2" t="s">
        <v>23</v>
      </c>
      <c r="H404" s="10">
        <v>3120101</v>
      </c>
      <c r="I404" s="10">
        <v>62603</v>
      </c>
    </row>
    <row r="405" spans="1:9" x14ac:dyDescent="0.25">
      <c r="A405" s="10">
        <v>801</v>
      </c>
      <c r="B405" s="10">
        <v>95800731</v>
      </c>
      <c r="C405" s="2" t="s">
        <v>1697</v>
      </c>
      <c r="D405" s="3">
        <v>45073</v>
      </c>
      <c r="E405" s="5">
        <v>2.72</v>
      </c>
      <c r="F405" s="2">
        <v>13764</v>
      </c>
      <c r="G405" s="2" t="s">
        <v>23</v>
      </c>
      <c r="H405" s="10">
        <v>3120101</v>
      </c>
      <c r="I405" s="10">
        <v>62603</v>
      </c>
    </row>
    <row r="406" spans="1:9" x14ac:dyDescent="0.25">
      <c r="A406" s="10">
        <v>801</v>
      </c>
      <c r="B406" s="10">
        <v>95800750</v>
      </c>
      <c r="C406" s="2" t="s">
        <v>1698</v>
      </c>
      <c r="D406" s="3">
        <v>45073</v>
      </c>
      <c r="E406" s="5">
        <v>2.72</v>
      </c>
      <c r="F406" s="2">
        <v>13776</v>
      </c>
      <c r="G406" s="2" t="s">
        <v>23</v>
      </c>
      <c r="H406" s="10">
        <v>3120101</v>
      </c>
      <c r="I406" s="10">
        <v>62603</v>
      </c>
    </row>
    <row r="407" spans="1:9" x14ac:dyDescent="0.25">
      <c r="A407" s="10">
        <v>801</v>
      </c>
      <c r="B407" s="10">
        <v>95800798</v>
      </c>
      <c r="C407" s="2" t="s">
        <v>1699</v>
      </c>
      <c r="D407" s="3">
        <v>45073</v>
      </c>
      <c r="E407" s="5">
        <v>2.72</v>
      </c>
      <c r="F407" s="2">
        <v>13804</v>
      </c>
      <c r="G407" s="2" t="s">
        <v>23</v>
      </c>
      <c r="H407" s="10">
        <v>3120101</v>
      </c>
      <c r="I407" s="10">
        <v>62603</v>
      </c>
    </row>
    <row r="408" spans="1:9" x14ac:dyDescent="0.25">
      <c r="A408" s="10">
        <v>801</v>
      </c>
      <c r="B408" s="10">
        <v>95800970</v>
      </c>
      <c r="C408" s="2" t="s">
        <v>1700</v>
      </c>
      <c r="D408" s="3">
        <v>45073</v>
      </c>
      <c r="E408" s="5">
        <v>2.72</v>
      </c>
      <c r="F408" s="2">
        <v>13814</v>
      </c>
      <c r="G408" s="2" t="s">
        <v>23</v>
      </c>
      <c r="H408" s="10">
        <v>3120101</v>
      </c>
      <c r="I408" s="10">
        <v>62603</v>
      </c>
    </row>
    <row r="409" spans="1:9" x14ac:dyDescent="0.25">
      <c r="A409" s="10">
        <v>801</v>
      </c>
      <c r="B409" s="10">
        <v>95802182</v>
      </c>
      <c r="C409" s="2" t="s">
        <v>1713</v>
      </c>
      <c r="D409" s="3">
        <v>45075</v>
      </c>
      <c r="E409" s="5">
        <v>2.72</v>
      </c>
      <c r="F409" s="2">
        <v>13869</v>
      </c>
      <c r="G409" s="2" t="s">
        <v>23</v>
      </c>
      <c r="H409" s="10">
        <v>3120101</v>
      </c>
      <c r="I409" s="10">
        <v>62603</v>
      </c>
    </row>
    <row r="410" spans="1:9" x14ac:dyDescent="0.25">
      <c r="A410" s="10">
        <v>801</v>
      </c>
      <c r="B410" s="10">
        <v>95804886</v>
      </c>
      <c r="C410" s="2" t="s">
        <v>1731</v>
      </c>
      <c r="D410" s="3">
        <v>45077</v>
      </c>
      <c r="E410" s="5">
        <v>2.72</v>
      </c>
      <c r="F410" s="2">
        <v>14017</v>
      </c>
      <c r="G410" s="2" t="s">
        <v>23</v>
      </c>
      <c r="H410" s="10">
        <v>3120101</v>
      </c>
      <c r="I410" s="10">
        <v>62603</v>
      </c>
    </row>
    <row r="411" spans="1:9" x14ac:dyDescent="0.25">
      <c r="A411" s="10">
        <v>100</v>
      </c>
      <c r="B411" s="10">
        <v>95803107</v>
      </c>
      <c r="C411" s="2" t="s">
        <v>1725</v>
      </c>
      <c r="D411" s="3">
        <v>45076</v>
      </c>
      <c r="E411" s="5">
        <v>0.08</v>
      </c>
      <c r="F411" s="2">
        <v>25607</v>
      </c>
      <c r="G411" s="2" t="s">
        <v>23</v>
      </c>
      <c r="H411" s="10">
        <v>3120101</v>
      </c>
      <c r="I411" s="10">
        <v>61102</v>
      </c>
    </row>
    <row r="412" spans="1:9" x14ac:dyDescent="0.25">
      <c r="A412" s="10">
        <v>100</v>
      </c>
      <c r="B412" s="10">
        <v>100132121</v>
      </c>
      <c r="C412" s="2" t="s">
        <v>1725</v>
      </c>
      <c r="D412" s="3">
        <v>45076</v>
      </c>
      <c r="E412" s="5">
        <v>-0.08</v>
      </c>
      <c r="F412" s="2">
        <v>25607</v>
      </c>
      <c r="G412" s="2" t="s">
        <v>23</v>
      </c>
      <c r="H412" s="10">
        <v>3120101</v>
      </c>
      <c r="I412" s="10">
        <v>61102</v>
      </c>
    </row>
    <row r="413" spans="1:9" x14ac:dyDescent="0.25">
      <c r="A413" s="10">
        <v>200</v>
      </c>
      <c r="B413" s="10">
        <v>1800003238</v>
      </c>
      <c r="C413" s="2" t="s">
        <v>1602</v>
      </c>
      <c r="D413" s="3">
        <v>45068</v>
      </c>
      <c r="E413" s="5">
        <v>0.83</v>
      </c>
      <c r="F413" s="2">
        <v>2641</v>
      </c>
      <c r="G413" s="2" t="s">
        <v>23</v>
      </c>
      <c r="H413" s="10">
        <v>3120101</v>
      </c>
      <c r="I413" s="10">
        <v>61202</v>
      </c>
    </row>
    <row r="414" spans="1:9" x14ac:dyDescent="0.25">
      <c r="A414" s="10">
        <v>200</v>
      </c>
      <c r="B414" s="10">
        <v>1800003239</v>
      </c>
      <c r="C414" s="2" t="s">
        <v>1603</v>
      </c>
      <c r="D414" s="3">
        <v>45068</v>
      </c>
      <c r="E414" s="5">
        <v>0.83</v>
      </c>
      <c r="F414" s="2">
        <v>2642</v>
      </c>
      <c r="G414" s="2" t="s">
        <v>23</v>
      </c>
      <c r="H414" s="10">
        <v>3120101</v>
      </c>
      <c r="I414" s="10">
        <v>61202</v>
      </c>
    </row>
    <row r="415" spans="1:9" x14ac:dyDescent="0.25">
      <c r="A415" s="10">
        <v>100</v>
      </c>
      <c r="B415" s="10">
        <v>1800003218</v>
      </c>
      <c r="C415" s="2" t="s">
        <v>1478</v>
      </c>
      <c r="D415" s="3">
        <v>45056</v>
      </c>
      <c r="E415" s="5">
        <v>7760.65</v>
      </c>
      <c r="F415" s="2">
        <v>928842</v>
      </c>
      <c r="G415" s="2" t="s">
        <v>23</v>
      </c>
      <c r="H415" s="10">
        <v>3120101</v>
      </c>
      <c r="I415" s="10">
        <v>111585</v>
      </c>
    </row>
    <row r="416" spans="1:9" x14ac:dyDescent="0.25">
      <c r="A416" s="10">
        <v>100</v>
      </c>
      <c r="B416" s="10">
        <v>100132098</v>
      </c>
      <c r="C416" s="2" t="s">
        <v>1732</v>
      </c>
      <c r="D416" s="3">
        <v>45077</v>
      </c>
      <c r="E416" s="5">
        <v>-0.27</v>
      </c>
      <c r="F416" s="2">
        <v>932138</v>
      </c>
      <c r="G416" s="2" t="s">
        <v>23</v>
      </c>
      <c r="H416" s="10">
        <v>3120101</v>
      </c>
      <c r="I416" s="10">
        <v>111585</v>
      </c>
    </row>
    <row r="417" spans="1:9" x14ac:dyDescent="0.25">
      <c r="A417" s="10">
        <v>400</v>
      </c>
      <c r="B417" s="10">
        <v>1800003240</v>
      </c>
      <c r="C417" s="2" t="s">
        <v>1604</v>
      </c>
      <c r="D417" s="3">
        <v>45068</v>
      </c>
      <c r="E417" s="5">
        <v>123.75</v>
      </c>
      <c r="F417" s="2">
        <v>205</v>
      </c>
      <c r="G417" s="2" t="s">
        <v>23</v>
      </c>
      <c r="H417" s="10">
        <v>3120101</v>
      </c>
      <c r="I417" s="10">
        <v>61502</v>
      </c>
    </row>
  </sheetData>
  <sortState ref="A2:I417">
    <sortCondition ref="F2:F41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H29" sqref="H29"/>
    </sheetView>
  </sheetViews>
  <sheetFormatPr defaultRowHeight="15" x14ac:dyDescent="0.25"/>
  <cols>
    <col min="1" max="1" width="10" bestFit="1" customWidth="1"/>
    <col min="2" max="2" width="5.5703125" bestFit="1" customWidth="1"/>
    <col min="3" max="3" width="19.28515625" bestFit="1" customWidth="1"/>
    <col min="4" max="4" width="15.85546875" bestFit="1" customWidth="1"/>
    <col min="6" max="6" width="14" bestFit="1" customWidth="1"/>
    <col min="7" max="7" width="9.85546875" bestFit="1" customWidth="1"/>
    <col min="8" max="8" width="10.28515625" bestFit="1" customWidth="1"/>
    <col min="9" max="9" width="6.85546875" bestFit="1" customWidth="1"/>
    <col min="10" max="10" width="12.85546875" bestFit="1" customWidth="1"/>
    <col min="11" max="11" width="11" bestFit="1" customWidth="1"/>
    <col min="12" max="12" width="36.42578125" bestFit="1" customWidth="1"/>
    <col min="13" max="13" width="15.140625" bestFit="1" customWidth="1"/>
    <col min="14" max="14" width="10.5703125" bestFit="1" customWidth="1"/>
    <col min="15" max="15" width="10.140625" bestFit="1" customWidth="1"/>
    <col min="16" max="16" width="11.7109375" bestFit="1" customWidth="1"/>
    <col min="17" max="17" width="7.5703125" bestFit="1" customWidth="1"/>
    <col min="18" max="18" width="9.28515625" bestFit="1" customWidth="1"/>
    <col min="19" max="19" width="14.140625" bestFit="1" customWidth="1"/>
    <col min="20" max="20" width="11.140625" bestFit="1" customWidth="1"/>
    <col min="21" max="21" width="6" bestFit="1" customWidth="1"/>
    <col min="22" max="22" width="8" bestFit="1" customWidth="1"/>
  </cols>
  <sheetData>
    <row r="1" spans="1:2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30"/>
    </row>
    <row r="2" spans="1:22" s="2" customFormat="1" x14ac:dyDescent="0.25">
      <c r="A2" s="2" t="s">
        <v>1334</v>
      </c>
      <c r="B2" s="2" t="s">
        <v>491</v>
      </c>
      <c r="C2" s="2" t="s">
        <v>205</v>
      </c>
      <c r="D2" s="3">
        <v>45049</v>
      </c>
      <c r="E2" s="4">
        <v>350</v>
      </c>
      <c r="F2" s="5">
        <v>350</v>
      </c>
      <c r="G2" s="4">
        <v>17.5</v>
      </c>
      <c r="H2" s="2" t="s">
        <v>23</v>
      </c>
      <c r="I2" s="2" t="s">
        <v>492</v>
      </c>
      <c r="J2" s="2" t="s">
        <v>493</v>
      </c>
      <c r="K2" s="2" t="s">
        <v>1335</v>
      </c>
      <c r="L2" s="2" t="s">
        <v>1336</v>
      </c>
      <c r="M2" s="2" t="s">
        <v>1337</v>
      </c>
      <c r="N2" s="5">
        <v>350</v>
      </c>
      <c r="O2" s="5">
        <v>0</v>
      </c>
      <c r="P2" s="5">
        <v>32.380000000000003</v>
      </c>
      <c r="Q2" s="2" t="s">
        <v>1338</v>
      </c>
      <c r="R2" s="5">
        <v>0</v>
      </c>
      <c r="S2" s="2" t="s">
        <v>1339</v>
      </c>
      <c r="T2" s="2" t="s">
        <v>31</v>
      </c>
      <c r="U2" s="2">
        <f>1.65+7.6</f>
        <v>9.25</v>
      </c>
      <c r="V2" s="30">
        <f>N2*U2%-P2</f>
        <v>-5.000000000002558E-3</v>
      </c>
    </row>
    <row r="3" spans="1:22" s="2" customFormat="1" x14ac:dyDescent="0.25">
      <c r="A3" s="2" t="s">
        <v>1340</v>
      </c>
      <c r="B3" s="2" t="s">
        <v>491</v>
      </c>
      <c r="C3" s="2" t="s">
        <v>304</v>
      </c>
      <c r="D3" s="3">
        <v>45051</v>
      </c>
      <c r="E3" s="4">
        <v>50</v>
      </c>
      <c r="F3" s="5">
        <v>88</v>
      </c>
      <c r="G3" s="4">
        <v>2.5</v>
      </c>
      <c r="H3" s="2" t="s">
        <v>23</v>
      </c>
      <c r="I3" s="2" t="s">
        <v>492</v>
      </c>
      <c r="J3" s="2" t="s">
        <v>493</v>
      </c>
      <c r="K3" s="2" t="s">
        <v>1341</v>
      </c>
      <c r="L3" s="2" t="s">
        <v>1342</v>
      </c>
      <c r="M3" s="2" t="s">
        <v>1343</v>
      </c>
      <c r="N3" s="5">
        <v>88</v>
      </c>
      <c r="O3" s="5">
        <v>0</v>
      </c>
      <c r="P3" s="5">
        <v>8.14</v>
      </c>
      <c r="Q3" s="2" t="s">
        <v>1338</v>
      </c>
      <c r="R3" s="5">
        <v>0</v>
      </c>
      <c r="S3" s="2" t="s">
        <v>1344</v>
      </c>
      <c r="T3" s="2" t="s">
        <v>31</v>
      </c>
      <c r="U3" s="2">
        <f t="shared" ref="U3:U21" si="0">1.65+7.6</f>
        <v>9.25</v>
      </c>
      <c r="V3" s="30">
        <f t="shared" ref="V3:V24" si="1">N3*U3%-P3</f>
        <v>0</v>
      </c>
    </row>
    <row r="4" spans="1:22" s="2" customFormat="1" x14ac:dyDescent="0.25">
      <c r="A4" s="2" t="s">
        <v>1345</v>
      </c>
      <c r="B4" s="2" t="s">
        <v>491</v>
      </c>
      <c r="C4" s="2" t="s">
        <v>1346</v>
      </c>
      <c r="D4" s="3">
        <v>45055</v>
      </c>
      <c r="E4" s="4">
        <v>1</v>
      </c>
      <c r="F4" s="5">
        <v>80</v>
      </c>
      <c r="G4" s="4">
        <v>0.6</v>
      </c>
      <c r="H4" s="2" t="s">
        <v>23</v>
      </c>
      <c r="I4" s="2" t="s">
        <v>492</v>
      </c>
      <c r="J4" s="2" t="s">
        <v>493</v>
      </c>
      <c r="K4" s="2" t="s">
        <v>1347</v>
      </c>
      <c r="L4" s="2" t="s">
        <v>1348</v>
      </c>
      <c r="M4" s="2" t="s">
        <v>1349</v>
      </c>
      <c r="N4" s="5">
        <v>80</v>
      </c>
      <c r="O4" s="5">
        <v>0</v>
      </c>
      <c r="P4" s="5">
        <v>7.4</v>
      </c>
      <c r="Q4" s="2" t="s">
        <v>1338</v>
      </c>
      <c r="R4" s="5">
        <v>0</v>
      </c>
      <c r="S4" s="2" t="s">
        <v>497</v>
      </c>
      <c r="T4" s="2" t="s">
        <v>31</v>
      </c>
      <c r="U4" s="2">
        <f t="shared" si="0"/>
        <v>9.25</v>
      </c>
      <c r="V4" s="30">
        <f t="shared" si="1"/>
        <v>0</v>
      </c>
    </row>
    <row r="5" spans="1:22" s="2" customFormat="1" x14ac:dyDescent="0.25">
      <c r="A5" s="2" t="s">
        <v>1350</v>
      </c>
      <c r="B5" s="2" t="s">
        <v>491</v>
      </c>
      <c r="C5" s="2" t="s">
        <v>1346</v>
      </c>
      <c r="D5" s="3">
        <v>45057</v>
      </c>
      <c r="E5" s="4">
        <v>3</v>
      </c>
      <c r="F5" s="5">
        <v>240</v>
      </c>
      <c r="G5" s="4">
        <v>1.8</v>
      </c>
      <c r="H5" s="2" t="s">
        <v>23</v>
      </c>
      <c r="I5" s="2" t="s">
        <v>492</v>
      </c>
      <c r="J5" s="2" t="s">
        <v>493</v>
      </c>
      <c r="K5" s="2" t="s">
        <v>500</v>
      </c>
      <c r="L5" s="2" t="s">
        <v>501</v>
      </c>
      <c r="M5" s="2" t="s">
        <v>502</v>
      </c>
      <c r="N5" s="5">
        <v>240</v>
      </c>
      <c r="O5" s="5">
        <v>0</v>
      </c>
      <c r="P5" s="5">
        <v>22.2</v>
      </c>
      <c r="Q5" s="2" t="s">
        <v>1338</v>
      </c>
      <c r="R5" s="5">
        <v>0</v>
      </c>
      <c r="S5" s="2" t="s">
        <v>497</v>
      </c>
      <c r="T5" s="2" t="s">
        <v>31</v>
      </c>
      <c r="U5" s="2">
        <f t="shared" si="0"/>
        <v>9.25</v>
      </c>
      <c r="V5" s="30">
        <f t="shared" si="1"/>
        <v>0</v>
      </c>
    </row>
    <row r="6" spans="1:22" s="2" customFormat="1" x14ac:dyDescent="0.25">
      <c r="A6" s="2" t="s">
        <v>1350</v>
      </c>
      <c r="B6" s="2" t="s">
        <v>491</v>
      </c>
      <c r="C6" s="2" t="s">
        <v>1351</v>
      </c>
      <c r="D6" s="3">
        <v>45057</v>
      </c>
      <c r="E6" s="4">
        <v>1</v>
      </c>
      <c r="F6" s="5">
        <v>240</v>
      </c>
      <c r="G6" s="4">
        <v>0.01</v>
      </c>
      <c r="H6" s="2" t="s">
        <v>23</v>
      </c>
      <c r="I6" s="2" t="s">
        <v>492</v>
      </c>
      <c r="J6" s="2" t="s">
        <v>493</v>
      </c>
      <c r="K6" s="2" t="s">
        <v>500</v>
      </c>
      <c r="L6" s="2" t="s">
        <v>501</v>
      </c>
      <c r="M6" s="2" t="s">
        <v>502</v>
      </c>
      <c r="N6" s="5">
        <v>240</v>
      </c>
      <c r="O6" s="5">
        <v>0</v>
      </c>
      <c r="P6" s="5">
        <v>22.2</v>
      </c>
      <c r="Q6" s="2" t="s">
        <v>1338</v>
      </c>
      <c r="R6" s="5">
        <v>0</v>
      </c>
      <c r="S6" s="2" t="s">
        <v>497</v>
      </c>
      <c r="T6" s="2" t="s">
        <v>31</v>
      </c>
      <c r="U6" s="2">
        <f t="shared" si="0"/>
        <v>9.25</v>
      </c>
      <c r="V6" s="30">
        <f t="shared" si="1"/>
        <v>0</v>
      </c>
    </row>
    <row r="7" spans="1:22" s="2" customFormat="1" x14ac:dyDescent="0.25">
      <c r="A7" s="2" t="s">
        <v>1350</v>
      </c>
      <c r="B7" s="2" t="s">
        <v>491</v>
      </c>
      <c r="C7" s="2" t="s">
        <v>1352</v>
      </c>
      <c r="D7" s="3">
        <v>45057</v>
      </c>
      <c r="E7" s="4">
        <v>2</v>
      </c>
      <c r="F7" s="5">
        <v>90</v>
      </c>
      <c r="G7" s="4">
        <v>0.2</v>
      </c>
      <c r="H7" s="2" t="s">
        <v>23</v>
      </c>
      <c r="I7" s="2" t="s">
        <v>492</v>
      </c>
      <c r="J7" s="2" t="s">
        <v>493</v>
      </c>
      <c r="K7" s="2" t="s">
        <v>500</v>
      </c>
      <c r="L7" s="2" t="s">
        <v>501</v>
      </c>
      <c r="M7" s="2" t="s">
        <v>502</v>
      </c>
      <c r="N7" s="5">
        <v>90</v>
      </c>
      <c r="O7" s="5">
        <v>0</v>
      </c>
      <c r="P7" s="5">
        <v>8.33</v>
      </c>
      <c r="Q7" s="2" t="s">
        <v>1338</v>
      </c>
      <c r="R7" s="5">
        <v>0</v>
      </c>
      <c r="S7" s="2" t="s">
        <v>497</v>
      </c>
      <c r="T7" s="2" t="s">
        <v>31</v>
      </c>
      <c r="U7" s="2">
        <f t="shared" si="0"/>
        <v>9.25</v>
      </c>
      <c r="V7" s="30">
        <f t="shared" si="1"/>
        <v>-5.0000000000007816E-3</v>
      </c>
    </row>
    <row r="8" spans="1:22" s="2" customFormat="1" x14ac:dyDescent="0.25">
      <c r="A8" s="2" t="s">
        <v>1350</v>
      </c>
      <c r="B8" s="2" t="s">
        <v>491</v>
      </c>
      <c r="C8" s="2" t="s">
        <v>1065</v>
      </c>
      <c r="D8" s="3">
        <v>45057</v>
      </c>
      <c r="E8" s="4">
        <v>8</v>
      </c>
      <c r="F8" s="5">
        <v>352</v>
      </c>
      <c r="G8" s="4">
        <v>1.8</v>
      </c>
      <c r="H8" s="2" t="s">
        <v>23</v>
      </c>
      <c r="I8" s="2" t="s">
        <v>492</v>
      </c>
      <c r="J8" s="2" t="s">
        <v>493</v>
      </c>
      <c r="K8" s="2" t="s">
        <v>500</v>
      </c>
      <c r="L8" s="2" t="s">
        <v>501</v>
      </c>
      <c r="M8" s="2" t="s">
        <v>502</v>
      </c>
      <c r="N8" s="5">
        <v>352</v>
      </c>
      <c r="O8" s="5">
        <v>0</v>
      </c>
      <c r="P8" s="5">
        <v>32.56</v>
      </c>
      <c r="Q8" s="2" t="s">
        <v>1338</v>
      </c>
      <c r="R8" s="5">
        <v>0</v>
      </c>
      <c r="S8" s="2" t="s">
        <v>497</v>
      </c>
      <c r="T8" s="2" t="s">
        <v>31</v>
      </c>
      <c r="U8" s="2">
        <f t="shared" si="0"/>
        <v>9.25</v>
      </c>
      <c r="V8" s="30">
        <f t="shared" si="1"/>
        <v>0</v>
      </c>
    </row>
    <row r="9" spans="1:22" s="2" customFormat="1" x14ac:dyDescent="0.25">
      <c r="A9" s="2" t="s">
        <v>1350</v>
      </c>
      <c r="B9" s="2" t="s">
        <v>491</v>
      </c>
      <c r="C9" s="2" t="s">
        <v>1353</v>
      </c>
      <c r="D9" s="3">
        <v>45057</v>
      </c>
      <c r="E9" s="4">
        <v>8</v>
      </c>
      <c r="F9" s="5">
        <v>872</v>
      </c>
      <c r="G9" s="4">
        <v>4</v>
      </c>
      <c r="H9" s="2" t="s">
        <v>23</v>
      </c>
      <c r="I9" s="2" t="s">
        <v>492</v>
      </c>
      <c r="J9" s="2" t="s">
        <v>493</v>
      </c>
      <c r="K9" s="2" t="s">
        <v>500</v>
      </c>
      <c r="L9" s="2" t="s">
        <v>501</v>
      </c>
      <c r="M9" s="2" t="s">
        <v>502</v>
      </c>
      <c r="N9" s="5">
        <v>872</v>
      </c>
      <c r="O9" s="5">
        <v>0</v>
      </c>
      <c r="P9" s="5">
        <v>80.66</v>
      </c>
      <c r="Q9" s="2" t="s">
        <v>1338</v>
      </c>
      <c r="R9" s="5">
        <v>0</v>
      </c>
      <c r="S9" s="2" t="s">
        <v>497</v>
      </c>
      <c r="T9" s="2" t="s">
        <v>31</v>
      </c>
      <c r="U9" s="2">
        <f t="shared" si="0"/>
        <v>9.25</v>
      </c>
      <c r="V9" s="30">
        <f t="shared" si="1"/>
        <v>0</v>
      </c>
    </row>
    <row r="10" spans="1:22" s="2" customFormat="1" x14ac:dyDescent="0.25">
      <c r="A10" s="2" t="s">
        <v>1350</v>
      </c>
      <c r="B10" s="2" t="s">
        <v>491</v>
      </c>
      <c r="C10" s="2" t="s">
        <v>1354</v>
      </c>
      <c r="D10" s="3">
        <v>45057</v>
      </c>
      <c r="E10" s="4">
        <v>8</v>
      </c>
      <c r="F10" s="5">
        <v>112</v>
      </c>
      <c r="G10" s="4">
        <v>0.4</v>
      </c>
      <c r="H10" s="2" t="s">
        <v>23</v>
      </c>
      <c r="I10" s="2" t="s">
        <v>492</v>
      </c>
      <c r="J10" s="2" t="s">
        <v>493</v>
      </c>
      <c r="K10" s="2" t="s">
        <v>500</v>
      </c>
      <c r="L10" s="2" t="s">
        <v>501</v>
      </c>
      <c r="M10" s="2" t="s">
        <v>502</v>
      </c>
      <c r="N10" s="5">
        <v>112</v>
      </c>
      <c r="O10" s="5">
        <v>0</v>
      </c>
      <c r="P10" s="5">
        <v>10.36</v>
      </c>
      <c r="Q10" s="2" t="s">
        <v>1338</v>
      </c>
      <c r="R10" s="5">
        <v>0</v>
      </c>
      <c r="S10" s="2" t="s">
        <v>497</v>
      </c>
      <c r="T10" s="2" t="s">
        <v>31</v>
      </c>
      <c r="U10" s="2">
        <f t="shared" si="0"/>
        <v>9.25</v>
      </c>
      <c r="V10" s="30">
        <f t="shared" si="1"/>
        <v>0</v>
      </c>
    </row>
    <row r="11" spans="1:22" s="2" customFormat="1" x14ac:dyDescent="0.25">
      <c r="A11" s="2" t="s">
        <v>1350</v>
      </c>
      <c r="B11" s="2" t="s">
        <v>491</v>
      </c>
      <c r="C11" s="2" t="s">
        <v>1355</v>
      </c>
      <c r="D11" s="3">
        <v>45057</v>
      </c>
      <c r="E11" s="4">
        <v>5</v>
      </c>
      <c r="F11" s="5">
        <v>110</v>
      </c>
      <c r="G11" s="4">
        <v>0.5</v>
      </c>
      <c r="H11" s="2" t="s">
        <v>23</v>
      </c>
      <c r="I11" s="2" t="s">
        <v>492</v>
      </c>
      <c r="J11" s="2" t="s">
        <v>493</v>
      </c>
      <c r="K11" s="2" t="s">
        <v>500</v>
      </c>
      <c r="L11" s="2" t="s">
        <v>501</v>
      </c>
      <c r="M11" s="2" t="s">
        <v>502</v>
      </c>
      <c r="N11" s="5">
        <v>110</v>
      </c>
      <c r="O11" s="5">
        <v>0</v>
      </c>
      <c r="P11" s="5">
        <v>10.18</v>
      </c>
      <c r="Q11" s="2" t="s">
        <v>1338</v>
      </c>
      <c r="R11" s="5">
        <v>0</v>
      </c>
      <c r="S11" s="2" t="s">
        <v>497</v>
      </c>
      <c r="T11" s="2" t="s">
        <v>31</v>
      </c>
      <c r="U11" s="2">
        <f t="shared" si="0"/>
        <v>9.25</v>
      </c>
      <c r="V11" s="30">
        <f t="shared" si="1"/>
        <v>-4.9999999999990052E-3</v>
      </c>
    </row>
    <row r="12" spans="1:22" s="2" customFormat="1" x14ac:dyDescent="0.25">
      <c r="A12" s="2" t="s">
        <v>1350</v>
      </c>
      <c r="B12" s="2" t="s">
        <v>491</v>
      </c>
      <c r="C12" s="2" t="s">
        <v>1356</v>
      </c>
      <c r="D12" s="3">
        <v>45057</v>
      </c>
      <c r="E12" s="4">
        <v>22</v>
      </c>
      <c r="F12" s="5">
        <v>132</v>
      </c>
      <c r="G12" s="4">
        <v>4.4000000000000004</v>
      </c>
      <c r="H12" s="2" t="s">
        <v>23</v>
      </c>
      <c r="I12" s="2" t="s">
        <v>492</v>
      </c>
      <c r="J12" s="2" t="s">
        <v>493</v>
      </c>
      <c r="K12" s="2" t="s">
        <v>500</v>
      </c>
      <c r="L12" s="2" t="s">
        <v>501</v>
      </c>
      <c r="M12" s="2" t="s">
        <v>502</v>
      </c>
      <c r="N12" s="5">
        <v>132</v>
      </c>
      <c r="O12" s="5">
        <v>0</v>
      </c>
      <c r="P12" s="5">
        <v>12.21</v>
      </c>
      <c r="Q12" s="2" t="s">
        <v>1338</v>
      </c>
      <c r="R12" s="5">
        <v>0</v>
      </c>
      <c r="S12" s="2" t="s">
        <v>497</v>
      </c>
      <c r="T12" s="2" t="s">
        <v>31</v>
      </c>
      <c r="U12" s="2">
        <f t="shared" si="0"/>
        <v>9.25</v>
      </c>
      <c r="V12" s="30">
        <f t="shared" si="1"/>
        <v>0</v>
      </c>
    </row>
    <row r="13" spans="1:22" s="2" customFormat="1" x14ac:dyDescent="0.25">
      <c r="A13" s="2" t="s">
        <v>1350</v>
      </c>
      <c r="B13" s="2" t="s">
        <v>491</v>
      </c>
      <c r="C13" s="2" t="s">
        <v>554</v>
      </c>
      <c r="D13" s="3">
        <v>45057</v>
      </c>
      <c r="E13" s="4">
        <v>15</v>
      </c>
      <c r="F13" s="5">
        <v>300</v>
      </c>
      <c r="G13" s="4">
        <v>2.4900000000000002</v>
      </c>
      <c r="H13" s="2" t="s">
        <v>23</v>
      </c>
      <c r="I13" s="2" t="s">
        <v>492</v>
      </c>
      <c r="J13" s="2" t="s">
        <v>493</v>
      </c>
      <c r="K13" s="2" t="s">
        <v>500</v>
      </c>
      <c r="L13" s="2" t="s">
        <v>501</v>
      </c>
      <c r="M13" s="2" t="s">
        <v>502</v>
      </c>
      <c r="N13" s="5">
        <v>300</v>
      </c>
      <c r="O13" s="5">
        <v>0</v>
      </c>
      <c r="P13" s="5">
        <v>27.75</v>
      </c>
      <c r="Q13" s="2" t="s">
        <v>1338</v>
      </c>
      <c r="R13" s="5">
        <v>0</v>
      </c>
      <c r="S13" s="2" t="s">
        <v>497</v>
      </c>
      <c r="T13" s="2" t="s">
        <v>31</v>
      </c>
      <c r="U13" s="2">
        <f t="shared" si="0"/>
        <v>9.25</v>
      </c>
      <c r="V13" s="30">
        <f t="shared" si="1"/>
        <v>0</v>
      </c>
    </row>
    <row r="14" spans="1:22" s="2" customFormat="1" x14ac:dyDescent="0.25">
      <c r="A14" s="2" t="s">
        <v>1350</v>
      </c>
      <c r="B14" s="2" t="s">
        <v>491</v>
      </c>
      <c r="C14" s="2" t="s">
        <v>458</v>
      </c>
      <c r="D14" s="3">
        <v>45057</v>
      </c>
      <c r="E14" s="4">
        <v>2</v>
      </c>
      <c r="F14" s="5">
        <v>14</v>
      </c>
      <c r="G14" s="4">
        <v>7.0000000000000007E-2</v>
      </c>
      <c r="H14" s="2" t="s">
        <v>23</v>
      </c>
      <c r="I14" s="2" t="s">
        <v>492</v>
      </c>
      <c r="J14" s="2" t="s">
        <v>493</v>
      </c>
      <c r="K14" s="2" t="s">
        <v>500</v>
      </c>
      <c r="L14" s="2" t="s">
        <v>501</v>
      </c>
      <c r="M14" s="2" t="s">
        <v>502</v>
      </c>
      <c r="N14" s="5">
        <v>14</v>
      </c>
      <c r="O14" s="5">
        <v>0</v>
      </c>
      <c r="P14" s="5">
        <v>1.29</v>
      </c>
      <c r="Q14" s="2" t="s">
        <v>1338</v>
      </c>
      <c r="R14" s="5">
        <v>0</v>
      </c>
      <c r="S14" s="2" t="s">
        <v>497</v>
      </c>
      <c r="T14" s="2" t="s">
        <v>31</v>
      </c>
      <c r="U14" s="2">
        <f t="shared" si="0"/>
        <v>9.25</v>
      </c>
      <c r="V14" s="30">
        <f t="shared" si="1"/>
        <v>4.9999999999998934E-3</v>
      </c>
    </row>
    <row r="15" spans="1:22" s="2" customFormat="1" x14ac:dyDescent="0.25">
      <c r="A15" s="2" t="s">
        <v>1350</v>
      </c>
      <c r="B15" s="2" t="s">
        <v>491</v>
      </c>
      <c r="C15" s="2" t="s">
        <v>1357</v>
      </c>
      <c r="D15" s="3">
        <v>45057</v>
      </c>
      <c r="E15" s="4">
        <v>12</v>
      </c>
      <c r="F15" s="5">
        <v>84</v>
      </c>
      <c r="G15" s="4">
        <v>1.1639999999999999</v>
      </c>
      <c r="H15" s="2" t="s">
        <v>23</v>
      </c>
      <c r="I15" s="2" t="s">
        <v>492</v>
      </c>
      <c r="J15" s="2" t="s">
        <v>493</v>
      </c>
      <c r="K15" s="2" t="s">
        <v>500</v>
      </c>
      <c r="L15" s="2" t="s">
        <v>501</v>
      </c>
      <c r="M15" s="2" t="s">
        <v>502</v>
      </c>
      <c r="N15" s="5">
        <v>84</v>
      </c>
      <c r="O15" s="5">
        <v>0</v>
      </c>
      <c r="P15" s="5">
        <v>7.77</v>
      </c>
      <c r="Q15" s="2" t="s">
        <v>1338</v>
      </c>
      <c r="R15" s="5">
        <v>0</v>
      </c>
      <c r="S15" s="2" t="s">
        <v>497</v>
      </c>
      <c r="T15" s="2" t="s">
        <v>31</v>
      </c>
      <c r="U15" s="2">
        <f t="shared" si="0"/>
        <v>9.25</v>
      </c>
      <c r="V15" s="30">
        <f t="shared" si="1"/>
        <v>0</v>
      </c>
    </row>
    <row r="16" spans="1:22" s="2" customFormat="1" x14ac:dyDescent="0.25">
      <c r="A16" s="2" t="s">
        <v>1350</v>
      </c>
      <c r="B16" s="2" t="s">
        <v>491</v>
      </c>
      <c r="C16" s="2" t="s">
        <v>1358</v>
      </c>
      <c r="D16" s="3">
        <v>45057</v>
      </c>
      <c r="E16" s="4">
        <v>5</v>
      </c>
      <c r="F16" s="5">
        <v>30</v>
      </c>
      <c r="G16" s="4">
        <v>0.5</v>
      </c>
      <c r="H16" s="2" t="s">
        <v>23</v>
      </c>
      <c r="I16" s="2" t="s">
        <v>492</v>
      </c>
      <c r="J16" s="2" t="s">
        <v>493</v>
      </c>
      <c r="K16" s="2" t="s">
        <v>500</v>
      </c>
      <c r="L16" s="2" t="s">
        <v>501</v>
      </c>
      <c r="M16" s="2" t="s">
        <v>502</v>
      </c>
      <c r="N16" s="5">
        <v>30</v>
      </c>
      <c r="O16" s="5">
        <v>0</v>
      </c>
      <c r="P16" s="5">
        <v>2.78</v>
      </c>
      <c r="Q16" s="2" t="s">
        <v>1338</v>
      </c>
      <c r="R16" s="5">
        <v>0</v>
      </c>
      <c r="S16" s="2" t="s">
        <v>497</v>
      </c>
      <c r="T16" s="2" t="s">
        <v>31</v>
      </c>
      <c r="U16" s="2">
        <f t="shared" si="0"/>
        <v>9.25</v>
      </c>
      <c r="V16" s="30">
        <f t="shared" si="1"/>
        <v>-4.9999999999998934E-3</v>
      </c>
    </row>
    <row r="17" spans="1:22" s="2" customFormat="1" x14ac:dyDescent="0.25">
      <c r="A17" s="2" t="s">
        <v>1350</v>
      </c>
      <c r="B17" s="2" t="s">
        <v>491</v>
      </c>
      <c r="C17" s="2" t="s">
        <v>1359</v>
      </c>
      <c r="D17" s="3">
        <v>45057</v>
      </c>
      <c r="E17" s="4">
        <v>2</v>
      </c>
      <c r="F17" s="5">
        <v>28</v>
      </c>
      <c r="G17" s="4">
        <v>1</v>
      </c>
      <c r="H17" s="2" t="s">
        <v>23</v>
      </c>
      <c r="I17" s="2" t="s">
        <v>492</v>
      </c>
      <c r="J17" s="2" t="s">
        <v>493</v>
      </c>
      <c r="K17" s="2" t="s">
        <v>500</v>
      </c>
      <c r="L17" s="2" t="s">
        <v>501</v>
      </c>
      <c r="M17" s="2" t="s">
        <v>502</v>
      </c>
      <c r="N17" s="5">
        <v>28</v>
      </c>
      <c r="O17" s="5">
        <v>0</v>
      </c>
      <c r="P17" s="5">
        <v>2.59</v>
      </c>
      <c r="Q17" s="2" t="s">
        <v>1338</v>
      </c>
      <c r="R17" s="5">
        <v>0</v>
      </c>
      <c r="S17" s="2" t="s">
        <v>497</v>
      </c>
      <c r="T17" s="2" t="s">
        <v>31</v>
      </c>
      <c r="U17" s="2">
        <f t="shared" si="0"/>
        <v>9.25</v>
      </c>
      <c r="V17" s="30">
        <f t="shared" si="1"/>
        <v>0</v>
      </c>
    </row>
    <row r="18" spans="1:22" s="2" customFormat="1" x14ac:dyDescent="0.25">
      <c r="A18" s="2" t="s">
        <v>1350</v>
      </c>
      <c r="B18" s="2" t="s">
        <v>491</v>
      </c>
      <c r="C18" s="2" t="s">
        <v>1360</v>
      </c>
      <c r="D18" s="3">
        <v>45057</v>
      </c>
      <c r="E18" s="4">
        <v>3</v>
      </c>
      <c r="F18" s="5">
        <v>105</v>
      </c>
      <c r="G18" s="4">
        <v>0.57599999999999996</v>
      </c>
      <c r="H18" s="2" t="s">
        <v>23</v>
      </c>
      <c r="I18" s="2" t="s">
        <v>492</v>
      </c>
      <c r="J18" s="2" t="s">
        <v>493</v>
      </c>
      <c r="K18" s="2" t="s">
        <v>500</v>
      </c>
      <c r="L18" s="2" t="s">
        <v>501</v>
      </c>
      <c r="M18" s="2" t="s">
        <v>502</v>
      </c>
      <c r="N18" s="5">
        <v>105</v>
      </c>
      <c r="O18" s="5">
        <v>0</v>
      </c>
      <c r="P18" s="5">
        <v>9.7100000000000009</v>
      </c>
      <c r="Q18" s="2" t="s">
        <v>1338</v>
      </c>
      <c r="R18" s="5">
        <v>0</v>
      </c>
      <c r="S18" s="2" t="s">
        <v>497</v>
      </c>
      <c r="T18" s="2" t="s">
        <v>31</v>
      </c>
      <c r="U18" s="2">
        <f t="shared" si="0"/>
        <v>9.25</v>
      </c>
      <c r="V18" s="30">
        <f t="shared" si="1"/>
        <v>2.4999999999995026E-3</v>
      </c>
    </row>
    <row r="19" spans="1:22" s="2" customFormat="1" x14ac:dyDescent="0.25">
      <c r="A19" s="2" t="s">
        <v>1350</v>
      </c>
      <c r="B19" s="2" t="s">
        <v>491</v>
      </c>
      <c r="C19" s="2" t="s">
        <v>1361</v>
      </c>
      <c r="D19" s="3">
        <v>45057</v>
      </c>
      <c r="E19" s="4">
        <v>18</v>
      </c>
      <c r="F19" s="5">
        <v>27</v>
      </c>
      <c r="G19" s="4">
        <v>0.9</v>
      </c>
      <c r="H19" s="2" t="s">
        <v>23</v>
      </c>
      <c r="I19" s="2" t="s">
        <v>492</v>
      </c>
      <c r="J19" s="2" t="s">
        <v>493</v>
      </c>
      <c r="K19" s="2" t="s">
        <v>500</v>
      </c>
      <c r="L19" s="2" t="s">
        <v>501</v>
      </c>
      <c r="M19" s="2" t="s">
        <v>502</v>
      </c>
      <c r="N19" s="5">
        <v>27</v>
      </c>
      <c r="O19" s="5">
        <v>0</v>
      </c>
      <c r="P19" s="5">
        <v>2.5</v>
      </c>
      <c r="Q19" s="2" t="s">
        <v>1338</v>
      </c>
      <c r="R19" s="5">
        <v>0</v>
      </c>
      <c r="S19" s="2" t="s">
        <v>497</v>
      </c>
      <c r="T19" s="2" t="s">
        <v>31</v>
      </c>
      <c r="U19" s="2">
        <f t="shared" si="0"/>
        <v>9.25</v>
      </c>
      <c r="V19" s="30">
        <f t="shared" si="1"/>
        <v>-2.4999999999999467E-3</v>
      </c>
    </row>
    <row r="20" spans="1:22" s="2" customFormat="1" x14ac:dyDescent="0.25">
      <c r="A20" s="2" t="s">
        <v>1350</v>
      </c>
      <c r="B20" s="2" t="s">
        <v>491</v>
      </c>
      <c r="C20" s="2" t="s">
        <v>1362</v>
      </c>
      <c r="D20" s="3">
        <v>45057</v>
      </c>
      <c r="E20" s="4">
        <v>18</v>
      </c>
      <c r="F20" s="5">
        <v>12.6</v>
      </c>
      <c r="G20" s="4">
        <v>0.18</v>
      </c>
      <c r="H20" s="2" t="s">
        <v>23</v>
      </c>
      <c r="I20" s="2" t="s">
        <v>492</v>
      </c>
      <c r="J20" s="2" t="s">
        <v>493</v>
      </c>
      <c r="K20" s="2" t="s">
        <v>500</v>
      </c>
      <c r="L20" s="2" t="s">
        <v>501</v>
      </c>
      <c r="M20" s="2" t="s">
        <v>502</v>
      </c>
      <c r="N20" s="5">
        <v>12.6</v>
      </c>
      <c r="O20" s="5">
        <v>0</v>
      </c>
      <c r="P20" s="5">
        <v>1.17</v>
      </c>
      <c r="Q20" s="2" t="s">
        <v>1338</v>
      </c>
      <c r="R20" s="5">
        <v>0</v>
      </c>
      <c r="S20" s="2" t="s">
        <v>497</v>
      </c>
      <c r="T20" s="2" t="s">
        <v>31</v>
      </c>
      <c r="U20" s="2">
        <f t="shared" si="0"/>
        <v>9.25</v>
      </c>
      <c r="V20" s="30">
        <f t="shared" si="1"/>
        <v>-4.4999999999999485E-3</v>
      </c>
    </row>
    <row r="21" spans="1:22" s="2" customFormat="1" x14ac:dyDescent="0.25">
      <c r="A21" s="2" t="s">
        <v>1363</v>
      </c>
      <c r="B21" s="2" t="s">
        <v>491</v>
      </c>
      <c r="C21" s="2" t="s">
        <v>205</v>
      </c>
      <c r="D21" s="3">
        <v>45065</v>
      </c>
      <c r="E21" s="4">
        <v>1050</v>
      </c>
      <c r="F21" s="5">
        <v>1050</v>
      </c>
      <c r="G21" s="4">
        <v>52.5</v>
      </c>
      <c r="H21" s="2" t="s">
        <v>23</v>
      </c>
      <c r="I21" s="2" t="s">
        <v>492</v>
      </c>
      <c r="J21" s="2" t="s">
        <v>493</v>
      </c>
      <c r="K21" s="2" t="s">
        <v>791</v>
      </c>
      <c r="L21" s="2" t="s">
        <v>792</v>
      </c>
      <c r="M21" s="2" t="s">
        <v>793</v>
      </c>
      <c r="N21" s="5">
        <v>1050</v>
      </c>
      <c r="O21" s="5">
        <v>0</v>
      </c>
      <c r="P21" s="5">
        <v>97.13</v>
      </c>
      <c r="Q21" s="2" t="s">
        <v>1338</v>
      </c>
      <c r="R21" s="5">
        <v>0</v>
      </c>
      <c r="S21" s="2" t="s">
        <v>497</v>
      </c>
      <c r="T21" s="2" t="s">
        <v>31</v>
      </c>
      <c r="U21" s="2">
        <f t="shared" si="0"/>
        <v>9.25</v>
      </c>
      <c r="V21" s="30">
        <f t="shared" si="1"/>
        <v>-4.9999999999954525E-3</v>
      </c>
    </row>
    <row r="22" spans="1:22" s="2" customFormat="1" x14ac:dyDescent="0.25">
      <c r="D22" s="3"/>
      <c r="E22" s="4"/>
      <c r="F22" s="5"/>
      <c r="G22" s="4"/>
      <c r="N22" s="5">
        <f>SUM(N2:N21)</f>
        <v>4316.6000000000004</v>
      </c>
      <c r="O22" s="5"/>
      <c r="P22" s="5"/>
      <c r="R22" s="5"/>
      <c r="V22" s="30"/>
    </row>
    <row r="23" spans="1:22" s="2" customFormat="1" x14ac:dyDescent="0.25">
      <c r="D23" s="3"/>
      <c r="E23" s="4"/>
      <c r="F23" s="5"/>
      <c r="G23" s="4"/>
      <c r="N23" s="5"/>
      <c r="O23" s="5"/>
      <c r="P23" s="5"/>
      <c r="R23" s="5"/>
      <c r="V23" s="30"/>
    </row>
    <row r="24" spans="1:22" s="2" customFormat="1" x14ac:dyDescent="0.25">
      <c r="A24" s="2" t="s">
        <v>1364</v>
      </c>
      <c r="B24" s="2" t="s">
        <v>35</v>
      </c>
      <c r="C24" s="2" t="s">
        <v>564</v>
      </c>
      <c r="D24" s="3">
        <v>45070</v>
      </c>
      <c r="E24" s="4">
        <v>20</v>
      </c>
      <c r="F24" s="5">
        <v>860</v>
      </c>
      <c r="G24" s="4">
        <v>18.600000000000001</v>
      </c>
      <c r="H24" s="2" t="s">
        <v>23</v>
      </c>
      <c r="I24" s="2" t="s">
        <v>55</v>
      </c>
      <c r="J24" s="2" t="s">
        <v>982</v>
      </c>
      <c r="K24" s="2" t="s">
        <v>1365</v>
      </c>
      <c r="L24" s="2" t="s">
        <v>1366</v>
      </c>
      <c r="M24" s="2" t="s">
        <v>1367</v>
      </c>
      <c r="N24" s="5">
        <v>860</v>
      </c>
      <c r="O24" s="5">
        <v>0</v>
      </c>
      <c r="P24" s="5">
        <v>79.55</v>
      </c>
      <c r="Q24" s="2" t="s">
        <v>1338</v>
      </c>
      <c r="R24" s="5">
        <v>0</v>
      </c>
      <c r="S24" s="2" t="s">
        <v>1368</v>
      </c>
      <c r="T24" s="2" t="s">
        <v>31</v>
      </c>
      <c r="U24" s="2">
        <f t="shared" ref="U24" si="2">19+1.65+7.6</f>
        <v>28.25</v>
      </c>
      <c r="V24" s="30">
        <f t="shared" si="1"/>
        <v>163.39999999999998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L1" workbookViewId="0">
      <selection activeCell="T31" sqref="T31"/>
    </sheetView>
  </sheetViews>
  <sheetFormatPr defaultRowHeight="15" x14ac:dyDescent="0.25"/>
  <cols>
    <col min="1" max="1" width="11" style="2" bestFit="1" customWidth="1"/>
    <col min="2" max="2" width="7" style="2" bestFit="1" customWidth="1"/>
    <col min="3" max="3" width="20" style="2" bestFit="1" customWidth="1"/>
    <col min="4" max="4" width="16" style="2" bestFit="1" customWidth="1"/>
    <col min="5" max="5" width="11" style="2" bestFit="1" customWidth="1"/>
    <col min="6" max="6" width="16" style="2" bestFit="1" customWidth="1"/>
    <col min="7" max="7" width="13" style="2" bestFit="1" customWidth="1"/>
    <col min="8" max="8" width="12" style="2" bestFit="1" customWidth="1"/>
    <col min="9" max="9" width="8" style="2" bestFit="1" customWidth="1"/>
    <col min="10" max="10" width="18" style="12" bestFit="1" customWidth="1"/>
    <col min="11" max="11" width="12" style="2" bestFit="1" customWidth="1"/>
    <col min="12" max="12" width="37" style="2" bestFit="1" customWidth="1"/>
    <col min="13" max="13" width="16" style="2" bestFit="1" customWidth="1"/>
    <col min="14" max="14" width="13" style="2" bestFit="1" customWidth="1"/>
    <col min="15" max="15" width="11" style="2" bestFit="1" customWidth="1"/>
    <col min="16" max="16" width="13" style="2" bestFit="1" customWidth="1"/>
    <col min="17" max="17" width="8" style="2" bestFit="1" customWidth="1"/>
    <col min="18" max="18" width="10" style="2" bestFit="1" customWidth="1"/>
    <col min="19" max="19" width="25" style="2" bestFit="1" customWidth="1"/>
    <col min="20" max="20" width="12" style="2" bestFit="1" customWidth="1"/>
    <col min="21" max="21" width="16" bestFit="1" customWidth="1"/>
    <col min="24" max="24" width="19.140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3" t="s">
        <v>1299</v>
      </c>
      <c r="X1" s="23" t="s">
        <v>1300</v>
      </c>
    </row>
    <row r="2" spans="1:28" x14ac:dyDescent="0.25">
      <c r="A2" s="10">
        <v>7528</v>
      </c>
      <c r="B2" s="10">
        <v>107</v>
      </c>
      <c r="C2" s="2" t="s">
        <v>22</v>
      </c>
      <c r="D2" s="3" t="s">
        <v>1301</v>
      </c>
      <c r="E2" s="4">
        <v>1</v>
      </c>
      <c r="F2" s="5">
        <v>165</v>
      </c>
      <c r="G2" s="4">
        <v>14.29</v>
      </c>
      <c r="H2" s="2" t="s">
        <v>23</v>
      </c>
      <c r="I2" s="2" t="s">
        <v>55</v>
      </c>
      <c r="J2" s="12" t="s">
        <v>84</v>
      </c>
      <c r="K2" s="2" t="s">
        <v>85</v>
      </c>
      <c r="L2" s="2" t="s">
        <v>86</v>
      </c>
      <c r="M2" s="2" t="s">
        <v>87</v>
      </c>
      <c r="N2" s="5">
        <v>165</v>
      </c>
      <c r="O2" s="5">
        <v>0</v>
      </c>
      <c r="P2" s="5">
        <v>48.26</v>
      </c>
      <c r="Q2" s="2" t="s">
        <v>29</v>
      </c>
      <c r="R2" s="5">
        <v>0</v>
      </c>
      <c r="S2" s="2" t="s">
        <v>78</v>
      </c>
      <c r="T2" s="2" t="s">
        <v>61</v>
      </c>
      <c r="U2" s="22">
        <v>2.72</v>
      </c>
      <c r="V2">
        <v>3120101</v>
      </c>
      <c r="W2">
        <v>62503</v>
      </c>
      <c r="X2">
        <v>12.54</v>
      </c>
      <c r="Y2">
        <v>3120102</v>
      </c>
      <c r="Z2">
        <v>62503</v>
      </c>
      <c r="AA2">
        <v>95780131</v>
      </c>
      <c r="AB2" t="s">
        <v>1315</v>
      </c>
    </row>
    <row r="3" spans="1:28" x14ac:dyDescent="0.25">
      <c r="A3" s="10">
        <v>7699</v>
      </c>
      <c r="B3" s="10">
        <v>107</v>
      </c>
      <c r="C3" s="2" t="s">
        <v>45</v>
      </c>
      <c r="D3" s="3" t="s">
        <v>1302</v>
      </c>
      <c r="E3" s="4">
        <v>2</v>
      </c>
      <c r="F3" s="5">
        <v>330</v>
      </c>
      <c r="G3" s="4">
        <v>14.8</v>
      </c>
      <c r="H3" s="2" t="s">
        <v>23</v>
      </c>
      <c r="I3" s="2" t="s">
        <v>55</v>
      </c>
      <c r="J3" s="12" t="s">
        <v>84</v>
      </c>
      <c r="K3" s="2" t="s">
        <v>85</v>
      </c>
      <c r="L3" s="2" t="s">
        <v>86</v>
      </c>
      <c r="M3" s="2" t="s">
        <v>87</v>
      </c>
      <c r="N3" s="5">
        <v>330</v>
      </c>
      <c r="O3" s="5">
        <v>0</v>
      </c>
      <c r="P3" s="5">
        <v>96.53</v>
      </c>
      <c r="Q3" s="2" t="s">
        <v>29</v>
      </c>
      <c r="R3" s="5">
        <v>0</v>
      </c>
      <c r="S3" s="2" t="s">
        <v>78</v>
      </c>
      <c r="T3" s="2" t="s">
        <v>61</v>
      </c>
      <c r="U3" s="22">
        <v>5.45</v>
      </c>
      <c r="V3">
        <v>3120101</v>
      </c>
      <c r="W3">
        <v>62503</v>
      </c>
      <c r="X3">
        <v>25.08</v>
      </c>
      <c r="Y3">
        <v>3120102</v>
      </c>
      <c r="Z3">
        <v>62503</v>
      </c>
      <c r="AA3">
        <v>95793014</v>
      </c>
      <c r="AB3" t="s">
        <v>1316</v>
      </c>
    </row>
    <row r="4" spans="1:28" x14ac:dyDescent="0.25">
      <c r="A4" s="10">
        <v>7783</v>
      </c>
      <c r="B4" s="10">
        <v>107</v>
      </c>
      <c r="C4" s="2" t="s">
        <v>22</v>
      </c>
      <c r="D4" s="3" t="s">
        <v>1303</v>
      </c>
      <c r="E4" s="4">
        <v>2</v>
      </c>
      <c r="F4" s="5">
        <v>330</v>
      </c>
      <c r="G4" s="4">
        <v>28.58</v>
      </c>
      <c r="H4" s="2" t="s">
        <v>23</v>
      </c>
      <c r="I4" s="2" t="s">
        <v>55</v>
      </c>
      <c r="J4" s="12" t="s">
        <v>84</v>
      </c>
      <c r="K4" s="2" t="s">
        <v>85</v>
      </c>
      <c r="L4" s="2" t="s">
        <v>86</v>
      </c>
      <c r="M4" s="2" t="s">
        <v>87</v>
      </c>
      <c r="N4" s="5">
        <v>330</v>
      </c>
      <c r="O4" s="5">
        <v>0</v>
      </c>
      <c r="P4" s="5">
        <v>96.53</v>
      </c>
      <c r="Q4" s="2" t="s">
        <v>29</v>
      </c>
      <c r="R4" s="5">
        <v>0</v>
      </c>
      <c r="S4" s="2" t="s">
        <v>78</v>
      </c>
      <c r="T4" s="2" t="s">
        <v>61</v>
      </c>
      <c r="U4" s="22">
        <v>5.45</v>
      </c>
      <c r="V4">
        <v>3120101</v>
      </c>
      <c r="W4">
        <v>62503</v>
      </c>
      <c r="X4">
        <v>25.08</v>
      </c>
      <c r="Y4">
        <v>3120102</v>
      </c>
      <c r="Z4">
        <v>62503</v>
      </c>
      <c r="AA4">
        <v>95798173</v>
      </c>
      <c r="AB4" t="s">
        <v>1317</v>
      </c>
    </row>
    <row r="5" spans="1:28" x14ac:dyDescent="0.25">
      <c r="A5" s="10"/>
      <c r="B5" s="10"/>
      <c r="D5" s="3"/>
      <c r="E5" s="4"/>
      <c r="F5" s="5"/>
      <c r="G5" s="4"/>
      <c r="N5" s="5"/>
      <c r="O5" s="5"/>
      <c r="P5" s="5"/>
      <c r="R5" s="5"/>
      <c r="U5" s="22"/>
    </row>
    <row r="6" spans="1:28" x14ac:dyDescent="0.25">
      <c r="A6" s="10">
        <v>5869</v>
      </c>
      <c r="B6" s="10">
        <v>108</v>
      </c>
      <c r="C6" s="2" t="s">
        <v>73</v>
      </c>
      <c r="D6" s="3" t="s">
        <v>1304</v>
      </c>
      <c r="E6" s="4">
        <v>1</v>
      </c>
      <c r="F6" s="5">
        <v>165</v>
      </c>
      <c r="G6" s="4">
        <v>11.9</v>
      </c>
      <c r="H6" s="2" t="s">
        <v>23</v>
      </c>
      <c r="I6" s="2" t="s">
        <v>55</v>
      </c>
      <c r="J6" s="12" t="s">
        <v>74</v>
      </c>
      <c r="K6" s="2" t="s">
        <v>75</v>
      </c>
      <c r="L6" s="2" t="s">
        <v>76</v>
      </c>
      <c r="M6" s="2" t="s">
        <v>77</v>
      </c>
      <c r="N6" s="5">
        <v>165</v>
      </c>
      <c r="O6" s="5">
        <v>0</v>
      </c>
      <c r="P6" s="5">
        <v>48.26</v>
      </c>
      <c r="Q6" s="2" t="s">
        <v>29</v>
      </c>
      <c r="R6" s="5">
        <v>0</v>
      </c>
      <c r="S6" s="2" t="s">
        <v>78</v>
      </c>
      <c r="T6" s="2" t="s">
        <v>61</v>
      </c>
      <c r="U6" s="22">
        <v>2.72</v>
      </c>
      <c r="V6">
        <v>3120101</v>
      </c>
      <c r="W6">
        <v>62703</v>
      </c>
      <c r="X6">
        <v>12.54</v>
      </c>
      <c r="Y6">
        <v>3120102</v>
      </c>
      <c r="Z6">
        <v>62703</v>
      </c>
      <c r="AA6">
        <v>95777323</v>
      </c>
      <c r="AB6" t="s">
        <v>1318</v>
      </c>
    </row>
    <row r="7" spans="1:28" x14ac:dyDescent="0.25">
      <c r="A7" s="10">
        <v>6049</v>
      </c>
      <c r="B7" s="10">
        <v>108</v>
      </c>
      <c r="C7" s="2" t="s">
        <v>45</v>
      </c>
      <c r="D7" s="3" t="s">
        <v>1305</v>
      </c>
      <c r="E7" s="4">
        <v>1</v>
      </c>
      <c r="F7" s="5">
        <v>165</v>
      </c>
      <c r="G7" s="4">
        <v>7.4</v>
      </c>
      <c r="H7" s="2" t="s">
        <v>23</v>
      </c>
      <c r="I7" s="2" t="s">
        <v>55</v>
      </c>
      <c r="J7" s="12" t="s">
        <v>74</v>
      </c>
      <c r="K7" s="2" t="s">
        <v>75</v>
      </c>
      <c r="L7" s="2" t="s">
        <v>76</v>
      </c>
      <c r="M7" s="2" t="s">
        <v>77</v>
      </c>
      <c r="N7" s="5">
        <v>165</v>
      </c>
      <c r="O7" s="5">
        <v>0</v>
      </c>
      <c r="P7" s="5">
        <v>48.26</v>
      </c>
      <c r="Q7" s="2" t="s">
        <v>29</v>
      </c>
      <c r="R7" s="5">
        <v>0</v>
      </c>
      <c r="S7" s="2" t="s">
        <v>78</v>
      </c>
      <c r="T7" s="2" t="s">
        <v>61</v>
      </c>
      <c r="U7" s="22">
        <v>2.72</v>
      </c>
      <c r="V7">
        <v>3120101</v>
      </c>
      <c r="W7">
        <v>62703</v>
      </c>
      <c r="X7">
        <v>12.54</v>
      </c>
      <c r="Y7">
        <v>3120102</v>
      </c>
      <c r="Z7">
        <v>62703</v>
      </c>
      <c r="AA7">
        <v>95791430</v>
      </c>
      <c r="AB7" t="s">
        <v>1319</v>
      </c>
    </row>
    <row r="8" spans="1:28" x14ac:dyDescent="0.25">
      <c r="A8" s="10">
        <v>6067</v>
      </c>
      <c r="B8" s="10">
        <v>108</v>
      </c>
      <c r="C8" s="2" t="s">
        <v>33</v>
      </c>
      <c r="D8" s="3" t="s">
        <v>1306</v>
      </c>
      <c r="E8" s="4">
        <v>1</v>
      </c>
      <c r="F8" s="5">
        <v>165</v>
      </c>
      <c r="G8" s="4">
        <v>10.56</v>
      </c>
      <c r="H8" s="2" t="s">
        <v>23</v>
      </c>
      <c r="I8" s="2" t="s">
        <v>55</v>
      </c>
      <c r="J8" s="12" t="s">
        <v>74</v>
      </c>
      <c r="K8" s="2" t="s">
        <v>75</v>
      </c>
      <c r="L8" s="2" t="s">
        <v>76</v>
      </c>
      <c r="M8" s="2" t="s">
        <v>77</v>
      </c>
      <c r="N8" s="5">
        <v>165</v>
      </c>
      <c r="O8" s="5">
        <v>0</v>
      </c>
      <c r="P8" s="5">
        <v>48.26</v>
      </c>
      <c r="Q8" s="2" t="s">
        <v>29</v>
      </c>
      <c r="R8" s="5">
        <v>0</v>
      </c>
      <c r="S8" s="2" t="s">
        <v>78</v>
      </c>
      <c r="T8" s="2" t="s">
        <v>61</v>
      </c>
      <c r="U8" s="22">
        <v>2.72</v>
      </c>
      <c r="V8">
        <v>3120101</v>
      </c>
      <c r="W8">
        <v>62703</v>
      </c>
      <c r="X8">
        <v>12.54</v>
      </c>
      <c r="Y8">
        <v>3120102</v>
      </c>
      <c r="Z8">
        <v>62703</v>
      </c>
      <c r="AA8">
        <v>95792323</v>
      </c>
      <c r="AB8" t="s">
        <v>1320</v>
      </c>
    </row>
    <row r="9" spans="1:28" x14ac:dyDescent="0.25">
      <c r="A9" s="10">
        <v>6101</v>
      </c>
      <c r="B9" s="10">
        <v>108</v>
      </c>
      <c r="C9" s="2" t="s">
        <v>73</v>
      </c>
      <c r="D9" s="3" t="s">
        <v>1307</v>
      </c>
      <c r="E9" s="4">
        <v>1</v>
      </c>
      <c r="F9" s="5">
        <v>165</v>
      </c>
      <c r="G9" s="4">
        <v>11.9</v>
      </c>
      <c r="H9" s="2" t="s">
        <v>23</v>
      </c>
      <c r="I9" s="2" t="s">
        <v>55</v>
      </c>
      <c r="J9" s="12" t="s">
        <v>74</v>
      </c>
      <c r="K9" s="2" t="s">
        <v>75</v>
      </c>
      <c r="L9" s="2" t="s">
        <v>76</v>
      </c>
      <c r="M9" s="2" t="s">
        <v>77</v>
      </c>
      <c r="N9" s="5">
        <v>165</v>
      </c>
      <c r="O9" s="5">
        <v>0</v>
      </c>
      <c r="P9" s="5">
        <v>48.26</v>
      </c>
      <c r="Q9" s="2" t="s">
        <v>29</v>
      </c>
      <c r="R9" s="5">
        <v>0</v>
      </c>
      <c r="S9" s="2" t="s">
        <v>78</v>
      </c>
      <c r="T9" s="2" t="s">
        <v>61</v>
      </c>
      <c r="U9" s="22">
        <v>2.72</v>
      </c>
      <c r="V9">
        <v>3120101</v>
      </c>
      <c r="W9">
        <v>62703</v>
      </c>
      <c r="X9">
        <v>12.54</v>
      </c>
      <c r="Y9">
        <v>3120102</v>
      </c>
      <c r="Z9">
        <v>62703</v>
      </c>
      <c r="AA9">
        <v>95795083</v>
      </c>
      <c r="AB9" t="s">
        <v>1321</v>
      </c>
    </row>
    <row r="10" spans="1:28" x14ac:dyDescent="0.25">
      <c r="A10" s="10">
        <v>2883</v>
      </c>
      <c r="B10" s="10">
        <v>109</v>
      </c>
      <c r="C10" s="2" t="s">
        <v>22</v>
      </c>
      <c r="D10" s="3" t="s">
        <v>1308</v>
      </c>
      <c r="E10" s="4">
        <v>1</v>
      </c>
      <c r="F10" s="5">
        <v>165</v>
      </c>
      <c r="G10" s="4">
        <v>14.29</v>
      </c>
      <c r="H10" s="2" t="s">
        <v>23</v>
      </c>
      <c r="I10" s="2" t="s">
        <v>55</v>
      </c>
      <c r="J10" s="12" t="s">
        <v>56</v>
      </c>
      <c r="K10" s="2" t="s">
        <v>57</v>
      </c>
      <c r="L10" s="2" t="s">
        <v>58</v>
      </c>
      <c r="M10" s="2" t="s">
        <v>59</v>
      </c>
      <c r="N10" s="5">
        <v>165</v>
      </c>
      <c r="O10" s="5">
        <v>0</v>
      </c>
      <c r="P10" s="5">
        <v>48.26</v>
      </c>
      <c r="Q10" s="2" t="s">
        <v>29</v>
      </c>
      <c r="R10" s="5">
        <v>0</v>
      </c>
      <c r="S10" s="2" t="s">
        <v>60</v>
      </c>
      <c r="T10" s="2" t="s">
        <v>61</v>
      </c>
      <c r="U10" s="22">
        <v>2.72</v>
      </c>
      <c r="V10">
        <v>3120101</v>
      </c>
      <c r="W10">
        <v>63403</v>
      </c>
      <c r="X10">
        <v>12.54</v>
      </c>
      <c r="Y10">
        <v>3120102</v>
      </c>
      <c r="Z10">
        <v>63403</v>
      </c>
      <c r="AA10">
        <v>95774981</v>
      </c>
      <c r="AB10" t="s">
        <v>1322</v>
      </c>
    </row>
    <row r="11" spans="1:28" x14ac:dyDescent="0.25">
      <c r="A11" s="10">
        <v>2890</v>
      </c>
      <c r="B11" s="10">
        <v>109</v>
      </c>
      <c r="C11" s="2" t="s">
        <v>22</v>
      </c>
      <c r="D11" s="3" t="s">
        <v>1304</v>
      </c>
      <c r="E11" s="4">
        <v>1</v>
      </c>
      <c r="F11" s="5">
        <v>165</v>
      </c>
      <c r="G11" s="4">
        <v>14.29</v>
      </c>
      <c r="H11" s="2" t="s">
        <v>23</v>
      </c>
      <c r="I11" s="2" t="s">
        <v>55</v>
      </c>
      <c r="J11" s="12" t="s">
        <v>56</v>
      </c>
      <c r="K11" s="2" t="s">
        <v>57</v>
      </c>
      <c r="L11" s="2" t="s">
        <v>58</v>
      </c>
      <c r="M11" s="2" t="s">
        <v>59</v>
      </c>
      <c r="N11" s="5">
        <v>165</v>
      </c>
      <c r="O11" s="5">
        <v>0</v>
      </c>
      <c r="P11" s="5">
        <v>48.26</v>
      </c>
      <c r="Q11" s="2" t="s">
        <v>29</v>
      </c>
      <c r="R11" s="5">
        <v>0</v>
      </c>
      <c r="S11" s="2" t="s">
        <v>60</v>
      </c>
      <c r="T11" s="2" t="s">
        <v>61</v>
      </c>
      <c r="U11" s="22">
        <v>2.72</v>
      </c>
      <c r="V11">
        <v>3120101</v>
      </c>
      <c r="W11">
        <v>63403</v>
      </c>
      <c r="X11">
        <v>12.54</v>
      </c>
      <c r="Y11">
        <v>3120102</v>
      </c>
      <c r="Z11">
        <v>63403</v>
      </c>
      <c r="AA11">
        <v>95777459</v>
      </c>
      <c r="AB11" t="s">
        <v>1323</v>
      </c>
    </row>
    <row r="12" spans="1:28" x14ac:dyDescent="0.25">
      <c r="A12" s="10">
        <v>2914</v>
      </c>
      <c r="B12" s="10">
        <v>109</v>
      </c>
      <c r="C12" s="2" t="s">
        <v>33</v>
      </c>
      <c r="D12" s="3" t="s">
        <v>1309</v>
      </c>
      <c r="E12" s="4">
        <v>1</v>
      </c>
      <c r="F12" s="5">
        <v>165</v>
      </c>
      <c r="G12" s="4">
        <v>10.56</v>
      </c>
      <c r="H12" s="2" t="s">
        <v>23</v>
      </c>
      <c r="I12" s="2" t="s">
        <v>55</v>
      </c>
      <c r="J12" s="12" t="s">
        <v>56</v>
      </c>
      <c r="K12" s="2" t="s">
        <v>57</v>
      </c>
      <c r="L12" s="2" t="s">
        <v>58</v>
      </c>
      <c r="M12" s="2" t="s">
        <v>59</v>
      </c>
      <c r="N12" s="5">
        <v>165</v>
      </c>
      <c r="O12" s="5">
        <v>0</v>
      </c>
      <c r="P12" s="5">
        <v>48.26</v>
      </c>
      <c r="Q12" s="2" t="s">
        <v>29</v>
      </c>
      <c r="R12" s="5">
        <v>0</v>
      </c>
      <c r="S12" s="2" t="s">
        <v>60</v>
      </c>
      <c r="T12" s="2" t="s">
        <v>61</v>
      </c>
      <c r="U12" s="22">
        <v>2.72</v>
      </c>
      <c r="V12">
        <v>3120101</v>
      </c>
      <c r="W12">
        <v>63403</v>
      </c>
      <c r="X12">
        <v>12.54</v>
      </c>
      <c r="Y12">
        <v>3120102</v>
      </c>
      <c r="Z12">
        <v>63403</v>
      </c>
      <c r="AA12">
        <v>95780324</v>
      </c>
      <c r="AB12" t="s">
        <v>1324</v>
      </c>
    </row>
    <row r="13" spans="1:28" x14ac:dyDescent="0.25">
      <c r="A13" s="10">
        <v>2929</v>
      </c>
      <c r="B13" s="10">
        <v>109</v>
      </c>
      <c r="C13" s="2" t="s">
        <v>22</v>
      </c>
      <c r="D13" s="3" t="s">
        <v>1310</v>
      </c>
      <c r="E13" s="4">
        <v>1</v>
      </c>
      <c r="F13" s="5">
        <v>165</v>
      </c>
      <c r="G13" s="4">
        <v>14.29</v>
      </c>
      <c r="H13" s="2" t="s">
        <v>23</v>
      </c>
      <c r="I13" s="2" t="s">
        <v>55</v>
      </c>
      <c r="J13" s="12" t="s">
        <v>56</v>
      </c>
      <c r="K13" s="2" t="s">
        <v>57</v>
      </c>
      <c r="L13" s="2" t="s">
        <v>58</v>
      </c>
      <c r="M13" s="2" t="s">
        <v>59</v>
      </c>
      <c r="N13" s="5">
        <v>165</v>
      </c>
      <c r="O13" s="5">
        <v>0</v>
      </c>
      <c r="P13" s="5">
        <v>48.26</v>
      </c>
      <c r="Q13" s="2" t="s">
        <v>29</v>
      </c>
      <c r="R13" s="5">
        <v>0</v>
      </c>
      <c r="S13" s="2" t="s">
        <v>60</v>
      </c>
      <c r="T13" s="2" t="s">
        <v>61</v>
      </c>
      <c r="U13" s="22">
        <v>2.72</v>
      </c>
      <c r="V13">
        <v>3120101</v>
      </c>
      <c r="W13">
        <v>63403</v>
      </c>
      <c r="X13">
        <v>12.54</v>
      </c>
      <c r="Y13">
        <v>3120102</v>
      </c>
      <c r="Z13">
        <v>63403</v>
      </c>
      <c r="AA13">
        <v>95782746</v>
      </c>
      <c r="AB13" t="s">
        <v>1325</v>
      </c>
    </row>
    <row r="14" spans="1:28" x14ac:dyDescent="0.25">
      <c r="A14" s="10">
        <v>2946</v>
      </c>
      <c r="B14" s="10">
        <v>109</v>
      </c>
      <c r="C14" s="2" t="s">
        <v>22</v>
      </c>
      <c r="D14" s="3" t="s">
        <v>1311</v>
      </c>
      <c r="E14" s="4">
        <v>1</v>
      </c>
      <c r="F14" s="5">
        <v>165</v>
      </c>
      <c r="G14" s="4">
        <v>14.29</v>
      </c>
      <c r="H14" s="2" t="s">
        <v>23</v>
      </c>
      <c r="I14" s="2" t="s">
        <v>55</v>
      </c>
      <c r="J14" s="12" t="s">
        <v>56</v>
      </c>
      <c r="K14" s="2" t="s">
        <v>57</v>
      </c>
      <c r="L14" s="2" t="s">
        <v>58</v>
      </c>
      <c r="M14" s="2" t="s">
        <v>59</v>
      </c>
      <c r="N14" s="5">
        <v>165</v>
      </c>
      <c r="O14" s="5">
        <v>0</v>
      </c>
      <c r="P14" s="5">
        <v>48.26</v>
      </c>
      <c r="Q14" s="2" t="s">
        <v>29</v>
      </c>
      <c r="R14" s="5">
        <v>0</v>
      </c>
      <c r="S14" s="2" t="s">
        <v>60</v>
      </c>
      <c r="T14" s="2" t="s">
        <v>61</v>
      </c>
      <c r="U14" s="22">
        <v>2.72</v>
      </c>
      <c r="V14">
        <v>3120101</v>
      </c>
      <c r="W14">
        <v>63403</v>
      </c>
      <c r="X14">
        <v>12.54</v>
      </c>
      <c r="Y14">
        <v>3120102</v>
      </c>
      <c r="Z14">
        <v>63403</v>
      </c>
      <c r="AA14">
        <v>95785945</v>
      </c>
      <c r="AB14" t="s">
        <v>1326</v>
      </c>
    </row>
    <row r="15" spans="1:28" x14ac:dyDescent="0.25">
      <c r="A15" s="10">
        <v>2980</v>
      </c>
      <c r="B15" s="10">
        <v>109</v>
      </c>
      <c r="C15" s="2" t="s">
        <v>22</v>
      </c>
      <c r="D15" s="3" t="s">
        <v>1305</v>
      </c>
      <c r="E15" s="4">
        <v>1</v>
      </c>
      <c r="F15" s="5">
        <v>165</v>
      </c>
      <c r="G15" s="4">
        <v>14.29</v>
      </c>
      <c r="H15" s="2" t="s">
        <v>23</v>
      </c>
      <c r="I15" s="2" t="s">
        <v>55</v>
      </c>
      <c r="J15" s="12" t="s">
        <v>56</v>
      </c>
      <c r="K15" s="2" t="s">
        <v>57</v>
      </c>
      <c r="L15" s="2" t="s">
        <v>58</v>
      </c>
      <c r="M15" s="2" t="s">
        <v>59</v>
      </c>
      <c r="N15" s="5">
        <v>165</v>
      </c>
      <c r="O15" s="5">
        <v>0</v>
      </c>
      <c r="P15" s="5">
        <v>48.26</v>
      </c>
      <c r="Q15" s="2" t="s">
        <v>29</v>
      </c>
      <c r="R15" s="5">
        <v>0</v>
      </c>
      <c r="S15" s="2" t="s">
        <v>60</v>
      </c>
      <c r="T15" s="2" t="s">
        <v>61</v>
      </c>
      <c r="U15" s="22">
        <v>2.72</v>
      </c>
      <c r="V15">
        <v>3120101</v>
      </c>
      <c r="W15">
        <v>63403</v>
      </c>
      <c r="X15">
        <v>12.54</v>
      </c>
      <c r="Y15">
        <v>3120102</v>
      </c>
      <c r="Z15">
        <v>63403</v>
      </c>
      <c r="AA15">
        <v>95791539</v>
      </c>
      <c r="AB15" t="s">
        <v>1327</v>
      </c>
    </row>
    <row r="16" spans="1:28" x14ac:dyDescent="0.25">
      <c r="A16" s="10">
        <v>3002</v>
      </c>
      <c r="B16" s="10">
        <v>109</v>
      </c>
      <c r="C16" s="2" t="s">
        <v>33</v>
      </c>
      <c r="D16" s="3" t="s">
        <v>1312</v>
      </c>
      <c r="E16" s="4">
        <v>1</v>
      </c>
      <c r="F16" s="5">
        <v>165</v>
      </c>
      <c r="G16" s="4">
        <v>10.56</v>
      </c>
      <c r="H16" s="2" t="s">
        <v>23</v>
      </c>
      <c r="I16" s="2" t="s">
        <v>55</v>
      </c>
      <c r="J16" s="12" t="s">
        <v>56</v>
      </c>
      <c r="K16" s="2" t="s">
        <v>57</v>
      </c>
      <c r="L16" s="2" t="s">
        <v>58</v>
      </c>
      <c r="M16" s="2" t="s">
        <v>59</v>
      </c>
      <c r="N16" s="5">
        <v>165</v>
      </c>
      <c r="O16" s="5">
        <v>0</v>
      </c>
      <c r="P16" s="5">
        <v>48.26</v>
      </c>
      <c r="Q16" s="2" t="s">
        <v>29</v>
      </c>
      <c r="R16" s="5">
        <v>0</v>
      </c>
      <c r="S16" s="2" t="s">
        <v>60</v>
      </c>
      <c r="T16" s="2" t="s">
        <v>61</v>
      </c>
      <c r="U16" s="22">
        <v>2.72</v>
      </c>
      <c r="V16">
        <v>3120101</v>
      </c>
      <c r="W16">
        <v>63403</v>
      </c>
      <c r="X16">
        <v>12.54</v>
      </c>
      <c r="Y16">
        <v>3120102</v>
      </c>
      <c r="Z16">
        <v>63403</v>
      </c>
      <c r="AA16">
        <v>95794159</v>
      </c>
      <c r="AB16" t="s">
        <v>1328</v>
      </c>
    </row>
    <row r="17" spans="1:28" x14ac:dyDescent="0.25">
      <c r="A17" s="10">
        <v>3014</v>
      </c>
      <c r="B17" s="10">
        <v>109</v>
      </c>
      <c r="C17" s="2" t="s">
        <v>22</v>
      </c>
      <c r="D17" s="3" t="s">
        <v>1307</v>
      </c>
      <c r="E17" s="4">
        <v>1</v>
      </c>
      <c r="F17" s="5">
        <v>165</v>
      </c>
      <c r="G17" s="4">
        <v>14.29</v>
      </c>
      <c r="H17" s="2" t="s">
        <v>23</v>
      </c>
      <c r="I17" s="2" t="s">
        <v>55</v>
      </c>
      <c r="J17" s="12" t="s">
        <v>56</v>
      </c>
      <c r="K17" s="2" t="s">
        <v>57</v>
      </c>
      <c r="L17" s="2" t="s">
        <v>58</v>
      </c>
      <c r="M17" s="2" t="s">
        <v>59</v>
      </c>
      <c r="N17" s="5">
        <v>165</v>
      </c>
      <c r="O17" s="5">
        <v>0</v>
      </c>
      <c r="P17" s="5">
        <v>48.26</v>
      </c>
      <c r="Q17" s="2" t="s">
        <v>29</v>
      </c>
      <c r="R17" s="5">
        <v>0</v>
      </c>
      <c r="S17" s="2" t="s">
        <v>60</v>
      </c>
      <c r="T17" s="2" t="s">
        <v>61</v>
      </c>
      <c r="U17" s="22">
        <v>2.72</v>
      </c>
      <c r="V17">
        <v>3120101</v>
      </c>
      <c r="W17">
        <v>63403</v>
      </c>
      <c r="X17">
        <v>12.54</v>
      </c>
      <c r="Y17">
        <v>3120102</v>
      </c>
      <c r="Z17">
        <v>63403</v>
      </c>
      <c r="AA17">
        <v>95795129</v>
      </c>
      <c r="AB17" t="s">
        <v>1329</v>
      </c>
    </row>
    <row r="18" spans="1:28" x14ac:dyDescent="0.25">
      <c r="A18" s="10">
        <v>3042</v>
      </c>
      <c r="B18" s="10">
        <v>109</v>
      </c>
      <c r="C18" s="2" t="s">
        <v>22</v>
      </c>
      <c r="D18" s="3" t="s">
        <v>1313</v>
      </c>
      <c r="E18" s="4">
        <v>1</v>
      </c>
      <c r="F18" s="5">
        <v>165</v>
      </c>
      <c r="G18" s="4">
        <v>14.29</v>
      </c>
      <c r="H18" s="2" t="s">
        <v>23</v>
      </c>
      <c r="I18" s="2" t="s">
        <v>55</v>
      </c>
      <c r="J18" s="12" t="s">
        <v>56</v>
      </c>
      <c r="K18" s="2" t="s">
        <v>57</v>
      </c>
      <c r="L18" s="2" t="s">
        <v>58</v>
      </c>
      <c r="M18" s="2" t="s">
        <v>59</v>
      </c>
      <c r="N18" s="5">
        <v>165</v>
      </c>
      <c r="O18" s="5">
        <v>0</v>
      </c>
      <c r="P18" s="5">
        <v>48.26</v>
      </c>
      <c r="Q18" s="2" t="s">
        <v>29</v>
      </c>
      <c r="R18" s="5">
        <v>0</v>
      </c>
      <c r="S18" s="2" t="s">
        <v>60</v>
      </c>
      <c r="T18" s="2" t="s">
        <v>61</v>
      </c>
      <c r="U18" s="22">
        <v>2.72</v>
      </c>
      <c r="V18">
        <v>3120101</v>
      </c>
      <c r="W18">
        <v>63403</v>
      </c>
      <c r="X18">
        <v>12.54</v>
      </c>
      <c r="Y18">
        <v>3120102</v>
      </c>
      <c r="Z18">
        <v>63403</v>
      </c>
      <c r="AA18">
        <v>95799448</v>
      </c>
      <c r="AB18" t="s">
        <v>1330</v>
      </c>
    </row>
    <row r="19" spans="1:28" x14ac:dyDescent="0.25">
      <c r="A19" s="10">
        <v>3056</v>
      </c>
      <c r="B19" s="10">
        <v>109</v>
      </c>
      <c r="C19" s="2" t="s">
        <v>33</v>
      </c>
      <c r="D19" s="3" t="s">
        <v>1314</v>
      </c>
      <c r="E19" s="4">
        <v>1</v>
      </c>
      <c r="F19" s="5">
        <v>165</v>
      </c>
      <c r="G19" s="4">
        <v>10.56</v>
      </c>
      <c r="H19" s="2" t="s">
        <v>23</v>
      </c>
      <c r="I19" s="2" t="s">
        <v>55</v>
      </c>
      <c r="J19" s="12" t="s">
        <v>56</v>
      </c>
      <c r="K19" s="2" t="s">
        <v>57</v>
      </c>
      <c r="L19" s="2" t="s">
        <v>58</v>
      </c>
      <c r="M19" s="2" t="s">
        <v>59</v>
      </c>
      <c r="N19" s="5">
        <v>165</v>
      </c>
      <c r="O19" s="5">
        <v>0</v>
      </c>
      <c r="P19" s="5">
        <v>48.26</v>
      </c>
      <c r="Q19" s="2" t="s">
        <v>29</v>
      </c>
      <c r="R19" s="5">
        <v>0</v>
      </c>
      <c r="S19" s="2" t="s">
        <v>60</v>
      </c>
      <c r="T19" s="2" t="s">
        <v>61</v>
      </c>
      <c r="U19" s="22">
        <v>2.72</v>
      </c>
      <c r="V19">
        <v>3120101</v>
      </c>
      <c r="W19">
        <v>63403</v>
      </c>
      <c r="X19">
        <v>12.54</v>
      </c>
      <c r="Y19">
        <v>3120102</v>
      </c>
      <c r="Z19">
        <v>63403</v>
      </c>
      <c r="AA19">
        <v>95801047</v>
      </c>
      <c r="AB19" t="s">
        <v>1331</v>
      </c>
    </row>
    <row r="20" spans="1:28" x14ac:dyDescent="0.25">
      <c r="U20" s="22">
        <f>SUM(U2:U19)</f>
        <v>51.699999999999989</v>
      </c>
      <c r="X20">
        <f>SUM(X2:X19)</f>
        <v>238.25999999999991</v>
      </c>
    </row>
  </sheetData>
  <sortState ref="A2:AF18">
    <sortCondition ref="B2:B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Geral ZC1</vt:lpstr>
      <vt:lpstr>Planilha2</vt:lpstr>
      <vt:lpstr>CFOP 5.405</vt:lpstr>
      <vt:lpstr>Geral ZC1 CD's</vt:lpstr>
    </vt:vector>
  </TitlesOfParts>
  <Company>Sociedade Fogas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jaciana.anon</dc:creator>
  <cp:lastModifiedBy>jaciana.anon</cp:lastModifiedBy>
  <dcterms:created xsi:type="dcterms:W3CDTF">2023-06-29T15:27:54Z</dcterms:created>
  <dcterms:modified xsi:type="dcterms:W3CDTF">2023-07-03T22:43:56Z</dcterms:modified>
</cp:coreProperties>
</file>