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_python" sheetId="2" r:id="rId5"/>
  </sheets>
  <definedNames/>
  <calcPr/>
</workbook>
</file>

<file path=xl/sharedStrings.xml><?xml version="1.0" encoding="utf-8"?>
<sst xmlns="http://schemas.openxmlformats.org/spreadsheetml/2006/main" count="98" uniqueCount="61">
  <si>
    <t>Time Stamp</t>
  </si>
  <si>
    <t>Thermistor Resistance (Ohms)</t>
  </si>
  <si>
    <t>Temperature of Air:</t>
  </si>
  <si>
    <t>Viscosity of Air:</t>
  </si>
  <si>
    <t>Barometric Pressure:</t>
  </si>
  <si>
    <t>Oil Density :</t>
  </si>
  <si>
    <t>Video #:</t>
  </si>
  <si>
    <t>Plate Potenial Voltage (V)</t>
  </si>
  <si>
    <t>Time to rise</t>
  </si>
  <si>
    <t>Rising Velocity</t>
  </si>
  <si>
    <t>Time to fall</t>
  </si>
  <si>
    <t>Falling Velocity</t>
  </si>
  <si>
    <t>Charge on Droplet</t>
  </si>
  <si>
    <t>STD of V (vid 8 &amp;9):</t>
  </si>
  <si>
    <t>Video 9 - R=2.09 ohms, V= 512V</t>
  </si>
  <si>
    <t>Falling</t>
  </si>
  <si>
    <t>Rising</t>
  </si>
  <si>
    <t>Uncertainty in Velocity</t>
  </si>
  <si>
    <t>Drop ID:</t>
  </si>
  <si>
    <t>Trial #:</t>
  </si>
  <si>
    <t># of times ionized:</t>
  </si>
  <si>
    <t>Timestamp Top Frame</t>
  </si>
  <si>
    <t>Timestamp Bottom Frame</t>
  </si>
  <si>
    <t>Time (s)</t>
  </si>
  <si>
    <t>Distance (mm)</t>
  </si>
  <si>
    <t>Average time to travel 0.5mm</t>
  </si>
  <si>
    <t>Velocity (m/s)</t>
  </si>
  <si>
    <t>Distance</t>
  </si>
  <si>
    <t>STD of Time</t>
  </si>
  <si>
    <t>9A: small red drop on second column, slow moving</t>
  </si>
  <si>
    <t>1 (ionizing while falling)</t>
  </si>
  <si>
    <t>did not rise second time</t>
  </si>
  <si>
    <t>9B: big orange drop on thrid major vertical reticle</t>
  </si>
  <si>
    <t>9C: big yellow drop center of third column</t>
  </si>
  <si>
    <t>9D: small gray drop at center of second column</t>
  </si>
  <si>
    <t>9E: large yellow drop at first column</t>
  </si>
  <si>
    <t>Video 8 - R=2.09 Ohms, V=511V</t>
  </si>
  <si>
    <t>Timestamp Top Frame (s)</t>
  </si>
  <si>
    <t>Timestamp Bottom Frame (s)</t>
  </si>
  <si>
    <t>8A : small blue drop on 3rd column</t>
  </si>
  <si>
    <t>Didn't travel far enough</t>
  </si>
  <si>
    <t>8B: orange drop on 4th column</t>
  </si>
  <si>
    <t>Spontaneous Change</t>
  </si>
  <si>
    <t>Total Average Time for 8B:</t>
  </si>
  <si>
    <t>Total Average Falling Velocity:</t>
  </si>
  <si>
    <t>Video 10 - R=2.09 Ohms, V=511V</t>
  </si>
  <si>
    <t>id</t>
  </si>
  <si>
    <t>v_f</t>
  </si>
  <si>
    <t>v_r</t>
  </si>
  <si>
    <t>V</t>
  </si>
  <si>
    <t>resistance</t>
  </si>
  <si>
    <t>9A</t>
  </si>
  <si>
    <t>9B</t>
  </si>
  <si>
    <t>9C</t>
  </si>
  <si>
    <t>9D</t>
  </si>
  <si>
    <t>9E</t>
  </si>
  <si>
    <t>8A1</t>
  </si>
  <si>
    <t>8A2</t>
  </si>
  <si>
    <t>8B1</t>
  </si>
  <si>
    <t>8B2</t>
  </si>
  <si>
    <t>8B3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</si>
</sst>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212529"/>
      <name val="Roboto"/>
    </font>
    <font>
      <b/>
      <color theme="1"/>
      <name val="Arial"/>
      <scheme val="minor"/>
    </font>
    <font/>
    <font>
      <sz val="12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1E1F22"/>
        <bgColor rgb="FF1E1F22"/>
      </patternFill>
    </fill>
  </fills>
  <borders count="12">
    <border/>
    <border>
      <bottom style="thin">
        <color rgb="FF000000"/>
      </bottom>
    </border>
    <border>
      <top style="thin">
        <color rgb="FF212529"/>
      </top>
      <bottom style="thin">
        <color rgb="FFDEE2E6"/>
      </bottom>
    </border>
    <border>
      <bottom style="thin">
        <color rgb="FFDEE2E6"/>
      </bottom>
    </border>
    <border>
      <top style="thin">
        <color rgb="FFDEE2E6"/>
      </top>
      <bottom style="thin">
        <color rgb="FFDEE2E6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3" fontId="1" numFmtId="0" xfId="0" applyAlignment="1" applyBorder="1" applyFill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ill="1" applyFont="1">
      <alignment horizontal="left" shrinkToFit="0" vertical="center" wrapText="1"/>
    </xf>
    <xf borderId="0" fillId="0" fontId="1" numFmtId="20" xfId="0" applyAlignment="1" applyFont="1" applyNumberFormat="1">
      <alignment readingOrder="0" shrinkToFit="0" vertical="center" wrapText="1"/>
    </xf>
    <xf borderId="0" fillId="6" fontId="1" numFmtId="20" xfId="0" applyAlignment="1" applyFill="1" applyFont="1" applyNumberForma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7" fontId="1" numFmtId="0" xfId="0" applyAlignment="1" applyFill="1" applyFont="1">
      <alignment readingOrder="0" shrinkToFit="0" vertical="center" wrapText="1"/>
    </xf>
    <xf borderId="0" fillId="8" fontId="3" numFmtId="0" xfId="0" applyAlignment="1" applyFill="1" applyFont="1">
      <alignment horizontal="center" readingOrder="0" shrinkToFit="0" vertical="center" wrapText="1"/>
    </xf>
    <xf borderId="0" fillId="9" fontId="1" numFmtId="0" xfId="0" applyAlignment="1" applyFill="1" applyFont="1">
      <alignment shrinkToFit="0" vertical="center" wrapText="1"/>
    </xf>
    <xf borderId="5" fillId="9" fontId="1" numFmtId="0" xfId="0" applyAlignment="1" applyBorder="1" applyFont="1">
      <alignment shrinkToFit="0" vertical="center" wrapText="1"/>
    </xf>
    <xf borderId="0" fillId="9" fontId="1" numFmtId="0" xfId="0" applyAlignment="1" applyFont="1">
      <alignment horizontal="center" readingOrder="0" shrinkToFit="0" vertical="center" wrapText="1"/>
    </xf>
    <xf borderId="6" fillId="9" fontId="1" numFmtId="0" xfId="0" applyAlignment="1" applyBorder="1" applyFont="1">
      <alignment horizontal="center" readingOrder="0" shrinkToFit="0" vertical="center" wrapText="1"/>
    </xf>
    <xf borderId="0" fillId="9" fontId="1" numFmtId="0" xfId="0" applyAlignment="1" applyFont="1">
      <alignment readingOrder="0" shrinkToFit="0" vertical="center" wrapText="1"/>
    </xf>
    <xf borderId="5" fillId="9" fontId="1" numFmtId="0" xfId="0" applyAlignment="1" applyBorder="1" applyFont="1">
      <alignment readingOrder="0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8" fontId="1" numFmtId="0" xfId="0" applyAlignment="1" applyFont="1">
      <alignment readingOrder="0" vertical="center"/>
    </xf>
    <xf borderId="6" fillId="2" fontId="1" numFmtId="0" xfId="0" applyAlignment="1" applyBorder="1" applyFont="1">
      <alignment readingOrder="0" vertical="center"/>
    </xf>
    <xf borderId="0" fillId="7" fontId="1" numFmtId="0" xfId="0" applyAlignment="1" applyFont="1">
      <alignment readingOrder="0" vertical="center"/>
    </xf>
    <xf borderId="5" fillId="0" fontId="1" numFmtId="0" xfId="0" applyAlignment="1" applyBorder="1" applyFont="1">
      <alignment readingOrder="0" shrinkToFit="0" vertical="center" wrapText="1"/>
    </xf>
    <xf borderId="0" fillId="0" fontId="1" numFmtId="4" xfId="0" applyAlignment="1" applyFont="1" applyNumberFormat="1">
      <alignment readingOrder="0" shrinkToFit="0" vertical="center" wrapText="1"/>
    </xf>
    <xf borderId="0" fillId="0" fontId="1" numFmtId="4" xfId="0" applyAlignment="1" applyFont="1" applyNumberFormat="1">
      <alignment shrinkToFit="0" vertical="center" wrapText="1"/>
    </xf>
    <xf borderId="0" fillId="0" fontId="1" numFmtId="0" xfId="0" applyAlignment="1" applyFont="1">
      <alignment vertical="center"/>
    </xf>
    <xf borderId="6" fillId="0" fontId="1" numFmtId="0" xfId="0" applyAlignment="1" applyBorder="1" applyFont="1">
      <alignment readingOrder="0" shrinkToFit="0" vertical="center" wrapText="1"/>
    </xf>
    <xf borderId="0" fillId="7" fontId="1" numFmtId="0" xfId="0" applyAlignment="1" applyFont="1">
      <alignment vertical="center"/>
    </xf>
    <xf borderId="1" fillId="0" fontId="1" numFmtId="4" xfId="0" applyAlignment="1" applyBorder="1" applyFont="1" applyNumberFormat="1">
      <alignment vertical="center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vertical="center"/>
    </xf>
    <xf borderId="9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5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7" fillId="6" fontId="1" numFmtId="0" xfId="0" applyAlignment="1" applyBorder="1" applyFont="1">
      <alignment shrinkToFit="0" vertical="center" wrapText="1"/>
    </xf>
    <xf borderId="7" fillId="6" fontId="1" numFmtId="0" xfId="0" applyAlignment="1" applyBorder="1" applyFont="1">
      <alignment readingOrder="0" shrinkToFit="0" vertical="center" wrapText="1"/>
    </xf>
    <xf borderId="7" fillId="6" fontId="1" numFmtId="0" xfId="0" applyAlignment="1" applyBorder="1" applyFont="1">
      <alignment vertical="center"/>
    </xf>
    <xf borderId="7" fillId="7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1"/>
    </xf>
    <xf borderId="0" fillId="7" fontId="1" numFmtId="0" xfId="0" applyAlignment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8" fontId="3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8" fillId="0" fontId="4" numFmtId="0" xfId="0" applyBorder="1" applyFont="1"/>
    <xf borderId="6" fillId="9" fontId="1" numFmtId="0" xfId="0" applyAlignment="1" applyBorder="1" applyFont="1">
      <alignment shrinkToFit="0" vertical="center" wrapText="1"/>
    </xf>
    <xf borderId="5" fillId="0" fontId="4" numFmtId="0" xfId="0" applyBorder="1" applyFont="1"/>
    <xf borderId="6" fillId="9" fontId="1" numFmtId="0" xfId="0" applyAlignment="1" applyBorder="1" applyFont="1">
      <alignment readingOrder="0" shrinkToFit="0" vertical="center" wrapText="1"/>
    </xf>
    <xf borderId="5" fillId="7" fontId="1" numFmtId="0" xfId="0" applyAlignment="1" applyBorder="1" applyFont="1">
      <alignment readingOrder="0" vertical="center"/>
    </xf>
    <xf borderId="6" fillId="0" fontId="4" numFmtId="0" xfId="0" applyBorder="1" applyFont="1"/>
    <xf borderId="0" fillId="10" fontId="1" numFmtId="0" xfId="0" applyAlignment="1" applyFill="1" applyFont="1">
      <alignment readingOrder="0" shrinkToFit="0" vertical="center" wrapText="1"/>
    </xf>
    <xf borderId="6" fillId="0" fontId="1" numFmtId="0" xfId="0" applyAlignment="1" applyBorder="1" applyFont="1">
      <alignment vertical="center"/>
    </xf>
    <xf borderId="5" fillId="7" fontId="1" numFmtId="0" xfId="0" applyAlignment="1" applyBorder="1" applyFont="1">
      <alignment shrinkToFit="0" vertical="center" wrapText="1"/>
    </xf>
    <xf borderId="0" fillId="5" fontId="1" numFmtId="0" xfId="0" applyAlignment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5" fillId="11" fontId="1" numFmtId="0" xfId="0" applyAlignment="1" applyBorder="1" applyFill="1" applyFont="1">
      <alignment shrinkToFit="0" vertical="center" wrapText="1"/>
    </xf>
    <xf borderId="0" fillId="11" fontId="1" numFmtId="0" xfId="0" applyAlignment="1" applyFont="1">
      <alignment readingOrder="0" shrinkToFit="0" vertical="center" wrapText="1"/>
    </xf>
    <xf borderId="0" fillId="11" fontId="1" numFmtId="0" xfId="0" applyAlignment="1" applyFont="1">
      <alignment shrinkToFit="0" vertical="center" wrapText="1"/>
    </xf>
    <xf borderId="10" fillId="0" fontId="4" numFmtId="0" xfId="0" applyBorder="1" applyFont="1"/>
    <xf borderId="11" fillId="0" fontId="4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11" fillId="8" fontId="1" numFmtId="0" xfId="0" applyAlignment="1" applyBorder="1" applyFont="1">
      <alignment shrinkToFit="0" vertical="center" wrapText="1"/>
    </xf>
    <xf borderId="11" fillId="7" fontId="1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/>
    </xf>
    <xf borderId="0" fillId="12" fontId="5" numFmtId="0" xfId="0" applyAlignment="1" applyFill="1" applyFont="1">
      <alignment readingOrder="0"/>
    </xf>
    <xf borderId="0" fillId="0" fontId="5" numFmtId="0" xfId="0" applyFont="1"/>
    <xf borderId="0" fillId="12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data_pyth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ata_pyth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  <col customWidth="1" min="4" max="4" width="15.25"/>
    <col customWidth="1" min="5" max="5" width="17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4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5"/>
      <c r="B2" s="6">
        <v>2.12</v>
      </c>
      <c r="C2" s="7"/>
      <c r="D2" s="3"/>
      <c r="E2" s="3"/>
      <c r="F2" s="3"/>
      <c r="G2" s="8">
        <v>1.0</v>
      </c>
      <c r="H2" s="8">
        <v>504.0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5"/>
      <c r="B3" s="9"/>
      <c r="C3" s="10"/>
      <c r="D3" s="3"/>
      <c r="E3" s="3"/>
      <c r="F3" s="3"/>
      <c r="G3" s="8">
        <v>2.0</v>
      </c>
      <c r="H3" s="8">
        <v>509.0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5"/>
      <c r="B4" s="9"/>
      <c r="C4" s="9"/>
      <c r="D4" s="3"/>
      <c r="E4" s="3"/>
      <c r="F4" s="3"/>
      <c r="G4" s="8">
        <v>3.0</v>
      </c>
      <c r="H4" s="8">
        <v>511.0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1">
        <v>0.13541666666666666</v>
      </c>
      <c r="B5" s="8">
        <v>2.11</v>
      </c>
      <c r="C5" s="3"/>
      <c r="D5" s="3"/>
      <c r="E5" s="3"/>
      <c r="F5" s="3"/>
      <c r="G5" s="8">
        <v>4.0</v>
      </c>
      <c r="H5" s="8">
        <v>511.0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1">
        <v>0.15069444444444444</v>
      </c>
      <c r="B6" s="8">
        <v>2.1</v>
      </c>
      <c r="C6" s="3"/>
      <c r="D6" s="3"/>
      <c r="E6" s="3"/>
      <c r="F6" s="3"/>
      <c r="G6" s="8">
        <v>5.0</v>
      </c>
      <c r="H6" s="8">
        <v>506.0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1">
        <v>0.15555555555555556</v>
      </c>
      <c r="B7" s="8">
        <v>2.09</v>
      </c>
      <c r="C7" s="3"/>
      <c r="D7" s="3"/>
      <c r="E7" s="3"/>
      <c r="F7" s="3"/>
      <c r="G7" s="8">
        <v>6.0</v>
      </c>
      <c r="H7" s="8">
        <v>507.0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1">
        <v>0.16319444444444445</v>
      </c>
      <c r="B8" s="8">
        <v>2.1</v>
      </c>
      <c r="C8" s="3"/>
      <c r="D8" s="3"/>
      <c r="E8" s="3"/>
      <c r="F8" s="3"/>
      <c r="G8" s="8">
        <v>7.0</v>
      </c>
      <c r="H8" s="8">
        <v>508.0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2">
        <v>0.16666666666666666</v>
      </c>
      <c r="B9" s="13">
        <v>2.09</v>
      </c>
      <c r="C9" s="14"/>
      <c r="D9" s="14"/>
      <c r="E9" s="14"/>
      <c r="F9" s="14"/>
      <c r="G9" s="13">
        <v>8.0</v>
      </c>
      <c r="H9" s="13">
        <v>511.0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2">
        <v>0.17083333333333334</v>
      </c>
      <c r="B10" s="13"/>
      <c r="C10" s="14"/>
      <c r="D10" s="14"/>
      <c r="E10" s="14"/>
      <c r="F10" s="14"/>
      <c r="G10" s="13">
        <v>9.0</v>
      </c>
      <c r="H10" s="13">
        <v>512.0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2">
        <v>0.1763888888888889</v>
      </c>
      <c r="B11" s="13">
        <v>2.09</v>
      </c>
      <c r="C11" s="14"/>
      <c r="D11" s="14"/>
      <c r="E11" s="14"/>
      <c r="F11" s="14"/>
      <c r="G11" s="13">
        <v>10.0</v>
      </c>
      <c r="H11" s="13">
        <v>508.0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1">
        <v>0.17916666666666667</v>
      </c>
      <c r="B12" s="8">
        <v>2.09</v>
      </c>
      <c r="C12" s="3"/>
      <c r="D12" s="3"/>
      <c r="E12" s="3"/>
      <c r="F12" s="3"/>
      <c r="G12" s="8">
        <v>8.0</v>
      </c>
      <c r="H12" s="15">
        <v>511.0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1">
        <v>0.18611111111111112</v>
      </c>
      <c r="B13" s="8">
        <v>2.09</v>
      </c>
      <c r="C13" s="3"/>
      <c r="D13" s="3"/>
      <c r="E13" s="3"/>
      <c r="F13" s="3"/>
      <c r="G13" s="8">
        <v>9.0</v>
      </c>
      <c r="H13" s="15">
        <v>512.0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1">
        <v>0.18958333333333333</v>
      </c>
      <c r="B14" s="8">
        <v>2.09</v>
      </c>
      <c r="C14" s="3"/>
      <c r="D14" s="3"/>
      <c r="E14" s="3"/>
      <c r="F14" s="3"/>
      <c r="G14" s="8">
        <v>10.0</v>
      </c>
      <c r="H14" s="8">
        <v>513.0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8" t="s">
        <v>13</v>
      </c>
      <c r="H15" s="3">
        <f>STDEV(H12:H13)</f>
        <v>0.7071067812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6" t="s">
        <v>14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7"/>
      <c r="B20" s="17"/>
      <c r="C20" s="18"/>
      <c r="D20" s="19" t="s">
        <v>15</v>
      </c>
      <c r="J20" s="20" t="s">
        <v>16</v>
      </c>
      <c r="P20" s="8" t="s">
        <v>17</v>
      </c>
      <c r="U20" s="3"/>
      <c r="V20" s="3"/>
      <c r="W20" s="3"/>
      <c r="X20" s="3"/>
      <c r="Y20" s="3"/>
      <c r="Z20" s="3"/>
      <c r="AA20" s="3"/>
      <c r="AB20" s="3"/>
      <c r="AC20" s="3"/>
    </row>
    <row r="21">
      <c r="A21" s="21" t="s">
        <v>18</v>
      </c>
      <c r="B21" s="21" t="s">
        <v>19</v>
      </c>
      <c r="C21" s="22" t="s">
        <v>20</v>
      </c>
      <c r="D21" s="23" t="s">
        <v>21</v>
      </c>
      <c r="E21" s="23" t="s">
        <v>22</v>
      </c>
      <c r="F21" s="24" t="s">
        <v>23</v>
      </c>
      <c r="G21" s="24" t="s">
        <v>24</v>
      </c>
      <c r="H21" s="23" t="s">
        <v>25</v>
      </c>
      <c r="I21" s="25" t="s">
        <v>26</v>
      </c>
      <c r="J21" s="26" t="s">
        <v>22</v>
      </c>
      <c r="K21" s="23" t="s">
        <v>21</v>
      </c>
      <c r="L21" s="24" t="s">
        <v>23</v>
      </c>
      <c r="M21" s="24" t="s">
        <v>27</v>
      </c>
      <c r="N21" s="23" t="s">
        <v>25</v>
      </c>
      <c r="O21" s="27" t="s">
        <v>26</v>
      </c>
      <c r="P21" s="8" t="s">
        <v>28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8" t="s">
        <v>29</v>
      </c>
      <c r="B22" s="8">
        <v>1.0</v>
      </c>
      <c r="C22" s="28" t="s">
        <v>30</v>
      </c>
      <c r="D22" s="29">
        <v>1.31</v>
      </c>
      <c r="E22" s="8">
        <v>29.34</v>
      </c>
      <c r="F22" s="30">
        <f t="shared" ref="F22:F36" si="1">E22-D22</f>
        <v>28.03</v>
      </c>
      <c r="G22" s="8">
        <v>0.5</v>
      </c>
      <c r="H22" s="31"/>
      <c r="I22" s="31"/>
      <c r="J22" s="32">
        <v>30.74</v>
      </c>
      <c r="K22" s="8">
        <v>37.91</v>
      </c>
      <c r="L22" s="3">
        <f>K22-J22</f>
        <v>7.17</v>
      </c>
      <c r="M22" s="8">
        <v>0.5</v>
      </c>
      <c r="N22" s="31">
        <f>AVERAGE(L22)</f>
        <v>7.17</v>
      </c>
      <c r="O22" s="33">
        <f>0.5/N22 *0.001</f>
        <v>0.00006973500697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8">
        <v>2.0</v>
      </c>
      <c r="C23" s="28">
        <v>1.0</v>
      </c>
      <c r="D23" s="8">
        <v>38.79</v>
      </c>
      <c r="E23" s="8">
        <v>62.3</v>
      </c>
      <c r="F23" s="3">
        <f t="shared" si="1"/>
        <v>23.51</v>
      </c>
      <c r="G23" s="8">
        <v>0.5</v>
      </c>
      <c r="H23" s="34">
        <f>AVERAGE(F22:F23)</f>
        <v>25.77</v>
      </c>
      <c r="I23" s="33">
        <f>0.5/H23 *0.001</f>
        <v>0.0000194024059</v>
      </c>
      <c r="J23" s="32" t="s">
        <v>31</v>
      </c>
      <c r="K23" s="3"/>
      <c r="L23" s="3"/>
      <c r="M23" s="3"/>
      <c r="N23" s="31"/>
      <c r="O23" s="3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5" t="s">
        <v>32</v>
      </c>
      <c r="B24" s="35">
        <v>1.0</v>
      </c>
      <c r="C24" s="36">
        <v>1.0</v>
      </c>
      <c r="D24" s="35">
        <v>6.01</v>
      </c>
      <c r="E24" s="35">
        <v>16.6</v>
      </c>
      <c r="F24" s="37">
        <f t="shared" si="1"/>
        <v>10.59</v>
      </c>
      <c r="G24" s="35">
        <v>0.5</v>
      </c>
      <c r="H24" s="31"/>
      <c r="I24" s="38"/>
      <c r="J24" s="39">
        <v>31.07</v>
      </c>
      <c r="K24" s="35">
        <v>32.54</v>
      </c>
      <c r="L24" s="37">
        <f t="shared" ref="L24:L37" si="2">K24-J24</f>
        <v>1.47</v>
      </c>
      <c r="M24" s="35">
        <v>0.5</v>
      </c>
      <c r="N24" s="38"/>
      <c r="O24" s="38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8">
        <v>1.0</v>
      </c>
      <c r="C25" s="28">
        <v>1.0</v>
      </c>
      <c r="D25" s="8">
        <v>16.6</v>
      </c>
      <c r="E25" s="8">
        <v>27.05</v>
      </c>
      <c r="F25" s="3">
        <f t="shared" si="1"/>
        <v>10.45</v>
      </c>
      <c r="G25" s="8">
        <v>0.5</v>
      </c>
      <c r="H25" s="31">
        <f>AVERAGE(F24:F25)</f>
        <v>10.52</v>
      </c>
      <c r="I25" s="33">
        <f>0.5/H25 *0.001</f>
        <v>0.00004752851711</v>
      </c>
      <c r="J25" s="40">
        <v>32.55</v>
      </c>
      <c r="K25" s="41">
        <v>33.94</v>
      </c>
      <c r="L25" s="3">
        <f t="shared" si="2"/>
        <v>1.39</v>
      </c>
      <c r="M25" s="8">
        <v>0.5</v>
      </c>
      <c r="N25" s="31"/>
      <c r="O25" s="31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8">
        <v>2.0</v>
      </c>
      <c r="C26" s="28">
        <v>1.0</v>
      </c>
      <c r="D26" s="8">
        <v>47.85</v>
      </c>
      <c r="E26" s="8">
        <v>58.15</v>
      </c>
      <c r="F26" s="3">
        <f t="shared" si="1"/>
        <v>10.3</v>
      </c>
      <c r="G26" s="3"/>
      <c r="H26" s="31"/>
      <c r="I26" s="31"/>
      <c r="J26" s="40">
        <v>33.96</v>
      </c>
      <c r="K26" s="41">
        <v>35.43</v>
      </c>
      <c r="L26" s="3">
        <f t="shared" si="2"/>
        <v>1.47</v>
      </c>
      <c r="M26" s="8">
        <v>0.5</v>
      </c>
      <c r="N26" s="31"/>
      <c r="O26" s="3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8"/>
      <c r="C27" s="28"/>
      <c r="D27" s="3"/>
      <c r="E27" s="3"/>
      <c r="F27" s="3">
        <f t="shared" si="1"/>
        <v>0</v>
      </c>
      <c r="G27" s="3"/>
      <c r="H27" s="31"/>
      <c r="I27" s="31"/>
      <c r="J27" s="40">
        <v>35.44</v>
      </c>
      <c r="K27" s="41">
        <v>36.92</v>
      </c>
      <c r="L27" s="3">
        <f t="shared" si="2"/>
        <v>1.48</v>
      </c>
      <c r="M27" s="8">
        <v>0.5</v>
      </c>
      <c r="N27" s="31">
        <f>AVERAGE(L24:L27)</f>
        <v>1.4525</v>
      </c>
      <c r="O27" s="31">
        <f t="shared" ref="O27:O28" si="3">0.5/N27 *0.001</f>
        <v>0.0003442340792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8">
        <v>3.0</v>
      </c>
      <c r="C28" s="42"/>
      <c r="D28" s="3"/>
      <c r="E28" s="3"/>
      <c r="F28" s="43">
        <f t="shared" si="1"/>
        <v>0</v>
      </c>
      <c r="G28" s="3"/>
      <c r="H28" s="31"/>
      <c r="I28" s="31"/>
      <c r="J28" s="32">
        <v>67.94</v>
      </c>
      <c r="K28" s="8">
        <v>70.12</v>
      </c>
      <c r="L28" s="3">
        <f t="shared" si="2"/>
        <v>2.18</v>
      </c>
      <c r="M28" s="8">
        <v>0.5</v>
      </c>
      <c r="N28" s="31">
        <f>AVERAGE(L28)</f>
        <v>2.18</v>
      </c>
      <c r="O28" s="33">
        <f t="shared" si="3"/>
        <v>0.0002293577982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5" t="s">
        <v>33</v>
      </c>
      <c r="B29" s="35">
        <v>1.0</v>
      </c>
      <c r="C29" s="36">
        <v>1.0</v>
      </c>
      <c r="D29" s="35">
        <v>11.51</v>
      </c>
      <c r="E29" s="35">
        <v>24.09</v>
      </c>
      <c r="F29" s="3">
        <f t="shared" si="1"/>
        <v>12.58</v>
      </c>
      <c r="G29" s="35">
        <v>0.5</v>
      </c>
      <c r="H29" s="38"/>
      <c r="I29" s="37"/>
      <c r="J29" s="39">
        <v>34.41</v>
      </c>
      <c r="K29" s="35">
        <v>37.69</v>
      </c>
      <c r="L29" s="44">
        <f t="shared" si="2"/>
        <v>3.28</v>
      </c>
      <c r="M29" s="45">
        <v>0.1</v>
      </c>
      <c r="N29" s="38"/>
      <c r="O29" s="46">
        <f t="shared" ref="O29:O30" si="4">M29/L29*0.001</f>
        <v>0.00003048780488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8">
        <v>2.0</v>
      </c>
      <c r="C30" s="42"/>
      <c r="D30" s="8">
        <v>38.53</v>
      </c>
      <c r="E30" s="8">
        <v>51.35</v>
      </c>
      <c r="F30" s="3">
        <f t="shared" si="1"/>
        <v>12.82</v>
      </c>
      <c r="G30" s="8">
        <v>0.5</v>
      </c>
      <c r="H30" s="31"/>
      <c r="I30" s="3"/>
      <c r="J30" s="32">
        <v>66.53</v>
      </c>
      <c r="K30" s="8">
        <v>69.64</v>
      </c>
      <c r="L30" s="3">
        <f t="shared" si="2"/>
        <v>3.11</v>
      </c>
      <c r="M30" s="8">
        <v>0.5</v>
      </c>
      <c r="N30" s="3"/>
      <c r="O30" s="47">
        <f t="shared" si="4"/>
        <v>0.0001607717042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42"/>
      <c r="D31" s="8">
        <v>51.49</v>
      </c>
      <c r="E31" s="8">
        <v>105.57</v>
      </c>
      <c r="F31" s="3">
        <f t="shared" si="1"/>
        <v>54.08</v>
      </c>
      <c r="G31" s="8">
        <v>0.5</v>
      </c>
      <c r="H31" s="48">
        <f>AVERAGE(F30:F31)</f>
        <v>33.45</v>
      </c>
      <c r="I31" s="33">
        <f>0.5/H31 *0.001</f>
        <v>0.00001494768311</v>
      </c>
      <c r="J31" s="49"/>
      <c r="K31" s="3"/>
      <c r="L31" s="3">
        <f t="shared" si="2"/>
        <v>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5" t="s">
        <v>34</v>
      </c>
      <c r="B32" s="35">
        <v>1.0</v>
      </c>
      <c r="C32" s="36">
        <v>1.0</v>
      </c>
      <c r="D32" s="35">
        <v>3.44</v>
      </c>
      <c r="E32" s="35">
        <v>14.09</v>
      </c>
      <c r="F32" s="37">
        <f t="shared" si="1"/>
        <v>10.65</v>
      </c>
      <c r="G32" s="35">
        <v>0.1</v>
      </c>
      <c r="H32" s="37"/>
      <c r="I32" s="37"/>
      <c r="J32" s="39">
        <v>31.41</v>
      </c>
      <c r="K32" s="35">
        <v>34.54</v>
      </c>
      <c r="L32" s="37">
        <f t="shared" si="2"/>
        <v>3.13</v>
      </c>
      <c r="M32" s="35">
        <v>0.5</v>
      </c>
      <c r="N32" s="37"/>
      <c r="O32" s="37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42"/>
      <c r="D33" s="8">
        <v>14.09</v>
      </c>
      <c r="E33" s="8">
        <v>26.7</v>
      </c>
      <c r="F33" s="3">
        <f t="shared" si="1"/>
        <v>12.61</v>
      </c>
      <c r="G33" s="8">
        <v>0.1</v>
      </c>
      <c r="H33" s="3"/>
      <c r="I33" s="31"/>
      <c r="J33" s="32">
        <v>34.54</v>
      </c>
      <c r="K33" s="8">
        <v>37.56</v>
      </c>
      <c r="L33" s="3">
        <f t="shared" si="2"/>
        <v>3.02</v>
      </c>
      <c r="M33" s="8">
        <v>0.5</v>
      </c>
      <c r="N33" s="31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8">
        <v>2.0</v>
      </c>
      <c r="C34" s="28">
        <v>1.0</v>
      </c>
      <c r="D34" s="8">
        <v>49.19</v>
      </c>
      <c r="E34" s="8">
        <v>58.61</v>
      </c>
      <c r="F34" s="3">
        <f t="shared" si="1"/>
        <v>9.42</v>
      </c>
      <c r="G34" s="8">
        <v>0.1</v>
      </c>
      <c r="H34" s="3">
        <f>AVERAGE(F32:F34)</f>
        <v>10.89333333</v>
      </c>
      <c r="I34" s="33">
        <f>0.1/H34 *0.001</f>
        <v>0.000009179926561</v>
      </c>
      <c r="J34" s="32">
        <v>66.14</v>
      </c>
      <c r="K34" s="8">
        <v>69.34</v>
      </c>
      <c r="L34" s="3">
        <f t="shared" si="2"/>
        <v>3.2</v>
      </c>
      <c r="M34" s="8">
        <v>0.5</v>
      </c>
      <c r="N34" s="3">
        <f>AVERAGE(L32:L34)</f>
        <v>3.116666667</v>
      </c>
      <c r="O34" s="47">
        <f>M34/L34*0.001</f>
        <v>0.00015625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5" t="s">
        <v>35</v>
      </c>
      <c r="B35" s="35">
        <v>1.0</v>
      </c>
      <c r="C35" s="36">
        <v>1.0</v>
      </c>
      <c r="D35" s="35">
        <v>2.24</v>
      </c>
      <c r="E35" s="35">
        <v>16.54</v>
      </c>
      <c r="F35" s="37">
        <f t="shared" si="1"/>
        <v>14.3</v>
      </c>
      <c r="G35" s="35">
        <v>0.5</v>
      </c>
      <c r="H35" s="37"/>
      <c r="I35" s="37"/>
      <c r="J35" s="39">
        <v>30.66</v>
      </c>
      <c r="K35" s="35">
        <v>31.7</v>
      </c>
      <c r="L35" s="37">
        <f t="shared" si="2"/>
        <v>1.04</v>
      </c>
      <c r="M35" s="35">
        <v>0.5</v>
      </c>
      <c r="N35" s="37"/>
      <c r="O35" s="37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42"/>
      <c r="D36" s="8">
        <v>16.54</v>
      </c>
      <c r="E36" s="8">
        <v>29.1</v>
      </c>
      <c r="F36" s="3">
        <f t="shared" si="1"/>
        <v>12.56</v>
      </c>
      <c r="G36" s="8">
        <v>0.5</v>
      </c>
      <c r="H36" s="3">
        <f>AVERAGE(F35:F36)</f>
        <v>13.43</v>
      </c>
      <c r="I36" s="50">
        <f>G36/H36*0.001</f>
        <v>0.00003723008191</v>
      </c>
      <c r="J36" s="32">
        <v>31.7</v>
      </c>
      <c r="K36" s="8">
        <v>32.76</v>
      </c>
      <c r="L36" s="3">
        <f t="shared" si="2"/>
        <v>1.06</v>
      </c>
      <c r="M36" s="8">
        <v>0.5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42"/>
      <c r="D37" s="3"/>
      <c r="E37" s="3"/>
      <c r="F37" s="3"/>
      <c r="G37" s="3"/>
      <c r="H37" s="3"/>
      <c r="I37" s="3"/>
      <c r="J37" s="32">
        <v>32.76</v>
      </c>
      <c r="K37" s="8">
        <v>33.82</v>
      </c>
      <c r="L37" s="3">
        <f t="shared" si="2"/>
        <v>1.06</v>
      </c>
      <c r="M37" s="8">
        <v>0.5</v>
      </c>
      <c r="N37" s="3">
        <f>AVERAGE(L35:L37)</f>
        <v>1.053333333</v>
      </c>
      <c r="O37" s="50">
        <f>M37/L37*0.001</f>
        <v>0.0004716981132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51"/>
      <c r="K38" s="37"/>
      <c r="L38" s="37"/>
      <c r="M38" s="37"/>
      <c r="N38" s="37"/>
      <c r="O38" s="37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4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4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52" t="s">
        <v>36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55"/>
      <c r="B42" s="17"/>
      <c r="C42" s="18"/>
      <c r="D42" s="19" t="s">
        <v>15</v>
      </c>
      <c r="J42" s="20" t="s">
        <v>16</v>
      </c>
      <c r="O42" s="56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57" t="s">
        <v>18</v>
      </c>
      <c r="B43" s="21" t="s">
        <v>19</v>
      </c>
      <c r="C43" s="22" t="s">
        <v>20</v>
      </c>
      <c r="D43" s="23" t="s">
        <v>37</v>
      </c>
      <c r="E43" s="23" t="s">
        <v>38</v>
      </c>
      <c r="F43" s="24" t="s">
        <v>23</v>
      </c>
      <c r="G43" s="24" t="s">
        <v>24</v>
      </c>
      <c r="H43" s="23" t="s">
        <v>25</v>
      </c>
      <c r="I43" s="25" t="s">
        <v>26</v>
      </c>
      <c r="J43" s="26" t="s">
        <v>22</v>
      </c>
      <c r="K43" s="23" t="s">
        <v>21</v>
      </c>
      <c r="L43" s="24" t="s">
        <v>23</v>
      </c>
      <c r="M43" s="24" t="s">
        <v>27</v>
      </c>
      <c r="N43" s="23" t="s">
        <v>25</v>
      </c>
      <c r="O43" s="58" t="s">
        <v>26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2" t="s">
        <v>39</v>
      </c>
      <c r="B44" s="8">
        <v>1.0</v>
      </c>
      <c r="C44" s="8">
        <v>1.0</v>
      </c>
      <c r="D44" s="32">
        <v>26.67</v>
      </c>
      <c r="E44" s="8">
        <v>43.1</v>
      </c>
      <c r="F44" s="3">
        <f t="shared" ref="F44:F46" si="5">E44-D44</f>
        <v>16.43</v>
      </c>
      <c r="G44" s="8">
        <v>0.5</v>
      </c>
      <c r="H44" s="3"/>
      <c r="I44" s="3"/>
      <c r="J44" s="32">
        <v>62.68</v>
      </c>
      <c r="K44" s="8">
        <v>75.22</v>
      </c>
      <c r="L44" s="3">
        <f t="shared" ref="L44:L48" si="6">K44-J44</f>
        <v>12.54</v>
      </c>
      <c r="M44" s="8">
        <v>0.5</v>
      </c>
      <c r="N44" s="3"/>
      <c r="O44" s="4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59"/>
      <c r="B45" s="8">
        <v>1.0</v>
      </c>
      <c r="D45" s="32">
        <v>43.1</v>
      </c>
      <c r="E45" s="8">
        <v>58.83</v>
      </c>
      <c r="F45" s="3">
        <f t="shared" si="5"/>
        <v>15.73</v>
      </c>
      <c r="G45" s="8">
        <v>0.5</v>
      </c>
      <c r="H45" s="3"/>
      <c r="I45" s="3"/>
      <c r="J45" s="32">
        <v>75.24</v>
      </c>
      <c r="K45" s="8">
        <v>85.8</v>
      </c>
      <c r="L45" s="14">
        <f t="shared" si="6"/>
        <v>10.56</v>
      </c>
      <c r="M45" s="60">
        <v>0.4</v>
      </c>
      <c r="N45" s="3"/>
      <c r="O45" s="42"/>
      <c r="P45" s="3"/>
      <c r="Q45" s="13" t="s">
        <v>40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59"/>
      <c r="B46" s="8">
        <v>2.0</v>
      </c>
      <c r="D46" s="32">
        <v>98.02</v>
      </c>
      <c r="E46" s="8">
        <v>114.33</v>
      </c>
      <c r="F46" s="3">
        <f t="shared" si="5"/>
        <v>16.31</v>
      </c>
      <c r="G46" s="8">
        <v>0.5</v>
      </c>
      <c r="H46" s="3"/>
      <c r="I46" s="3"/>
      <c r="J46" s="32">
        <v>119.23</v>
      </c>
      <c r="K46" s="8">
        <v>131.98</v>
      </c>
      <c r="L46" s="3">
        <f t="shared" si="6"/>
        <v>12.75</v>
      </c>
      <c r="M46" s="8">
        <v>0.5</v>
      </c>
      <c r="N46" s="3"/>
      <c r="O46" s="4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59"/>
      <c r="B47" s="41">
        <v>2.0</v>
      </c>
      <c r="D47" s="61"/>
      <c r="E47" s="31"/>
      <c r="F47" s="31"/>
      <c r="G47" s="31"/>
      <c r="H47" s="3"/>
      <c r="I47" s="3"/>
      <c r="J47" s="32">
        <v>131.98</v>
      </c>
      <c r="K47" s="8">
        <v>144.43</v>
      </c>
      <c r="L47" s="3">
        <f t="shared" si="6"/>
        <v>12.45</v>
      </c>
      <c r="M47" s="8">
        <v>0.5</v>
      </c>
      <c r="N47" s="3"/>
      <c r="O47" s="4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59"/>
      <c r="B48" s="8">
        <v>3.0</v>
      </c>
      <c r="D48" s="32">
        <v>151.77</v>
      </c>
      <c r="E48" s="8">
        <v>169.43</v>
      </c>
      <c r="F48" s="3">
        <f t="shared" ref="F48:F64" si="7">E48-D48</f>
        <v>17.66</v>
      </c>
      <c r="G48" s="8">
        <v>0.5</v>
      </c>
      <c r="H48" s="3"/>
      <c r="I48" s="3"/>
      <c r="J48" s="32">
        <v>172.33</v>
      </c>
      <c r="K48" s="8">
        <v>185.33</v>
      </c>
      <c r="L48" s="3">
        <f t="shared" si="6"/>
        <v>13</v>
      </c>
      <c r="M48" s="8">
        <v>0.5</v>
      </c>
      <c r="N48" s="3">
        <f>AVERAGE(L44,L46:L48)</f>
        <v>12.685</v>
      </c>
      <c r="O48" s="62">
        <f>M48/N48*0.001</f>
        <v>0.00003941663382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59"/>
      <c r="B49" s="8">
        <v>4.0</v>
      </c>
      <c r="D49" s="32">
        <v>190.21</v>
      </c>
      <c r="E49" s="8">
        <v>206.34</v>
      </c>
      <c r="F49" s="3">
        <f t="shared" si="7"/>
        <v>16.13</v>
      </c>
      <c r="G49" s="8">
        <v>0.5</v>
      </c>
      <c r="H49" s="3">
        <f>AVERAGE(F44:F49)</f>
        <v>16.452</v>
      </c>
      <c r="I49" s="63">
        <f>G49/H49*0.001</f>
        <v>0.00003039144177</v>
      </c>
      <c r="J49" s="61"/>
      <c r="K49" s="31"/>
      <c r="L49" s="31"/>
      <c r="M49" s="31"/>
      <c r="N49" s="3"/>
      <c r="O49" s="4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59"/>
      <c r="B50" s="8">
        <v>5.0</v>
      </c>
      <c r="C50" s="35">
        <v>2.0</v>
      </c>
      <c r="D50" s="39">
        <v>233.56</v>
      </c>
      <c r="E50" s="35">
        <v>250.62</v>
      </c>
      <c r="F50" s="37">
        <f t="shared" si="7"/>
        <v>17.06</v>
      </c>
      <c r="G50" s="35">
        <v>0.5</v>
      </c>
      <c r="H50" s="37"/>
      <c r="I50" s="37"/>
      <c r="J50" s="39">
        <v>221.49</v>
      </c>
      <c r="K50" s="35">
        <v>226.15</v>
      </c>
      <c r="L50" s="37">
        <f t="shared" ref="L50:L79" si="8">K50-J50</f>
        <v>4.66</v>
      </c>
      <c r="M50" s="35">
        <v>0.5</v>
      </c>
      <c r="N50" s="37"/>
      <c r="O50" s="6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59"/>
      <c r="B51" s="3"/>
      <c r="D51" s="32">
        <v>267.24</v>
      </c>
      <c r="E51" s="8">
        <v>285.13</v>
      </c>
      <c r="F51" s="3">
        <f t="shared" si="7"/>
        <v>17.89</v>
      </c>
      <c r="G51" s="8">
        <v>0.5</v>
      </c>
      <c r="H51" s="3">
        <f>AVERAGE(F50:F51)</f>
        <v>17.475</v>
      </c>
      <c r="I51" s="63">
        <f>G51/H51*0.001</f>
        <v>0.00002861230329</v>
      </c>
      <c r="J51" s="32">
        <v>226.15</v>
      </c>
      <c r="K51" s="8">
        <v>230.82</v>
      </c>
      <c r="L51" s="3">
        <f t="shared" si="8"/>
        <v>4.67</v>
      </c>
      <c r="M51" s="8">
        <v>0.5</v>
      </c>
      <c r="N51" s="3">
        <f>AVERAGE(L50:L51)</f>
        <v>4.665</v>
      </c>
      <c r="O51" s="62">
        <f>M51/N51*0.001</f>
        <v>0.0001071811361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59"/>
      <c r="B52" s="3"/>
      <c r="D52" s="49"/>
      <c r="E52" s="3"/>
      <c r="F52" s="3">
        <f t="shared" si="7"/>
        <v>0</v>
      </c>
      <c r="G52" s="3"/>
      <c r="H52" s="3">
        <f>AVERAGE(F44:F46,F48:F51)</f>
        <v>16.74428571</v>
      </c>
      <c r="I52" s="50">
        <f>G51/H52*0.001</f>
        <v>0.00002986093337</v>
      </c>
      <c r="J52" s="32">
        <v>235.71</v>
      </c>
      <c r="K52" s="8">
        <v>264.85</v>
      </c>
      <c r="L52" s="3">
        <f t="shared" si="8"/>
        <v>29.14</v>
      </c>
      <c r="M52" s="8">
        <v>0.3</v>
      </c>
      <c r="N52" s="3"/>
      <c r="O52" s="65">
        <f>-M52/L52*0.001</f>
        <v>-0.00001029512697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9" t="s">
        <v>41</v>
      </c>
      <c r="B53" s="35">
        <v>1.0</v>
      </c>
      <c r="C53" s="36">
        <v>1.0</v>
      </c>
      <c r="D53" s="39">
        <v>27.85</v>
      </c>
      <c r="E53" s="35">
        <v>36.67</v>
      </c>
      <c r="F53" s="37">
        <f t="shared" si="7"/>
        <v>8.82</v>
      </c>
      <c r="G53" s="35">
        <v>0.5</v>
      </c>
      <c r="H53" s="37"/>
      <c r="I53" s="37"/>
      <c r="J53" s="39">
        <v>67.4</v>
      </c>
      <c r="K53" s="35">
        <v>76.14</v>
      </c>
      <c r="L53" s="37">
        <f t="shared" si="8"/>
        <v>8.74</v>
      </c>
      <c r="M53" s="35">
        <v>0.5</v>
      </c>
      <c r="N53" s="37"/>
      <c r="O53" s="6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59"/>
      <c r="B54" s="3"/>
      <c r="C54" s="56"/>
      <c r="D54" s="32">
        <v>36.67</v>
      </c>
      <c r="E54" s="8">
        <v>47.12</v>
      </c>
      <c r="F54" s="3">
        <f t="shared" si="7"/>
        <v>10.45</v>
      </c>
      <c r="G54" s="8">
        <v>0.5</v>
      </c>
      <c r="H54" s="3"/>
      <c r="I54" s="3"/>
      <c r="J54" s="32">
        <v>76.14</v>
      </c>
      <c r="K54" s="8">
        <v>85.51</v>
      </c>
      <c r="L54" s="3">
        <f t="shared" si="8"/>
        <v>9.37</v>
      </c>
      <c r="M54" s="8">
        <v>0.5</v>
      </c>
      <c r="N54" s="3"/>
      <c r="O54" s="4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59"/>
      <c r="B55" s="3"/>
      <c r="C55" s="56"/>
      <c r="D55" s="32">
        <v>47.12</v>
      </c>
      <c r="E55" s="8">
        <v>56.73</v>
      </c>
      <c r="F55" s="3">
        <f t="shared" si="7"/>
        <v>9.61</v>
      </c>
      <c r="G55" s="8">
        <v>0.5</v>
      </c>
      <c r="H55" s="3"/>
      <c r="I55" s="3"/>
      <c r="J55" s="49"/>
      <c r="K55" s="3"/>
      <c r="L55" s="3">
        <f t="shared" si="8"/>
        <v>0</v>
      </c>
      <c r="M55" s="3"/>
      <c r="N55" s="3"/>
      <c r="O55" s="4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59"/>
      <c r="B56" s="8">
        <v>2.0</v>
      </c>
      <c r="C56" s="56"/>
      <c r="D56" s="32">
        <v>87.62</v>
      </c>
      <c r="E56" s="8">
        <v>97.22</v>
      </c>
      <c r="F56" s="3">
        <f t="shared" si="7"/>
        <v>9.6</v>
      </c>
      <c r="G56" s="8">
        <v>0.5</v>
      </c>
      <c r="H56" s="3"/>
      <c r="I56" s="3"/>
      <c r="J56" s="32">
        <v>126.15</v>
      </c>
      <c r="K56" s="8">
        <v>136.02</v>
      </c>
      <c r="L56" s="3">
        <f t="shared" si="8"/>
        <v>9.87</v>
      </c>
      <c r="M56" s="8">
        <v>0.5</v>
      </c>
      <c r="N56" s="3"/>
      <c r="O56" s="42"/>
      <c r="P56" s="3"/>
      <c r="Q56" s="66" t="s">
        <v>42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59"/>
      <c r="B57" s="3"/>
      <c r="C57" s="56"/>
      <c r="D57" s="32">
        <v>97.22</v>
      </c>
      <c r="E57" s="8">
        <v>107.86</v>
      </c>
      <c r="F57" s="3">
        <f t="shared" si="7"/>
        <v>10.64</v>
      </c>
      <c r="G57" s="8">
        <v>0.5</v>
      </c>
      <c r="H57" s="3"/>
      <c r="I57" s="3"/>
      <c r="J57" s="32">
        <v>136.02</v>
      </c>
      <c r="K57" s="8">
        <v>144.5</v>
      </c>
      <c r="L57" s="3">
        <f t="shared" si="8"/>
        <v>8.48</v>
      </c>
      <c r="M57" s="8">
        <v>0.5</v>
      </c>
      <c r="N57" s="3">
        <f>AVERAGE(L53:L54,L56:L57)</f>
        <v>9.115</v>
      </c>
      <c r="O57" s="62">
        <f>M57/N57*0.001</f>
        <v>0.00005485463522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59"/>
      <c r="B58" s="8">
        <v>3.0</v>
      </c>
      <c r="C58" s="56"/>
      <c r="D58" s="32">
        <v>150.97</v>
      </c>
      <c r="E58" s="8">
        <v>161.03</v>
      </c>
      <c r="F58" s="3">
        <f t="shared" si="7"/>
        <v>10.06</v>
      </c>
      <c r="G58" s="8">
        <v>0.5</v>
      </c>
      <c r="H58" s="3"/>
      <c r="I58" s="3"/>
      <c r="J58" s="32">
        <v>172.22</v>
      </c>
      <c r="K58" s="8">
        <v>176.92</v>
      </c>
      <c r="L58" s="67">
        <f t="shared" si="8"/>
        <v>4.7</v>
      </c>
      <c r="M58" s="66">
        <v>0.5</v>
      </c>
      <c r="N58" s="3"/>
      <c r="O58" s="4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59"/>
      <c r="B59" s="3"/>
      <c r="C59" s="56"/>
      <c r="D59" s="32">
        <v>161.03</v>
      </c>
      <c r="E59" s="8">
        <v>171.4</v>
      </c>
      <c r="F59" s="3">
        <f t="shared" si="7"/>
        <v>10.37</v>
      </c>
      <c r="G59" s="8">
        <v>0.5</v>
      </c>
      <c r="H59" s="3">
        <f>AVERAGE(F53:F59)</f>
        <v>9.935714286</v>
      </c>
      <c r="I59" s="50">
        <f>G59/H59*0.001</f>
        <v>0.00005032350827</v>
      </c>
      <c r="J59" s="32">
        <v>176.92</v>
      </c>
      <c r="K59" s="8">
        <v>181.82</v>
      </c>
      <c r="L59" s="67">
        <f t="shared" si="8"/>
        <v>4.9</v>
      </c>
      <c r="M59" s="66">
        <v>0.5</v>
      </c>
      <c r="N59" s="3"/>
      <c r="O59" s="4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59"/>
      <c r="B60" s="3"/>
      <c r="C60" s="56"/>
      <c r="D60" s="3"/>
      <c r="E60" s="3"/>
      <c r="F60" s="3">
        <f t="shared" si="7"/>
        <v>0</v>
      </c>
      <c r="G60" s="3"/>
      <c r="H60" s="3"/>
      <c r="I60" s="42"/>
      <c r="J60" s="8">
        <v>181.82</v>
      </c>
      <c r="K60" s="8">
        <v>186.75</v>
      </c>
      <c r="L60" s="67">
        <f t="shared" si="8"/>
        <v>4.93</v>
      </c>
      <c r="M60" s="66">
        <v>0.5</v>
      </c>
      <c r="N60" s="67">
        <f>AVERAGE(L58:L60)</f>
        <v>4.843333333</v>
      </c>
      <c r="O60" s="65">
        <f>M60/N60*0.001</f>
        <v>0.0001032346869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59"/>
      <c r="B61" s="8">
        <v>1.0</v>
      </c>
      <c r="C61" s="36">
        <v>2.0</v>
      </c>
      <c r="D61" s="35">
        <v>191.61</v>
      </c>
      <c r="E61" s="35">
        <v>201.72</v>
      </c>
      <c r="F61" s="37">
        <f t="shared" si="7"/>
        <v>10.11</v>
      </c>
      <c r="G61" s="35">
        <v>0.5</v>
      </c>
      <c r="H61" s="37"/>
      <c r="I61" s="64"/>
      <c r="J61" s="35">
        <v>220.59</v>
      </c>
      <c r="K61" s="35">
        <v>225.59</v>
      </c>
      <c r="L61" s="37">
        <f t="shared" si="8"/>
        <v>5</v>
      </c>
      <c r="M61" s="35">
        <v>0.5</v>
      </c>
      <c r="N61" s="37"/>
      <c r="O61" s="6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59"/>
      <c r="B62" s="3"/>
      <c r="C62" s="56"/>
      <c r="D62" s="8">
        <v>201.72</v>
      </c>
      <c r="E62" s="8">
        <v>211.57</v>
      </c>
      <c r="F62" s="3">
        <f t="shared" si="7"/>
        <v>9.85</v>
      </c>
      <c r="G62" s="8">
        <v>0.5</v>
      </c>
      <c r="H62" s="3"/>
      <c r="I62" s="42"/>
      <c r="J62" s="8">
        <v>225.59</v>
      </c>
      <c r="K62" s="8">
        <v>230.25</v>
      </c>
      <c r="L62" s="3">
        <f t="shared" si="8"/>
        <v>4.66</v>
      </c>
      <c r="M62" s="8">
        <v>0.5</v>
      </c>
      <c r="N62" s="3"/>
      <c r="O62" s="4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59"/>
      <c r="B63" s="8">
        <v>2.0</v>
      </c>
      <c r="C63" s="56"/>
      <c r="D63" s="8">
        <v>235.19</v>
      </c>
      <c r="E63" s="8">
        <v>245.24</v>
      </c>
      <c r="F63" s="3">
        <f t="shared" si="7"/>
        <v>10.05</v>
      </c>
      <c r="G63" s="8">
        <v>0.5</v>
      </c>
      <c r="H63" s="3"/>
      <c r="I63" s="42"/>
      <c r="J63" s="8">
        <v>254.92</v>
      </c>
      <c r="K63" s="8">
        <v>258.13</v>
      </c>
      <c r="L63" s="3">
        <f t="shared" si="8"/>
        <v>3.21</v>
      </c>
      <c r="M63" s="8">
        <v>0.5</v>
      </c>
      <c r="N63" s="3"/>
      <c r="O63" s="4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59"/>
      <c r="B64" s="3"/>
      <c r="C64" s="56"/>
      <c r="D64" s="8">
        <v>243.74</v>
      </c>
      <c r="E64" s="8">
        <v>253.97</v>
      </c>
      <c r="F64" s="3">
        <f t="shared" si="7"/>
        <v>10.23</v>
      </c>
      <c r="G64" s="8">
        <v>0.5</v>
      </c>
      <c r="H64" s="3"/>
      <c r="I64" s="42"/>
      <c r="J64" s="8">
        <v>258.13</v>
      </c>
      <c r="K64" s="8">
        <v>261.19</v>
      </c>
      <c r="L64" s="3">
        <f t="shared" si="8"/>
        <v>3.06</v>
      </c>
      <c r="M64" s="8">
        <v>0.5</v>
      </c>
      <c r="N64" s="3"/>
      <c r="O64" s="4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59"/>
      <c r="B65" s="31"/>
      <c r="C65" s="56"/>
      <c r="D65" s="61"/>
      <c r="E65" s="31"/>
      <c r="F65" s="31"/>
      <c r="G65" s="31"/>
      <c r="H65" s="3"/>
      <c r="I65" s="42"/>
      <c r="J65" s="8">
        <v>261.19</v>
      </c>
      <c r="K65" s="8">
        <v>264.41</v>
      </c>
      <c r="L65" s="3">
        <f t="shared" si="8"/>
        <v>3.22</v>
      </c>
      <c r="M65" s="8">
        <v>0.5</v>
      </c>
      <c r="N65" s="3"/>
      <c r="O65" s="4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59"/>
      <c r="B66" s="8">
        <v>3.0</v>
      </c>
      <c r="C66" s="56"/>
      <c r="D66" s="8">
        <v>268.79</v>
      </c>
      <c r="E66" s="8">
        <v>278.77</v>
      </c>
      <c r="F66" s="3">
        <f t="shared" ref="F66:F67" si="9">E66-D66</f>
        <v>9.98</v>
      </c>
      <c r="G66" s="8">
        <v>0.5</v>
      </c>
      <c r="H66" s="3"/>
      <c r="I66" s="42"/>
      <c r="J66" s="32">
        <v>292.6</v>
      </c>
      <c r="K66" s="8">
        <v>295.6</v>
      </c>
      <c r="L66" s="3">
        <f t="shared" si="8"/>
        <v>3</v>
      </c>
      <c r="M66" s="8">
        <v>0.5</v>
      </c>
      <c r="N66" s="3"/>
      <c r="O66" s="4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59"/>
      <c r="B67" s="3"/>
      <c r="C67" s="56"/>
      <c r="D67" s="8">
        <v>278.77</v>
      </c>
      <c r="E67" s="8">
        <v>288.73</v>
      </c>
      <c r="F67" s="3">
        <f t="shared" si="9"/>
        <v>9.96</v>
      </c>
      <c r="G67" s="8">
        <v>0.5</v>
      </c>
      <c r="H67" s="3">
        <f>AVERAGE(F61:F67)</f>
        <v>10.03</v>
      </c>
      <c r="I67" s="50">
        <f>G67/H67*0.001</f>
        <v>0.00004985044865</v>
      </c>
      <c r="J67" s="32">
        <v>295.93</v>
      </c>
      <c r="K67" s="8">
        <v>299.12</v>
      </c>
      <c r="L67" s="3">
        <f t="shared" si="8"/>
        <v>3.19</v>
      </c>
      <c r="M67" s="8">
        <v>0.5</v>
      </c>
      <c r="N67" s="3"/>
      <c r="O67" s="4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59"/>
      <c r="B68" s="3"/>
      <c r="C68" s="56"/>
      <c r="D68" s="49"/>
      <c r="E68" s="3"/>
      <c r="F68" s="3"/>
      <c r="G68" s="3"/>
      <c r="H68" s="3"/>
      <c r="I68" s="3"/>
      <c r="J68" s="32">
        <v>299.12</v>
      </c>
      <c r="K68" s="8">
        <v>302.18</v>
      </c>
      <c r="L68" s="3">
        <f t="shared" si="8"/>
        <v>3.06</v>
      </c>
      <c r="M68" s="8">
        <v>0.5</v>
      </c>
      <c r="N68" s="3">
        <f>AVERAGE(L61:L68)</f>
        <v>3.55</v>
      </c>
      <c r="O68" s="62">
        <f>M68/N68*0.001</f>
        <v>0.0001408450704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59"/>
      <c r="B69" s="8">
        <v>1.0</v>
      </c>
      <c r="C69" s="36">
        <v>3.0</v>
      </c>
      <c r="D69" s="35">
        <v>305.68</v>
      </c>
      <c r="E69" s="35">
        <v>315.1</v>
      </c>
      <c r="F69" s="37">
        <f t="shared" ref="F69:F72" si="10">E69-D69</f>
        <v>9.42</v>
      </c>
      <c r="G69" s="35">
        <v>0.5</v>
      </c>
      <c r="H69" s="37"/>
      <c r="I69" s="37"/>
      <c r="J69" s="39">
        <v>350.13</v>
      </c>
      <c r="K69" s="35">
        <v>352.06</v>
      </c>
      <c r="L69" s="37">
        <f t="shared" si="8"/>
        <v>1.93</v>
      </c>
      <c r="M69" s="35">
        <v>0.5</v>
      </c>
      <c r="N69" s="37"/>
      <c r="O69" s="6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59"/>
      <c r="B70" s="3"/>
      <c r="C70" s="56"/>
      <c r="D70" s="8">
        <v>315.1</v>
      </c>
      <c r="E70" s="8">
        <v>325.06</v>
      </c>
      <c r="F70" s="3">
        <f t="shared" si="10"/>
        <v>9.96</v>
      </c>
      <c r="G70" s="8">
        <v>0.5</v>
      </c>
      <c r="H70" s="3"/>
      <c r="I70" s="3"/>
      <c r="J70" s="32">
        <v>352.26</v>
      </c>
      <c r="K70" s="8">
        <v>354.15</v>
      </c>
      <c r="L70" s="3">
        <f t="shared" si="8"/>
        <v>1.89</v>
      </c>
      <c r="M70" s="8">
        <v>0.5</v>
      </c>
      <c r="N70" s="3"/>
      <c r="O70" s="4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59"/>
      <c r="B71" s="3"/>
      <c r="C71" s="56"/>
      <c r="D71" s="8">
        <v>325.06</v>
      </c>
      <c r="E71" s="8">
        <v>334.54</v>
      </c>
      <c r="F71" s="3">
        <f t="shared" si="10"/>
        <v>9.48</v>
      </c>
      <c r="G71" s="8">
        <v>0.5</v>
      </c>
      <c r="H71" s="3"/>
      <c r="I71" s="3"/>
      <c r="J71" s="32">
        <v>354.15</v>
      </c>
      <c r="K71" s="8">
        <v>356.11</v>
      </c>
      <c r="L71" s="3">
        <f t="shared" si="8"/>
        <v>1.96</v>
      </c>
      <c r="M71" s="8">
        <v>0.5</v>
      </c>
      <c r="N71" s="3"/>
      <c r="O71" s="4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59"/>
      <c r="B72" s="3"/>
      <c r="C72" s="56"/>
      <c r="D72" s="8">
        <v>334.54</v>
      </c>
      <c r="E72" s="8">
        <v>344.49</v>
      </c>
      <c r="F72" s="3">
        <f t="shared" si="10"/>
        <v>9.95</v>
      </c>
      <c r="G72" s="8">
        <v>0.5</v>
      </c>
      <c r="H72" s="3">
        <f>AVERAGE(F69:F72)</f>
        <v>9.7025</v>
      </c>
      <c r="I72" s="50">
        <f>G72/H72*0.001</f>
        <v>0.00005153311002</v>
      </c>
      <c r="J72" s="32">
        <v>356.11</v>
      </c>
      <c r="K72" s="8">
        <v>357.99</v>
      </c>
      <c r="L72" s="3">
        <f t="shared" si="8"/>
        <v>1.88</v>
      </c>
      <c r="M72" s="8">
        <v>0.5</v>
      </c>
      <c r="N72" s="3"/>
      <c r="O72" s="4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59"/>
      <c r="B73" s="8">
        <v>2.0</v>
      </c>
      <c r="C73" s="56"/>
      <c r="D73" s="3"/>
      <c r="E73" s="3"/>
      <c r="F73" s="3"/>
      <c r="G73" s="3"/>
      <c r="H73" s="3"/>
      <c r="I73" s="3"/>
      <c r="J73" s="32">
        <v>381.95</v>
      </c>
      <c r="K73" s="8">
        <v>383.86</v>
      </c>
      <c r="L73" s="3">
        <f t="shared" si="8"/>
        <v>1.91</v>
      </c>
      <c r="M73" s="8">
        <v>0.5</v>
      </c>
      <c r="N73" s="3"/>
      <c r="O73" s="4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59"/>
      <c r="B74" s="3"/>
      <c r="C74" s="56"/>
      <c r="D74" s="3"/>
      <c r="E74" s="3"/>
      <c r="F74" s="3"/>
      <c r="G74" s="3"/>
      <c r="H74" s="3"/>
      <c r="I74" s="3"/>
      <c r="J74" s="32">
        <v>383.86</v>
      </c>
      <c r="K74" s="8">
        <v>385.74</v>
      </c>
      <c r="L74" s="3">
        <f t="shared" si="8"/>
        <v>1.88</v>
      </c>
      <c r="M74" s="8">
        <v>0.5</v>
      </c>
      <c r="N74" s="3"/>
      <c r="O74" s="4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59"/>
      <c r="B75" s="8">
        <v>3.0</v>
      </c>
      <c r="C75" s="56"/>
      <c r="D75" s="3"/>
      <c r="E75" s="3"/>
      <c r="F75" s="3"/>
      <c r="G75" s="3"/>
      <c r="H75" s="3"/>
      <c r="I75" s="3"/>
      <c r="J75" s="32">
        <v>420.92</v>
      </c>
      <c r="K75" s="8">
        <v>425.69</v>
      </c>
      <c r="L75" s="67">
        <f t="shared" si="8"/>
        <v>4.77</v>
      </c>
      <c r="M75" s="66">
        <v>0.5</v>
      </c>
      <c r="N75" s="3"/>
      <c r="O75" s="4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59"/>
      <c r="B76" s="3"/>
      <c r="C76" s="56"/>
      <c r="D76" s="3"/>
      <c r="E76" s="3"/>
      <c r="F76" s="3"/>
      <c r="G76" s="3"/>
      <c r="H76" s="3"/>
      <c r="I76" s="3"/>
      <c r="J76" s="32">
        <v>425.69</v>
      </c>
      <c r="K76" s="8">
        <v>430.63</v>
      </c>
      <c r="L76" s="67">
        <f t="shared" si="8"/>
        <v>4.94</v>
      </c>
      <c r="M76" s="66">
        <v>0.5</v>
      </c>
      <c r="N76" s="67">
        <f>AVERAGE(L75:L76)</f>
        <v>4.855</v>
      </c>
      <c r="O76" s="65">
        <f>M76/N76*0.001</f>
        <v>0.0001029866117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59"/>
      <c r="B77" s="8">
        <v>4.0</v>
      </c>
      <c r="C77" s="56"/>
      <c r="D77" s="3"/>
      <c r="E77" s="3"/>
      <c r="F77" s="3"/>
      <c r="G77" s="3"/>
      <c r="H77" s="3"/>
      <c r="I77" s="3"/>
      <c r="J77" s="32">
        <v>460.39</v>
      </c>
      <c r="K77" s="8">
        <v>461.92</v>
      </c>
      <c r="L77" s="3">
        <f t="shared" si="8"/>
        <v>1.53</v>
      </c>
      <c r="M77" s="8">
        <v>0.5</v>
      </c>
      <c r="N77" s="3"/>
      <c r="O77" s="4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59"/>
      <c r="B78" s="3"/>
      <c r="C78" s="56"/>
      <c r="D78" s="3"/>
      <c r="E78" s="3"/>
      <c r="F78" s="3"/>
      <c r="G78" s="3"/>
      <c r="H78" s="3"/>
      <c r="I78" s="3"/>
      <c r="J78" s="32">
        <v>461.92</v>
      </c>
      <c r="K78" s="8">
        <v>463.54</v>
      </c>
      <c r="L78" s="3">
        <f t="shared" si="8"/>
        <v>1.62</v>
      </c>
      <c r="M78" s="8">
        <v>0.5</v>
      </c>
      <c r="N78" s="3"/>
      <c r="O78" s="4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68"/>
      <c r="B79" s="43"/>
      <c r="C79" s="69"/>
      <c r="D79" s="43"/>
      <c r="E79" s="70" t="s">
        <v>43</v>
      </c>
      <c r="F79" s="70">
        <f>AVERAGE(F53:F59,F61:F64,F66:F67,F69:F72)</f>
        <v>9.914117647</v>
      </c>
      <c r="G79" s="70"/>
      <c r="H79" s="70" t="s">
        <v>44</v>
      </c>
      <c r="I79" s="71">
        <f>0.5/F79 *0.001</f>
        <v>0.0000504331316</v>
      </c>
      <c r="J79" s="70">
        <v>463.36</v>
      </c>
      <c r="K79" s="70">
        <v>464.9</v>
      </c>
      <c r="L79" s="43">
        <f t="shared" si="8"/>
        <v>1.54</v>
      </c>
      <c r="M79" s="70">
        <v>0.5</v>
      </c>
      <c r="N79" s="43">
        <f>AVERAGE(L69:L74,L77:L79)</f>
        <v>1.793333333</v>
      </c>
      <c r="O79" s="72">
        <f>M79/N79*0.001</f>
        <v>0.0002788104089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52" t="s">
        <v>45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55"/>
      <c r="B84" s="17"/>
      <c r="C84" s="18"/>
      <c r="D84" s="19" t="s">
        <v>15</v>
      </c>
      <c r="J84" s="20" t="s">
        <v>16</v>
      </c>
      <c r="O84" s="56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57" t="s">
        <v>18</v>
      </c>
      <c r="B85" s="21" t="s">
        <v>19</v>
      </c>
      <c r="C85" s="22" t="s">
        <v>20</v>
      </c>
      <c r="D85" s="23" t="s">
        <v>37</v>
      </c>
      <c r="E85" s="23" t="s">
        <v>38</v>
      </c>
      <c r="F85" s="24" t="s">
        <v>23</v>
      </c>
      <c r="G85" s="24" t="s">
        <v>24</v>
      </c>
      <c r="H85" s="23" t="s">
        <v>25</v>
      </c>
      <c r="I85" s="25" t="s">
        <v>26</v>
      </c>
      <c r="J85" s="26" t="s">
        <v>22</v>
      </c>
      <c r="K85" s="23" t="s">
        <v>21</v>
      </c>
      <c r="L85" s="24" t="s">
        <v>23</v>
      </c>
      <c r="M85" s="24" t="s">
        <v>27</v>
      </c>
      <c r="N85" s="23" t="s">
        <v>25</v>
      </c>
      <c r="O85" s="58" t="s">
        <v>26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17">
    <mergeCell ref="C44:C49"/>
    <mergeCell ref="C50:C52"/>
    <mergeCell ref="A53:A79"/>
    <mergeCell ref="C53:C60"/>
    <mergeCell ref="C61:C68"/>
    <mergeCell ref="C69:C79"/>
    <mergeCell ref="A83:O83"/>
    <mergeCell ref="D84:I84"/>
    <mergeCell ref="J84:O84"/>
    <mergeCell ref="A19:O19"/>
    <mergeCell ref="D20:I20"/>
    <mergeCell ref="J20:O20"/>
    <mergeCell ref="A41:O41"/>
    <mergeCell ref="D42:I42"/>
    <mergeCell ref="J42:O42"/>
    <mergeCell ref="A44:A52"/>
    <mergeCell ref="P20:T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46</v>
      </c>
      <c r="B1" s="74" t="s">
        <v>47</v>
      </c>
      <c r="C1" s="74" t="s">
        <v>48</v>
      </c>
      <c r="D1" s="74" t="s">
        <v>49</v>
      </c>
      <c r="E1" s="74" t="s">
        <v>50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3" t="s">
        <v>51</v>
      </c>
      <c r="B2" s="76">
        <v>1.9402405898331393E-5</v>
      </c>
      <c r="C2" s="76">
        <v>6.973500697350071E-5</v>
      </c>
      <c r="D2" s="76">
        <v>512.0</v>
      </c>
      <c r="E2" s="76">
        <v>2.09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3" t="s">
        <v>52</v>
      </c>
      <c r="B3" s="76">
        <v>4.7528517110266163E-5</v>
      </c>
      <c r="C3" s="76">
        <v>2.2935779816513692E-4</v>
      </c>
      <c r="D3" s="76">
        <v>512.0</v>
      </c>
      <c r="E3" s="76">
        <v>2.09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3" t="s">
        <v>53</v>
      </c>
      <c r="B4" s="76">
        <v>1.494768310911809E-5</v>
      </c>
      <c r="C4" s="76">
        <v>1.6077170418006434E-4</v>
      </c>
      <c r="D4" s="76">
        <v>512.0</v>
      </c>
      <c r="E4" s="76">
        <v>2.09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3" t="s">
        <v>54</v>
      </c>
      <c r="B5" s="76">
        <v>9.179926560587517E-6</v>
      </c>
      <c r="C5" s="76">
        <v>1.5624999999999987E-4</v>
      </c>
      <c r="D5" s="76">
        <v>512.0</v>
      </c>
      <c r="E5" s="76">
        <v>2.09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73" t="s">
        <v>55</v>
      </c>
      <c r="B6" s="76">
        <v>3.723008190618019E-5</v>
      </c>
      <c r="C6" s="76">
        <v>4.716981132075462E-4</v>
      </c>
      <c r="D6" s="76">
        <v>512.0</v>
      </c>
      <c r="E6" s="76">
        <v>2.09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3" t="s">
        <v>56</v>
      </c>
      <c r="B7" s="76">
        <v>2.986093336746012E-5</v>
      </c>
      <c r="C7" s="76">
        <v>3.941663381947182E-5</v>
      </c>
      <c r="D7" s="74">
        <v>511.0</v>
      </c>
      <c r="E7" s="74">
        <v>2.09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3" t="s">
        <v>57</v>
      </c>
      <c r="B8" s="76">
        <v>2.986093336746012E-5</v>
      </c>
      <c r="C8" s="76">
        <v>1.0718113612004306E-4</v>
      </c>
      <c r="D8" s="74">
        <v>511.0</v>
      </c>
      <c r="E8" s="74">
        <v>2.09</v>
      </c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3" t="s">
        <v>58</v>
      </c>
      <c r="B9" s="76">
        <v>5.043313160080694E-5</v>
      </c>
      <c r="C9" s="76">
        <v>5.485463521667582E-5</v>
      </c>
      <c r="D9" s="74">
        <v>511.0</v>
      </c>
      <c r="E9" s="74">
        <v>2.09</v>
      </c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3" t="s">
        <v>59</v>
      </c>
      <c r="B10" s="76">
        <v>5.043313160080694E-5</v>
      </c>
      <c r="C10" s="76">
        <v>1.4084507042253506E-4</v>
      </c>
      <c r="D10" s="74">
        <v>511.0</v>
      </c>
      <c r="E10" s="74">
        <v>2.09</v>
      </c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3" t="s">
        <v>60</v>
      </c>
      <c r="B11" s="76">
        <v>5.043313160080694E-5</v>
      </c>
      <c r="C11" s="76">
        <v>2.7881040892193234E-4</v>
      </c>
      <c r="D11" s="74">
        <v>511.0</v>
      </c>
      <c r="E11" s="74">
        <v>2.09</v>
      </c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</sheetData>
  <drawing r:id="rId1"/>
  <tableParts count="1">
    <tablePart r:id="rId3"/>
  </tableParts>
</worksheet>
</file>