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4DBBD117-B431-44F0-8E0B-26D3902ADB14}" xr6:coauthVersionLast="47" xr6:coauthVersionMax="47" xr10:uidLastSave="{00000000-0000-0000-0000-000000000000}"/>
  <bookViews>
    <workbookView xWindow="3760" yWindow="3760" windowWidth="23040" windowHeight="1356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1" l="1"/>
  <c r="N58" i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<sst xmlns="http://schemas.openxmlformats.org/spreadsheetml/2006/main" count="36" uniqueCount="35">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</sst>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-0.81719999999999993</c:v>
                </c:pt>
                <c:pt idx="5">
                  <c:v>-0.81719999999999993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-0.2329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-0.81719999999999993</c:v>
                </c:pt>
                <c:pt idx="5">
                  <c:v>-0.81719999999999993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-0.2329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de-DE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de-DE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-0.81719999999999993</c:v>
                </c:pt>
                <c:pt idx="5">
                  <c:v>-0.81719999999999993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0.16250000000000001</c:v>
                </c:pt>
                <c:pt idx="2">
                  <c:v>0.16250000000000001</c:v>
                </c:pt>
                <c:pt idx="3">
                  <c:v>0.16250000000000001</c:v>
                </c:pt>
                <c:pt idx="4">
                  <c:v>6.2800000000000009E-2</c:v>
                </c:pt>
                <c:pt idx="5">
                  <c:v>6.2800000000000009E-2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de-DE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de-DE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-0.2329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0.16250000000000001</c:v>
                </c:pt>
                <c:pt idx="2">
                  <c:v>0.16250000000000001</c:v>
                </c:pt>
                <c:pt idx="3">
                  <c:v>0.16250000000000001</c:v>
                </c:pt>
                <c:pt idx="4">
                  <c:v>6.2800000000000009E-2</c:v>
                </c:pt>
                <c:pt idx="5">
                  <c:v>6.2800000000000009E-2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de-DE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de-DE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topLeftCell="A9" zoomScale="85" zoomScaleNormal="85" workbookViewId="0">
      <selection activeCell="W19" sqref="W19"/>
    </sheetView>
  </sheetViews>
  <sheetFormatPr defaultColWidth="11.54296875" defaultRowHeight="14.5" x14ac:dyDescent="0.35"/>
  <cols>
    <col min="1" max="12" width="2.6328125" customWidth="1"/>
    <col min="13" max="13" width="16.453125" customWidth="1"/>
    <col min="14" max="14" width="12.6328125" bestFit="1" customWidth="1"/>
    <col min="15" max="15" width="12" bestFit="1" customWidth="1"/>
    <col min="19" max="21" width="2.6328125" customWidth="1"/>
    <col min="22" max="25" width="13.36328125" customWidth="1"/>
    <col min="29" max="30" width="12" bestFit="1" customWidth="1"/>
  </cols>
  <sheetData>
    <row r="1" spans="6:24" x14ac:dyDescent="0.35">
      <c r="O1" s="85" t="s">
        <v>7</v>
      </c>
      <c r="P1" s="85"/>
      <c r="Q1" s="85"/>
      <c r="R1" s="85"/>
    </row>
    <row r="2" spans="6:24" x14ac:dyDescent="0.35">
      <c r="O2" s="86" t="s">
        <v>27</v>
      </c>
      <c r="P2" s="86" t="s">
        <v>28</v>
      </c>
      <c r="Q2" s="86"/>
      <c r="R2" s="86"/>
    </row>
    <row r="3" spans="6:24" x14ac:dyDescent="0.35">
      <c r="O3" s="87"/>
      <c r="P3" s="87"/>
      <c r="Q3" s="87"/>
      <c r="R3" s="87"/>
    </row>
    <row r="4" spans="6:24" x14ac:dyDescent="0.35">
      <c r="M4" s="83" t="s">
        <v>0</v>
      </c>
      <c r="N4" s="83"/>
      <c r="O4" s="83"/>
      <c r="P4" s="83"/>
      <c r="Q4" s="83"/>
      <c r="R4" s="83"/>
    </row>
    <row r="5" spans="6:24" ht="15.5" x14ac:dyDescent="0.3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35">
      <c r="K6" s="2"/>
      <c r="L6" s="2"/>
      <c r="M6" s="16" t="s">
        <v>8</v>
      </c>
      <c r="N6" s="17">
        <v>0</v>
      </c>
      <c r="O6" s="18">
        <f>RADIANS(N6)</f>
        <v>0</v>
      </c>
      <c r="P6" s="19">
        <v>0</v>
      </c>
      <c r="Q6" s="19">
        <v>0.16250000000000001</v>
      </c>
      <c r="R6" s="18">
        <f>PI()/2</f>
        <v>1.5707963267948966</v>
      </c>
    </row>
    <row r="7" spans="6:24" x14ac:dyDescent="0.35">
      <c r="J7" s="3"/>
      <c r="K7" s="3"/>
      <c r="L7" s="3"/>
      <c r="M7" s="20" t="s">
        <v>9</v>
      </c>
      <c r="N7" s="21">
        <v>0</v>
      </c>
      <c r="O7" s="22">
        <f t="shared" ref="O7:O11" si="0">RADIANS(N7)</f>
        <v>0</v>
      </c>
      <c r="P7" s="23">
        <v>-0.42499999999999999</v>
      </c>
      <c r="Q7" s="23">
        <v>0</v>
      </c>
      <c r="R7" s="22">
        <v>0</v>
      </c>
    </row>
    <row r="8" spans="6:24" x14ac:dyDescent="0.35">
      <c r="I8" s="5"/>
      <c r="J8" s="5"/>
      <c r="K8" s="5"/>
      <c r="L8" s="5"/>
      <c r="M8" s="24" t="s">
        <v>10</v>
      </c>
      <c r="N8" s="25">
        <v>0</v>
      </c>
      <c r="O8" s="26">
        <f t="shared" si="0"/>
        <v>0</v>
      </c>
      <c r="P8" s="27">
        <v>-0.39219999999999999</v>
      </c>
      <c r="Q8" s="27">
        <v>0</v>
      </c>
      <c r="R8" s="26">
        <v>0</v>
      </c>
    </row>
    <row r="9" spans="6:24" x14ac:dyDescent="0.35">
      <c r="H9" s="7"/>
      <c r="I9" s="7"/>
      <c r="J9" s="7"/>
      <c r="K9" s="7"/>
      <c r="L9" s="7"/>
      <c r="M9" s="28" t="s">
        <v>11</v>
      </c>
      <c r="N9" s="29">
        <v>0</v>
      </c>
      <c r="O9" s="30">
        <f t="shared" si="0"/>
        <v>0</v>
      </c>
      <c r="P9" s="31">
        <v>0</v>
      </c>
      <c r="Q9" s="31">
        <v>0.1333</v>
      </c>
      <c r="R9" s="30">
        <f>PI()/2</f>
        <v>1.5707963267948966</v>
      </c>
    </row>
    <row r="10" spans="6:24" x14ac:dyDescent="0.35">
      <c r="G10" s="10"/>
      <c r="H10" s="10"/>
      <c r="I10" s="10"/>
      <c r="J10" s="10"/>
      <c r="K10" s="10"/>
      <c r="L10" s="10"/>
      <c r="M10" s="32" t="s">
        <v>12</v>
      </c>
      <c r="N10" s="33">
        <v>0</v>
      </c>
      <c r="O10" s="34">
        <f t="shared" si="0"/>
        <v>0</v>
      </c>
      <c r="P10" s="35">
        <v>0</v>
      </c>
      <c r="Q10" s="35">
        <v>9.9699999999999997E-2</v>
      </c>
      <c r="R10" s="34">
        <f>(PI()/2)*(-1)</f>
        <v>-1.5707963267948966</v>
      </c>
    </row>
    <row r="11" spans="6:24" x14ac:dyDescent="0.35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0</v>
      </c>
      <c r="O11" s="38">
        <f t="shared" si="0"/>
        <v>0</v>
      </c>
      <c r="P11" s="39">
        <v>0</v>
      </c>
      <c r="Q11" s="39">
        <v>9.9599999999999994E-2</v>
      </c>
      <c r="R11" s="38">
        <v>0</v>
      </c>
    </row>
    <row r="12" spans="6:24" x14ac:dyDescent="0.35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 x14ac:dyDescent="0.35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35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35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 x14ac:dyDescent="0.35">
      <c r="F16" s="88"/>
      <c r="G16" s="89"/>
      <c r="H16" s="92"/>
      <c r="I16" s="91"/>
      <c r="J16" s="90"/>
      <c r="K16" s="2"/>
      <c r="L16" s="2"/>
      <c r="M16" s="1">
        <f>COS(O6)</f>
        <v>1</v>
      </c>
      <c r="N16" s="1">
        <f>-(SIN(O6))*COS(R6)</f>
        <v>0</v>
      </c>
      <c r="O16" s="1">
        <f>SIN(O6)*SIN(R6)</f>
        <v>0</v>
      </c>
      <c r="P16" s="1">
        <f>P6*COS(O6)</f>
        <v>0</v>
      </c>
      <c r="Q16" s="14"/>
    </row>
    <row r="17" spans="6:25" x14ac:dyDescent="0.35">
      <c r="F17" s="88"/>
      <c r="G17" s="89"/>
      <c r="H17" s="92"/>
      <c r="I17" s="91"/>
      <c r="J17" s="90"/>
      <c r="K17" s="2"/>
      <c r="L17" s="82"/>
      <c r="M17" s="1">
        <f>SIN(O6)</f>
        <v>0</v>
      </c>
      <c r="N17" s="1">
        <f>COS(O6)*COS(R6)</f>
        <v>6.1257422745431001E-17</v>
      </c>
      <c r="O17" s="1">
        <f>-(COS(O6))*SIN(R6)</f>
        <v>-1</v>
      </c>
      <c r="P17" s="1">
        <f>P6*SIN(O6)</f>
        <v>0</v>
      </c>
      <c r="Q17" s="14"/>
    </row>
    <row r="18" spans="6:25" x14ac:dyDescent="0.35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0.16250000000000001</v>
      </c>
      <c r="Q18" s="14"/>
    </row>
    <row r="19" spans="6:25" x14ac:dyDescent="0.35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35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 x14ac:dyDescent="0.35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35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35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 x14ac:dyDescent="0.35">
      <c r="F24" s="88"/>
      <c r="G24" s="89"/>
      <c r="H24" s="92"/>
      <c r="I24" s="91"/>
      <c r="J24" s="3"/>
      <c r="K24" s="3"/>
      <c r="L24" s="3"/>
      <c r="M24" s="4">
        <f>COS(O7)</f>
        <v>1</v>
      </c>
      <c r="N24" s="4">
        <f>-(SIN(O7))*COS(R7)</f>
        <v>0</v>
      </c>
      <c r="O24" s="4">
        <f>SIN(O7)*SIN(R7)</f>
        <v>0</v>
      </c>
      <c r="P24" s="4">
        <f>P7*COS(O7)</f>
        <v>-0.42499999999999999</v>
      </c>
      <c r="Q24" s="14"/>
      <c r="R24" s="48"/>
      <c r="S24" s="48"/>
      <c r="T24" s="47"/>
      <c r="U24" s="49"/>
      <c r="V24" s="50">
        <f t="array" ref="V24:Y27">MMULT(M16:P19,M24:P27)</f>
        <v>1</v>
      </c>
      <c r="W24" s="50">
        <v>0</v>
      </c>
      <c r="X24" s="50">
        <v>0</v>
      </c>
      <c r="Y24" s="52">
        <v>-0.42499999999999999</v>
      </c>
    </row>
    <row r="25" spans="6:25" x14ac:dyDescent="0.35">
      <c r="F25" s="88"/>
      <c r="G25" s="89"/>
      <c r="H25" s="92"/>
      <c r="I25" s="91"/>
      <c r="J25" s="3"/>
      <c r="K25" s="3"/>
      <c r="L25" s="3"/>
      <c r="M25" s="4">
        <f>SIN(O7)</f>
        <v>0</v>
      </c>
      <c r="N25" s="4">
        <f>COS(O7)*COS(R7)</f>
        <v>1</v>
      </c>
      <c r="O25" s="4">
        <f>-(COS(O7))*SIN(R7)</f>
        <v>0</v>
      </c>
      <c r="P25" s="4">
        <f>P7*SIN(O7)</f>
        <v>0</v>
      </c>
      <c r="Q25" s="14"/>
      <c r="R25" s="14"/>
      <c r="S25" s="14"/>
      <c r="T25" s="47"/>
      <c r="U25" s="49"/>
      <c r="V25" s="50">
        <v>0</v>
      </c>
      <c r="W25" s="50">
        <v>6.1257422745431001E-17</v>
      </c>
      <c r="X25" s="50">
        <v>-1</v>
      </c>
      <c r="Y25" s="53">
        <v>0</v>
      </c>
    </row>
    <row r="26" spans="6:25" x14ac:dyDescent="0.35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0</v>
      </c>
      <c r="W26" s="50">
        <v>1</v>
      </c>
      <c r="X26" s="50">
        <v>6.1257422745431001E-17</v>
      </c>
      <c r="Y26" s="54">
        <v>0.16250000000000001</v>
      </c>
    </row>
    <row r="27" spans="6:25" x14ac:dyDescent="0.35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35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35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35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35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35">
      <c r="F32" s="88"/>
      <c r="G32" s="89"/>
      <c r="H32" s="92"/>
      <c r="I32" s="5"/>
      <c r="J32" s="5"/>
      <c r="K32" s="5"/>
      <c r="L32" s="5"/>
      <c r="M32" s="6">
        <f>COS(O8)</f>
        <v>1</v>
      </c>
      <c r="N32" s="6">
        <f>-(SIN(O8))*COS(R8)</f>
        <v>0</v>
      </c>
      <c r="O32" s="6">
        <f>SIN(O8)*SIN(R8)</f>
        <v>0</v>
      </c>
      <c r="P32" s="6">
        <f>P8*COS(O8)</f>
        <v>-0.39219999999999999</v>
      </c>
      <c r="Q32" s="14"/>
      <c r="R32" s="14"/>
      <c r="S32" s="14"/>
      <c r="T32" s="14"/>
      <c r="U32" s="14"/>
      <c r="V32" s="50">
        <f t="array" ref="V32:Y35">MMULT(V24:Y27,M32:P35)</f>
        <v>1</v>
      </c>
      <c r="W32" s="50">
        <v>0</v>
      </c>
      <c r="X32" s="50">
        <v>0</v>
      </c>
      <c r="Y32" s="52">
        <v>-0.81719999999999993</v>
      </c>
    </row>
    <row r="33" spans="6:43" x14ac:dyDescent="0.35">
      <c r="F33" s="88"/>
      <c r="G33" s="89"/>
      <c r="H33" s="92"/>
      <c r="I33" s="5"/>
      <c r="J33" s="5"/>
      <c r="K33" s="5"/>
      <c r="L33" s="5"/>
      <c r="M33" s="6">
        <f>SIN(O8)</f>
        <v>0</v>
      </c>
      <c r="N33" s="6">
        <f>COS(O8)*COS(R8)</f>
        <v>1</v>
      </c>
      <c r="O33" s="6">
        <f>-(COS(O8))*SIN(R8)</f>
        <v>0</v>
      </c>
      <c r="P33" s="6">
        <f>P8*SIN(O8)</f>
        <v>0</v>
      </c>
      <c r="Q33" s="14"/>
      <c r="R33" s="14"/>
      <c r="S33" s="14"/>
      <c r="T33" s="14"/>
      <c r="U33" s="14"/>
      <c r="V33" s="50">
        <v>0</v>
      </c>
      <c r="W33" s="50">
        <v>6.1257422745431001E-17</v>
      </c>
      <c r="X33" s="50">
        <v>-1</v>
      </c>
      <c r="Y33" s="53">
        <v>0</v>
      </c>
    </row>
    <row r="34" spans="6:43" x14ac:dyDescent="0.35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0</v>
      </c>
      <c r="W34" s="50">
        <v>1</v>
      </c>
      <c r="X34" s="50">
        <v>6.1257422745431001E-17</v>
      </c>
      <c r="Y34" s="54">
        <v>0.16250000000000001</v>
      </c>
    </row>
    <row r="35" spans="6:43" x14ac:dyDescent="0.35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35">
      <c r="F36" s="88"/>
      <c r="G36" s="89"/>
      <c r="H36" s="92"/>
      <c r="V36" s="51"/>
      <c r="W36" s="51"/>
      <c r="X36" s="51"/>
      <c r="Y36" s="51"/>
    </row>
    <row r="37" spans="6:43" ht="15" thickBot="1" x14ac:dyDescent="0.4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35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 x14ac:dyDescent="0.35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0.16250000000000001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 x14ac:dyDescent="0.35">
      <c r="F40" s="88"/>
      <c r="G40" s="89"/>
      <c r="H40" s="7"/>
      <c r="I40" s="7"/>
      <c r="J40" s="7"/>
      <c r="K40" s="7"/>
      <c r="L40" s="7"/>
      <c r="M40" s="8">
        <f>COS(O9)</f>
        <v>1</v>
      </c>
      <c r="N40" s="8">
        <f>-(SIN(O9))*COS(R9)</f>
        <v>0</v>
      </c>
      <c r="O40" s="8">
        <f>SIN(O9)*SIN(R9)</f>
        <v>0</v>
      </c>
      <c r="P40" s="8">
        <f>P9*COS(O9)</f>
        <v>0</v>
      </c>
      <c r="V40" s="50">
        <f t="array" ref="V40:Y43">MMULT(V32:Y35,M40:P43)</f>
        <v>1</v>
      </c>
      <c r="W40" s="50">
        <v>0</v>
      </c>
      <c r="X40" s="50">
        <v>0</v>
      </c>
      <c r="Y40" s="52">
        <v>-0.81719999999999993</v>
      </c>
      <c r="AB40" s="56">
        <f>Y24</f>
        <v>-0.42499999999999999</v>
      </c>
      <c r="AC40" s="56">
        <f>Y25</f>
        <v>0</v>
      </c>
      <c r="AD40" s="56">
        <f>Y26</f>
        <v>0.16250000000000001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 x14ac:dyDescent="0.35">
      <c r="F41" s="88"/>
      <c r="G41" s="89"/>
      <c r="H41" s="7"/>
      <c r="I41" s="7"/>
      <c r="J41" s="7"/>
      <c r="K41" s="7"/>
      <c r="L41" s="7"/>
      <c r="M41" s="8">
        <f>SIN(O9)</f>
        <v>0</v>
      </c>
      <c r="N41" s="8">
        <f>COS(O9)*COS(R9)</f>
        <v>6.1257422745431001E-17</v>
      </c>
      <c r="O41" s="8">
        <f>-(COS(O9))*SIN(R9)</f>
        <v>-1</v>
      </c>
      <c r="P41" s="8">
        <f>P9*SIN(O9)</f>
        <v>0</v>
      </c>
      <c r="V41" s="50">
        <v>0</v>
      </c>
      <c r="W41" s="50">
        <v>-1</v>
      </c>
      <c r="X41" s="50">
        <v>-1.22514845490862E-16</v>
      </c>
      <c r="Y41" s="53">
        <v>-0.1333</v>
      </c>
      <c r="AB41" s="56">
        <f>Y32</f>
        <v>-0.81719999999999993</v>
      </c>
      <c r="AC41" s="56">
        <f>Y33</f>
        <v>0</v>
      </c>
      <c r="AD41" s="56">
        <f>Y34</f>
        <v>0.16250000000000001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" thickBot="1" x14ac:dyDescent="0.4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0.1333</v>
      </c>
      <c r="V42" s="50">
        <v>0</v>
      </c>
      <c r="W42" s="50">
        <v>1.22514845490862E-16</v>
      </c>
      <c r="X42" s="50">
        <v>-1</v>
      </c>
      <c r="Y42" s="54">
        <v>0.16250000000000001</v>
      </c>
      <c r="AB42" s="56">
        <f>Y40</f>
        <v>-0.81719999999999993</v>
      </c>
      <c r="AC42" s="56">
        <f>Y41</f>
        <v>-0.1333</v>
      </c>
      <c r="AD42" s="56">
        <f>Y42</f>
        <v>0.16250000000000001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 x14ac:dyDescent="0.35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-0.81719999999999993</v>
      </c>
      <c r="AC43" s="56">
        <f>Y49</f>
        <v>-0.1333</v>
      </c>
      <c r="AD43" s="56">
        <f>Y50</f>
        <v>6.2800000000000009E-2</v>
      </c>
    </row>
    <row r="44" spans="6:43" x14ac:dyDescent="0.35">
      <c r="F44" s="88"/>
      <c r="G44" s="89"/>
      <c r="V44" s="51"/>
      <c r="W44" s="51"/>
      <c r="X44" s="51"/>
      <c r="Y44" s="51"/>
      <c r="AB44" s="56">
        <f>Y56</f>
        <v>-0.81719999999999993</v>
      </c>
      <c r="AC44" s="56">
        <f>Y57</f>
        <v>-0.2329</v>
      </c>
      <c r="AD44" s="56">
        <f>Y58</f>
        <v>6.2800000000000009E-2</v>
      </c>
    </row>
    <row r="45" spans="6:43" x14ac:dyDescent="0.35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35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35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35">
      <c r="F48" s="88"/>
      <c r="G48" s="10"/>
      <c r="H48" s="10"/>
      <c r="I48" s="10"/>
      <c r="J48" s="10"/>
      <c r="K48" s="10"/>
      <c r="L48" s="10"/>
      <c r="M48" s="11">
        <f>COS(O10)</f>
        <v>1</v>
      </c>
      <c r="N48" s="11">
        <f>-(SIN(O10))*COS(R10)</f>
        <v>0</v>
      </c>
      <c r="O48" s="11">
        <f>SIN(O10)*SIN(R10)</f>
        <v>0</v>
      </c>
      <c r="P48" s="11">
        <f>P10*COS(O10)</f>
        <v>0</v>
      </c>
      <c r="V48" s="50">
        <f t="array" ref="V48:Y51">MMULT(V40:Y43,M48:P51)</f>
        <v>1</v>
      </c>
      <c r="W48" s="50">
        <v>0</v>
      </c>
      <c r="X48" s="50">
        <v>0</v>
      </c>
      <c r="Y48" s="52">
        <v>-0.81719999999999993</v>
      </c>
      <c r="AB48" s="56">
        <f>ATAN2(-V58,SQRT(POWER(V56,2)+POWER(V57,2)))</f>
        <v>1.5707963267948966</v>
      </c>
      <c r="AC48" s="56">
        <f>ATAN2(V57/COS(AB48),V56/COS(AB48))</f>
        <v>1.5707963267948966</v>
      </c>
      <c r="AD48" s="56">
        <f>ATAN2(W58/COS(AB48),X58/COS(AB48))</f>
        <v>6.1257422745431001E-17</v>
      </c>
    </row>
    <row r="49" spans="6:30" x14ac:dyDescent="0.35">
      <c r="F49" s="88"/>
      <c r="G49" s="10"/>
      <c r="H49" s="10"/>
      <c r="I49" s="10"/>
      <c r="J49" s="10"/>
      <c r="K49" s="10"/>
      <c r="L49" s="10"/>
      <c r="M49" s="11">
        <f>SIN(O10)</f>
        <v>0</v>
      </c>
      <c r="N49" s="11">
        <f>COS(O10)*COS(R10)</f>
        <v>6.1257422745431001E-17</v>
      </c>
      <c r="O49" s="11">
        <f>-(COS(O10))*SIN(R10)</f>
        <v>1</v>
      </c>
      <c r="P49" s="11">
        <f>P10*SIN(O10)</f>
        <v>0</v>
      </c>
      <c r="V49" s="50">
        <v>0</v>
      </c>
      <c r="W49" s="50">
        <v>6.1257422745431001E-17</v>
      </c>
      <c r="X49" s="50">
        <v>-1</v>
      </c>
      <c r="Y49" s="53">
        <v>-0.1333</v>
      </c>
      <c r="AB49" s="56">
        <f>DEGREES(AB48)</f>
        <v>90</v>
      </c>
      <c r="AC49" s="56">
        <f>DEGREES(AC48)</f>
        <v>90</v>
      </c>
      <c r="AD49" s="56">
        <f>DEGREES(AD48)</f>
        <v>3.5097917871618886E-15</v>
      </c>
    </row>
    <row r="50" spans="6:30" x14ac:dyDescent="0.35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9.9699999999999997E-2</v>
      </c>
      <c r="V50" s="50">
        <v>0</v>
      </c>
      <c r="W50" s="50">
        <v>1</v>
      </c>
      <c r="X50" s="50">
        <v>6.1257422745431001E-17</v>
      </c>
      <c r="Y50" s="54">
        <v>6.2800000000000009E-2</v>
      </c>
    </row>
    <row r="51" spans="6:30" x14ac:dyDescent="0.35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35">
      <c r="F52" s="88"/>
      <c r="V52" s="51"/>
      <c r="W52" s="51"/>
      <c r="X52" s="51"/>
      <c r="Y52" s="51"/>
    </row>
    <row r="53" spans="6:30" x14ac:dyDescent="0.35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35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" thickBot="1" x14ac:dyDescent="0.4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 x14ac:dyDescent="0.35">
      <c r="F56" s="41"/>
      <c r="G56" s="41"/>
      <c r="H56" s="41"/>
      <c r="I56" s="41"/>
      <c r="J56" s="41"/>
      <c r="K56" s="41"/>
      <c r="L56" s="41"/>
      <c r="M56" s="44">
        <f>COS(O11)</f>
        <v>1</v>
      </c>
      <c r="N56" s="44">
        <f>-(SIN(O11))*COS(R11)</f>
        <v>0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1</v>
      </c>
      <c r="W56" s="62">
        <v>0</v>
      </c>
      <c r="X56" s="63">
        <v>0</v>
      </c>
      <c r="Y56" s="57">
        <v>-0.81719999999999993</v>
      </c>
    </row>
    <row r="57" spans="6:30" x14ac:dyDescent="0.35">
      <c r="F57" s="41"/>
      <c r="G57" s="41"/>
      <c r="H57" s="41"/>
      <c r="I57" s="41"/>
      <c r="J57" s="41"/>
      <c r="K57" s="41"/>
      <c r="L57" s="41"/>
      <c r="M57" s="44">
        <f>SIN(O11)</f>
        <v>0</v>
      </c>
      <c r="N57" s="44">
        <f>COS(O11)*COS(R11)</f>
        <v>1</v>
      </c>
      <c r="O57" s="44">
        <f>-(COS(O11))*SIN(R11)</f>
        <v>0</v>
      </c>
      <c r="P57" s="44">
        <f>P11*SIN(O11)</f>
        <v>0</v>
      </c>
      <c r="V57" s="64">
        <v>0</v>
      </c>
      <c r="W57" s="50">
        <v>6.1257422745431001E-17</v>
      </c>
      <c r="X57" s="65">
        <v>-1</v>
      </c>
      <c r="Y57" s="58">
        <v>-0.2329</v>
      </c>
    </row>
    <row r="58" spans="6:30" ht="15" thickBot="1" x14ac:dyDescent="0.4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9.9599999999999994E-2</v>
      </c>
      <c r="V58" s="66">
        <v>0</v>
      </c>
      <c r="W58" s="67">
        <v>1</v>
      </c>
      <c r="X58" s="68">
        <v>6.1257422745431001E-17</v>
      </c>
      <c r="Y58" s="59">
        <v>6.2800000000000009E-2</v>
      </c>
    </row>
    <row r="59" spans="6:30" x14ac:dyDescent="0.35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35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Matthias Uesbeck</cp:lastModifiedBy>
  <dcterms:created xsi:type="dcterms:W3CDTF">2020-12-06T08:38:09Z</dcterms:created>
  <dcterms:modified xsi:type="dcterms:W3CDTF">2022-10-04T09:35:00Z</dcterms:modified>
  <cp:contentStatus/>
</cp:coreProperties>
</file>