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andom\KPC8\KPC8\KPC8\Docs\"/>
    </mc:Choice>
  </mc:AlternateContent>
  <xr:revisionPtr revIDLastSave="0" documentId="13_ncr:1_{4E11335C-D6B6-44E5-A7A5-432C953ACB90}" xr6:coauthVersionLast="47" xr6:coauthVersionMax="47" xr10:uidLastSave="{00000000-0000-0000-0000-000000000000}"/>
  <bookViews>
    <workbookView xWindow="-120" yWindow="-120" windowWidth="38640" windowHeight="21240" firstSheet="2" activeTab="2" xr2:uid="{17029D09-6E3C-4208-87C0-FA3EA582112B}"/>
  </bookViews>
  <sheets>
    <sheet name="Control signals" sheetId="4" r:id="rId1"/>
    <sheet name="16BitInstructionSet" sheetId="1" r:id="rId2"/>
    <sheet name="Registers" sheetId="2" r:id="rId3"/>
    <sheet name="Addressin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3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E35" i="4"/>
  <c r="F7" i="2"/>
  <c r="F8" i="2"/>
  <c r="F9" i="2"/>
  <c r="F6" i="2"/>
  <c r="P17" i="3"/>
  <c r="P10" i="3"/>
  <c r="P3" i="3"/>
  <c r="E3" i="3"/>
  <c r="D3" i="3"/>
  <c r="C3" i="3"/>
  <c r="E2" i="3"/>
  <c r="D2" i="3"/>
  <c r="C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C35" i="1" s="1"/>
  <c r="B36" i="1"/>
  <c r="C36" i="1" s="1"/>
  <c r="B37" i="1"/>
  <c r="C37" i="1" s="1"/>
  <c r="B38" i="1"/>
  <c r="C38" i="1" s="1"/>
  <c r="B39" i="1"/>
  <c r="B40" i="1"/>
  <c r="B41" i="1"/>
  <c r="B42" i="1"/>
  <c r="B43" i="1"/>
  <c r="B44" i="1"/>
  <c r="C44" i="1" s="1"/>
  <c r="B45" i="1"/>
  <c r="B46" i="1"/>
  <c r="B47" i="1"/>
  <c r="B48" i="1"/>
  <c r="C48" i="1" s="1"/>
  <c r="B49" i="1"/>
  <c r="C49" i="1" s="1"/>
  <c r="B50" i="1"/>
  <c r="C50" i="1" s="1"/>
  <c r="B51" i="1"/>
  <c r="B52" i="1"/>
  <c r="B53" i="1"/>
  <c r="B54" i="1"/>
  <c r="B55" i="1"/>
  <c r="B56" i="1"/>
  <c r="C56" i="1" s="1"/>
  <c r="B57" i="1"/>
  <c r="B58" i="1"/>
  <c r="B59" i="1"/>
  <c r="B60" i="1"/>
  <c r="B61" i="1"/>
  <c r="C61" i="1" s="1"/>
  <c r="B62" i="1"/>
  <c r="B63" i="1"/>
  <c r="B64" i="1"/>
  <c r="B65" i="1"/>
  <c r="B2" i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2" i="2"/>
  <c r="B2" i="2" s="1"/>
  <c r="C42" i="1"/>
  <c r="C46" i="1"/>
  <c r="C57" i="1"/>
  <c r="C59" i="1"/>
  <c r="C47" i="1"/>
  <c r="C62" i="1"/>
  <c r="C34" i="1"/>
  <c r="C39" i="1"/>
  <c r="C40" i="1"/>
  <c r="C41" i="1"/>
  <c r="C43" i="1"/>
  <c r="C45" i="1"/>
  <c r="C51" i="1"/>
  <c r="C52" i="1"/>
  <c r="C53" i="1"/>
  <c r="C54" i="1"/>
  <c r="C55" i="1"/>
  <c r="C58" i="1"/>
  <c r="C60" i="1"/>
  <c r="C63" i="1"/>
  <c r="C64" i="1"/>
  <c r="C65" i="1"/>
  <c r="A64" i="1"/>
  <c r="A6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2" i="1"/>
  <c r="E34" i="4" l="1"/>
  <c r="E36" i="4" s="1"/>
</calcChain>
</file>

<file path=xl/sharedStrings.xml><?xml version="1.0" encoding="utf-8"?>
<sst xmlns="http://schemas.openxmlformats.org/spreadsheetml/2006/main" count="187" uniqueCount="121">
  <si>
    <t>OPCODE HEX</t>
  </si>
  <si>
    <t>OPCODE BIN</t>
  </si>
  <si>
    <t>IMM</t>
  </si>
  <si>
    <t>HEX</t>
  </si>
  <si>
    <t>Address</t>
  </si>
  <si>
    <t>$zero</t>
  </si>
  <si>
    <t>ASSUMPTIONS</t>
  </si>
  <si>
    <t>ALL INSTRUCTIONS ARE 16 BITS</t>
  </si>
  <si>
    <t>ROM HAS 16 BITS ADDRESS AND 8 BITS OUTPUT</t>
  </si>
  <si>
    <t>$ra</t>
  </si>
  <si>
    <t>$fp</t>
  </si>
  <si>
    <t>$sp</t>
  </si>
  <si>
    <t>$rt</t>
  </si>
  <si>
    <t>always 0</t>
  </si>
  <si>
    <t>result of functions</t>
  </si>
  <si>
    <t>$a1</t>
  </si>
  <si>
    <t>$a2</t>
  </si>
  <si>
    <t>$a3</t>
  </si>
  <si>
    <t>$t1</t>
  </si>
  <si>
    <t>$t2</t>
  </si>
  <si>
    <t>$t3</t>
  </si>
  <si>
    <t>$s1</t>
  </si>
  <si>
    <t>$s2</t>
  </si>
  <si>
    <t>$s3</t>
  </si>
  <si>
    <t>$ass</t>
  </si>
  <si>
    <t>$t4</t>
  </si>
  <si>
    <t>function args 1</t>
  </si>
  <si>
    <t>function args 2</t>
  </si>
  <si>
    <t>function args 3</t>
  </si>
  <si>
    <t>temporary 1</t>
  </si>
  <si>
    <t>temporary 2</t>
  </si>
  <si>
    <t>temporary 3</t>
  </si>
  <si>
    <t>temporary 4</t>
  </si>
  <si>
    <t>saved 1</t>
  </si>
  <si>
    <t>saved 2</t>
  </si>
  <si>
    <t>saved 3</t>
  </si>
  <si>
    <t>stack pointer</t>
  </si>
  <si>
    <t>frame pointer</t>
  </si>
  <si>
    <t>return address</t>
  </si>
  <si>
    <t>MNEMO</t>
  </si>
  <si>
    <t>DESCRIPTION</t>
  </si>
  <si>
    <t>reserved for assembler</t>
  </si>
  <si>
    <t>GP REGISTERS HAVE 8 BITS</t>
  </si>
  <si>
    <t>Start Address</t>
  </si>
  <si>
    <t>End Address</t>
  </si>
  <si>
    <t>Module</t>
  </si>
  <si>
    <t>RAM</t>
  </si>
  <si>
    <t>ROM</t>
  </si>
  <si>
    <t>Size (in bytes)</t>
  </si>
  <si>
    <t>OP</t>
  </si>
  <si>
    <t>REG_DEST</t>
  </si>
  <si>
    <t>REG_A</t>
  </si>
  <si>
    <t>REG_B</t>
  </si>
  <si>
    <t>REGISTER ADDRESSING MODE</t>
  </si>
  <si>
    <t>Length</t>
  </si>
  <si>
    <t>Note</t>
  </si>
  <si>
    <t>Structure</t>
  </si>
  <si>
    <t>Only $t registers</t>
  </si>
  <si>
    <t>Tot. Length</t>
  </si>
  <si>
    <t>IMMEDIATE ADDRESSING MODE</t>
  </si>
  <si>
    <t>BASE ADDRESSING MODE</t>
  </si>
  <si>
    <t>Comment</t>
  </si>
  <si>
    <t>REG_DEST address:</t>
  </si>
  <si>
    <t>nop</t>
  </si>
  <si>
    <t>no operation</t>
  </si>
  <si>
    <t>set upper value of rom address register to immediate</t>
  </si>
  <si>
    <t>sromau</t>
  </si>
  <si>
    <t>sromal</t>
  </si>
  <si>
    <t>set lower value of rom address register to immediate</t>
  </si>
  <si>
    <t>sromaui</t>
  </si>
  <si>
    <t>sromali</t>
  </si>
  <si>
    <t>set upper value of rom address register</t>
  </si>
  <si>
    <t xml:space="preserve">set lower value of rom address register </t>
  </si>
  <si>
    <t>lb</t>
  </si>
  <si>
    <t>lbi</t>
  </si>
  <si>
    <t>load byte from ram</t>
  </si>
  <si>
    <t>load byte from ram immediate</t>
  </si>
  <si>
    <t>lb16</t>
  </si>
  <si>
    <t>load byte from rom using rom address register</t>
  </si>
  <si>
    <t>sb</t>
  </si>
  <si>
    <t>store byte in ram</t>
  </si>
  <si>
    <t>sbi</t>
  </si>
  <si>
    <t>store byte in ram immediate</t>
  </si>
  <si>
    <t>Number</t>
  </si>
  <si>
    <t>Component</t>
  </si>
  <si>
    <t>PC</t>
  </si>
  <si>
    <t>MAR</t>
  </si>
  <si>
    <t>oe</t>
  </si>
  <si>
    <t>le</t>
  </si>
  <si>
    <t>le_lo</t>
  </si>
  <si>
    <t>le_hi</t>
  </si>
  <si>
    <t>we</t>
  </si>
  <si>
    <t>REG A</t>
  </si>
  <si>
    <t>REG B</t>
  </si>
  <si>
    <t>IR</t>
  </si>
  <si>
    <t>REG A TO BUS</t>
  </si>
  <si>
    <t>const 1</t>
  </si>
  <si>
    <t>REG B TO BUS</t>
  </si>
  <si>
    <t>MAR TO BUS</t>
  </si>
  <si>
    <t>IR 8LSB TO BUS</t>
  </si>
  <si>
    <t>IC</t>
  </si>
  <si>
    <t>REGS</t>
  </si>
  <si>
    <t>ALU</t>
  </si>
  <si>
    <t>sube</t>
  </si>
  <si>
    <t>clr</t>
  </si>
  <si>
    <t>Total</t>
  </si>
  <si>
    <t>All</t>
  </si>
  <si>
    <t>Const</t>
  </si>
  <si>
    <t>Controllable</t>
  </si>
  <si>
    <t>ce</t>
  </si>
  <si>
    <t>Id</t>
  </si>
  <si>
    <t>Signal</t>
  </si>
  <si>
    <t>Memory</t>
  </si>
  <si>
    <t>Control</t>
  </si>
  <si>
    <t>ADD</t>
  </si>
  <si>
    <t>000001</t>
  </si>
  <si>
    <t>0100</t>
  </si>
  <si>
    <t>1000</t>
  </si>
  <si>
    <t>DEC DEST</t>
  </si>
  <si>
    <t>DEC A</t>
  </si>
  <si>
    <t>DEC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</si>
</sst>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3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21">
    <xf numFmtId="0" fontId="0" fillId="0" borderId="0" xfId="0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2" borderId="1" xfId="1"/>
    <xf numFmtId="0" fontId="2" fillId="4" borderId="2" xfId="3" applyBorder="1" applyAlignment="1">
      <alignment horizontal="center" vertical="center" textRotation="255"/>
    </xf>
    <xf numFmtId="0" fontId="2" fillId="4" borderId="0" xfId="3" applyAlignment="1">
      <alignment horizontal="center" vertical="center" textRotation="255"/>
    </xf>
    <xf numFmtId="0" fontId="2" fillId="3" borderId="0" xfId="2" applyAlignment="1">
      <alignment horizontal="center" vertical="center" textRotation="255"/>
    </xf>
    <xf numFmtId="0" fontId="2" fillId="6" borderId="0" xfId="5" applyAlignment="1">
      <alignment horizontal="center" vertical="center" textRotation="255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5" borderId="0" xfId="4" applyAlignment="1">
      <alignment horizontal="center" vertical="center"/>
    </xf>
    <xf numFmtId="49" fontId="0" fillId="0" borderId="0" xfId="0" applyNumberFormat="1"/>
  </cellXfs>
  <cellStyles count="6">
    <cellStyle name="20% - Accent1" xfId="2" builtinId="30"/>
    <cellStyle name="20% - Accent2" xfId="3" builtinId="34"/>
    <cellStyle name="40% - Accent2" xfId="4" builtinId="35"/>
    <cellStyle name="60% - Accent3" xfId="5" builtinId="40"/>
    <cellStyle name="Input" xfId="1" builtinId="20"/>
    <cellStyle name="Normal" xfId="0" builtinId="0"/>
  </cellStyles>
  <dxfs count="2">
    <dxf>
      <fill>
        <patternFill>
          <fgColor theme="9" tint="0.59996337778862885"/>
          <bgColor theme="9" tint="0.59996337778862885"/>
        </patternFill>
      </fill>
    </dxf>
    <dxf>
      <fill>
        <patternFill>
          <fgColor theme="9" tint="0.59996337778862885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5A29-5698-4805-A688-2BA7394FC415}">
  <dimension ref="A1:F36"/>
  <sheetViews>
    <sheetView workbookViewId="0">
      <selection activeCell="D45" sqref="D44:D45"/>
    </sheetView>
  </sheetViews>
  <sheetFormatPr defaultRowHeight="15" x14ac:dyDescent="0.25"/>
  <cols>
    <col min="3" max="3" width="7.85546875" bestFit="1" customWidth="1"/>
    <col min="4" max="4" width="14" bestFit="1" customWidth="1"/>
    <col min="5" max="5" width="14.28515625" bestFit="1" customWidth="1"/>
    <col min="6" max="6" width="9.85546875" bestFit="1" customWidth="1"/>
    <col min="7" max="7" width="14.28515625" bestFit="1" customWidth="1"/>
  </cols>
  <sheetData>
    <row r="1" spans="1:6" x14ac:dyDescent="0.25">
      <c r="A1" s="5" t="s">
        <v>83</v>
      </c>
      <c r="B1" s="5" t="s">
        <v>110</v>
      </c>
      <c r="C1" s="5" t="s">
        <v>45</v>
      </c>
      <c r="D1" s="5" t="s">
        <v>84</v>
      </c>
      <c r="E1" s="5" t="s">
        <v>111</v>
      </c>
      <c r="F1" s="5" t="s">
        <v>61</v>
      </c>
    </row>
    <row r="2" spans="1:6" x14ac:dyDescent="0.25">
      <c r="A2">
        <f>ROW()-1</f>
        <v>1</v>
      </c>
      <c r="C2" s="6" t="s">
        <v>112</v>
      </c>
      <c r="D2" t="s">
        <v>85</v>
      </c>
      <c r="E2" t="s">
        <v>90</v>
      </c>
    </row>
    <row r="3" spans="1:6" x14ac:dyDescent="0.25">
      <c r="A3">
        <f t="shared" ref="A3:A32" si="0">ROW()-1</f>
        <v>2</v>
      </c>
      <c r="C3" s="7"/>
      <c r="D3" t="s">
        <v>85</v>
      </c>
      <c r="E3" t="s">
        <v>89</v>
      </c>
    </row>
    <row r="4" spans="1:6" x14ac:dyDescent="0.25">
      <c r="A4">
        <f t="shared" si="0"/>
        <v>3</v>
      </c>
      <c r="C4" s="7"/>
      <c r="D4" t="s">
        <v>85</v>
      </c>
      <c r="E4" t="s">
        <v>87</v>
      </c>
    </row>
    <row r="5" spans="1:6" x14ac:dyDescent="0.25">
      <c r="A5">
        <f t="shared" si="0"/>
        <v>4</v>
      </c>
      <c r="C5" s="7"/>
      <c r="D5" t="s">
        <v>85</v>
      </c>
      <c r="E5" t="s">
        <v>109</v>
      </c>
    </row>
    <row r="6" spans="1:6" x14ac:dyDescent="0.25">
      <c r="A6">
        <f t="shared" si="0"/>
        <v>5</v>
      </c>
      <c r="C6" s="7"/>
      <c r="D6" t="s">
        <v>86</v>
      </c>
      <c r="E6" t="s">
        <v>90</v>
      </c>
    </row>
    <row r="7" spans="1:6" x14ac:dyDescent="0.25">
      <c r="A7">
        <f t="shared" si="0"/>
        <v>6</v>
      </c>
      <c r="C7" s="7"/>
      <c r="D7" t="s">
        <v>86</v>
      </c>
      <c r="E7" t="s">
        <v>89</v>
      </c>
    </row>
    <row r="8" spans="1:6" x14ac:dyDescent="0.25">
      <c r="A8">
        <f t="shared" si="0"/>
        <v>7</v>
      </c>
      <c r="C8" s="7"/>
      <c r="D8" t="s">
        <v>86</v>
      </c>
      <c r="E8" t="s">
        <v>87</v>
      </c>
      <c r="F8" t="s">
        <v>96</v>
      </c>
    </row>
    <row r="9" spans="1:6" x14ac:dyDescent="0.25">
      <c r="A9">
        <f t="shared" si="0"/>
        <v>8</v>
      </c>
      <c r="C9" s="7"/>
      <c r="D9" t="s">
        <v>98</v>
      </c>
      <c r="E9" t="s">
        <v>87</v>
      </c>
    </row>
    <row r="10" spans="1:6" x14ac:dyDescent="0.25">
      <c r="A10">
        <f t="shared" si="0"/>
        <v>9</v>
      </c>
      <c r="C10" s="7"/>
      <c r="D10" t="s">
        <v>86</v>
      </c>
      <c r="E10" t="s">
        <v>109</v>
      </c>
    </row>
    <row r="11" spans="1:6" x14ac:dyDescent="0.25">
      <c r="A11">
        <f t="shared" si="0"/>
        <v>10</v>
      </c>
      <c r="C11" s="7"/>
      <c r="D11" t="s">
        <v>46</v>
      </c>
      <c r="E11" t="s">
        <v>91</v>
      </c>
    </row>
    <row r="12" spans="1:6" x14ac:dyDescent="0.25">
      <c r="A12">
        <f t="shared" si="0"/>
        <v>11</v>
      </c>
      <c r="C12" s="7"/>
      <c r="D12" t="s">
        <v>46</v>
      </c>
      <c r="E12" t="s">
        <v>87</v>
      </c>
    </row>
    <row r="13" spans="1:6" x14ac:dyDescent="0.25">
      <c r="A13">
        <f t="shared" si="0"/>
        <v>12</v>
      </c>
      <c r="C13" s="7"/>
      <c r="D13" t="s">
        <v>47</v>
      </c>
      <c r="E13" t="s">
        <v>87</v>
      </c>
    </row>
    <row r="14" spans="1:6" ht="15" customHeight="1" x14ac:dyDescent="0.25">
      <c r="A14">
        <f t="shared" si="0"/>
        <v>13</v>
      </c>
      <c r="C14" s="8" t="s">
        <v>113</v>
      </c>
      <c r="D14" t="s">
        <v>94</v>
      </c>
      <c r="E14" t="s">
        <v>90</v>
      </c>
    </row>
    <row r="15" spans="1:6" x14ac:dyDescent="0.25">
      <c r="A15">
        <f t="shared" si="0"/>
        <v>14</v>
      </c>
      <c r="C15" s="8"/>
      <c r="D15" t="s">
        <v>94</v>
      </c>
      <c r="E15" t="s">
        <v>89</v>
      </c>
    </row>
    <row r="16" spans="1:6" x14ac:dyDescent="0.25">
      <c r="A16">
        <f t="shared" si="0"/>
        <v>15</v>
      </c>
      <c r="C16" s="8"/>
      <c r="D16" t="s">
        <v>94</v>
      </c>
      <c r="E16" t="s">
        <v>87</v>
      </c>
      <c r="F16" t="s">
        <v>96</v>
      </c>
    </row>
    <row r="17" spans="1:6" x14ac:dyDescent="0.25">
      <c r="A17">
        <f t="shared" si="0"/>
        <v>16</v>
      </c>
      <c r="C17" s="8"/>
      <c r="D17" t="s">
        <v>99</v>
      </c>
      <c r="E17" t="s">
        <v>87</v>
      </c>
    </row>
    <row r="18" spans="1:6" x14ac:dyDescent="0.25">
      <c r="A18">
        <f t="shared" si="0"/>
        <v>17</v>
      </c>
      <c r="C18" s="8"/>
      <c r="D18" t="s">
        <v>100</v>
      </c>
      <c r="E18" t="s">
        <v>109</v>
      </c>
      <c r="F18" t="s">
        <v>96</v>
      </c>
    </row>
    <row r="19" spans="1:6" x14ac:dyDescent="0.25">
      <c r="A19">
        <f t="shared" si="0"/>
        <v>18</v>
      </c>
      <c r="C19" s="8"/>
      <c r="D19" t="s">
        <v>100</v>
      </c>
      <c r="E19" t="s">
        <v>104</v>
      </c>
    </row>
    <row r="20" spans="1:6" x14ac:dyDescent="0.25">
      <c r="A20">
        <f t="shared" si="0"/>
        <v>19</v>
      </c>
      <c r="C20" s="8"/>
      <c r="D20" t="s">
        <v>118</v>
      </c>
      <c r="E20" t="s">
        <v>87</v>
      </c>
    </row>
    <row r="21" spans="1:6" x14ac:dyDescent="0.25">
      <c r="A21">
        <f t="shared" si="0"/>
        <v>20</v>
      </c>
      <c r="C21" s="8"/>
      <c r="D21" t="s">
        <v>119</v>
      </c>
      <c r="E21" t="s">
        <v>87</v>
      </c>
    </row>
    <row r="22" spans="1:6" x14ac:dyDescent="0.25">
      <c r="A22">
        <f t="shared" si="0"/>
        <v>21</v>
      </c>
      <c r="C22" s="8"/>
      <c r="D22" t="s">
        <v>120</v>
      </c>
      <c r="E22" t="s">
        <v>87</v>
      </c>
    </row>
    <row r="23" spans="1:6" ht="15" customHeight="1" x14ac:dyDescent="0.25">
      <c r="A23">
        <f t="shared" si="0"/>
        <v>22</v>
      </c>
      <c r="C23" s="19" t="s">
        <v>101</v>
      </c>
      <c r="D23" t="s">
        <v>101</v>
      </c>
      <c r="E23" t="s">
        <v>88</v>
      </c>
    </row>
    <row r="24" spans="1:6" x14ac:dyDescent="0.25">
      <c r="A24">
        <f t="shared" si="0"/>
        <v>23</v>
      </c>
      <c r="C24" s="19"/>
      <c r="D24" t="s">
        <v>101</v>
      </c>
      <c r="E24" t="s">
        <v>87</v>
      </c>
    </row>
    <row r="25" spans="1:6" x14ac:dyDescent="0.25">
      <c r="A25">
        <f t="shared" si="0"/>
        <v>24</v>
      </c>
      <c r="C25" s="9" t="s">
        <v>102</v>
      </c>
      <c r="D25" t="s">
        <v>92</v>
      </c>
      <c r="E25" t="s">
        <v>88</v>
      </c>
    </row>
    <row r="26" spans="1:6" x14ac:dyDescent="0.25">
      <c r="A26">
        <f t="shared" si="0"/>
        <v>25</v>
      </c>
      <c r="C26" s="9"/>
      <c r="D26" t="s">
        <v>92</v>
      </c>
      <c r="E26" t="s">
        <v>87</v>
      </c>
      <c r="F26" t="s">
        <v>96</v>
      </c>
    </row>
    <row r="27" spans="1:6" x14ac:dyDescent="0.25">
      <c r="A27">
        <f t="shared" si="0"/>
        <v>26</v>
      </c>
      <c r="C27" s="9"/>
      <c r="D27" t="s">
        <v>95</v>
      </c>
      <c r="E27" t="s">
        <v>87</v>
      </c>
    </row>
    <row r="28" spans="1:6" x14ac:dyDescent="0.25">
      <c r="A28">
        <f t="shared" si="0"/>
        <v>27</v>
      </c>
      <c r="C28" s="9"/>
      <c r="D28" t="s">
        <v>93</v>
      </c>
      <c r="E28" t="s">
        <v>88</v>
      </c>
    </row>
    <row r="29" spans="1:6" x14ac:dyDescent="0.25">
      <c r="A29">
        <f t="shared" si="0"/>
        <v>28</v>
      </c>
      <c r="C29" s="9"/>
      <c r="D29" t="s">
        <v>93</v>
      </c>
      <c r="E29" t="s">
        <v>87</v>
      </c>
      <c r="F29" t="s">
        <v>96</v>
      </c>
    </row>
    <row r="30" spans="1:6" x14ac:dyDescent="0.25">
      <c r="A30">
        <f t="shared" si="0"/>
        <v>29</v>
      </c>
      <c r="C30" s="9"/>
      <c r="D30" t="s">
        <v>97</v>
      </c>
      <c r="E30" t="s">
        <v>87</v>
      </c>
    </row>
    <row r="31" spans="1:6" x14ac:dyDescent="0.25">
      <c r="A31">
        <f t="shared" si="0"/>
        <v>30</v>
      </c>
      <c r="C31" s="9"/>
      <c r="D31" t="s">
        <v>102</v>
      </c>
      <c r="E31" t="s">
        <v>87</v>
      </c>
    </row>
    <row r="32" spans="1:6" x14ac:dyDescent="0.25">
      <c r="A32">
        <f t="shared" si="0"/>
        <v>31</v>
      </c>
      <c r="C32" s="9"/>
      <c r="D32" t="s">
        <v>102</v>
      </c>
      <c r="E32" t="s">
        <v>103</v>
      </c>
    </row>
    <row r="33" spans="2:5" ht="15.75" thickBot="1" x14ac:dyDescent="0.3"/>
    <row r="34" spans="2:5" x14ac:dyDescent="0.25">
      <c r="B34" s="10" t="s">
        <v>105</v>
      </c>
      <c r="C34" s="11"/>
      <c r="D34" s="11" t="s">
        <v>106</v>
      </c>
      <c r="E34" s="12">
        <f>COUNT(A:A)</f>
        <v>31</v>
      </c>
    </row>
    <row r="35" spans="2:5" x14ac:dyDescent="0.25">
      <c r="B35" s="13"/>
      <c r="C35" s="14"/>
      <c r="D35" s="14" t="s">
        <v>107</v>
      </c>
      <c r="E35" s="15">
        <f>COUNTIF(F:F,"const 1")</f>
        <v>5</v>
      </c>
    </row>
    <row r="36" spans="2:5" ht="15.75" thickBot="1" x14ac:dyDescent="0.3">
      <c r="B36" s="16"/>
      <c r="C36" s="17"/>
      <c r="D36" s="17" t="s">
        <v>108</v>
      </c>
      <c r="E36" s="18">
        <f>E34-E35</f>
        <v>26</v>
      </c>
    </row>
  </sheetData>
  <mergeCells count="4">
    <mergeCell ref="C2:C13"/>
    <mergeCell ref="C14:C22"/>
    <mergeCell ref="C25:C32"/>
    <mergeCell ref="C23:C24"/>
  </mergeCells>
  <phoneticPr fontId="1" type="noConversion"/>
  <conditionalFormatting sqref="D34:D36 D16:D32 D3:D14">
    <cfRule type="expression" priority="4">
      <formula>$F$2="const 1"</formula>
    </cfRule>
  </conditionalFormatting>
  <conditionalFormatting sqref="G39 G42 G17 F44:F55 E44:E1048576 E25:F37 E16:E24 F4:F19 E1:E14">
    <cfRule type="cellIs" dxfId="1" priority="3" operator="equal">
      <formula>"const 1"</formula>
    </cfRule>
  </conditionalFormatting>
  <conditionalFormatting sqref="D15">
    <cfRule type="expression" priority="2">
      <formula>$F$2="const 1"</formula>
    </cfRule>
  </conditionalFormatting>
  <conditionalFormatting sqref="E15">
    <cfRule type="cellIs" dxfId="0" priority="1" operator="equal">
      <formula>"const 1"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DBB9-1FEB-4077-A5E6-86A97D866F70}">
  <dimension ref="A1:U70"/>
  <sheetViews>
    <sheetView workbookViewId="0">
      <selection activeCell="B62" sqref="B62"/>
    </sheetView>
  </sheetViews>
  <sheetFormatPr defaultRowHeight="15" x14ac:dyDescent="0.25"/>
  <cols>
    <col min="1" max="1" width="12.28515625" bestFit="1" customWidth="1"/>
    <col min="2" max="2" width="12" customWidth="1"/>
    <col min="3" max="3" width="11.85546875" bestFit="1" customWidth="1"/>
    <col min="4" max="4" width="34.85546875" style="3" customWidth="1"/>
    <col min="17" max="17" width="17.140625" customWidth="1"/>
    <col min="18" max="18" width="16.85546875" bestFit="1" customWidth="1"/>
    <col min="19" max="19" width="24.42578125" bestFit="1" customWidth="1"/>
    <col min="20" max="20" width="24.28515625" customWidth="1"/>
    <col min="21" max="21" width="43" bestFit="1" customWidth="1"/>
  </cols>
  <sheetData>
    <row r="1" spans="1:21" x14ac:dyDescent="0.25">
      <c r="A1" t="s">
        <v>0</v>
      </c>
      <c r="B1" t="s">
        <v>1</v>
      </c>
      <c r="D1" s="3" t="s">
        <v>40</v>
      </c>
      <c r="U1" t="s">
        <v>6</v>
      </c>
    </row>
    <row r="2" spans="1:21" x14ac:dyDescent="0.25">
      <c r="A2" s="1" t="str">
        <f>DEC2HEX(_xlfn.NUMBERVALUE( ROW()-2),2)</f>
        <v>00</v>
      </c>
      <c r="B2" t="str">
        <f>HEX2BIN(A2,5)</f>
        <v>00000</v>
      </c>
      <c r="C2" t="s">
        <v>63</v>
      </c>
      <c r="D2" s="3" t="s">
        <v>64</v>
      </c>
      <c r="U2" t="s">
        <v>7</v>
      </c>
    </row>
    <row r="3" spans="1:21" x14ac:dyDescent="0.25">
      <c r="A3" s="1" t="str">
        <f t="shared" ref="A3:A65" si="0">DEC2HEX(_xlfn.NUMBERVALUE( ROW()-2),2)</f>
        <v>01</v>
      </c>
      <c r="B3" t="str">
        <f t="shared" ref="B3:B65" si="1">HEX2BIN(A3,5)</f>
        <v>00001</v>
      </c>
      <c r="C3" t="s">
        <v>73</v>
      </c>
      <c r="D3" s="3" t="s">
        <v>75</v>
      </c>
      <c r="U3" t="s">
        <v>42</v>
      </c>
    </row>
    <row r="4" spans="1:21" x14ac:dyDescent="0.25">
      <c r="A4" s="1" t="str">
        <f t="shared" si="0"/>
        <v>02</v>
      </c>
      <c r="B4" t="str">
        <f t="shared" si="1"/>
        <v>00010</v>
      </c>
      <c r="C4" t="s">
        <v>74</v>
      </c>
      <c r="D4" s="3" t="s">
        <v>76</v>
      </c>
      <c r="U4" t="s">
        <v>8</v>
      </c>
    </row>
    <row r="5" spans="1:21" ht="30" x14ac:dyDescent="0.25">
      <c r="A5" s="1" t="str">
        <f t="shared" si="0"/>
        <v>03</v>
      </c>
      <c r="B5" t="str">
        <f t="shared" si="1"/>
        <v>00011</v>
      </c>
      <c r="C5" t="s">
        <v>77</v>
      </c>
      <c r="D5" s="3" t="s">
        <v>78</v>
      </c>
    </row>
    <row r="6" spans="1:21" ht="30" x14ac:dyDescent="0.25">
      <c r="A6" s="1" t="str">
        <f t="shared" si="0"/>
        <v>04</v>
      </c>
      <c r="B6" t="str">
        <f t="shared" si="1"/>
        <v>00100</v>
      </c>
      <c r="C6" t="s">
        <v>66</v>
      </c>
      <c r="D6" s="3" t="s">
        <v>71</v>
      </c>
    </row>
    <row r="7" spans="1:21" ht="30" x14ac:dyDescent="0.25">
      <c r="A7" s="1" t="str">
        <f t="shared" si="0"/>
        <v>05</v>
      </c>
      <c r="B7" t="str">
        <f t="shared" si="1"/>
        <v>00101</v>
      </c>
      <c r="C7" t="s">
        <v>69</v>
      </c>
      <c r="D7" s="3" t="s">
        <v>65</v>
      </c>
    </row>
    <row r="8" spans="1:21" ht="30" x14ac:dyDescent="0.25">
      <c r="A8" s="1" t="str">
        <f t="shared" si="0"/>
        <v>06</v>
      </c>
      <c r="B8" t="str">
        <f t="shared" si="1"/>
        <v>00110</v>
      </c>
      <c r="C8" t="s">
        <v>67</v>
      </c>
      <c r="D8" s="3" t="s">
        <v>72</v>
      </c>
    </row>
    <row r="9" spans="1:21" ht="30" x14ac:dyDescent="0.25">
      <c r="A9" s="1" t="str">
        <f t="shared" si="0"/>
        <v>07</v>
      </c>
      <c r="B9" t="str">
        <f t="shared" si="1"/>
        <v>00111</v>
      </c>
      <c r="C9" t="s">
        <v>70</v>
      </c>
      <c r="D9" s="3" t="s">
        <v>68</v>
      </c>
    </row>
    <row r="10" spans="1:21" x14ac:dyDescent="0.25">
      <c r="A10" s="1" t="str">
        <f t="shared" si="0"/>
        <v>08</v>
      </c>
      <c r="B10" t="str">
        <f t="shared" si="1"/>
        <v>01000</v>
      </c>
      <c r="C10" t="s">
        <v>79</v>
      </c>
      <c r="D10" s="3" t="s">
        <v>80</v>
      </c>
    </row>
    <row r="11" spans="1:21" x14ac:dyDescent="0.25">
      <c r="A11" s="1" t="str">
        <f t="shared" si="0"/>
        <v>09</v>
      </c>
      <c r="B11" t="str">
        <f t="shared" si="1"/>
        <v>01001</v>
      </c>
      <c r="C11" t="s">
        <v>81</v>
      </c>
      <c r="D11" s="3" t="s">
        <v>82</v>
      </c>
    </row>
    <row r="12" spans="1:21" x14ac:dyDescent="0.25">
      <c r="A12" s="1" t="str">
        <f t="shared" si="0"/>
        <v>0A</v>
      </c>
      <c r="B12" t="str">
        <f t="shared" si="1"/>
        <v>01010</v>
      </c>
    </row>
    <row r="13" spans="1:21" x14ac:dyDescent="0.25">
      <c r="A13" s="1" t="str">
        <f t="shared" si="0"/>
        <v>0B</v>
      </c>
      <c r="B13" t="str">
        <f t="shared" si="1"/>
        <v>01011</v>
      </c>
    </row>
    <row r="14" spans="1:21" x14ac:dyDescent="0.25">
      <c r="A14" s="1" t="str">
        <f t="shared" si="0"/>
        <v>0C</v>
      </c>
      <c r="B14" t="str">
        <f t="shared" si="1"/>
        <v>01100</v>
      </c>
    </row>
    <row r="15" spans="1:21" x14ac:dyDescent="0.25">
      <c r="A15" s="1" t="str">
        <f t="shared" si="0"/>
        <v>0D</v>
      </c>
      <c r="B15" t="str">
        <f t="shared" si="1"/>
        <v>01101</v>
      </c>
    </row>
    <row r="16" spans="1:21" x14ac:dyDescent="0.25">
      <c r="A16" s="1" t="str">
        <f t="shared" si="0"/>
        <v>0E</v>
      </c>
      <c r="B16" t="str">
        <f t="shared" si="1"/>
        <v>01110</v>
      </c>
    </row>
    <row r="17" spans="1:2" x14ac:dyDescent="0.25">
      <c r="A17" s="1" t="str">
        <f t="shared" si="0"/>
        <v>0F</v>
      </c>
      <c r="B17" t="str">
        <f t="shared" si="1"/>
        <v>01111</v>
      </c>
    </row>
    <row r="18" spans="1:2" x14ac:dyDescent="0.25">
      <c r="A18" s="1" t="str">
        <f t="shared" si="0"/>
        <v>10</v>
      </c>
      <c r="B18" t="str">
        <f t="shared" si="1"/>
        <v>10000</v>
      </c>
    </row>
    <row r="19" spans="1:2" x14ac:dyDescent="0.25">
      <c r="A19" s="1" t="str">
        <f t="shared" si="0"/>
        <v>11</v>
      </c>
      <c r="B19" t="str">
        <f t="shared" si="1"/>
        <v>10001</v>
      </c>
    </row>
    <row r="20" spans="1:2" x14ac:dyDescent="0.25">
      <c r="A20" s="1" t="str">
        <f t="shared" si="0"/>
        <v>12</v>
      </c>
      <c r="B20" t="str">
        <f t="shared" si="1"/>
        <v>10010</v>
      </c>
    </row>
    <row r="21" spans="1:2" x14ac:dyDescent="0.25">
      <c r="A21" s="1" t="str">
        <f t="shared" si="0"/>
        <v>13</v>
      </c>
      <c r="B21" t="str">
        <f t="shared" si="1"/>
        <v>10011</v>
      </c>
    </row>
    <row r="22" spans="1:2" x14ac:dyDescent="0.25">
      <c r="A22" s="1" t="str">
        <f t="shared" si="0"/>
        <v>14</v>
      </c>
      <c r="B22" t="str">
        <f t="shared" si="1"/>
        <v>10100</v>
      </c>
    </row>
    <row r="23" spans="1:2" x14ac:dyDescent="0.25">
      <c r="A23" s="1" t="str">
        <f t="shared" si="0"/>
        <v>15</v>
      </c>
      <c r="B23" t="str">
        <f t="shared" si="1"/>
        <v>10101</v>
      </c>
    </row>
    <row r="24" spans="1:2" x14ac:dyDescent="0.25">
      <c r="A24" s="1" t="str">
        <f t="shared" si="0"/>
        <v>16</v>
      </c>
      <c r="B24" t="str">
        <f t="shared" si="1"/>
        <v>10110</v>
      </c>
    </row>
    <row r="25" spans="1:2" x14ac:dyDescent="0.25">
      <c r="A25" s="1" t="str">
        <f t="shared" si="0"/>
        <v>17</v>
      </c>
      <c r="B25" t="str">
        <f t="shared" si="1"/>
        <v>10111</v>
      </c>
    </row>
    <row r="26" spans="1:2" x14ac:dyDescent="0.25">
      <c r="A26" s="1" t="str">
        <f t="shared" si="0"/>
        <v>18</v>
      </c>
      <c r="B26" t="str">
        <f t="shared" si="1"/>
        <v>11000</v>
      </c>
    </row>
    <row r="27" spans="1:2" x14ac:dyDescent="0.25">
      <c r="A27" s="1" t="str">
        <f t="shared" si="0"/>
        <v>19</v>
      </c>
      <c r="B27" t="str">
        <f t="shared" si="1"/>
        <v>11001</v>
      </c>
    </row>
    <row r="28" spans="1:2" x14ac:dyDescent="0.25">
      <c r="A28" s="1" t="str">
        <f t="shared" si="0"/>
        <v>1A</v>
      </c>
      <c r="B28" t="str">
        <f t="shared" si="1"/>
        <v>11010</v>
      </c>
    </row>
    <row r="29" spans="1:2" x14ac:dyDescent="0.25">
      <c r="A29" s="1" t="str">
        <f t="shared" si="0"/>
        <v>1B</v>
      </c>
      <c r="B29" t="str">
        <f t="shared" si="1"/>
        <v>11011</v>
      </c>
    </row>
    <row r="30" spans="1:2" x14ac:dyDescent="0.25">
      <c r="A30" s="1" t="str">
        <f t="shared" si="0"/>
        <v>1C</v>
      </c>
      <c r="B30" t="str">
        <f t="shared" si="1"/>
        <v>11100</v>
      </c>
    </row>
    <row r="31" spans="1:2" x14ac:dyDescent="0.25">
      <c r="A31" s="1" t="str">
        <f t="shared" si="0"/>
        <v>1D</v>
      </c>
      <c r="B31" t="str">
        <f t="shared" si="1"/>
        <v>11101</v>
      </c>
    </row>
    <row r="32" spans="1:2" x14ac:dyDescent="0.25">
      <c r="A32" s="1" t="str">
        <f t="shared" si="0"/>
        <v>1E</v>
      </c>
      <c r="B32" t="str">
        <f t="shared" si="1"/>
        <v>11110</v>
      </c>
    </row>
    <row r="33" spans="1:3" x14ac:dyDescent="0.25">
      <c r="A33" s="1" t="str">
        <f t="shared" si="0"/>
        <v>1F</v>
      </c>
      <c r="B33" t="str">
        <f t="shared" si="1"/>
        <v>11111</v>
      </c>
    </row>
    <row r="34" spans="1:3" x14ac:dyDescent="0.25">
      <c r="A34" s="1" t="str">
        <f t="shared" si="0"/>
        <v>20</v>
      </c>
      <c r="B34" t="e">
        <f t="shared" si="1"/>
        <v>#NUM!</v>
      </c>
      <c r="C34" t="e">
        <f t="shared" ref="C34:C65" si="2">RIGHT(B34,2)</f>
        <v>#NUM!</v>
      </c>
    </row>
    <row r="35" spans="1:3" x14ac:dyDescent="0.25">
      <c r="A35" s="1" t="str">
        <f t="shared" si="0"/>
        <v>21</v>
      </c>
      <c r="B35" t="e">
        <f t="shared" si="1"/>
        <v>#NUM!</v>
      </c>
      <c r="C35" t="e">
        <f t="shared" si="2"/>
        <v>#NUM!</v>
      </c>
    </row>
    <row r="36" spans="1:3" x14ac:dyDescent="0.25">
      <c r="A36" s="1" t="str">
        <f t="shared" si="0"/>
        <v>22</v>
      </c>
      <c r="B36" t="e">
        <f t="shared" si="1"/>
        <v>#NUM!</v>
      </c>
      <c r="C36" t="e">
        <f t="shared" si="2"/>
        <v>#NUM!</v>
      </c>
    </row>
    <row r="37" spans="1:3" x14ac:dyDescent="0.25">
      <c r="A37" s="1" t="str">
        <f t="shared" si="0"/>
        <v>23</v>
      </c>
      <c r="B37" t="e">
        <f t="shared" si="1"/>
        <v>#NUM!</v>
      </c>
      <c r="C37" t="e">
        <f t="shared" si="2"/>
        <v>#NUM!</v>
      </c>
    </row>
    <row r="38" spans="1:3" x14ac:dyDescent="0.25">
      <c r="A38" s="1" t="str">
        <f t="shared" si="0"/>
        <v>24</v>
      </c>
      <c r="B38" t="e">
        <f t="shared" si="1"/>
        <v>#NUM!</v>
      </c>
      <c r="C38" t="e">
        <f t="shared" si="2"/>
        <v>#NUM!</v>
      </c>
    </row>
    <row r="39" spans="1:3" x14ac:dyDescent="0.25">
      <c r="A39" s="1" t="str">
        <f t="shared" si="0"/>
        <v>25</v>
      </c>
      <c r="B39" t="e">
        <f t="shared" si="1"/>
        <v>#NUM!</v>
      </c>
      <c r="C39" t="e">
        <f t="shared" si="2"/>
        <v>#NUM!</v>
      </c>
    </row>
    <row r="40" spans="1:3" x14ac:dyDescent="0.25">
      <c r="A40" s="1" t="str">
        <f t="shared" si="0"/>
        <v>26</v>
      </c>
      <c r="B40" t="e">
        <f t="shared" si="1"/>
        <v>#NUM!</v>
      </c>
      <c r="C40" t="e">
        <f t="shared" si="2"/>
        <v>#NUM!</v>
      </c>
    </row>
    <row r="41" spans="1:3" x14ac:dyDescent="0.25">
      <c r="A41" s="1" t="str">
        <f t="shared" si="0"/>
        <v>27</v>
      </c>
      <c r="B41" t="e">
        <f t="shared" si="1"/>
        <v>#NUM!</v>
      </c>
      <c r="C41" t="e">
        <f t="shared" si="2"/>
        <v>#NUM!</v>
      </c>
    </row>
    <row r="42" spans="1:3" x14ac:dyDescent="0.25">
      <c r="A42" s="1" t="str">
        <f t="shared" si="0"/>
        <v>28</v>
      </c>
      <c r="B42" t="e">
        <f t="shared" si="1"/>
        <v>#NUM!</v>
      </c>
      <c r="C42" t="e">
        <f t="shared" si="2"/>
        <v>#NUM!</v>
      </c>
    </row>
    <row r="43" spans="1:3" x14ac:dyDescent="0.25">
      <c r="A43" s="1" t="str">
        <f t="shared" si="0"/>
        <v>29</v>
      </c>
      <c r="B43" t="e">
        <f t="shared" si="1"/>
        <v>#NUM!</v>
      </c>
      <c r="C43" t="e">
        <f t="shared" si="2"/>
        <v>#NUM!</v>
      </c>
    </row>
    <row r="44" spans="1:3" x14ac:dyDescent="0.25">
      <c r="A44" s="1" t="str">
        <f t="shared" si="0"/>
        <v>2A</v>
      </c>
      <c r="B44" t="e">
        <f t="shared" si="1"/>
        <v>#NUM!</v>
      </c>
      <c r="C44" t="e">
        <f t="shared" si="2"/>
        <v>#NUM!</v>
      </c>
    </row>
    <row r="45" spans="1:3" x14ac:dyDescent="0.25">
      <c r="A45" s="1" t="str">
        <f t="shared" si="0"/>
        <v>2B</v>
      </c>
      <c r="B45" t="e">
        <f t="shared" si="1"/>
        <v>#NUM!</v>
      </c>
      <c r="C45" t="e">
        <f t="shared" si="2"/>
        <v>#NUM!</v>
      </c>
    </row>
    <row r="46" spans="1:3" x14ac:dyDescent="0.25">
      <c r="A46" s="1" t="str">
        <f t="shared" si="0"/>
        <v>2C</v>
      </c>
      <c r="B46" t="e">
        <f t="shared" si="1"/>
        <v>#NUM!</v>
      </c>
      <c r="C46" t="e">
        <f t="shared" si="2"/>
        <v>#NUM!</v>
      </c>
    </row>
    <row r="47" spans="1:3" x14ac:dyDescent="0.25">
      <c r="A47" s="1" t="str">
        <f t="shared" si="0"/>
        <v>2D</v>
      </c>
      <c r="B47" t="e">
        <f t="shared" si="1"/>
        <v>#NUM!</v>
      </c>
      <c r="C47" t="e">
        <f t="shared" si="2"/>
        <v>#NUM!</v>
      </c>
    </row>
    <row r="48" spans="1:3" x14ac:dyDescent="0.25">
      <c r="A48" s="1" t="str">
        <f t="shared" si="0"/>
        <v>2E</v>
      </c>
      <c r="B48" t="e">
        <f t="shared" si="1"/>
        <v>#NUM!</v>
      </c>
      <c r="C48" t="e">
        <f t="shared" si="2"/>
        <v>#NUM!</v>
      </c>
    </row>
    <row r="49" spans="1:3" x14ac:dyDescent="0.25">
      <c r="A49" s="1" t="str">
        <f t="shared" si="0"/>
        <v>2F</v>
      </c>
      <c r="B49" t="e">
        <f t="shared" si="1"/>
        <v>#NUM!</v>
      </c>
      <c r="C49" t="e">
        <f t="shared" si="2"/>
        <v>#NUM!</v>
      </c>
    </row>
    <row r="50" spans="1:3" x14ac:dyDescent="0.25">
      <c r="A50" s="1" t="str">
        <f t="shared" si="0"/>
        <v>30</v>
      </c>
      <c r="B50" t="e">
        <f t="shared" si="1"/>
        <v>#NUM!</v>
      </c>
      <c r="C50" t="e">
        <f t="shared" si="2"/>
        <v>#NUM!</v>
      </c>
    </row>
    <row r="51" spans="1:3" x14ac:dyDescent="0.25">
      <c r="A51" s="1" t="str">
        <f t="shared" si="0"/>
        <v>31</v>
      </c>
      <c r="B51" t="e">
        <f t="shared" si="1"/>
        <v>#NUM!</v>
      </c>
      <c r="C51" t="e">
        <f t="shared" si="2"/>
        <v>#NUM!</v>
      </c>
    </row>
    <row r="52" spans="1:3" x14ac:dyDescent="0.25">
      <c r="A52" s="1" t="str">
        <f t="shared" si="0"/>
        <v>32</v>
      </c>
      <c r="B52" t="e">
        <f t="shared" si="1"/>
        <v>#NUM!</v>
      </c>
      <c r="C52" t="e">
        <f t="shared" si="2"/>
        <v>#NUM!</v>
      </c>
    </row>
    <row r="53" spans="1:3" x14ac:dyDescent="0.25">
      <c r="A53" s="1" t="str">
        <f t="shared" si="0"/>
        <v>33</v>
      </c>
      <c r="B53" t="e">
        <f t="shared" si="1"/>
        <v>#NUM!</v>
      </c>
      <c r="C53" t="e">
        <f t="shared" si="2"/>
        <v>#NUM!</v>
      </c>
    </row>
    <row r="54" spans="1:3" x14ac:dyDescent="0.25">
      <c r="A54" s="1" t="str">
        <f t="shared" si="0"/>
        <v>34</v>
      </c>
      <c r="B54" t="e">
        <f t="shared" si="1"/>
        <v>#NUM!</v>
      </c>
      <c r="C54" t="e">
        <f t="shared" si="2"/>
        <v>#NUM!</v>
      </c>
    </row>
    <row r="55" spans="1:3" x14ac:dyDescent="0.25">
      <c r="A55" s="1" t="str">
        <f t="shared" si="0"/>
        <v>35</v>
      </c>
      <c r="B55" t="e">
        <f t="shared" si="1"/>
        <v>#NUM!</v>
      </c>
      <c r="C55" t="e">
        <f t="shared" si="2"/>
        <v>#NUM!</v>
      </c>
    </row>
    <row r="56" spans="1:3" x14ac:dyDescent="0.25">
      <c r="A56" s="1" t="str">
        <f t="shared" si="0"/>
        <v>36</v>
      </c>
      <c r="B56" t="e">
        <f t="shared" si="1"/>
        <v>#NUM!</v>
      </c>
      <c r="C56" t="e">
        <f t="shared" si="2"/>
        <v>#NUM!</v>
      </c>
    </row>
    <row r="57" spans="1:3" x14ac:dyDescent="0.25">
      <c r="A57" s="1" t="str">
        <f t="shared" si="0"/>
        <v>37</v>
      </c>
      <c r="B57" t="e">
        <f t="shared" si="1"/>
        <v>#NUM!</v>
      </c>
      <c r="C57" t="e">
        <f t="shared" si="2"/>
        <v>#NUM!</v>
      </c>
    </row>
    <row r="58" spans="1:3" x14ac:dyDescent="0.25">
      <c r="A58" s="1" t="str">
        <f t="shared" si="0"/>
        <v>38</v>
      </c>
      <c r="B58" t="e">
        <f t="shared" si="1"/>
        <v>#NUM!</v>
      </c>
      <c r="C58" t="e">
        <f t="shared" si="2"/>
        <v>#NUM!</v>
      </c>
    </row>
    <row r="59" spans="1:3" x14ac:dyDescent="0.25">
      <c r="A59" s="1" t="str">
        <f t="shared" si="0"/>
        <v>39</v>
      </c>
      <c r="B59" t="e">
        <f t="shared" si="1"/>
        <v>#NUM!</v>
      </c>
      <c r="C59" t="e">
        <f t="shared" si="2"/>
        <v>#NUM!</v>
      </c>
    </row>
    <row r="60" spans="1:3" x14ac:dyDescent="0.25">
      <c r="A60" s="1" t="str">
        <f t="shared" si="0"/>
        <v>3A</v>
      </c>
      <c r="B60" t="e">
        <f t="shared" si="1"/>
        <v>#NUM!</v>
      </c>
      <c r="C60" t="e">
        <f t="shared" si="2"/>
        <v>#NUM!</v>
      </c>
    </row>
    <row r="61" spans="1:3" x14ac:dyDescent="0.25">
      <c r="A61" s="1" t="str">
        <f t="shared" si="0"/>
        <v>3B</v>
      </c>
      <c r="B61" t="e">
        <f t="shared" si="1"/>
        <v>#NUM!</v>
      </c>
      <c r="C61" t="e">
        <f t="shared" si="2"/>
        <v>#NUM!</v>
      </c>
    </row>
    <row r="62" spans="1:3" x14ac:dyDescent="0.25">
      <c r="A62" s="1" t="str">
        <f t="shared" si="0"/>
        <v>3C</v>
      </c>
      <c r="B62" t="e">
        <f t="shared" si="1"/>
        <v>#NUM!</v>
      </c>
      <c r="C62" t="e">
        <f t="shared" si="2"/>
        <v>#NUM!</v>
      </c>
    </row>
    <row r="63" spans="1:3" x14ac:dyDescent="0.25">
      <c r="A63" s="1" t="str">
        <f t="shared" si="0"/>
        <v>3D</v>
      </c>
      <c r="B63" t="e">
        <f t="shared" si="1"/>
        <v>#NUM!</v>
      </c>
      <c r="C63" t="e">
        <f t="shared" si="2"/>
        <v>#NUM!</v>
      </c>
    </row>
    <row r="64" spans="1:3" x14ac:dyDescent="0.25">
      <c r="A64" s="1" t="str">
        <f t="shared" si="0"/>
        <v>3E</v>
      </c>
      <c r="B64" t="e">
        <f t="shared" si="1"/>
        <v>#NUM!</v>
      </c>
      <c r="C64" t="e">
        <f t="shared" si="2"/>
        <v>#NUM!</v>
      </c>
    </row>
    <row r="65" spans="1:3" x14ac:dyDescent="0.25">
      <c r="A65" s="1" t="str">
        <f t="shared" si="0"/>
        <v>3F</v>
      </c>
      <c r="B65" t="e">
        <f t="shared" si="1"/>
        <v>#NUM!</v>
      </c>
      <c r="C65" t="e">
        <f t="shared" si="2"/>
        <v>#NUM!</v>
      </c>
    </row>
    <row r="66" spans="1:3" x14ac:dyDescent="0.25">
      <c r="A66" s="1"/>
    </row>
    <row r="67" spans="1:3" x14ac:dyDescent="0.25">
      <c r="A67" s="1"/>
    </row>
    <row r="68" spans="1:3" x14ac:dyDescent="0.25">
      <c r="A68" s="1"/>
    </row>
    <row r="69" spans="1:3" x14ac:dyDescent="0.25">
      <c r="A69" s="1"/>
    </row>
    <row r="70" spans="1:3" x14ac:dyDescent="0.25">
      <c r="A7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5924-FD18-48E3-8129-A5F6A2CED0D8}">
  <dimension ref="A1:F17"/>
  <sheetViews>
    <sheetView tabSelected="1" workbookViewId="0">
      <selection activeCell="J16" sqref="J16"/>
    </sheetView>
  </sheetViews>
  <sheetFormatPr defaultRowHeight="15" x14ac:dyDescent="0.25"/>
  <cols>
    <col min="4" max="4" width="21.42578125" bestFit="1" customWidth="1"/>
    <col min="5" max="5" width="17.85546875" bestFit="1" customWidth="1"/>
  </cols>
  <sheetData>
    <row r="1" spans="1:6" x14ac:dyDescent="0.25">
      <c r="A1" t="s">
        <v>3</v>
      </c>
      <c r="B1" t="s">
        <v>4</v>
      </c>
      <c r="C1" t="s">
        <v>39</v>
      </c>
      <c r="D1" t="s">
        <v>40</v>
      </c>
      <c r="E1" t="s">
        <v>61</v>
      </c>
    </row>
    <row r="2" spans="1:6" x14ac:dyDescent="0.25">
      <c r="A2" t="str">
        <f>DEC2HEX(_xlfn.NUMBERVALUE( ROW()-2),1)</f>
        <v>0</v>
      </c>
      <c r="B2" t="str">
        <f>HEX2BIN(A2,4)</f>
        <v>0000</v>
      </c>
      <c r="C2" t="s">
        <v>5</v>
      </c>
      <c r="D2" t="s">
        <v>13</v>
      </c>
    </row>
    <row r="3" spans="1:6" x14ac:dyDescent="0.25">
      <c r="A3" t="str">
        <f t="shared" ref="A3:A17" si="0">DEC2HEX(_xlfn.NUMBERVALUE( ROW()-2),1)</f>
        <v>1</v>
      </c>
      <c r="B3" t="str">
        <f t="shared" ref="B3:B17" si="1">HEX2BIN(A3,4)</f>
        <v>0001</v>
      </c>
      <c r="C3" t="s">
        <v>24</v>
      </c>
      <c r="D3" t="s">
        <v>41</v>
      </c>
    </row>
    <row r="4" spans="1:6" x14ac:dyDescent="0.25">
      <c r="A4" t="str">
        <f t="shared" si="0"/>
        <v>2</v>
      </c>
      <c r="B4" t="str">
        <f t="shared" si="1"/>
        <v>0010</v>
      </c>
      <c r="C4" t="s">
        <v>11</v>
      </c>
      <c r="D4" t="s">
        <v>36</v>
      </c>
    </row>
    <row r="5" spans="1:6" x14ac:dyDescent="0.25">
      <c r="A5" t="str">
        <f t="shared" si="0"/>
        <v>3</v>
      </c>
      <c r="B5" t="str">
        <f t="shared" si="1"/>
        <v>0011</v>
      </c>
      <c r="C5" t="s">
        <v>10</v>
      </c>
      <c r="D5" t="s">
        <v>37</v>
      </c>
    </row>
    <row r="6" spans="1:6" x14ac:dyDescent="0.25">
      <c r="A6" t="str">
        <f t="shared" si="0"/>
        <v>4</v>
      </c>
      <c r="B6" t="str">
        <f t="shared" si="1"/>
        <v>0100</v>
      </c>
      <c r="C6" t="s">
        <v>18</v>
      </c>
      <c r="D6" t="s">
        <v>29</v>
      </c>
      <c r="E6" t="s">
        <v>62</v>
      </c>
      <c r="F6" t="str">
        <f>RIGHT(B6,2)</f>
        <v>00</v>
      </c>
    </row>
    <row r="7" spans="1:6" x14ac:dyDescent="0.25">
      <c r="A7" t="str">
        <f t="shared" si="0"/>
        <v>5</v>
      </c>
      <c r="B7" t="str">
        <f t="shared" si="1"/>
        <v>0101</v>
      </c>
      <c r="C7" t="s">
        <v>19</v>
      </c>
      <c r="D7" t="s">
        <v>30</v>
      </c>
      <c r="E7" t="s">
        <v>62</v>
      </c>
      <c r="F7" t="str">
        <f t="shared" ref="F7:F9" si="2">RIGHT(B7,2)</f>
        <v>01</v>
      </c>
    </row>
    <row r="8" spans="1:6" x14ac:dyDescent="0.25">
      <c r="A8" t="str">
        <f t="shared" si="0"/>
        <v>6</v>
      </c>
      <c r="B8" t="str">
        <f t="shared" si="1"/>
        <v>0110</v>
      </c>
      <c r="C8" t="s">
        <v>20</v>
      </c>
      <c r="D8" t="s">
        <v>31</v>
      </c>
      <c r="E8" t="s">
        <v>62</v>
      </c>
      <c r="F8" t="str">
        <f t="shared" si="2"/>
        <v>10</v>
      </c>
    </row>
    <row r="9" spans="1:6" x14ac:dyDescent="0.25">
      <c r="A9" t="str">
        <f t="shared" si="0"/>
        <v>7</v>
      </c>
      <c r="B9" t="str">
        <f t="shared" si="1"/>
        <v>0111</v>
      </c>
      <c r="C9" t="s">
        <v>25</v>
      </c>
      <c r="D9" t="s">
        <v>32</v>
      </c>
      <c r="E9" t="s">
        <v>62</v>
      </c>
      <c r="F9" t="str">
        <f t="shared" si="2"/>
        <v>11</v>
      </c>
    </row>
    <row r="10" spans="1:6" x14ac:dyDescent="0.25">
      <c r="A10" t="str">
        <f t="shared" si="0"/>
        <v>8</v>
      </c>
      <c r="B10" t="str">
        <f t="shared" si="1"/>
        <v>1000</v>
      </c>
      <c r="C10" t="s">
        <v>21</v>
      </c>
      <c r="D10" t="s">
        <v>33</v>
      </c>
    </row>
    <row r="11" spans="1:6" x14ac:dyDescent="0.25">
      <c r="A11" t="str">
        <f t="shared" si="0"/>
        <v>9</v>
      </c>
      <c r="B11" t="str">
        <f t="shared" si="1"/>
        <v>1001</v>
      </c>
      <c r="C11" t="s">
        <v>22</v>
      </c>
      <c r="D11" t="s">
        <v>34</v>
      </c>
    </row>
    <row r="12" spans="1:6" x14ac:dyDescent="0.25">
      <c r="A12" t="str">
        <f t="shared" si="0"/>
        <v>A</v>
      </c>
      <c r="B12" t="str">
        <f t="shared" si="1"/>
        <v>1010</v>
      </c>
      <c r="C12" t="s">
        <v>23</v>
      </c>
      <c r="D12" t="s">
        <v>35</v>
      </c>
    </row>
    <row r="13" spans="1:6" x14ac:dyDescent="0.25">
      <c r="A13" t="str">
        <f t="shared" si="0"/>
        <v>B</v>
      </c>
      <c r="B13" t="str">
        <f t="shared" si="1"/>
        <v>1011</v>
      </c>
      <c r="C13" t="s">
        <v>15</v>
      </c>
      <c r="D13" t="s">
        <v>26</v>
      </c>
    </row>
    <row r="14" spans="1:6" x14ac:dyDescent="0.25">
      <c r="A14" t="str">
        <f t="shared" si="0"/>
        <v>C</v>
      </c>
      <c r="B14" t="str">
        <f t="shared" si="1"/>
        <v>1100</v>
      </c>
      <c r="C14" t="s">
        <v>16</v>
      </c>
      <c r="D14" t="s">
        <v>27</v>
      </c>
    </row>
    <row r="15" spans="1:6" x14ac:dyDescent="0.25">
      <c r="A15" t="str">
        <f t="shared" si="0"/>
        <v>D</v>
      </c>
      <c r="B15" t="str">
        <f t="shared" si="1"/>
        <v>1101</v>
      </c>
      <c r="C15" t="s">
        <v>17</v>
      </c>
      <c r="D15" t="s">
        <v>28</v>
      </c>
    </row>
    <row r="16" spans="1:6" x14ac:dyDescent="0.25">
      <c r="A16" t="str">
        <f t="shared" si="0"/>
        <v>E</v>
      </c>
      <c r="B16" t="str">
        <f t="shared" si="1"/>
        <v>1110</v>
      </c>
      <c r="C16" t="s">
        <v>12</v>
      </c>
      <c r="D16" t="s">
        <v>14</v>
      </c>
    </row>
    <row r="17" spans="1:4" x14ac:dyDescent="0.25">
      <c r="A17" t="str">
        <f t="shared" si="0"/>
        <v>F</v>
      </c>
      <c r="B17" t="str">
        <f t="shared" si="1"/>
        <v>1111</v>
      </c>
      <c r="C17" t="s">
        <v>9</v>
      </c>
      <c r="D17" t="s">
        <v>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CCEA-8C5E-4FD9-9F21-21B7A6DC026C}">
  <dimension ref="A1:V27"/>
  <sheetViews>
    <sheetView topLeftCell="I4" workbookViewId="0">
      <selection activeCell="L27" sqref="L27"/>
    </sheetView>
  </sheetViews>
  <sheetFormatPr defaultRowHeight="15" x14ac:dyDescent="0.25"/>
  <cols>
    <col min="1" max="1" width="12.7109375" bestFit="1" customWidth="1"/>
    <col min="2" max="2" width="11.85546875" bestFit="1" customWidth="1"/>
    <col min="3" max="3" width="12.7109375" bestFit="1" customWidth="1"/>
    <col min="4" max="4" width="11.85546875" bestFit="1" customWidth="1"/>
    <col min="5" max="5" width="12.7109375" bestFit="1" customWidth="1"/>
    <col min="10" max="10" width="17.5703125" bestFit="1" customWidth="1"/>
    <col min="12" max="12" width="15.5703125" bestFit="1" customWidth="1"/>
    <col min="13" max="13" width="13.42578125" customWidth="1"/>
    <col min="16" max="16" width="10.85546875" bestFit="1" customWidth="1"/>
    <col min="19" max="19" width="13.7109375" bestFit="1" customWidth="1"/>
    <col min="21" max="21" width="9.7109375" bestFit="1" customWidth="1"/>
    <col min="22" max="22" width="9" bestFit="1" customWidth="1"/>
  </cols>
  <sheetData>
    <row r="1" spans="1:22" x14ac:dyDescent="0.25">
      <c r="A1" t="s">
        <v>45</v>
      </c>
      <c r="C1" t="s">
        <v>43</v>
      </c>
      <c r="D1" t="s">
        <v>44</v>
      </c>
      <c r="E1" t="s">
        <v>48</v>
      </c>
      <c r="J1" s="4" t="s">
        <v>53</v>
      </c>
      <c r="K1" s="4"/>
      <c r="L1" s="4"/>
      <c r="M1" s="4"/>
      <c r="N1" s="4"/>
      <c r="O1" s="4"/>
      <c r="P1" s="4"/>
    </row>
    <row r="2" spans="1:22" x14ac:dyDescent="0.25">
      <c r="A2" t="s">
        <v>46</v>
      </c>
      <c r="C2" t="str">
        <f>DEC2HEX(_xlfn.NUMBERVALUE( ROW()-2),4)</f>
        <v>0000</v>
      </c>
      <c r="D2" t="str">
        <f>DEC2HEX(_xlfn.NUMBERVALUE(255),4)</f>
        <v>00FF</v>
      </c>
      <c r="E2">
        <f>HEX2DEC(D2)-HEX2DEC(C2)</f>
        <v>255</v>
      </c>
      <c r="J2" t="s">
        <v>56</v>
      </c>
      <c r="K2" t="s">
        <v>49</v>
      </c>
      <c r="L2" t="s">
        <v>50</v>
      </c>
      <c r="M2" t="s">
        <v>51</v>
      </c>
      <c r="N2" t="s">
        <v>52</v>
      </c>
      <c r="P2" t="s">
        <v>58</v>
      </c>
    </row>
    <row r="3" spans="1:22" x14ac:dyDescent="0.25">
      <c r="A3" t="s">
        <v>47</v>
      </c>
      <c r="C3" t="str">
        <f>DEC2HEX(_xlfn.NUMBERVALUE(256),4)</f>
        <v>0100</v>
      </c>
      <c r="D3" t="str">
        <f>DEC2HEX(_xlfn.NUMBERVALUE(65535),4)</f>
        <v>FFFF</v>
      </c>
      <c r="E3">
        <f>HEX2DEC(D3)-HEX2DEC(C3)</f>
        <v>65279</v>
      </c>
      <c r="J3" t="s">
        <v>54</v>
      </c>
      <c r="K3">
        <v>6</v>
      </c>
      <c r="L3">
        <v>2</v>
      </c>
      <c r="M3">
        <v>4</v>
      </c>
      <c r="N3">
        <v>4</v>
      </c>
      <c r="P3">
        <f>SUM(K3:N3)</f>
        <v>16</v>
      </c>
    </row>
    <row r="4" spans="1:22" x14ac:dyDescent="0.25">
      <c r="J4" t="s">
        <v>55</v>
      </c>
      <c r="L4" t="s">
        <v>57</v>
      </c>
    </row>
    <row r="8" spans="1:22" x14ac:dyDescent="0.25">
      <c r="J8" s="4" t="s">
        <v>59</v>
      </c>
      <c r="K8" s="4"/>
      <c r="L8" s="4"/>
      <c r="M8" s="4"/>
      <c r="N8" s="4"/>
      <c r="O8" s="4"/>
      <c r="P8" s="4"/>
    </row>
    <row r="9" spans="1:22" x14ac:dyDescent="0.25">
      <c r="J9" t="s">
        <v>56</v>
      </c>
      <c r="K9" t="s">
        <v>49</v>
      </c>
      <c r="L9" t="s">
        <v>50</v>
      </c>
      <c r="M9" s="4" t="s">
        <v>2</v>
      </c>
      <c r="N9" s="4"/>
      <c r="P9" t="s">
        <v>58</v>
      </c>
      <c r="U9" s="2"/>
      <c r="V9" s="2"/>
    </row>
    <row r="10" spans="1:22" x14ac:dyDescent="0.25">
      <c r="J10" t="s">
        <v>54</v>
      </c>
      <c r="K10">
        <v>6</v>
      </c>
      <c r="L10">
        <v>2</v>
      </c>
      <c r="M10" s="4">
        <v>8</v>
      </c>
      <c r="N10" s="4"/>
      <c r="P10">
        <f>SUM(K10:N10)</f>
        <v>16</v>
      </c>
    </row>
    <row r="11" spans="1:22" x14ac:dyDescent="0.25">
      <c r="J11" t="s">
        <v>55</v>
      </c>
      <c r="L11" t="s">
        <v>57</v>
      </c>
    </row>
    <row r="15" spans="1:22" x14ac:dyDescent="0.25">
      <c r="J15" s="4" t="s">
        <v>60</v>
      </c>
      <c r="K15" s="4"/>
      <c r="L15" s="4"/>
      <c r="M15" s="4"/>
      <c r="N15" s="4"/>
      <c r="O15" s="4"/>
      <c r="P15" s="4"/>
    </row>
    <row r="16" spans="1:22" x14ac:dyDescent="0.25">
      <c r="J16" t="s">
        <v>56</v>
      </c>
      <c r="K16" t="s">
        <v>49</v>
      </c>
      <c r="L16" t="s">
        <v>50</v>
      </c>
      <c r="M16" s="4" t="s">
        <v>2</v>
      </c>
      <c r="N16" s="4"/>
      <c r="P16" t="s">
        <v>58</v>
      </c>
      <c r="U16" s="2"/>
      <c r="V16" s="2"/>
    </row>
    <row r="17" spans="10:16" x14ac:dyDescent="0.25">
      <c r="J17" t="s">
        <v>54</v>
      </c>
      <c r="K17">
        <v>6</v>
      </c>
      <c r="L17">
        <v>2</v>
      </c>
      <c r="M17" s="4">
        <v>8</v>
      </c>
      <c r="N17" s="4"/>
      <c r="P17">
        <f>SUM(K17:N17)</f>
        <v>16</v>
      </c>
    </row>
    <row r="18" spans="10:16" x14ac:dyDescent="0.25">
      <c r="J18" t="s">
        <v>55</v>
      </c>
      <c r="L18" t="s">
        <v>57</v>
      </c>
    </row>
    <row r="27" spans="10:16" x14ac:dyDescent="0.25">
      <c r="J27" t="s">
        <v>114</v>
      </c>
      <c r="K27" s="20" t="s">
        <v>115</v>
      </c>
      <c r="L27" t="str">
        <f>HEX2BIN(0, 2)</f>
        <v>00</v>
      </c>
      <c r="M27" t="s">
        <v>116</v>
      </c>
      <c r="N27" t="s">
        <v>117</v>
      </c>
    </row>
  </sheetData>
  <mergeCells count="7">
    <mergeCell ref="J8:P8"/>
    <mergeCell ref="J1:P1"/>
    <mergeCell ref="J15:P15"/>
    <mergeCell ref="M16:N16"/>
    <mergeCell ref="M17:N17"/>
    <mergeCell ref="M9:N9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 signals</vt:lpstr>
      <vt:lpstr>16BitInstructionSet</vt:lpstr>
      <vt:lpstr>Registers</vt:lpstr>
      <vt:lpstr>Addressing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Hącel</dc:creator>
  <cp:lastModifiedBy>Oskar Hącel</cp:lastModifiedBy>
  <dcterms:created xsi:type="dcterms:W3CDTF">2021-12-24T21:56:27Z</dcterms:created>
  <dcterms:modified xsi:type="dcterms:W3CDTF">2021-12-29T03:25:44Z</dcterms:modified>
</cp:coreProperties>
</file>