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Streamlit\Beta-test1\beta-test1\"/>
    </mc:Choice>
  </mc:AlternateContent>
  <xr:revisionPtr revIDLastSave="0" documentId="13_ncr:1_{E2D82DBD-E6B5-4511-BD49-B4DEA6FFDAA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7" r:id="rId1"/>
    <sheet name="merge_existing_updated_influenc" sheetId="4" state="hidden" r:id="rId2"/>
    <sheet name="ipg_influencer_dim" sheetId="5" state="hidden" r:id="rId3"/>
    <sheet name="RAW ipg_influencer_dim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<sst xmlns="http://schemas.openxmlformats.org/spreadsheetml/2006/main" count="213" uniqueCount="90">
  <si>
    <t>KOL Name</t>
  </si>
  <si>
    <t>Platform</t>
  </si>
  <si>
    <t>Followers</t>
  </si>
  <si>
    <t>Brand</t>
  </si>
  <si>
    <t>Junior</t>
  </si>
  <si>
    <t>KOL's cost</t>
  </si>
  <si>
    <t>Boost budget</t>
  </si>
  <si>
    <t>Reaction</t>
  </si>
  <si>
    <t>Comment</t>
  </si>
  <si>
    <t>Share</t>
  </si>
  <si>
    <t>Click</t>
  </si>
  <si>
    <t>ชี้เป้าเซเว่น</t>
  </si>
  <si>
    <t>Facebook</t>
  </si>
  <si>
    <t>BEC</t>
  </si>
  <si>
    <t>รีวิวเซเว่น 7-11</t>
  </si>
  <si>
    <t>ชอบโปร - ShobPro</t>
  </si>
  <si>
    <t>EventPass</t>
  </si>
  <si>
    <t xml:space="preserve">รู้ยัง - Roo Young </t>
  </si>
  <si>
    <t>Sale Hree</t>
  </si>
  <si>
    <t>ปันโปร Punpromotion</t>
  </si>
  <si>
    <t>Listerine</t>
  </si>
  <si>
    <t xml:space="preserve">zbing_z </t>
  </si>
  <si>
    <t>TikTok</t>
  </si>
  <si>
    <t xml:space="preserve">KCG </t>
  </si>
  <si>
    <t>nams.alow</t>
  </si>
  <si>
    <t>nana.tada.ch</t>
  </si>
  <si>
    <t>kanyanat.s1</t>
  </si>
  <si>
    <t>mayje1992</t>
  </si>
  <si>
    <t>punnnnr</t>
  </si>
  <si>
    <t>Betagro</t>
  </si>
  <si>
    <t>bunny_cooking</t>
  </si>
  <si>
    <t>ca11memild</t>
  </si>
  <si>
    <t>jeansmoomoo</t>
  </si>
  <si>
    <t>qronnakornn</t>
  </si>
  <si>
    <t>nkk.cooking</t>
  </si>
  <si>
    <t>darunee_toei</t>
  </si>
  <si>
    <t>moomeekata</t>
  </si>
  <si>
    <t>lyniew</t>
  </si>
  <si>
    <t>pineare.pannin</t>
  </si>
  <si>
    <t>QMinC</t>
  </si>
  <si>
    <t>jenjnyy</t>
  </si>
  <si>
    <t>tipzy_tipzytip</t>
  </si>
  <si>
    <t>earnnchayakunnn</t>
  </si>
  <si>
    <t>natchnatt</t>
  </si>
  <si>
    <t>kkmpn</t>
  </si>
  <si>
    <t>happywellbeing</t>
  </si>
  <si>
    <t>healthydolls</t>
  </si>
  <si>
    <t>mtmatew</t>
  </si>
  <si>
    <t>yositahan</t>
  </si>
  <si>
    <t>angel.13q</t>
  </si>
  <si>
    <t>praewprws</t>
  </si>
  <si>
    <t>ปักหมุดเซเว่น</t>
  </si>
  <si>
    <t xml:space="preserve"> </t>
  </si>
  <si>
    <t>g.fir_</t>
  </si>
  <si>
    <t>fernpjny</t>
  </si>
  <si>
    <t>newtxnx</t>
  </si>
  <si>
    <t>bbinkkkkk</t>
  </si>
  <si>
    <t>jamsaiim</t>
  </si>
  <si>
    <t>pamelafitnessqueen</t>
  </si>
  <si>
    <t>mingjupimpisa</t>
  </si>
  <si>
    <t>beamsareeda</t>
  </si>
  <si>
    <t>llitapalita</t>
  </si>
  <si>
    <t>Alita Pear</t>
  </si>
  <si>
    <t>hermionink</t>
  </si>
  <si>
    <t>เข้าเซเว่น</t>
  </si>
  <si>
    <t>มนุษย์รีวิวเซเว่น</t>
  </si>
  <si>
    <t>ใต้เตียงดารา</t>
  </si>
  <si>
    <t>AD ADDICT</t>
  </si>
  <si>
    <t xml:space="preserve">Marketeer Online </t>
  </si>
  <si>
    <t>MarketThink</t>
  </si>
  <si>
    <t>bushlerchan</t>
  </si>
  <si>
    <t>guyharufamily.s</t>
  </si>
  <si>
    <t>chefping_surakit</t>
  </si>
  <si>
    <t>pimsook.s</t>
  </si>
  <si>
    <t>jonatarn14</t>
  </si>
  <si>
    <t>iamlaos</t>
  </si>
  <si>
    <t>igtiksumarin</t>
  </si>
  <si>
    <t>bowkanyaratp</t>
  </si>
  <si>
    <r>
      <rPr>
        <b/>
        <sz val="10"/>
        <color rgb="FF000000"/>
        <rFont val="Roboto"/>
      </rPr>
      <t>Table name</t>
    </r>
    <r>
      <rPr>
        <sz val="10"/>
        <color rgb="FF000000"/>
        <rFont val="Roboto"/>
      </rPr>
      <t>: ipg_influencer_dim</t>
    </r>
    <r>
      <rPr>
        <b/>
        <sz val="10"/>
        <color rgb="FF000000"/>
        <rFont val="Roboto"/>
      </rPr>
      <t xml:space="preserve"> Last updated</t>
    </r>
    <r>
      <rPr>
        <sz val="10"/>
        <color rgb="FF000000"/>
        <rFont val="Roboto"/>
      </rPr>
      <t>: Mar 24, 2025 1:18 AM</t>
    </r>
  </si>
  <si>
    <t>kol_id</t>
  </si>
  <si>
    <t>kol_name</t>
  </si>
  <si>
    <t>platform</t>
  </si>
  <si>
    <t>followers</t>
  </si>
  <si>
    <t>tier</t>
  </si>
  <si>
    <t>1000000008</t>
  </si>
  <si>
    <t>Dong seven</t>
  </si>
  <si>
    <t>Reach</t>
  </si>
  <si>
    <t>Impression</t>
  </si>
  <si>
    <t>Engagement</t>
  </si>
  <si>
    <t>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</si>
</sst>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Sarabun"/>
    </font>
    <font>
      <sz val="10"/>
      <color theme="1"/>
      <name val="Sarabun"/>
    </font>
    <font>
      <sz val="10"/>
      <color theme="1"/>
      <name val="Arial"/>
      <scheme val="minor"/>
    </font>
    <font>
      <u/>
      <sz val="10"/>
      <color rgb="FF0000FF"/>
      <name val="Sarabun"/>
    </font>
    <font>
      <sz val="10"/>
      <color rgb="FF000000"/>
      <name val="Roboto"/>
    </font>
    <font>
      <b/>
      <sz val="11"/>
      <color rgb="FF202124"/>
      <name val="Roboto Medium"/>
    </font>
    <font>
      <sz val="10"/>
      <color rgb="FF3C4043"/>
      <name val="Roboto"/>
    </font>
    <font>
      <b/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49" fontId="2" fillId="0" borderId="0" xfId="0" applyNumberFormat="1" applyFont="1"/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49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right" vertical="top"/>
    </xf>
    <xf numFmtId="49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ana.tada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C9A2-F461-4CA5-A9F0-9D8D3999B30E}">
  <dimension ref="A1:N61"/>
  <sheetViews>
    <sheetView tabSelected="1" workbookViewId="0">
      <selection activeCell="P24" sqref="P24"/>
    </sheetView>
  </sheetViews>
  <sheetFormatPr defaultRowHeight="13.2"/>
  <cols>
    <col min="1" max="1" width="17.88671875" bestFit="1" customWidth="1"/>
    <col min="6" max="6" width="12" bestFit="1" customWidth="1"/>
    <col min="10" max="10" width="9.88671875" bestFit="1" customWidth="1"/>
    <col min="11" max="11" width="14.109375" bestFit="1" customWidth="1"/>
    <col min="12" max="12" width="11.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86</v>
      </c>
      <c r="K1" t="s">
        <v>87</v>
      </c>
      <c r="L1" t="s">
        <v>88</v>
      </c>
      <c r="M1" t="s">
        <v>10</v>
      </c>
      <c r="N1" t="s">
        <v>89</v>
      </c>
    </row>
    <row r="2" spans="1:14">
      <c r="A2" t="s">
        <v>11</v>
      </c>
      <c r="B2" t="s">
        <v>12</v>
      </c>
      <c r="C2">
        <v>1000000</v>
      </c>
      <c r="D2" t="s">
        <v>4</v>
      </c>
      <c r="E2">
        <v>38000</v>
      </c>
      <c r="F2">
        <v>0</v>
      </c>
      <c r="G2">
        <v>2214</v>
      </c>
      <c r="H2">
        <v>19</v>
      </c>
      <c r="I2">
        <v>17</v>
      </c>
      <c r="J2">
        <v>3991693</v>
      </c>
      <c r="K2">
        <v>7172192</v>
      </c>
      <c r="L2">
        <v>2278</v>
      </c>
      <c r="M2">
        <v>890</v>
      </c>
    </row>
    <row r="3" spans="1:14">
      <c r="A3" t="s">
        <v>11</v>
      </c>
      <c r="B3" t="s">
        <v>12</v>
      </c>
      <c r="C3">
        <v>1000000</v>
      </c>
      <c r="D3" t="s">
        <v>13</v>
      </c>
      <c r="E3">
        <v>38000</v>
      </c>
      <c r="F3">
        <v>0</v>
      </c>
      <c r="G3">
        <v>1552</v>
      </c>
      <c r="H3">
        <v>22</v>
      </c>
      <c r="I3">
        <v>44</v>
      </c>
      <c r="J3">
        <v>3276361</v>
      </c>
      <c r="K3">
        <v>6281530</v>
      </c>
      <c r="L3">
        <v>1660</v>
      </c>
      <c r="M3">
        <v>115</v>
      </c>
    </row>
    <row r="4" spans="1:14">
      <c r="A4" t="s">
        <v>14</v>
      </c>
      <c r="B4" t="s">
        <v>12</v>
      </c>
      <c r="C4">
        <v>2500000</v>
      </c>
      <c r="D4" t="s">
        <v>13</v>
      </c>
      <c r="E4">
        <v>48000</v>
      </c>
      <c r="F4">
        <v>0</v>
      </c>
      <c r="G4">
        <v>722</v>
      </c>
      <c r="H4">
        <v>73</v>
      </c>
      <c r="I4">
        <v>18</v>
      </c>
      <c r="J4">
        <v>1980738</v>
      </c>
      <c r="K4">
        <v>3953925</v>
      </c>
      <c r="L4">
        <v>22220</v>
      </c>
      <c r="M4">
        <v>70</v>
      </c>
    </row>
    <row r="5" spans="1:14">
      <c r="A5" t="s">
        <v>15</v>
      </c>
      <c r="B5" t="s">
        <v>12</v>
      </c>
      <c r="C5">
        <v>6800000</v>
      </c>
      <c r="D5" t="s">
        <v>13</v>
      </c>
      <c r="E5">
        <v>55000</v>
      </c>
      <c r="F5">
        <v>50000</v>
      </c>
      <c r="G5">
        <v>3365</v>
      </c>
      <c r="H5">
        <v>12</v>
      </c>
      <c r="I5">
        <v>31</v>
      </c>
      <c r="J5">
        <v>2950595</v>
      </c>
      <c r="K5">
        <v>4005022</v>
      </c>
      <c r="L5">
        <v>34482</v>
      </c>
      <c r="M5">
        <v>11479</v>
      </c>
    </row>
    <row r="6" spans="1:14">
      <c r="A6" t="s">
        <v>16</v>
      </c>
      <c r="B6" t="s">
        <v>12</v>
      </c>
      <c r="C6">
        <v>4100000</v>
      </c>
      <c r="D6" t="s">
        <v>13</v>
      </c>
      <c r="E6">
        <v>45000</v>
      </c>
      <c r="F6">
        <v>50000</v>
      </c>
      <c r="G6">
        <v>3720</v>
      </c>
      <c r="H6">
        <v>45</v>
      </c>
      <c r="I6">
        <v>53</v>
      </c>
      <c r="J6">
        <v>2939071</v>
      </c>
      <c r="K6">
        <v>4138679</v>
      </c>
      <c r="L6">
        <v>11758</v>
      </c>
      <c r="M6">
        <v>12975</v>
      </c>
    </row>
    <row r="7" spans="1:14">
      <c r="A7" t="s">
        <v>17</v>
      </c>
      <c r="B7" t="s">
        <v>12</v>
      </c>
      <c r="C7">
        <v>2100000</v>
      </c>
      <c r="D7" t="s">
        <v>13</v>
      </c>
      <c r="E7">
        <v>35000</v>
      </c>
      <c r="F7">
        <v>50000</v>
      </c>
      <c r="G7">
        <v>2835</v>
      </c>
      <c r="H7">
        <v>28</v>
      </c>
      <c r="I7">
        <v>36</v>
      </c>
      <c r="J7">
        <v>2933476</v>
      </c>
      <c r="K7">
        <v>4107460</v>
      </c>
      <c r="L7">
        <v>19416</v>
      </c>
      <c r="M7">
        <v>12751</v>
      </c>
    </row>
    <row r="8" spans="1:14">
      <c r="A8" t="s">
        <v>18</v>
      </c>
      <c r="B8" t="s">
        <v>12</v>
      </c>
      <c r="C8">
        <v>7900000</v>
      </c>
      <c r="D8" t="s">
        <v>13</v>
      </c>
      <c r="E8">
        <v>50000</v>
      </c>
      <c r="F8">
        <v>50000</v>
      </c>
      <c r="G8">
        <v>4222</v>
      </c>
      <c r="H8">
        <v>106</v>
      </c>
      <c r="I8">
        <v>146</v>
      </c>
      <c r="J8">
        <v>2854030</v>
      </c>
      <c r="K8">
        <v>3522301</v>
      </c>
      <c r="L8">
        <v>15894</v>
      </c>
      <c r="M8">
        <v>11285</v>
      </c>
    </row>
    <row r="9" spans="1:14">
      <c r="A9" t="s">
        <v>19</v>
      </c>
      <c r="B9" t="s">
        <v>12</v>
      </c>
      <c r="C9">
        <v>5500000</v>
      </c>
      <c r="D9" t="s">
        <v>20</v>
      </c>
      <c r="E9">
        <v>50000</v>
      </c>
      <c r="F9">
        <v>20000</v>
      </c>
      <c r="G9">
        <v>1870</v>
      </c>
      <c r="H9">
        <v>17</v>
      </c>
      <c r="I9">
        <v>38</v>
      </c>
      <c r="J9">
        <v>927384</v>
      </c>
      <c r="K9">
        <v>2045176</v>
      </c>
      <c r="L9">
        <v>52112</v>
      </c>
      <c r="M9">
        <v>288</v>
      </c>
    </row>
    <row r="10" spans="1:14">
      <c r="A10" t="s">
        <v>21</v>
      </c>
      <c r="B10" t="s">
        <v>22</v>
      </c>
      <c r="C10">
        <v>338700</v>
      </c>
      <c r="D10" t="s">
        <v>23</v>
      </c>
      <c r="E10">
        <v>250000</v>
      </c>
      <c r="F10">
        <v>30000</v>
      </c>
      <c r="G10">
        <v>23000</v>
      </c>
      <c r="H10">
        <v>388</v>
      </c>
      <c r="I10">
        <v>182</v>
      </c>
      <c r="J10">
        <v>338700</v>
      </c>
      <c r="L10">
        <v>24967</v>
      </c>
      <c r="N10">
        <v>545224</v>
      </c>
    </row>
    <row r="11" spans="1:14">
      <c r="A11" t="s">
        <v>24</v>
      </c>
      <c r="B11" t="s">
        <v>22</v>
      </c>
      <c r="C11">
        <v>891000</v>
      </c>
      <c r="D11" t="s">
        <v>23</v>
      </c>
      <c r="E11">
        <v>60000</v>
      </c>
      <c r="F11">
        <v>15000</v>
      </c>
      <c r="G11">
        <v>27000</v>
      </c>
      <c r="H11">
        <v>47</v>
      </c>
      <c r="I11">
        <v>190</v>
      </c>
      <c r="J11">
        <v>362000</v>
      </c>
      <c r="L11">
        <v>27779</v>
      </c>
      <c r="N11">
        <v>865289</v>
      </c>
    </row>
    <row r="12" spans="1:14">
      <c r="A12" t="s">
        <v>25</v>
      </c>
      <c r="B12" t="s">
        <v>22</v>
      </c>
      <c r="C12">
        <v>921000</v>
      </c>
      <c r="D12" t="s">
        <v>23</v>
      </c>
      <c r="E12">
        <v>70000</v>
      </c>
      <c r="F12">
        <v>15000</v>
      </c>
      <c r="G12">
        <v>3578</v>
      </c>
      <c r="H12">
        <v>51</v>
      </c>
      <c r="I12">
        <v>56</v>
      </c>
      <c r="J12">
        <v>147000</v>
      </c>
      <c r="L12">
        <v>3846</v>
      </c>
      <c r="N12">
        <v>210675</v>
      </c>
    </row>
    <row r="13" spans="1:14">
      <c r="A13" t="s">
        <v>26</v>
      </c>
      <c r="B13" t="s">
        <v>22</v>
      </c>
      <c r="C13">
        <v>1000000</v>
      </c>
      <c r="D13" t="s">
        <v>23</v>
      </c>
      <c r="E13">
        <v>90000</v>
      </c>
      <c r="F13">
        <v>15000</v>
      </c>
      <c r="G13">
        <v>8204</v>
      </c>
      <c r="H13">
        <v>34</v>
      </c>
      <c r="I13">
        <v>49</v>
      </c>
      <c r="J13">
        <v>255200</v>
      </c>
      <c r="L13">
        <v>8483</v>
      </c>
      <c r="N13">
        <v>766752</v>
      </c>
    </row>
    <row r="14" spans="1:14">
      <c r="A14" t="s">
        <v>27</v>
      </c>
      <c r="B14" t="s">
        <v>22</v>
      </c>
      <c r="C14">
        <v>4100000</v>
      </c>
      <c r="D14" t="s">
        <v>23</v>
      </c>
      <c r="E14">
        <v>50000</v>
      </c>
      <c r="F14">
        <v>15000</v>
      </c>
      <c r="G14">
        <v>16000</v>
      </c>
      <c r="H14">
        <v>133</v>
      </c>
      <c r="I14">
        <v>62</v>
      </c>
      <c r="J14">
        <v>147000</v>
      </c>
      <c r="L14">
        <v>16718</v>
      </c>
      <c r="N14">
        <v>267399</v>
      </c>
    </row>
    <row r="15" spans="1:14">
      <c r="A15" t="s">
        <v>28</v>
      </c>
      <c r="B15" t="s">
        <v>22</v>
      </c>
      <c r="C15">
        <v>11800</v>
      </c>
      <c r="D15" t="s">
        <v>29</v>
      </c>
      <c r="E15">
        <v>14500</v>
      </c>
      <c r="F15">
        <v>15305.325000000001</v>
      </c>
      <c r="G15">
        <v>105</v>
      </c>
      <c r="H15">
        <v>5</v>
      </c>
      <c r="I15">
        <v>34</v>
      </c>
      <c r="J15">
        <v>448400</v>
      </c>
      <c r="K15">
        <v>606392</v>
      </c>
      <c r="L15">
        <v>3284</v>
      </c>
      <c r="M15">
        <v>3140</v>
      </c>
      <c r="N15">
        <v>615775</v>
      </c>
    </row>
    <row r="16" spans="1:14">
      <c r="A16" t="s">
        <v>30</v>
      </c>
      <c r="B16" t="s">
        <v>22</v>
      </c>
      <c r="C16">
        <v>25100</v>
      </c>
      <c r="D16" t="s">
        <v>29</v>
      </c>
      <c r="E16">
        <v>9600</v>
      </c>
      <c r="F16">
        <v>31899.424999999999</v>
      </c>
      <c r="G16">
        <v>1722</v>
      </c>
      <c r="H16">
        <v>24</v>
      </c>
      <c r="I16">
        <v>1643</v>
      </c>
      <c r="J16">
        <v>1100000</v>
      </c>
      <c r="K16">
        <v>1188296</v>
      </c>
      <c r="L16">
        <v>38389</v>
      </c>
      <c r="M16">
        <v>35000</v>
      </c>
      <c r="N16">
        <v>1208181</v>
      </c>
    </row>
    <row r="17" spans="1:14">
      <c r="A17" t="s">
        <v>31</v>
      </c>
      <c r="B17" t="s">
        <v>22</v>
      </c>
      <c r="C17">
        <v>77900</v>
      </c>
      <c r="D17" t="s">
        <v>29</v>
      </c>
      <c r="E17">
        <v>10000</v>
      </c>
      <c r="F17">
        <v>37550</v>
      </c>
      <c r="G17">
        <v>341</v>
      </c>
      <c r="H17">
        <v>13</v>
      </c>
      <c r="I17">
        <v>415</v>
      </c>
      <c r="J17">
        <v>1300000</v>
      </c>
      <c r="K17">
        <v>1528058</v>
      </c>
      <c r="L17">
        <v>6283</v>
      </c>
      <c r="M17">
        <v>5514</v>
      </c>
      <c r="N17">
        <v>1546658</v>
      </c>
    </row>
    <row r="18" spans="1:14">
      <c r="A18" t="s">
        <v>32</v>
      </c>
      <c r="B18" t="s">
        <v>22</v>
      </c>
      <c r="C18">
        <v>41900</v>
      </c>
      <c r="D18" t="s">
        <v>29</v>
      </c>
      <c r="E18">
        <v>12000</v>
      </c>
      <c r="F18">
        <v>32299.61</v>
      </c>
      <c r="G18">
        <v>196</v>
      </c>
      <c r="H18">
        <v>32</v>
      </c>
      <c r="I18">
        <v>103</v>
      </c>
      <c r="J18">
        <v>758200</v>
      </c>
      <c r="K18">
        <v>985638</v>
      </c>
      <c r="L18">
        <v>3278</v>
      </c>
      <c r="M18">
        <v>2947</v>
      </c>
      <c r="N18">
        <v>1042680</v>
      </c>
    </row>
    <row r="19" spans="1:14">
      <c r="A19" t="s">
        <v>33</v>
      </c>
      <c r="B19" t="s">
        <v>22</v>
      </c>
      <c r="C19">
        <v>11700</v>
      </c>
      <c r="D19" t="s">
        <v>29</v>
      </c>
      <c r="E19">
        <v>20000</v>
      </c>
      <c r="F19">
        <v>12252.49</v>
      </c>
      <c r="G19">
        <v>117</v>
      </c>
      <c r="H19">
        <v>6</v>
      </c>
      <c r="I19">
        <v>57</v>
      </c>
      <c r="J19">
        <v>170500</v>
      </c>
      <c r="K19">
        <v>366820</v>
      </c>
      <c r="L19">
        <v>2092</v>
      </c>
      <c r="M19">
        <v>1912</v>
      </c>
      <c r="N19">
        <v>380162</v>
      </c>
    </row>
    <row r="20" spans="1:14">
      <c r="A20" t="s">
        <v>34</v>
      </c>
      <c r="B20" t="s">
        <v>22</v>
      </c>
      <c r="C20">
        <v>95800</v>
      </c>
      <c r="D20" t="s">
        <v>29</v>
      </c>
      <c r="E20">
        <v>12000</v>
      </c>
      <c r="F20">
        <v>13244.29</v>
      </c>
      <c r="G20">
        <v>137</v>
      </c>
      <c r="H20">
        <v>2</v>
      </c>
      <c r="I20">
        <v>41</v>
      </c>
      <c r="J20">
        <v>448200</v>
      </c>
      <c r="K20">
        <v>610041</v>
      </c>
      <c r="L20">
        <v>1777</v>
      </c>
      <c r="M20">
        <v>1597</v>
      </c>
      <c r="N20">
        <v>623875</v>
      </c>
    </row>
    <row r="21" spans="1:14">
      <c r="A21" t="s">
        <v>35</v>
      </c>
      <c r="B21" t="s">
        <v>22</v>
      </c>
      <c r="C21">
        <v>831000</v>
      </c>
      <c r="D21" t="s">
        <v>29</v>
      </c>
      <c r="E21">
        <v>25000</v>
      </c>
      <c r="F21">
        <v>10960.108329999999</v>
      </c>
      <c r="G21">
        <v>158</v>
      </c>
      <c r="H21">
        <v>21</v>
      </c>
      <c r="I21">
        <v>34</v>
      </c>
      <c r="J21">
        <v>300400</v>
      </c>
      <c r="K21">
        <v>330350</v>
      </c>
      <c r="L21">
        <v>3536</v>
      </c>
      <c r="M21">
        <v>3323</v>
      </c>
      <c r="N21">
        <v>358540</v>
      </c>
    </row>
    <row r="22" spans="1:14">
      <c r="A22" t="s">
        <v>36</v>
      </c>
      <c r="B22" t="s">
        <v>22</v>
      </c>
      <c r="C22">
        <v>35500</v>
      </c>
      <c r="D22" t="s">
        <v>29</v>
      </c>
      <c r="E22">
        <v>12000</v>
      </c>
      <c r="F22">
        <v>11675.28333</v>
      </c>
      <c r="G22">
        <v>1631</v>
      </c>
      <c r="H22">
        <v>21</v>
      </c>
      <c r="I22">
        <v>965</v>
      </c>
      <c r="J22">
        <v>445500</v>
      </c>
      <c r="K22">
        <v>533996</v>
      </c>
      <c r="L22">
        <v>13617</v>
      </c>
      <c r="M22">
        <v>11000</v>
      </c>
      <c r="N22">
        <v>445500</v>
      </c>
    </row>
    <row r="23" spans="1:14">
      <c r="A23" t="s">
        <v>37</v>
      </c>
      <c r="B23" t="s">
        <v>22</v>
      </c>
      <c r="C23">
        <v>44000</v>
      </c>
      <c r="D23" t="s">
        <v>29</v>
      </c>
      <c r="E23">
        <v>12000</v>
      </c>
      <c r="F23">
        <v>14812.825000000001</v>
      </c>
      <c r="G23">
        <v>138</v>
      </c>
      <c r="H23">
        <v>1</v>
      </c>
      <c r="I23">
        <v>59</v>
      </c>
      <c r="J23">
        <v>328900</v>
      </c>
      <c r="K23">
        <v>537322</v>
      </c>
      <c r="L23">
        <v>2835</v>
      </c>
      <c r="M23">
        <v>2637</v>
      </c>
      <c r="N23">
        <v>547711</v>
      </c>
    </row>
    <row r="24" spans="1:14">
      <c r="A24" t="s">
        <v>38</v>
      </c>
      <c r="B24" t="s">
        <v>22</v>
      </c>
      <c r="C24">
        <v>70500</v>
      </c>
      <c r="D24" t="s">
        <v>39</v>
      </c>
      <c r="E24">
        <v>48500</v>
      </c>
      <c r="F24">
        <v>225</v>
      </c>
      <c r="G24">
        <v>14</v>
      </c>
      <c r="H24">
        <v>6</v>
      </c>
      <c r="I24">
        <v>3</v>
      </c>
      <c r="J24">
        <v>13100</v>
      </c>
      <c r="K24">
        <v>7416</v>
      </c>
      <c r="L24">
        <v>1132</v>
      </c>
      <c r="M24">
        <v>1109</v>
      </c>
      <c r="N24">
        <v>15717</v>
      </c>
    </row>
    <row r="25" spans="1:14">
      <c r="A25" t="s">
        <v>40</v>
      </c>
      <c r="B25" t="s">
        <v>22</v>
      </c>
      <c r="C25">
        <v>68100</v>
      </c>
      <c r="D25" t="s">
        <v>39</v>
      </c>
      <c r="E25">
        <v>20000</v>
      </c>
      <c r="F25">
        <v>519</v>
      </c>
      <c r="G25">
        <v>3</v>
      </c>
      <c r="H25">
        <v>0</v>
      </c>
      <c r="I25">
        <v>0</v>
      </c>
      <c r="J25">
        <v>22000</v>
      </c>
      <c r="K25">
        <v>25229</v>
      </c>
      <c r="L25">
        <v>209</v>
      </c>
      <c r="M25">
        <v>206</v>
      </c>
      <c r="N25">
        <v>26180</v>
      </c>
    </row>
    <row r="26" spans="1:14">
      <c r="A26" t="s">
        <v>41</v>
      </c>
      <c r="B26" t="s">
        <v>22</v>
      </c>
      <c r="C26">
        <v>22000</v>
      </c>
      <c r="D26" t="s">
        <v>39</v>
      </c>
      <c r="E26">
        <v>19000</v>
      </c>
      <c r="F26">
        <v>6421</v>
      </c>
      <c r="G26">
        <v>212</v>
      </c>
      <c r="H26">
        <v>34</v>
      </c>
      <c r="I26">
        <v>19</v>
      </c>
      <c r="J26">
        <v>208000</v>
      </c>
      <c r="K26">
        <v>264245</v>
      </c>
      <c r="L26">
        <v>19265</v>
      </c>
      <c r="M26">
        <v>19000</v>
      </c>
      <c r="N26">
        <v>274077</v>
      </c>
    </row>
    <row r="27" spans="1:14">
      <c r="A27" t="s">
        <v>42</v>
      </c>
      <c r="B27" t="s">
        <v>22</v>
      </c>
      <c r="C27">
        <v>24300</v>
      </c>
      <c r="D27" t="s">
        <v>39</v>
      </c>
      <c r="E27">
        <v>33000</v>
      </c>
      <c r="F27">
        <v>82</v>
      </c>
      <c r="G27">
        <v>18</v>
      </c>
      <c r="H27">
        <v>8</v>
      </c>
      <c r="I27">
        <v>5</v>
      </c>
      <c r="J27">
        <v>10600</v>
      </c>
      <c r="K27">
        <v>4294</v>
      </c>
      <c r="L27">
        <v>181</v>
      </c>
      <c r="M27">
        <v>150</v>
      </c>
      <c r="N27">
        <v>11717</v>
      </c>
    </row>
    <row r="28" spans="1:14">
      <c r="A28" t="s">
        <v>43</v>
      </c>
      <c r="B28" t="s">
        <v>22</v>
      </c>
      <c r="C28">
        <v>78500</v>
      </c>
      <c r="D28" t="s">
        <v>39</v>
      </c>
      <c r="E28">
        <v>23500</v>
      </c>
      <c r="F28">
        <v>2196</v>
      </c>
      <c r="G28">
        <v>26</v>
      </c>
      <c r="H28">
        <v>6</v>
      </c>
      <c r="I28">
        <v>5</v>
      </c>
      <c r="J28">
        <v>55600</v>
      </c>
      <c r="K28">
        <v>60655</v>
      </c>
      <c r="L28">
        <v>1927</v>
      </c>
      <c r="M28">
        <v>1890</v>
      </c>
      <c r="N28">
        <v>65117</v>
      </c>
    </row>
    <row r="29" spans="1:14">
      <c r="A29" t="s">
        <v>44</v>
      </c>
      <c r="B29" t="s">
        <v>22</v>
      </c>
      <c r="C29">
        <v>51300</v>
      </c>
      <c r="D29" t="s">
        <v>39</v>
      </c>
      <c r="E29">
        <v>43500</v>
      </c>
      <c r="F29">
        <v>119736</v>
      </c>
      <c r="G29">
        <v>2728</v>
      </c>
      <c r="H29">
        <v>95</v>
      </c>
      <c r="I29">
        <v>305</v>
      </c>
      <c r="J29">
        <v>2700000</v>
      </c>
      <c r="K29">
        <v>3953224</v>
      </c>
      <c r="L29">
        <v>134128</v>
      </c>
      <c r="M29">
        <v>131000</v>
      </c>
      <c r="N29">
        <v>4062792</v>
      </c>
    </row>
    <row r="30" spans="1:14">
      <c r="A30" t="s">
        <v>45</v>
      </c>
      <c r="B30" t="s">
        <v>22</v>
      </c>
      <c r="C30">
        <v>25500</v>
      </c>
      <c r="D30" t="s">
        <v>39</v>
      </c>
      <c r="E30">
        <v>23500</v>
      </c>
      <c r="F30">
        <v>118</v>
      </c>
      <c r="G30">
        <v>5</v>
      </c>
      <c r="H30">
        <v>1</v>
      </c>
      <c r="I30">
        <v>0</v>
      </c>
      <c r="J30">
        <v>5700</v>
      </c>
      <c r="K30">
        <v>3558</v>
      </c>
      <c r="L30">
        <v>153</v>
      </c>
      <c r="M30">
        <v>147</v>
      </c>
      <c r="N30">
        <v>6482</v>
      </c>
    </row>
    <row r="31" spans="1:14">
      <c r="A31" t="s">
        <v>46</v>
      </c>
      <c r="B31" t="s">
        <v>22</v>
      </c>
      <c r="C31">
        <v>18200</v>
      </c>
      <c r="D31" t="s">
        <v>39</v>
      </c>
      <c r="E31">
        <v>18500</v>
      </c>
      <c r="F31">
        <v>64478</v>
      </c>
      <c r="G31">
        <v>468</v>
      </c>
      <c r="H31">
        <v>9</v>
      </c>
      <c r="I31">
        <v>62</v>
      </c>
      <c r="J31">
        <v>2000000</v>
      </c>
      <c r="K31">
        <v>2754338</v>
      </c>
      <c r="L31">
        <v>11539</v>
      </c>
      <c r="M31">
        <v>11000</v>
      </c>
      <c r="N31">
        <v>2810651</v>
      </c>
    </row>
    <row r="32" spans="1:14">
      <c r="A32" t="s">
        <v>47</v>
      </c>
      <c r="B32" t="s">
        <v>22</v>
      </c>
      <c r="C32">
        <v>72900</v>
      </c>
      <c r="D32" t="s">
        <v>39</v>
      </c>
      <c r="E32">
        <v>22000</v>
      </c>
      <c r="F32">
        <v>51689</v>
      </c>
      <c r="G32">
        <v>222</v>
      </c>
      <c r="H32">
        <v>11</v>
      </c>
      <c r="I32">
        <v>59</v>
      </c>
      <c r="J32">
        <v>1000000</v>
      </c>
      <c r="K32">
        <v>1590892</v>
      </c>
      <c r="L32">
        <v>4150</v>
      </c>
      <c r="M32">
        <v>3858</v>
      </c>
      <c r="N32">
        <v>1645090</v>
      </c>
    </row>
    <row r="33" spans="1:14">
      <c r="A33" t="s">
        <v>48</v>
      </c>
      <c r="B33" t="s">
        <v>22</v>
      </c>
      <c r="C33">
        <v>54500</v>
      </c>
      <c r="D33" t="s">
        <v>39</v>
      </c>
      <c r="E33">
        <v>19000</v>
      </c>
      <c r="F33">
        <v>1317</v>
      </c>
      <c r="G33">
        <v>63</v>
      </c>
      <c r="H33">
        <v>3</v>
      </c>
      <c r="I33">
        <v>4</v>
      </c>
      <c r="J33">
        <v>51200</v>
      </c>
      <c r="K33">
        <v>52167</v>
      </c>
      <c r="L33">
        <v>1752</v>
      </c>
      <c r="M33">
        <v>1682</v>
      </c>
      <c r="N33">
        <v>59601</v>
      </c>
    </row>
    <row r="34" spans="1:14">
      <c r="A34" t="s">
        <v>49</v>
      </c>
      <c r="B34" t="s">
        <v>22</v>
      </c>
      <c r="C34">
        <v>95000</v>
      </c>
      <c r="D34" t="s">
        <v>39</v>
      </c>
      <c r="E34">
        <v>33000</v>
      </c>
      <c r="F34">
        <v>2650</v>
      </c>
      <c r="G34">
        <v>136</v>
      </c>
      <c r="H34">
        <v>20</v>
      </c>
      <c r="I34">
        <v>20</v>
      </c>
      <c r="J34">
        <v>220400</v>
      </c>
      <c r="K34">
        <v>93152</v>
      </c>
      <c r="L34">
        <v>4423</v>
      </c>
      <c r="M34">
        <v>4247</v>
      </c>
      <c r="N34">
        <v>265472</v>
      </c>
    </row>
    <row r="35" spans="1:14">
      <c r="A35" t="s">
        <v>50</v>
      </c>
      <c r="B35" t="s">
        <v>22</v>
      </c>
      <c r="C35">
        <v>71200</v>
      </c>
      <c r="D35" t="s">
        <v>39</v>
      </c>
      <c r="E35">
        <v>34000</v>
      </c>
      <c r="F35">
        <v>2196</v>
      </c>
      <c r="G35">
        <v>90</v>
      </c>
      <c r="H35">
        <v>1</v>
      </c>
      <c r="I35">
        <v>56</v>
      </c>
      <c r="J35">
        <v>76400</v>
      </c>
      <c r="K35">
        <v>81495</v>
      </c>
      <c r="L35">
        <v>596</v>
      </c>
      <c r="M35">
        <v>449</v>
      </c>
      <c r="N35">
        <v>87552</v>
      </c>
    </row>
    <row r="36" spans="1:14">
      <c r="A36" t="s">
        <v>51</v>
      </c>
      <c r="B36" t="s">
        <v>12</v>
      </c>
      <c r="C36">
        <v>73000</v>
      </c>
      <c r="D36" t="s">
        <v>39</v>
      </c>
      <c r="E36">
        <v>30000</v>
      </c>
      <c r="F36">
        <v>20000</v>
      </c>
      <c r="G36" t="s">
        <v>52</v>
      </c>
      <c r="H36">
        <v>1</v>
      </c>
      <c r="I36">
        <v>9</v>
      </c>
      <c r="J36">
        <v>78402</v>
      </c>
      <c r="K36">
        <v>1410856</v>
      </c>
      <c r="L36">
        <v>158</v>
      </c>
      <c r="M36">
        <v>1</v>
      </c>
      <c r="N36">
        <v>124520</v>
      </c>
    </row>
    <row r="37" spans="1:14">
      <c r="A37" t="s">
        <v>53</v>
      </c>
      <c r="B37" t="s">
        <v>22</v>
      </c>
      <c r="C37">
        <v>185000</v>
      </c>
      <c r="D37" t="s">
        <v>39</v>
      </c>
      <c r="E37">
        <v>37000</v>
      </c>
      <c r="F37">
        <v>10152</v>
      </c>
      <c r="G37">
        <v>53</v>
      </c>
      <c r="H37">
        <v>4</v>
      </c>
      <c r="I37">
        <v>19</v>
      </c>
      <c r="J37">
        <v>236600</v>
      </c>
      <c r="K37">
        <v>294548</v>
      </c>
      <c r="L37">
        <v>834</v>
      </c>
      <c r="M37">
        <v>758</v>
      </c>
      <c r="N37">
        <v>307137</v>
      </c>
    </row>
    <row r="38" spans="1:14">
      <c r="A38" t="s">
        <v>54</v>
      </c>
      <c r="B38" t="s">
        <v>22</v>
      </c>
      <c r="C38">
        <v>256100</v>
      </c>
      <c r="D38" t="s">
        <v>39</v>
      </c>
      <c r="E38">
        <v>45500</v>
      </c>
      <c r="F38">
        <v>21</v>
      </c>
      <c r="G38">
        <v>9</v>
      </c>
      <c r="H38">
        <v>0</v>
      </c>
      <c r="I38">
        <v>1</v>
      </c>
      <c r="J38">
        <v>9100</v>
      </c>
      <c r="K38">
        <v>890</v>
      </c>
      <c r="L38">
        <v>219</v>
      </c>
      <c r="M38">
        <v>209</v>
      </c>
      <c r="N38">
        <v>11929</v>
      </c>
    </row>
    <row r="39" spans="1:14">
      <c r="A39" t="s">
        <v>55</v>
      </c>
      <c r="B39" t="s">
        <v>22</v>
      </c>
      <c r="C39">
        <v>143400</v>
      </c>
      <c r="D39" t="s">
        <v>39</v>
      </c>
      <c r="E39">
        <v>48000</v>
      </c>
      <c r="F39">
        <v>20</v>
      </c>
      <c r="G39">
        <v>45</v>
      </c>
      <c r="H39">
        <v>2</v>
      </c>
      <c r="I39">
        <v>1</v>
      </c>
      <c r="J39">
        <v>13400</v>
      </c>
      <c r="K39">
        <v>1330</v>
      </c>
      <c r="L39">
        <v>2339</v>
      </c>
      <c r="M39">
        <v>2291</v>
      </c>
      <c r="N39">
        <v>15000</v>
      </c>
    </row>
    <row r="40" spans="1:14">
      <c r="A40" t="s">
        <v>56</v>
      </c>
      <c r="B40" t="s">
        <v>22</v>
      </c>
      <c r="C40">
        <v>187800</v>
      </c>
      <c r="D40" t="s">
        <v>39</v>
      </c>
      <c r="E40">
        <v>42500</v>
      </c>
      <c r="F40">
        <v>2063</v>
      </c>
      <c r="G40">
        <v>9</v>
      </c>
      <c r="H40">
        <v>3</v>
      </c>
      <c r="I40">
        <v>5</v>
      </c>
      <c r="J40">
        <v>69500</v>
      </c>
      <c r="K40">
        <v>71104</v>
      </c>
      <c r="L40">
        <v>225</v>
      </c>
      <c r="M40">
        <v>208</v>
      </c>
      <c r="N40">
        <v>72655</v>
      </c>
    </row>
    <row r="41" spans="1:14">
      <c r="A41" t="s">
        <v>57</v>
      </c>
      <c r="B41" t="s">
        <v>22</v>
      </c>
      <c r="C41">
        <v>152000</v>
      </c>
      <c r="D41" t="s">
        <v>39</v>
      </c>
      <c r="E41">
        <v>49500</v>
      </c>
      <c r="F41">
        <v>3003</v>
      </c>
      <c r="G41">
        <v>52</v>
      </c>
      <c r="H41">
        <v>8</v>
      </c>
      <c r="I41">
        <v>16</v>
      </c>
      <c r="J41">
        <v>70300</v>
      </c>
      <c r="K41">
        <v>105234</v>
      </c>
      <c r="L41">
        <v>4852</v>
      </c>
      <c r="M41">
        <v>4776</v>
      </c>
      <c r="N41">
        <v>115159</v>
      </c>
    </row>
    <row r="42" spans="1:14">
      <c r="A42" t="s">
        <v>58</v>
      </c>
      <c r="B42" t="s">
        <v>22</v>
      </c>
      <c r="C42">
        <v>253400</v>
      </c>
      <c r="D42" t="s">
        <v>39</v>
      </c>
      <c r="E42">
        <v>63000</v>
      </c>
      <c r="F42">
        <v>38998</v>
      </c>
      <c r="G42">
        <v>1198</v>
      </c>
      <c r="H42">
        <v>108</v>
      </c>
      <c r="I42">
        <v>180</v>
      </c>
      <c r="J42">
        <v>1300000</v>
      </c>
      <c r="K42">
        <v>1705144</v>
      </c>
      <c r="L42">
        <v>15486</v>
      </c>
      <c r="M42">
        <v>14000</v>
      </c>
      <c r="N42">
        <v>1791149</v>
      </c>
    </row>
    <row r="43" spans="1:14">
      <c r="A43" t="s">
        <v>59</v>
      </c>
      <c r="B43" t="s">
        <v>22</v>
      </c>
      <c r="C43">
        <v>144000</v>
      </c>
      <c r="D43" t="s">
        <v>39</v>
      </c>
      <c r="E43">
        <v>29000</v>
      </c>
      <c r="F43">
        <v>6</v>
      </c>
      <c r="G43">
        <v>4</v>
      </c>
      <c r="H43">
        <v>3</v>
      </c>
      <c r="I43">
        <v>0</v>
      </c>
      <c r="J43">
        <v>1600</v>
      </c>
      <c r="K43">
        <v>412</v>
      </c>
      <c r="L43">
        <v>75</v>
      </c>
      <c r="M43">
        <v>68</v>
      </c>
      <c r="N43">
        <v>1710</v>
      </c>
    </row>
    <row r="44" spans="1:14">
      <c r="A44" t="s">
        <v>60</v>
      </c>
      <c r="B44" t="s">
        <v>22</v>
      </c>
      <c r="C44">
        <v>130000</v>
      </c>
      <c r="D44" t="s">
        <v>39</v>
      </c>
      <c r="E44">
        <v>59500</v>
      </c>
      <c r="F44">
        <v>137</v>
      </c>
      <c r="G44">
        <v>101</v>
      </c>
      <c r="H44">
        <v>4</v>
      </c>
      <c r="I44">
        <v>82</v>
      </c>
      <c r="J44">
        <v>21100</v>
      </c>
      <c r="K44">
        <v>5322</v>
      </c>
      <c r="L44">
        <v>1602</v>
      </c>
      <c r="M44">
        <v>1415</v>
      </c>
      <c r="N44">
        <v>25420</v>
      </c>
    </row>
    <row r="45" spans="1:14">
      <c r="A45" t="s">
        <v>61</v>
      </c>
      <c r="B45" t="s">
        <v>22</v>
      </c>
      <c r="C45">
        <v>886000</v>
      </c>
      <c r="D45" t="s">
        <v>39</v>
      </c>
      <c r="E45">
        <v>73000</v>
      </c>
      <c r="F45">
        <v>42049</v>
      </c>
      <c r="G45">
        <v>210</v>
      </c>
      <c r="H45">
        <v>19</v>
      </c>
      <c r="I45">
        <v>52</v>
      </c>
      <c r="J45">
        <v>644800</v>
      </c>
      <c r="K45">
        <v>1169236</v>
      </c>
      <c r="L45">
        <v>14281</v>
      </c>
      <c r="M45">
        <v>14000</v>
      </c>
      <c r="N45">
        <v>1205239</v>
      </c>
    </row>
    <row r="46" spans="1:14">
      <c r="A46" t="s">
        <v>62</v>
      </c>
      <c r="B46" t="s">
        <v>12</v>
      </c>
      <c r="C46">
        <v>525000</v>
      </c>
      <c r="D46" t="s">
        <v>39</v>
      </c>
      <c r="E46">
        <v>45000</v>
      </c>
      <c r="F46">
        <v>20000</v>
      </c>
      <c r="G46">
        <v>596</v>
      </c>
      <c r="H46">
        <v>3</v>
      </c>
      <c r="I46">
        <v>4</v>
      </c>
      <c r="J46">
        <v>56162</v>
      </c>
      <c r="K46">
        <v>1379637</v>
      </c>
      <c r="L46">
        <v>1457</v>
      </c>
      <c r="M46">
        <v>854</v>
      </c>
      <c r="N46">
        <v>87529</v>
      </c>
    </row>
    <row r="47" spans="1:14">
      <c r="A47" t="s">
        <v>63</v>
      </c>
      <c r="B47" t="s">
        <v>22</v>
      </c>
      <c r="C47">
        <v>1000000</v>
      </c>
      <c r="D47" t="s">
        <v>39</v>
      </c>
      <c r="E47">
        <v>65000</v>
      </c>
      <c r="F47">
        <v>14</v>
      </c>
      <c r="G47">
        <v>14</v>
      </c>
      <c r="H47">
        <v>21</v>
      </c>
      <c r="I47">
        <v>7</v>
      </c>
      <c r="J47">
        <v>4300</v>
      </c>
      <c r="K47">
        <v>1124</v>
      </c>
      <c r="L47">
        <v>261</v>
      </c>
      <c r="M47">
        <v>219</v>
      </c>
      <c r="N47">
        <v>50063</v>
      </c>
    </row>
    <row r="48" spans="1:14">
      <c r="A48" t="s">
        <v>64</v>
      </c>
      <c r="B48" t="s">
        <v>12</v>
      </c>
      <c r="C48">
        <v>600000</v>
      </c>
      <c r="D48" t="s">
        <v>39</v>
      </c>
      <c r="E48">
        <v>40000</v>
      </c>
      <c r="F48">
        <v>20000</v>
      </c>
      <c r="G48">
        <v>221</v>
      </c>
      <c r="H48">
        <v>0</v>
      </c>
      <c r="I48">
        <v>15</v>
      </c>
      <c r="J48">
        <v>143262</v>
      </c>
      <c r="K48">
        <v>1460045</v>
      </c>
      <c r="L48">
        <v>251</v>
      </c>
      <c r="M48">
        <v>15</v>
      </c>
      <c r="N48">
        <v>225672</v>
      </c>
    </row>
    <row r="49" spans="1:14">
      <c r="A49" t="s">
        <v>65</v>
      </c>
      <c r="B49" t="s">
        <v>12</v>
      </c>
      <c r="C49">
        <v>565000</v>
      </c>
      <c r="D49" t="s">
        <v>39</v>
      </c>
      <c r="E49">
        <v>42000</v>
      </c>
      <c r="F49">
        <v>20000</v>
      </c>
      <c r="G49">
        <v>668</v>
      </c>
      <c r="H49">
        <v>68</v>
      </c>
      <c r="I49">
        <v>109</v>
      </c>
      <c r="J49">
        <v>189613</v>
      </c>
      <c r="K49">
        <v>1503811</v>
      </c>
      <c r="L49">
        <v>8491</v>
      </c>
      <c r="M49">
        <v>7646</v>
      </c>
      <c r="N49">
        <v>257052</v>
      </c>
    </row>
    <row r="50" spans="1:14">
      <c r="A50" t="s">
        <v>66</v>
      </c>
      <c r="B50" t="s">
        <v>12</v>
      </c>
      <c r="C50">
        <v>3200000</v>
      </c>
      <c r="D50" t="s">
        <v>29</v>
      </c>
      <c r="E50">
        <v>80000</v>
      </c>
      <c r="F50">
        <v>51000</v>
      </c>
      <c r="G50">
        <v>3298</v>
      </c>
      <c r="H50">
        <v>11</v>
      </c>
      <c r="I50">
        <v>15</v>
      </c>
      <c r="J50">
        <v>3745369</v>
      </c>
      <c r="K50">
        <v>4577513</v>
      </c>
      <c r="L50">
        <v>50216</v>
      </c>
      <c r="M50">
        <v>845</v>
      </c>
    </row>
    <row r="51" spans="1:14">
      <c r="A51" t="s">
        <v>67</v>
      </c>
      <c r="B51" t="s">
        <v>12</v>
      </c>
      <c r="C51">
        <v>261000</v>
      </c>
      <c r="D51" t="s">
        <v>29</v>
      </c>
      <c r="E51">
        <v>50000</v>
      </c>
      <c r="F51">
        <v>51000</v>
      </c>
      <c r="G51">
        <v>1007</v>
      </c>
      <c r="H51">
        <v>7</v>
      </c>
      <c r="I51">
        <v>30</v>
      </c>
      <c r="J51">
        <v>3170129</v>
      </c>
      <c r="K51">
        <v>4228786</v>
      </c>
      <c r="L51">
        <v>5376</v>
      </c>
      <c r="M51">
        <v>1552</v>
      </c>
    </row>
    <row r="52" spans="1:14">
      <c r="A52" t="s">
        <v>68</v>
      </c>
      <c r="B52" t="s">
        <v>12</v>
      </c>
      <c r="C52">
        <v>614000</v>
      </c>
      <c r="D52" t="s">
        <v>29</v>
      </c>
      <c r="E52">
        <v>70000</v>
      </c>
      <c r="F52">
        <v>24000</v>
      </c>
      <c r="G52">
        <v>184</v>
      </c>
      <c r="H52">
        <v>4</v>
      </c>
      <c r="I52">
        <v>7</v>
      </c>
      <c r="J52">
        <v>1218406</v>
      </c>
      <c r="K52">
        <v>1372712</v>
      </c>
      <c r="L52">
        <v>2541</v>
      </c>
      <c r="M52">
        <v>27</v>
      </c>
    </row>
    <row r="53" spans="1:14">
      <c r="A53" t="s">
        <v>69</v>
      </c>
      <c r="B53" t="s">
        <v>12</v>
      </c>
      <c r="C53">
        <v>772000</v>
      </c>
      <c r="D53" t="s">
        <v>29</v>
      </c>
      <c r="E53">
        <v>70000</v>
      </c>
      <c r="F53">
        <v>24000</v>
      </c>
      <c r="G53">
        <v>4017</v>
      </c>
      <c r="H53">
        <v>68</v>
      </c>
      <c r="I53">
        <v>435</v>
      </c>
      <c r="J53">
        <v>1314130</v>
      </c>
      <c r="K53">
        <v>1570227</v>
      </c>
      <c r="L53">
        <v>23433</v>
      </c>
      <c r="M53">
        <v>5</v>
      </c>
    </row>
    <row r="54" spans="1:14">
      <c r="A54" t="s">
        <v>70</v>
      </c>
      <c r="B54" t="s">
        <v>22</v>
      </c>
      <c r="C54">
        <v>1300000</v>
      </c>
      <c r="D54" t="s">
        <v>29</v>
      </c>
      <c r="E54">
        <v>135000</v>
      </c>
      <c r="F54">
        <v>239204.33</v>
      </c>
      <c r="G54">
        <v>78000</v>
      </c>
      <c r="H54">
        <v>137</v>
      </c>
      <c r="I54">
        <v>763</v>
      </c>
      <c r="J54">
        <v>2700000</v>
      </c>
      <c r="K54">
        <v>4814384</v>
      </c>
      <c r="L54">
        <v>81781</v>
      </c>
      <c r="M54">
        <v>14624</v>
      </c>
    </row>
    <row r="55" spans="1:14">
      <c r="A55" t="s">
        <v>71</v>
      </c>
      <c r="B55" t="s">
        <v>22</v>
      </c>
      <c r="C55">
        <v>1400000</v>
      </c>
      <c r="D55" t="s">
        <v>29</v>
      </c>
      <c r="E55">
        <v>355000</v>
      </c>
      <c r="F55">
        <v>210795.67</v>
      </c>
      <c r="G55">
        <v>78000</v>
      </c>
      <c r="H55">
        <v>322</v>
      </c>
      <c r="I55">
        <v>402</v>
      </c>
      <c r="J55">
        <v>2700000</v>
      </c>
      <c r="K55">
        <v>4934269</v>
      </c>
      <c r="L55">
        <v>80847</v>
      </c>
      <c r="M55">
        <v>8009</v>
      </c>
    </row>
    <row r="56" spans="1:14">
      <c r="A56" t="s">
        <v>72</v>
      </c>
      <c r="B56" t="s">
        <v>22</v>
      </c>
      <c r="C56">
        <v>218900</v>
      </c>
      <c r="D56" t="s">
        <v>29</v>
      </c>
      <c r="E56">
        <v>52000</v>
      </c>
      <c r="F56">
        <v>59989.97</v>
      </c>
      <c r="G56">
        <v>34000</v>
      </c>
      <c r="H56">
        <v>36</v>
      </c>
      <c r="I56">
        <v>1717</v>
      </c>
      <c r="J56">
        <v>1800000</v>
      </c>
      <c r="K56">
        <v>2077592</v>
      </c>
      <c r="L56">
        <v>40621</v>
      </c>
      <c r="M56">
        <v>0</v>
      </c>
    </row>
    <row r="57" spans="1:14">
      <c r="A57" t="s">
        <v>73</v>
      </c>
      <c r="B57" t="s">
        <v>22</v>
      </c>
      <c r="C57">
        <v>112700</v>
      </c>
      <c r="D57" t="s">
        <v>29</v>
      </c>
      <c r="E57">
        <v>50000</v>
      </c>
      <c r="F57">
        <v>91235.41</v>
      </c>
      <c r="G57">
        <v>50000</v>
      </c>
      <c r="H57">
        <v>49</v>
      </c>
      <c r="I57">
        <v>463</v>
      </c>
      <c r="J57">
        <v>1400000</v>
      </c>
      <c r="K57">
        <v>3267603</v>
      </c>
      <c r="L57">
        <v>51639</v>
      </c>
      <c r="M57">
        <v>25085</v>
      </c>
    </row>
    <row r="58" spans="1:14">
      <c r="A58" t="s">
        <v>74</v>
      </c>
      <c r="B58" t="s">
        <v>22</v>
      </c>
      <c r="C58">
        <v>733500</v>
      </c>
      <c r="D58" t="s">
        <v>29</v>
      </c>
      <c r="E58">
        <v>28000</v>
      </c>
      <c r="F58">
        <v>85796.5</v>
      </c>
      <c r="G58">
        <v>60000</v>
      </c>
      <c r="H58">
        <v>51</v>
      </c>
      <c r="I58">
        <v>318</v>
      </c>
      <c r="J58">
        <v>2100000</v>
      </c>
      <c r="K58">
        <v>2338694</v>
      </c>
      <c r="L58">
        <v>61643</v>
      </c>
      <c r="M58">
        <v>157</v>
      </c>
    </row>
    <row r="59" spans="1:14">
      <c r="A59" t="s">
        <v>75</v>
      </c>
      <c r="B59" t="s">
        <v>22</v>
      </c>
      <c r="C59">
        <v>246800</v>
      </c>
      <c r="D59" t="s">
        <v>29</v>
      </c>
      <c r="E59">
        <v>20000</v>
      </c>
      <c r="F59">
        <v>63340.93</v>
      </c>
      <c r="G59">
        <v>13000</v>
      </c>
      <c r="H59">
        <v>22</v>
      </c>
      <c r="I59">
        <v>351</v>
      </c>
      <c r="J59">
        <v>1300000</v>
      </c>
      <c r="K59">
        <v>1551778</v>
      </c>
      <c r="L59">
        <v>14410</v>
      </c>
      <c r="M59">
        <v>332</v>
      </c>
    </row>
    <row r="60" spans="1:14">
      <c r="A60" t="s">
        <v>76</v>
      </c>
      <c r="B60" t="s">
        <v>22</v>
      </c>
      <c r="C60">
        <v>107100</v>
      </c>
      <c r="D60" t="s">
        <v>29</v>
      </c>
      <c r="E60">
        <v>12000</v>
      </c>
      <c r="F60">
        <v>101877.52</v>
      </c>
      <c r="G60">
        <v>7486</v>
      </c>
      <c r="H60">
        <v>14</v>
      </c>
      <c r="I60">
        <v>116</v>
      </c>
      <c r="J60">
        <v>752400</v>
      </c>
      <c r="K60">
        <v>3336306</v>
      </c>
      <c r="L60">
        <v>8074</v>
      </c>
      <c r="M60">
        <v>6518</v>
      </c>
    </row>
    <row r="61" spans="1:14">
      <c r="A61" t="s">
        <v>77</v>
      </c>
      <c r="B61" t="s">
        <v>22</v>
      </c>
      <c r="C61">
        <v>3700000</v>
      </c>
      <c r="D61" t="s">
        <v>29</v>
      </c>
      <c r="E61">
        <v>150000</v>
      </c>
      <c r="F61">
        <v>97759.67</v>
      </c>
      <c r="G61">
        <v>85000</v>
      </c>
      <c r="H61">
        <v>44</v>
      </c>
      <c r="I61">
        <v>250</v>
      </c>
      <c r="J61">
        <v>2400000</v>
      </c>
      <c r="K61">
        <v>2998129</v>
      </c>
      <c r="L61">
        <v>86300</v>
      </c>
      <c r="M61">
        <v>20376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  <outlinePr summaryBelow="0" summaryRight="0"/>
  </sheetPr>
  <dimension ref="A1:A1000"/>
  <sheetViews>
    <sheetView workbookViewId="0"/>
  </sheetViews>
  <sheetFormatPr defaultColWidth="12.6640625" defaultRowHeight="15.75" customHeight="1"/>
  <sheetData>
    <row r="1" spans="1:1">
      <c r="A1" s="1" t="s">
        <v>0</v>
      </c>
    </row>
    <row r="2" spans="1:1">
      <c r="A2" s="2" t="str">
        <f ca="1">IFERROR(__xludf.DUMMYFUNCTION("UNIQUE(FILTER(
  {
    FILTER('RAW ipg_influencer_dim'!B2:B1000, 'RAW ipg_influencer_dim'!B2:B1000&lt;&gt;"""");
    FILTER('ingest um_influencer_campaign'!A2:A1000, 'ingest um_influencer_campaign'!A2:A1000&lt;&gt;"""")
  },
  ISNA(MATCH(
    {
      FILTER('RAW ipg_"&amp;"influencer_dim'!B2:B1000, 'RAW ipg_influencer_dim'!B2:B1000&lt;&gt;"""");
      FILTER('ingest um_influencer_campaign'!A2:A1000, 'ingest um_influencer_campaign'!A2:A1000&lt;&gt;"""")
    },
    'ingest um_influencer_quality_sc'!A:A,
    0
  ))
))
"),"Dong seven")</f>
        <v>Dong seven</v>
      </c>
    </row>
    <row r="3" spans="1:1">
      <c r="A3" s="3" t="str">
        <f ca="1">IFERROR(__xludf.DUMMYFUNCTION("""COMPUTED_VALUE"""),"ชี้เป้าเซเว่น")</f>
        <v>ชี้เป้าเซเว่น</v>
      </c>
    </row>
    <row r="4" spans="1:1">
      <c r="A4" s="3" t="str">
        <f ca="1">IFERROR(__xludf.DUMMYFUNCTION("""COMPUTED_VALUE"""),"รีวิวเซเว่น 7-11")</f>
        <v>รีวิวเซเว่น 7-11</v>
      </c>
    </row>
    <row r="5" spans="1:1">
      <c r="A5" s="3" t="str">
        <f ca="1">IFERROR(__xludf.DUMMYFUNCTION("""COMPUTED_VALUE"""),"ชอบโปร - ShobPro")</f>
        <v>ชอบโปร - ShobPro</v>
      </c>
    </row>
    <row r="6" spans="1:1">
      <c r="A6" s="3" t="str">
        <f ca="1">IFERROR(__xludf.DUMMYFUNCTION("""COMPUTED_VALUE"""),"EventPass")</f>
        <v>EventPass</v>
      </c>
    </row>
    <row r="7" spans="1:1">
      <c r="A7" s="3" t="str">
        <f ca="1">IFERROR(__xludf.DUMMYFUNCTION("""COMPUTED_VALUE"""),"รู้ยัง - Roo Young ")</f>
        <v xml:space="preserve">รู้ยัง - Roo Young </v>
      </c>
    </row>
    <row r="8" spans="1:1">
      <c r="A8" s="3" t="str">
        <f ca="1">IFERROR(__xludf.DUMMYFUNCTION("""COMPUTED_VALUE"""),"Sale Hree")</f>
        <v>Sale Hree</v>
      </c>
    </row>
    <row r="9" spans="1:1">
      <c r="A9" s="3" t="str">
        <f ca="1">IFERROR(__xludf.DUMMYFUNCTION("""COMPUTED_VALUE"""),"ดงเซเว่น")</f>
        <v>ดงเซเว่น</v>
      </c>
    </row>
    <row r="10" spans="1:1">
      <c r="A10" s="3" t="str">
        <f ca="1">IFERROR(__xludf.DUMMYFUNCTION("""COMPUTED_VALUE"""),"ปันโปร Punpromotion")</f>
        <v>ปันโปร Punpromotion</v>
      </c>
    </row>
    <row r="11" spans="1:1">
      <c r="A11" s="3" t="str">
        <f ca="1">IFERROR(__xludf.DUMMYFUNCTION("""COMPUTED_VALUE"""),"zbing_z ")</f>
        <v xml:space="preserve">zbing_z </v>
      </c>
    </row>
    <row r="12" spans="1:1">
      <c r="A12" s="3" t="str">
        <f ca="1">IFERROR(__xludf.DUMMYFUNCTION("""COMPUTED_VALUE"""),"nams.alow")</f>
        <v>nams.alow</v>
      </c>
    </row>
    <row r="13" spans="1:1">
      <c r="A13" s="4" t="str">
        <f ca="1">IFERROR(__xludf.DUMMYFUNCTION("""COMPUTED_VALUE"""),"nana.tada.ch")</f>
        <v>nana.tada.ch</v>
      </c>
    </row>
    <row r="14" spans="1:1">
      <c r="A14" s="3" t="str">
        <f ca="1">IFERROR(__xludf.DUMMYFUNCTION("""COMPUTED_VALUE"""),"kanyanat.s1")</f>
        <v>kanyanat.s1</v>
      </c>
    </row>
    <row r="15" spans="1:1">
      <c r="A15" s="3" t="str">
        <f ca="1">IFERROR(__xludf.DUMMYFUNCTION("""COMPUTED_VALUE"""),"mayje1992")</f>
        <v>mayje1992</v>
      </c>
    </row>
    <row r="16" spans="1:1">
      <c r="A16" s="3" t="str">
        <f ca="1">IFERROR(__xludf.DUMMYFUNCTION("""COMPUTED_VALUE"""),"punnnnr")</f>
        <v>punnnnr</v>
      </c>
    </row>
    <row r="17" spans="1:1">
      <c r="A17" s="3" t="str">
        <f ca="1">IFERROR(__xludf.DUMMYFUNCTION("""COMPUTED_VALUE"""),"bunny_cooking")</f>
        <v>bunny_cooking</v>
      </c>
    </row>
    <row r="18" spans="1:1">
      <c r="A18" s="3" t="str">
        <f ca="1">IFERROR(__xludf.DUMMYFUNCTION("""COMPUTED_VALUE"""),"ca11memild")</f>
        <v>ca11memild</v>
      </c>
    </row>
    <row r="19" spans="1:1">
      <c r="A19" s="3" t="str">
        <f ca="1">IFERROR(__xludf.DUMMYFUNCTION("""COMPUTED_VALUE"""),"jeansmoomoo")</f>
        <v>jeansmoomoo</v>
      </c>
    </row>
    <row r="20" spans="1:1">
      <c r="A20" s="3" t="str">
        <f ca="1">IFERROR(__xludf.DUMMYFUNCTION("""COMPUTED_VALUE"""),"qronnakornn")</f>
        <v>qronnakornn</v>
      </c>
    </row>
    <row r="21" spans="1:1">
      <c r="A21" s="3" t="str">
        <f ca="1">IFERROR(__xludf.DUMMYFUNCTION("""COMPUTED_VALUE"""),"nkk.cooking")</f>
        <v>nkk.cooking</v>
      </c>
    </row>
    <row r="22" spans="1:1">
      <c r="A22" s="3" t="str">
        <f ca="1">IFERROR(__xludf.DUMMYFUNCTION("""COMPUTED_VALUE"""),"darunee_toei")</f>
        <v>darunee_toei</v>
      </c>
    </row>
    <row r="23" spans="1:1">
      <c r="A23" s="3" t="str">
        <f ca="1">IFERROR(__xludf.DUMMYFUNCTION("""COMPUTED_VALUE"""),"moomeekata")</f>
        <v>moomeekata</v>
      </c>
    </row>
    <row r="24" spans="1:1">
      <c r="A24" s="3" t="str">
        <f ca="1">IFERROR(__xludf.DUMMYFUNCTION("""COMPUTED_VALUE"""),"lyniew")</f>
        <v>lyniew</v>
      </c>
    </row>
    <row r="25" spans="1:1">
      <c r="A25" s="3" t="str">
        <f ca="1">IFERROR(__xludf.DUMMYFUNCTION("""COMPUTED_VALUE"""),"pineare.pannin")</f>
        <v>pineare.pannin</v>
      </c>
    </row>
    <row r="26" spans="1:1">
      <c r="A26" s="3" t="str">
        <f ca="1">IFERROR(__xludf.DUMMYFUNCTION("""COMPUTED_VALUE"""),"jenjnyy")</f>
        <v>jenjnyy</v>
      </c>
    </row>
    <row r="27" spans="1:1">
      <c r="A27" s="3" t="str">
        <f ca="1">IFERROR(__xludf.DUMMYFUNCTION("""COMPUTED_VALUE"""),"tipzy_tipzytip")</f>
        <v>tipzy_tipzytip</v>
      </c>
    </row>
    <row r="28" spans="1:1">
      <c r="A28" s="3" t="str">
        <f ca="1">IFERROR(__xludf.DUMMYFUNCTION("""COMPUTED_VALUE"""),"earnnchayakunnn")</f>
        <v>earnnchayakunnn</v>
      </c>
    </row>
    <row r="29" spans="1:1">
      <c r="A29" s="3" t="str">
        <f ca="1">IFERROR(__xludf.DUMMYFUNCTION("""COMPUTED_VALUE"""),"natchnatt")</f>
        <v>natchnatt</v>
      </c>
    </row>
    <row r="30" spans="1:1">
      <c r="A30" s="3" t="str">
        <f ca="1">IFERROR(__xludf.DUMMYFUNCTION("""COMPUTED_VALUE"""),"kkmpn")</f>
        <v>kkmpn</v>
      </c>
    </row>
    <row r="31" spans="1:1">
      <c r="A31" s="3" t="str">
        <f ca="1">IFERROR(__xludf.DUMMYFUNCTION("""COMPUTED_VALUE"""),"happywellbeing")</f>
        <v>happywellbeing</v>
      </c>
    </row>
    <row r="32" spans="1:1">
      <c r="A32" s="3" t="str">
        <f ca="1">IFERROR(__xludf.DUMMYFUNCTION("""COMPUTED_VALUE"""),"healthydolls")</f>
        <v>healthydolls</v>
      </c>
    </row>
    <row r="33" spans="1:1">
      <c r="A33" s="3" t="str">
        <f ca="1">IFERROR(__xludf.DUMMYFUNCTION("""COMPUTED_VALUE"""),"mtmatew")</f>
        <v>mtmatew</v>
      </c>
    </row>
    <row r="34" spans="1:1">
      <c r="A34" s="3" t="str">
        <f ca="1">IFERROR(__xludf.DUMMYFUNCTION("""COMPUTED_VALUE"""),"yositahan")</f>
        <v>yositahan</v>
      </c>
    </row>
    <row r="35" spans="1:1">
      <c r="A35" s="3" t="str">
        <f ca="1">IFERROR(__xludf.DUMMYFUNCTION("""COMPUTED_VALUE"""),"angel.13q")</f>
        <v>angel.13q</v>
      </c>
    </row>
    <row r="36" spans="1:1">
      <c r="A36" s="3" t="str">
        <f ca="1">IFERROR(__xludf.DUMMYFUNCTION("""COMPUTED_VALUE"""),"praewprws")</f>
        <v>praewprws</v>
      </c>
    </row>
    <row r="37" spans="1:1">
      <c r="A37" s="3" t="str">
        <f ca="1">IFERROR(__xludf.DUMMYFUNCTION("""COMPUTED_VALUE"""),"ปักหมุดเซเว่น")</f>
        <v>ปักหมุดเซเว่น</v>
      </c>
    </row>
    <row r="38" spans="1:1">
      <c r="A38" s="3" t="str">
        <f ca="1">IFERROR(__xludf.DUMMYFUNCTION("""COMPUTED_VALUE"""),"g.fir_")</f>
        <v>g.fir_</v>
      </c>
    </row>
    <row r="39" spans="1:1">
      <c r="A39" s="3" t="str">
        <f ca="1">IFERROR(__xludf.DUMMYFUNCTION("""COMPUTED_VALUE"""),"fernpjny")</f>
        <v>fernpjny</v>
      </c>
    </row>
    <row r="40" spans="1:1">
      <c r="A40" s="3" t="str">
        <f ca="1">IFERROR(__xludf.DUMMYFUNCTION("""COMPUTED_VALUE"""),"newtxnx")</f>
        <v>newtxnx</v>
      </c>
    </row>
    <row r="41" spans="1:1">
      <c r="A41" s="3" t="str">
        <f ca="1">IFERROR(__xludf.DUMMYFUNCTION("""COMPUTED_VALUE"""),"bbinkkkkk")</f>
        <v>bbinkkkkk</v>
      </c>
    </row>
    <row r="42" spans="1:1">
      <c r="A42" s="3" t="str">
        <f ca="1">IFERROR(__xludf.DUMMYFUNCTION("""COMPUTED_VALUE"""),"jamsaiim")</f>
        <v>jamsaiim</v>
      </c>
    </row>
    <row r="43" spans="1:1">
      <c r="A43" s="3" t="str">
        <f ca="1">IFERROR(__xludf.DUMMYFUNCTION("""COMPUTED_VALUE"""),"pamelafitnessqueen")</f>
        <v>pamelafitnessqueen</v>
      </c>
    </row>
    <row r="44" spans="1:1">
      <c r="A44" s="3" t="str">
        <f ca="1">IFERROR(__xludf.DUMMYFUNCTION("""COMPUTED_VALUE"""),"mingjupimpisa")</f>
        <v>mingjupimpisa</v>
      </c>
    </row>
    <row r="45" spans="1:1">
      <c r="A45" s="3" t="str">
        <f ca="1">IFERROR(__xludf.DUMMYFUNCTION("""COMPUTED_VALUE"""),"beamsareeda")</f>
        <v>beamsareeda</v>
      </c>
    </row>
    <row r="46" spans="1:1">
      <c r="A46" s="3" t="str">
        <f ca="1">IFERROR(__xludf.DUMMYFUNCTION("""COMPUTED_VALUE"""),"llitapalita")</f>
        <v>llitapalita</v>
      </c>
    </row>
    <row r="47" spans="1:1">
      <c r="A47" s="3" t="str">
        <f ca="1">IFERROR(__xludf.DUMMYFUNCTION("""COMPUTED_VALUE"""),"Alita Pear")</f>
        <v>Alita Pear</v>
      </c>
    </row>
    <row r="48" spans="1:1">
      <c r="A48" s="3" t="str">
        <f ca="1">IFERROR(__xludf.DUMMYFUNCTION("""COMPUTED_VALUE"""),"hermionink")</f>
        <v>hermionink</v>
      </c>
    </row>
    <row r="49" spans="1:1">
      <c r="A49" s="3" t="str">
        <f ca="1">IFERROR(__xludf.DUMMYFUNCTION("""COMPUTED_VALUE"""),"เข้าเซเว่น")</f>
        <v>เข้าเซเว่น</v>
      </c>
    </row>
    <row r="50" spans="1:1">
      <c r="A50" s="3" t="str">
        <f ca="1">IFERROR(__xludf.DUMMYFUNCTION("""COMPUTED_VALUE"""),"มนุษย์รีวิวเซเว่น")</f>
        <v>มนุษย์รีวิวเซเว่น</v>
      </c>
    </row>
    <row r="51" spans="1:1">
      <c r="A51" s="3" t="str">
        <f ca="1">IFERROR(__xludf.DUMMYFUNCTION("""COMPUTED_VALUE"""),"ใต้เตียงดารา")</f>
        <v>ใต้เตียงดารา</v>
      </c>
    </row>
    <row r="52" spans="1:1">
      <c r="A52" s="3" t="str">
        <f ca="1">IFERROR(__xludf.DUMMYFUNCTION("""COMPUTED_VALUE"""),"AD ADDICT")</f>
        <v>AD ADDICT</v>
      </c>
    </row>
    <row r="53" spans="1:1">
      <c r="A53" s="3" t="str">
        <f ca="1">IFERROR(__xludf.DUMMYFUNCTION("""COMPUTED_VALUE"""),"Marketeer Online ")</f>
        <v xml:space="preserve">Marketeer Online </v>
      </c>
    </row>
    <row r="54" spans="1:1">
      <c r="A54" s="3" t="str">
        <f ca="1">IFERROR(__xludf.DUMMYFUNCTION("""COMPUTED_VALUE"""),"MarketThink")</f>
        <v>MarketThink</v>
      </c>
    </row>
    <row r="55" spans="1:1">
      <c r="A55" s="3" t="str">
        <f ca="1">IFERROR(__xludf.DUMMYFUNCTION("""COMPUTED_VALUE"""),"bushlerchan")</f>
        <v>bushlerchan</v>
      </c>
    </row>
    <row r="56" spans="1:1">
      <c r="A56" s="3" t="str">
        <f ca="1">IFERROR(__xludf.DUMMYFUNCTION("""COMPUTED_VALUE"""),"guyharufamily.s")</f>
        <v>guyharufamily.s</v>
      </c>
    </row>
    <row r="57" spans="1:1">
      <c r="A57" s="3" t="str">
        <f ca="1">IFERROR(__xludf.DUMMYFUNCTION("""COMPUTED_VALUE"""),"chefping_surakit")</f>
        <v>chefping_surakit</v>
      </c>
    </row>
    <row r="58" spans="1:1">
      <c r="A58" s="3" t="str">
        <f ca="1">IFERROR(__xludf.DUMMYFUNCTION("""COMPUTED_VALUE"""),"pimsook.s")</f>
        <v>pimsook.s</v>
      </c>
    </row>
    <row r="59" spans="1:1">
      <c r="A59" s="3" t="str">
        <f ca="1">IFERROR(__xludf.DUMMYFUNCTION("""COMPUTED_VALUE"""),"jonatarn14")</f>
        <v>jonatarn14</v>
      </c>
    </row>
    <row r="60" spans="1:1">
      <c r="A60" s="3" t="str">
        <f ca="1">IFERROR(__xludf.DUMMYFUNCTION("""COMPUTED_VALUE"""),"iamlaos")</f>
        <v>iamlaos</v>
      </c>
    </row>
    <row r="61" spans="1:1">
      <c r="A61" s="3" t="str">
        <f ca="1">IFERROR(__xludf.DUMMYFUNCTION("""COMPUTED_VALUE"""),"igtiksumarin")</f>
        <v>igtiksumarin</v>
      </c>
    </row>
    <row r="62" spans="1:1">
      <c r="A62" s="3" t="str">
        <f ca="1">IFERROR(__xludf.DUMMYFUNCTION("""COMPUTED_VALUE"""),"bowkanyaratp")</f>
        <v>bowkanyaratp</v>
      </c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hyperlinks>
    <hyperlink ref="A13" r:id="rId1" display="http://nana.tada.ch/" xr:uid="{00000000-0004-0000-03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E3"/>
  <sheetViews>
    <sheetView workbookViewId="0"/>
  </sheetViews>
  <sheetFormatPr defaultColWidth="12.6640625" defaultRowHeight="15.75" customHeight="1"/>
  <cols>
    <col min="1" max="5" width="15.109375"/>
  </cols>
  <sheetData>
    <row r="1" spans="1:5" ht="13.8">
      <c r="A1" s="5" t="s">
        <v>78</v>
      </c>
    </row>
    <row r="2" spans="1:5" ht="14.4">
      <c r="A2" s="6" t="s">
        <v>79</v>
      </c>
      <c r="B2" s="6" t="s">
        <v>80</v>
      </c>
      <c r="C2" s="6" t="s">
        <v>81</v>
      </c>
      <c r="D2" s="6" t="s">
        <v>82</v>
      </c>
      <c r="E2" s="6" t="s">
        <v>83</v>
      </c>
    </row>
    <row r="3" spans="1:5" ht="13.8">
      <c r="A3" s="7" t="s">
        <v>84</v>
      </c>
      <c r="B3" s="7" t="s">
        <v>85</v>
      </c>
      <c r="C3" s="7" t="s">
        <v>12</v>
      </c>
      <c r="D3" s="8">
        <v>690000</v>
      </c>
      <c r="E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00"/>
    <outlinePr summaryBelow="0" summaryRight="0"/>
  </sheetPr>
  <dimension ref="A1:E2"/>
  <sheetViews>
    <sheetView workbookViewId="0"/>
  </sheetViews>
  <sheetFormatPr defaultColWidth="12.6640625" defaultRowHeight="15.75" customHeight="1"/>
  <sheetData>
    <row r="1" spans="1:5">
      <c r="A1" s="9" t="s">
        <v>79</v>
      </c>
      <c r="B1" s="9" t="s">
        <v>80</v>
      </c>
      <c r="C1" s="9" t="s">
        <v>81</v>
      </c>
      <c r="D1" s="9" t="s">
        <v>82</v>
      </c>
      <c r="E1" s="9" t="s">
        <v>83</v>
      </c>
    </row>
    <row r="2" spans="1:5">
      <c r="A2" s="9" t="s">
        <v>84</v>
      </c>
      <c r="B2" s="9" t="s">
        <v>85</v>
      </c>
      <c r="C2" s="9" t="s">
        <v>12</v>
      </c>
      <c r="D2" s="10">
        <v>690000</v>
      </c>
      <c r="E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merge_existing_updated_influenc</vt:lpstr>
      <vt:lpstr>ipg_influencer_dim</vt:lpstr>
      <vt:lpstr>RAW ipg_influencer_dim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Atikuntana, Sarunyapat (BKK-KSO)</cp:lastModifiedBy>
  <dcterms:modified xsi:type="dcterms:W3CDTF">2025-03-24T06:36:33Z</dcterms:modified>
</cp:coreProperties>
</file>