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rint6" state="visible" r:id="rId3"/>
    <sheet sheetId="2" name="Sprint5" state="visible" r:id="rId4"/>
    <sheet sheetId="3" name="Sprint4" state="visible" r:id="rId5"/>
    <sheet sheetId="4" name="Sprint3" state="visible" r:id="rId6"/>
    <sheet sheetId="5" name="Sprint2" state="visible" r:id="rId7"/>
    <sheet sheetId="6" name="Sprint 1" state="visible" r:id="rId8"/>
    <sheet sheetId="7" name="Backlog" state="visible" r:id="rId9"/>
    <sheet sheetId="8" name="Skabelon" state="visible" r:id="rId10"/>
  </sheets>
  <definedNames>
    <definedName name="wma079i5dqm2">Sprint2!$G$20</definedName>
  </definedNames>
  <calcPr/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t xml:space="preserve">Lukkekommando til SM
programopstartsvindue indeholdende:
SKIBSID
SERVERUPDATETIME
GUIUPDATETIME
opstartsdialog</t>
      </text>
    </comment>
    <comment ref="B30" authorId="0">
      <text>
        <t xml:space="preserve">Både I2C + RS232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16" authorId="0">
      <text>
        <t xml:space="preserve">skyldes at vi godt kan klare os med en alm. pc alene. Det er derfor vigtigere at programmet virker som vi ønsker, end "nice-to"-faktoren RPi er opfyldt</t>
      </text>
    </comment>
    <comment ref="B22" authorId="0">
      <text>
        <t xml:space="preserve">Både I2C + RS232</t>
      </text>
    </comment>
  </commentList>
</comments>
</file>

<file path=xl/sharedStrings.xml><?xml version="1.0" encoding="utf-8"?>
<sst xmlns="http://schemas.openxmlformats.org/spreadsheetml/2006/main" count="589" uniqueCount="180">
  <si>
    <t>Sprint nr:</t>
  </si>
  <si>
    <t>Scrummaster:</t>
  </si>
  <si>
    <t>Johnny</t>
  </si>
  <si>
    <t>#6</t>
  </si>
  <si>
    <t>Projektleder:</t>
  </si>
  <si>
    <t>Jacob Roesen</t>
  </si>
  <si>
    <t>Koordinator:</t>
  </si>
  <si>
    <t>Overordnet opgave:</t>
  </si>
  <si>
    <t>Opgaver:</t>
  </si>
  <si>
    <t>Arbejdsvægtning:</t>
  </si>
  <si>
    <t>Resource #1</t>
  </si>
  <si>
    <t>Resource #2</t>
  </si>
  <si>
    <t>Process (% done):</t>
  </si>
  <si>
    <t>Kommentar:</t>
  </si>
  <si>
    <t>Farvekode til vægtning:</t>
  </si>
  <si>
    <t>#Rapporten</t>
  </si>
  <si>
    <t>Let og ikke meget tidskrævende</t>
  </si>
  <si>
    <t>Mellemregninger:</t>
  </si>
  <si>
    <t>Resume/abstract/forord/indledning</t>
  </si>
  <si>
    <t>JK</t>
  </si>
  <si>
    <t>RLJ</t>
  </si>
  <si>
    <t>Resume og abstract til sidst</t>
  </si>
  <si>
    <t>Let eller ikke særligt tidskrævende</t>
  </si>
  <si>
    <t>Læsevejledning/opgaveformulering/projektformulering</t>
  </si>
  <si>
    <t>NG</t>
  </si>
  <si>
    <t>Hverken eller</t>
  </si>
  <si>
    <t>Systembeskrivelse</t>
  </si>
  <si>
    <t>JR</t>
  </si>
  <si>
    <t>Svær eller meget tidskrævende</t>
  </si>
  <si>
    <t>Krav</t>
  </si>
  <si>
    <t>MH</t>
  </si>
  <si>
    <t>Svær og meget tidskrævende</t>
  </si>
  <si>
    <t>Projektafgrænsning</t>
  </si>
  <si>
    <t>Projektbeskrivelse /projektgennemførelse/ arbejdsmetoder og -fordeling</t>
  </si>
  <si>
    <t>RLJ, NG, JR, MH, JK</t>
  </si>
  <si>
    <t>Process farvekode:</t>
  </si>
  <si>
    <t>Systemarkitektur</t>
  </si>
  <si>
    <t>Ikke startet</t>
  </si>
  <si>
    <t>Design og implementering</t>
  </si>
  <si>
    <t>RLJ, JK, NG</t>
  </si>
  <si>
    <t>Påbegyndt</t>
  </si>
  <si>
    <t>Resultater</t>
  </si>
  <si>
    <t>JK, NG</t>
  </si>
  <si>
    <t>Godt i gang</t>
  </si>
  <si>
    <t>Opnåede erfaringer</t>
  </si>
  <si>
    <t>Umiddelbart færdigt. Mangler 2. oppinion</t>
  </si>
  <si>
    <t>Konklusion</t>
  </si>
  <si>
    <t>Mangler gennemlæsning af alle</t>
  </si>
  <si>
    <t>Forslag til forbedringer af systemet</t>
  </si>
  <si>
    <t>ALLE</t>
  </si>
  <si>
    <t>Gennemlæst af alle</t>
  </si>
  <si>
    <t>Bilag og Datasheets</t>
  </si>
  <si>
    <t>#Dokumentation</t>
  </si>
  <si>
    <t>Systemarkitektur: Applikation &amp; Domæne</t>
  </si>
  <si>
    <t>Detaljeret Software</t>
  </si>
  <si>
    <t>JK, NG, RLJ</t>
  </si>
  <si>
    <t>Skriv initialer når jeres design er lavet færdig</t>
  </si>
  <si>
    <t>Detaljeret hardware</t>
  </si>
  <si>
    <t>NG, JR, JK</t>
  </si>
  <si>
    <t>Udføre test</t>
  </si>
  <si>
    <t>Dokumentere Enhedstest</t>
  </si>
  <si>
    <t>Procentvis færdig:</t>
  </si>
  <si>
    <t>%</t>
  </si>
  <si>
    <t>Arbejdsbyrde per person</t>
  </si>
  <si>
    <t>Rasmus Lund-Jensen</t>
  </si>
  <si>
    <t>Nicolai Glud </t>
  </si>
  <si>
    <t>Mick Holmark</t>
  </si>
  <si>
    <t>Johnny Kristensen</t>
  </si>
  <si>
    <t>Total arbejdsbyrde</t>
  </si>
  <si>
    <t>#5</t>
  </si>
  <si>
    <t>#Implementering</t>
  </si>
  <si>
    <t>VBTE ultralyd</t>
  </si>
  <si>
    <t>VBTE I2C</t>
  </si>
  <si>
    <t>SM print og finjustering</t>
  </si>
  <si>
    <t>Montering af ventiler</t>
  </si>
  <si>
    <t>Power supply 24 -&gt; 12&amp;5</t>
  </si>
  <si>
    <t>#KI-Implementering</t>
  </si>
  <si>
    <t>TCP</t>
  </si>
  <si>
    <t>UART</t>
  </si>
  <si>
    <t>Alarmer, datavalidering</t>
  </si>
  <si>
    <t>Lukkedialog</t>
  </si>
  <si>
    <t>Manuel Dialog</t>
  </si>
  <si>
    <t>Småting</t>
  </si>
  <si>
    <t>Lavprioritet</t>
  </si>
  <si>
    <t>Mindre rettelser Database</t>
  </si>
  <si>
    <t>#Design dokumentation</t>
  </si>
  <si>
    <t>Server</t>
  </si>
  <si>
    <t>SM hardware &amp; software</t>
  </si>
  <si>
    <t>KI klassediagrammer</t>
  </si>
  <si>
    <t>Andet:</t>
  </si>
  <si>
    <t>Kommunikationsprotokol</t>
  </si>
  <si>
    <t>NG, RLJ</t>
  </si>
  <si>
    <t>#4</t>
  </si>
  <si>
    <t>#Design</t>
  </si>
  <si>
    <t>VBTE overordnet design</t>
  </si>
  <si>
    <t>SM klassediagrammer + print halløj</t>
  </si>
  <si>
    <t>Database dokumentation</t>
  </si>
  <si>
    <t>Server dokumentation</t>
  </si>
  <si>
    <t>TCP dokumentation</t>
  </si>
  <si>
    <t>SM</t>
  </si>
  <si>
    <t>VBTE afstandsmåling + print</t>
  </si>
  <si>
    <t>Rpi kompiling</t>
  </si>
  <si>
    <t>Nedprioriteret</t>
  </si>
  <si>
    <t>KI-klasse: VBTE</t>
  </si>
  <si>
    <t>KI-klasse: SM</t>
  </si>
  <si>
    <t>KI-klasse: SENSOR</t>
  </si>
  <si>
    <t>KI-klasse: RS232</t>
  </si>
  <si>
    <t>Sidste rettelse af "gamle" dokumenter</t>
  </si>
  <si>
    <t>Tres</t>
  </si>
  <si>
    <t>Nicolai Glud</t>
  </si>
  <si>
    <t>Arkitektur</t>
  </si>
  <si>
    <t>Behavorial</t>
  </si>
  <si>
    <t>Strukturel systemarkitektur</t>
  </si>
  <si>
    <t>(Mick alle diagrammer rettet)</t>
  </si>
  <si>
    <t>Finpudse arkitektur</t>
  </si>
  <si>
    <t>Design</t>
  </si>
  <si>
    <t>VBTE</t>
  </si>
  <si>
    <t>KI</t>
  </si>
  <si>
    <t>KI/COM</t>
  </si>
  <si>
    <t>Database</t>
  </si>
  <si>
    <t>Teknologundersøgelse</t>
  </si>
  <si>
    <t>Alle</t>
  </si>
  <si>
    <t>Rettelse af gamle dokumenter</t>
  </si>
  <si>
    <t>Videreført: Jura</t>
  </si>
  <si>
    <t>Videreført: Snak m. Arne vedr. sensor</t>
  </si>
  <si>
    <t>NG, JK</t>
  </si>
  <si>
    <t>Videreført Accepttest</t>
  </si>
  <si>
    <t>NG, JR, JK, MH</t>
  </si>
  <si>
    <t>Systemkomponenter - Enheder</t>
  </si>
  <si>
    <t>JR, JK</t>
  </si>
  <si>
    <t>Komponentvalg
</t>
  </si>
  <si>
    <t>RLJ: er afsnittet skrevet og læst af alle?</t>
  </si>
  <si>
    <t>MH: Tilrettelse af tegning, tror vi skal sætte os ned os diskutere, flere ting</t>
  </si>
  <si>
    <t>Behavior systemarktitektur</t>
  </si>
  <si>
    <t>HW Systemarkitektur</t>
  </si>
  <si>
    <t>Grænseflader / interface</t>
  </si>
  <si>
    <t>Forside</t>
  </si>
  <si>
    <t>Teknologiundersøgelse</t>
  </si>
  <si>
    <t>Integrationstest</t>
  </si>
  <si>
    <t>Total:</t>
  </si>
  <si>
    <t>Ofrede sig for Roesen</t>
  </si>
  <si>
    <t>Roesen nåede aldrig at lave alle de opgaver... BUUUUUUUUUUUUH</t>
  </si>
  <si>
    <t>(CTRL + C) til skemaet</t>
  </si>
  <si>
    <t>Kravspec:</t>
  </si>
  <si>
    <t>Indledning</t>
  </si>
  <si>
    <t>funktionelle krav</t>
  </si>
  <si>
    <t>* Aktørbeskrivelse</t>
  </si>
  <si>
    <t>RLJ, JR, JK, NG, MH</t>
  </si>
  <si>
    <t>* Usecases</t>
  </si>
  <si>
    <t>Ikke funktionelle krav</t>
  </si>
  <si>
    <t>Krav til udviklings proces + teknologi</t>
  </si>
  <si>
    <t>RLJ, NG</t>
  </si>
  <si>
    <t>Krav til eksterne interfaces</t>
  </si>
  <si>
    <t>Kvalitetsfaktorer</t>
  </si>
  <si>
    <t> RLJ, NG, JK</t>
  </si>
  <si>
    <t>Besvare Arne's spørgsmål fra mailen</t>
  </si>
  <si>
    <t>* Sættes ind i projektformulering</t>
  </si>
  <si>
    <t>Jura</t>
  </si>
  <si>
    <t>JK + MH</t>
  </si>
  <si>
    <t>RLJ: Videreføres</t>
  </si>
  <si>
    <t>Snakke med Arne om sensorer</t>
  </si>
  <si>
    <t>Accepttest:</t>
  </si>
  <si>
    <t>NG: Der mangler kun testcases</t>
  </si>
  <si>
    <t>Dokumentation</t>
  </si>
  <si>
    <t>D</t>
  </si>
  <si>
    <t>Tidsplan</t>
  </si>
  <si>
    <t>Målformulering</t>
  </si>
  <si>
    <t>Problemformulering</t>
  </si>
  <si>
    <t>Kravspecifikation</t>
  </si>
  <si>
    <t>Use cases</t>
  </si>
  <si>
    <t>Analyse</t>
  </si>
  <si>
    <t>Arkitektur-design</t>
  </si>
  <si>
    <t>Test</t>
  </si>
  <si>
    <t>Enhedstest</t>
  </si>
  <si>
    <t>T</t>
  </si>
  <si>
    <t>Accepttest</t>
  </si>
  <si>
    <t>N/A</t>
  </si>
  <si>
    <t>#</t>
  </si>
  <si>
    <t>#Overskrift 1</t>
  </si>
  <si>
    <t>#Overskrift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</si>
</sst>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1155CC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A9999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67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fontId="0" applyFill="1">
      <alignment vertical="bottom" horizontal="center" wrapText="1"/>
    </xf>
    <xf applyBorder="1" applyAlignment="1" fillId="3" xfId="0" numFmtId="0" borderId="4" fontId="0" applyFill="1">
      <alignment vertical="bottom" horizontal="center" wrapText="1"/>
    </xf>
    <xf applyBorder="1" applyAlignment="1" fillId="4" xfId="0" numFmtId="0" borderId="5" applyFont="1" fontId="1" applyFill="1">
      <alignment vertical="bottom" horizontal="center" wrapText="1"/>
    </xf>
    <xf applyBorder="1" applyAlignment="1" fillId="5" xfId="0" numFmtId="0" borderId="6" applyFont="1" fontId="2" applyFill="1">
      <alignment vertical="bottom" horizontal="center" wrapText="1"/>
    </xf>
    <xf applyBorder="1" applyAlignment="1" fillId="0" xfId="0" numFmtId="0" borderId="7" fontId="0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0" xfId="0" numFmtId="0" borderId="0" applyFont="1" fontId="4">
      <alignment vertical="bottom" horizontal="general" wrapText="1"/>
    </xf>
    <xf applyBorder="1" applyAlignment="1" fillId="0" xfId="0" numFmtId="0" borderId="8" fontId="0">
      <alignment vertical="bottom" horizontal="center" wrapText="1"/>
    </xf>
    <xf applyBorder="1" applyAlignment="1" fillId="6" xfId="0" numFmtId="0" borderId="9" fontId="0" applyFill="1">
      <alignment vertical="bottom" horizontal="center" wrapText="1"/>
    </xf>
    <xf applyBorder="1" applyAlignment="1" fillId="7" xfId="0" numFmtId="0" borderId="10" fontId="0" applyFill="1">
      <alignment vertical="bottom" horizontal="center" wrapText="1"/>
    </xf>
    <xf applyBorder="1" applyAlignment="1" fillId="0" xfId="0" numFmtId="0" borderId="11" fontId="0">
      <alignment vertical="bottom" horizontal="general" wrapText="1"/>
    </xf>
    <xf applyBorder="1" applyAlignment="1" fillId="8" xfId="0" numFmtId="0" borderId="12" applyFont="1" fontId="5" applyFill="1">
      <alignment vertical="bottom" horizontal="center" wrapText="1"/>
    </xf>
    <xf applyBorder="1" applyAlignment="1" fillId="9" xfId="0" numFmtId="0" borderId="13" fontId="0" applyFill="1">
      <alignment vertical="bottom" horizontal="general" wrapText="1"/>
    </xf>
    <xf applyBorder="1" applyAlignment="1" fillId="10" xfId="0" numFmtId="0" borderId="14" fontId="0" applyFill="1">
      <alignment vertical="bottom" horizontal="center" wrapText="1"/>
    </xf>
    <xf applyBorder="1" applyAlignment="1" fillId="11" xfId="0" numFmtId="0" borderId="15" fontId="0" applyFill="1">
      <alignment vertical="bottom" horizontal="center" wrapText="1"/>
    </xf>
    <xf applyBorder="1" applyAlignment="1" fillId="0" xfId="0" numFmtId="4" borderId="16" fontId="0" applyNumberFormat="1">
      <alignment vertical="bottom" horizontal="general" wrapText="1"/>
    </xf>
    <xf applyBorder="1" applyAlignment="1" fillId="12" xfId="0" numFmtId="0" borderId="17" fontId="0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Border="1" applyAlignment="1" fillId="14" xfId="0" numFmtId="0" borderId="18" fontId="0" applyFill="1">
      <alignment vertical="bottom" horizontal="center" wrapText="1"/>
    </xf>
    <xf applyBorder="1" applyAlignment="1" fillId="15" xfId="0" numFmtId="0" borderId="19" fontId="0" applyFill="1">
      <alignment vertical="bottom" horizontal="right" wrapText="1"/>
    </xf>
    <xf applyBorder="1" applyAlignment="1" fillId="16" xfId="0" numFmtId="0" borderId="20" fontId="0" applyFill="1">
      <alignment vertical="bottom" horizontal="center" wrapText="1"/>
    </xf>
    <xf applyBorder="1" applyAlignment="1" fillId="17" xfId="0" numFmtId="0" borderId="21" fontId="0" applyFill="1">
      <alignment vertical="bottom" horizontal="general" wrapText="1"/>
    </xf>
    <xf applyBorder="1" applyAlignment="1" fillId="0" xfId="0" numFmtId="0" borderId="22" fontId="0">
      <alignment vertical="bottom" horizontal="general" wrapText="1"/>
    </xf>
    <xf applyBorder="1" applyAlignment="1" fillId="0" xfId="0" numFmtId="0" borderId="23" fontId="0">
      <alignment vertical="bottom" horizontal="general" wrapText="1"/>
    </xf>
    <xf applyBorder="1" applyAlignment="1" fillId="18" xfId="0" numFmtId="0" borderId="24" fontId="0" applyFill="1">
      <alignment vertical="bottom" horizontal="general" wrapText="1"/>
    </xf>
    <xf applyBorder="1" applyAlignment="1" fillId="0" xfId="0" numFmtId="0" borderId="25" fontId="0">
      <alignment vertical="bottom" horizontal="center" wrapText="1"/>
    </xf>
    <xf applyBorder="1" applyAlignment="1" fillId="19" xfId="0" numFmtId="0" borderId="26" fontId="0" applyFill="1">
      <alignment vertical="bottom" horizontal="center" wrapText="1"/>
    </xf>
    <xf applyBorder="1" applyAlignment="1" fillId="0" xfId="0" numFmtId="0" borderId="27" fontId="0">
      <alignment vertical="bottom" horizontal="general" wrapText="1"/>
    </xf>
    <xf applyBorder="1" applyAlignment="1" fillId="20" xfId="0" numFmtId="0" borderId="28" fontId="0" applyFill="1">
      <alignment vertical="bottom" horizontal="general" wrapText="1"/>
    </xf>
    <xf applyBorder="1" applyAlignment="1" fillId="21" xfId="0" numFmtId="0" borderId="29" fontId="0" applyFill="1">
      <alignment vertical="bottom" horizontal="general" wrapText="1"/>
    </xf>
    <xf applyBorder="1" applyAlignment="1" fillId="22" xfId="0" numFmtId="0" borderId="30" fontId="0" applyFill="1">
      <alignment vertical="bottom" horizontal="general" wrapText="1"/>
    </xf>
    <xf applyBorder="1" applyAlignment="1" fillId="23" xfId="0" numFmtId="0" borderId="31" fontId="0" applyFill="1">
      <alignment vertical="bottom" horizontal="general" wrapText="1"/>
    </xf>
    <xf applyBorder="1" applyAlignment="1" fillId="0" xfId="0" numFmtId="0" borderId="32" fontId="0">
      <alignment vertical="bottom" horizontal="general" wrapText="1"/>
    </xf>
    <xf applyBorder="1" applyAlignment="1" fillId="24" xfId="0" numFmtId="0" borderId="33" fontId="0" applyFill="1">
      <alignment vertical="bottom" horizontal="center" wrapText="1"/>
    </xf>
    <xf applyBorder="1" applyAlignment="1" fillId="25" xfId="0" numFmtId="0" borderId="34" applyFont="1" fontId="6" applyFill="1">
      <alignment vertical="bottom" horizontal="center" wrapText="1"/>
    </xf>
    <xf applyBorder="1" applyAlignment="1" fillId="26" xfId="0" numFmtId="0" borderId="35" fontId="0" applyFill="1">
      <alignment vertical="bottom" horizontal="general" wrapText="1"/>
    </xf>
    <xf applyAlignment="1" fillId="27" xfId="0" numFmtId="0" borderId="0" fontId="0" applyFill="1">
      <alignment vertical="bottom" horizontal="center" wrapText="1"/>
    </xf>
    <xf applyBorder="1" applyAlignment="1" fillId="28" xfId="0" numFmtId="0" borderId="36" fontId="0" applyFill="1">
      <alignment vertical="bottom" horizontal="center" wrapText="1"/>
    </xf>
    <xf applyBorder="1" applyAlignment="1" fillId="0" xfId="0" numFmtId="0" borderId="37" fontId="0">
      <alignment vertical="bottom" horizontal="center" wrapText="1"/>
    </xf>
    <xf applyBorder="1" applyAlignment="1" fillId="29" xfId="0" numFmtId="0" borderId="38" fontId="0" applyFill="1">
      <alignment vertical="bottom" horizontal="general" wrapText="1"/>
    </xf>
    <xf applyBorder="1" applyAlignment="1" fillId="0" xfId="0" numFmtId="0" borderId="39" fontId="0">
      <alignment vertical="bottom" horizontal="center" wrapText="1"/>
    </xf>
    <xf applyBorder="1" applyAlignment="1" fillId="30" xfId="0" numFmtId="0" borderId="40" fontId="0" applyFill="1">
      <alignment vertical="bottom" horizontal="general" wrapText="1"/>
    </xf>
    <xf applyBorder="1" applyAlignment="1" fillId="0" xfId="0" numFmtId="0" borderId="41" applyFont="1" fontId="7">
      <alignment vertical="bottom" horizontal="general" wrapText="1"/>
    </xf>
    <xf applyBorder="1" applyAlignment="1" fillId="0" xfId="0" numFmtId="0" borderId="42" fontId="0">
      <alignment vertical="bottom" horizontal="general" wrapText="1"/>
    </xf>
    <xf applyBorder="1" applyAlignment="1" fillId="31" xfId="0" numFmtId="0" borderId="43" applyFont="1" fontId="8" applyFill="1">
      <alignment vertical="bottom" horizontal="center" wrapText="1"/>
    </xf>
    <xf applyBorder="1" applyAlignment="1" fillId="0" xfId="0" numFmtId="0" borderId="44" fontId="0">
      <alignment vertical="bottom" horizontal="center" wrapText="1"/>
    </xf>
    <xf applyBorder="1" applyAlignment="1" fillId="0" xfId="0" numFmtId="0" borderId="45" fontId="0">
      <alignment vertical="bottom" horizontal="center" wrapText="1"/>
    </xf>
    <xf applyBorder="1" applyAlignment="1" fillId="0" xfId="0" numFmtId="0" borderId="46" applyFont="1" fontId="9">
      <alignment vertical="bottom" horizontal="general" wrapText="1"/>
    </xf>
    <xf applyBorder="1" applyAlignment="1" fillId="0" xfId="0" numFmtId="0" borderId="47" fontId="0">
      <alignment vertical="bottom" horizontal="general" wrapText="1"/>
    </xf>
    <xf applyBorder="1" applyAlignment="1" fillId="0" xfId="0" numFmtId="0" borderId="48" fontId="0">
      <alignment vertical="bottom" horizontal="general" wrapText="1"/>
    </xf>
    <xf applyBorder="1" applyAlignment="1" fillId="32" xfId="0" numFmtId="0" borderId="49" fontId="0" applyFill="1">
      <alignment vertical="bottom" horizontal="center" wrapText="1"/>
    </xf>
    <xf applyBorder="1" applyAlignment="1" fillId="0" xfId="0" numFmtId="4" borderId="50" fontId="0" applyNumberFormat="1">
      <alignment vertical="bottom" horizontal="center" wrapText="1"/>
    </xf>
    <xf applyBorder="1" applyAlignment="1" fillId="33" xfId="0" numFmtId="0" borderId="51" fontId="0" applyFill="1">
      <alignment vertical="bottom" horizontal="center" wrapText="1"/>
    </xf>
    <xf applyBorder="1" applyAlignment="1" fillId="34" xfId="0" numFmtId="0" borderId="52" fontId="0" applyFill="1">
      <alignment vertical="bottom" horizontal="general" wrapText="1"/>
    </xf>
    <xf applyBorder="1" applyAlignment="1" fillId="0" xfId="0" numFmtId="0" borderId="53" fontId="0">
      <alignment vertical="bottom" horizontal="general" wrapText="1"/>
    </xf>
    <xf applyAlignment="1" fillId="0" xfId="0" numFmtId="0" borderId="0" applyFont="1" fontId="10">
      <alignment vertical="bottom" horizontal="center" wrapText="1"/>
    </xf>
    <xf applyBorder="1" applyAlignment="1" fillId="0" xfId="0" numFmtId="0" borderId="54" fontId="0">
      <alignment vertical="bottom" horizontal="general" wrapText="1"/>
    </xf>
    <xf applyBorder="1" applyAlignment="1" fillId="0" xfId="0" numFmtId="0" borderId="55" fontId="0">
      <alignment vertical="bottom" horizontal="center" wrapText="1"/>
    </xf>
    <xf applyBorder="1" applyAlignment="1" fillId="35" xfId="0" numFmtId="0" borderId="56" fontId="0" applyFill="1">
      <alignment vertical="bottom" horizontal="center" wrapText="1"/>
    </xf>
    <xf applyBorder="1" applyAlignment="1" fillId="36" xfId="0" numFmtId="0" borderId="57" applyFont="1" fontId="11" applyFill="1">
      <alignment vertical="bottom" horizontal="center" wrapText="1"/>
    </xf>
    <xf applyBorder="1" applyAlignment="1" fillId="37" xfId="0" numFmtId="0" borderId="58" fontId="0" applyFill="1">
      <alignment vertical="bottom" horizontal="general" wrapText="1"/>
    </xf>
    <xf applyBorder="1" applyAlignment="1" fillId="38" xfId="0" numFmtId="0" borderId="59" fontId="0" applyFill="1">
      <alignment vertical="bottom" horizontal="center" wrapText="1"/>
    </xf>
    <xf applyBorder="1" applyAlignment="1" fillId="0" xfId="0" numFmtId="4" borderId="60" fontId="0" applyNumberFormat="1">
      <alignment vertical="bottom" horizontal="center" wrapText="1"/>
    </xf>
    <xf applyBorder="1" applyAlignment="1" fillId="0" xfId="0" numFmtId="0" borderId="61" fontId="0">
      <alignment vertical="bottom" horizontal="general" wrapText="1"/>
    </xf>
  </cellXfs>
  <cellStyles count="1">
    <cellStyle builtinId="0" name="Normal" xfId="0"/>
  </cellStyles>
  <dxfs count="105">
    <dxf>
      <fill>
        <patternFill patternType="solid">
          <bgColor rgb="FF00FF00"/>
        </patternFill>
      </fill>
    </dxf>
    <dxf>
      <fill>
        <patternFill patternType="solid">
          <bgColor rgb="FF93C47D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D96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B45F0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1C232"/>
        </patternFill>
      </fill>
    </dxf>
    <dxf>
      <fill>
        <patternFill patternType="solid">
          <bgColor rgb="FFE69138"/>
        </patternFill>
      </fill>
    </dxf>
    <dxf>
      <fill>
        <patternFill patternType="solid">
          <bgColor rgb="FFCC0000"/>
        </patternFill>
      </fill>
    </dxf>
    <dxf>
      <fill>
        <patternFill patternType="solid">
          <bgColor rgb="FFA61C00"/>
        </patternFill>
      </fill>
    </dxf>
    <dxf>
      <fill>
        <patternFill patternType="solid">
          <bgColor rgb="FFF4CCCC"/>
        </patternFill>
      </fill>
    </dxf>
    <dxf>
      <fill>
        <patternFill patternType="solid">
          <bgColor rgb="FFEA9999"/>
        </patternFill>
      </fill>
    </dxf>
    <dxf>
      <fill>
        <patternFill patternType="solid">
          <bgColor rgb="FFE06666"/>
        </patternFill>
      </fill>
    </dxf>
    <dxf>
      <fill>
        <patternFill patternType="solid">
          <bgColor rgb="FF9900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93C47D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D96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B45F0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1C232"/>
        </patternFill>
      </fill>
    </dxf>
    <dxf>
      <fill>
        <patternFill patternType="solid">
          <bgColor rgb="FFE69138"/>
        </patternFill>
      </fill>
    </dxf>
    <dxf>
      <fill>
        <patternFill patternType="solid">
          <bgColor rgb="FFCC0000"/>
        </patternFill>
      </fill>
    </dxf>
    <dxf>
      <fill>
        <patternFill patternType="solid">
          <bgColor rgb="FFA61C00"/>
        </patternFill>
      </fill>
    </dxf>
    <dxf>
      <fill>
        <patternFill patternType="solid">
          <bgColor rgb="FFF4CCCC"/>
        </patternFill>
      </fill>
    </dxf>
    <dxf>
      <fill>
        <patternFill patternType="solid">
          <bgColor rgb="FFEA9999"/>
        </patternFill>
      </fill>
    </dxf>
    <dxf>
      <fill>
        <patternFill patternType="solid">
          <bgColor rgb="FFE06666"/>
        </patternFill>
      </fill>
    </dxf>
    <dxf>
      <fill>
        <patternFill patternType="solid">
          <bgColor rgb="FF9900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93C47D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D96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B45F0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1C232"/>
        </patternFill>
      </fill>
    </dxf>
    <dxf>
      <fill>
        <patternFill patternType="solid">
          <bgColor rgb="FFE69138"/>
        </patternFill>
      </fill>
    </dxf>
    <dxf>
      <fill>
        <patternFill patternType="solid">
          <bgColor rgb="FFCC0000"/>
        </patternFill>
      </fill>
    </dxf>
    <dxf>
      <fill>
        <patternFill patternType="solid">
          <bgColor rgb="FFA61C00"/>
        </patternFill>
      </fill>
    </dxf>
    <dxf>
      <fill>
        <patternFill patternType="solid">
          <bgColor rgb="FFF4CCCC"/>
        </patternFill>
      </fill>
    </dxf>
    <dxf>
      <fill>
        <patternFill patternType="solid">
          <bgColor rgb="FFEA9999"/>
        </patternFill>
      </fill>
    </dxf>
    <dxf>
      <fill>
        <patternFill patternType="solid">
          <bgColor rgb="FFE06666"/>
        </patternFill>
      </fill>
    </dxf>
    <dxf>
      <fill>
        <patternFill patternType="solid">
          <bgColor rgb="FF9900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93C47D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D96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B45F0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1C232"/>
        </patternFill>
      </fill>
    </dxf>
    <dxf>
      <fill>
        <patternFill patternType="solid">
          <bgColor rgb="FFE69138"/>
        </patternFill>
      </fill>
    </dxf>
    <dxf>
      <fill>
        <patternFill patternType="solid">
          <bgColor rgb="FFCC0000"/>
        </patternFill>
      </fill>
    </dxf>
    <dxf>
      <fill>
        <patternFill patternType="solid">
          <bgColor rgb="FFA61C00"/>
        </patternFill>
      </fill>
    </dxf>
    <dxf>
      <fill>
        <patternFill patternType="solid">
          <bgColor rgb="FFF4CCCC"/>
        </patternFill>
      </fill>
    </dxf>
    <dxf>
      <fill>
        <patternFill patternType="solid">
          <bgColor rgb="FFEA9999"/>
        </patternFill>
      </fill>
    </dxf>
    <dxf>
      <fill>
        <patternFill patternType="solid">
          <bgColor rgb="FFE06666"/>
        </patternFill>
      </fill>
    </dxf>
    <dxf>
      <fill>
        <patternFill patternType="solid">
          <bgColor rgb="FF9900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93C47D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D96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B45F0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1C232"/>
        </patternFill>
      </fill>
    </dxf>
    <dxf>
      <fill>
        <patternFill patternType="solid">
          <bgColor rgb="FFE69138"/>
        </patternFill>
      </fill>
    </dxf>
    <dxf>
      <fill>
        <patternFill patternType="solid">
          <bgColor rgb="FFCC0000"/>
        </patternFill>
      </fill>
    </dxf>
    <dxf>
      <fill>
        <patternFill patternType="solid">
          <bgColor rgb="FFA61C00"/>
        </patternFill>
      </fill>
    </dxf>
    <dxf>
      <fill>
        <patternFill patternType="solid">
          <bgColor rgb="FFF4CCCC"/>
        </patternFill>
      </fill>
    </dxf>
    <dxf>
      <fill>
        <patternFill patternType="solid">
          <bgColor rgb="FFEA9999"/>
        </patternFill>
      </fill>
    </dxf>
    <dxf>
      <fill>
        <patternFill patternType="solid">
          <bgColor rgb="FFE06666"/>
        </patternFill>
      </fill>
    </dxf>
    <dxf>
      <fill>
        <patternFill patternType="solid">
          <bgColor rgb="FF9900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93C47D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D96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B45F0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1C232"/>
        </patternFill>
      </fill>
    </dxf>
    <dxf>
      <fill>
        <patternFill patternType="solid">
          <bgColor rgb="FFE69138"/>
        </patternFill>
      </fill>
    </dxf>
    <dxf>
      <fill>
        <patternFill patternType="solid">
          <bgColor rgb="FFCC0000"/>
        </patternFill>
      </fill>
    </dxf>
    <dxf>
      <fill>
        <patternFill patternType="solid">
          <bgColor rgb="FFA61C00"/>
        </patternFill>
      </fill>
    </dxf>
    <dxf>
      <fill>
        <patternFill patternType="solid">
          <bgColor rgb="FFF4CCCC"/>
        </patternFill>
      </fill>
    </dxf>
    <dxf>
      <fill>
        <patternFill patternType="solid">
          <bgColor rgb="FFEA9999"/>
        </patternFill>
      </fill>
    </dxf>
    <dxf>
      <fill>
        <patternFill patternType="solid">
          <bgColor rgb="FFE06666"/>
        </patternFill>
      </fill>
    </dxf>
    <dxf>
      <fill>
        <patternFill patternType="solid">
          <bgColor rgb="FF9900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93C47D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D96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B45F0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1C232"/>
        </patternFill>
      </fill>
    </dxf>
    <dxf>
      <fill>
        <patternFill patternType="solid">
          <bgColor rgb="FFE69138"/>
        </patternFill>
      </fill>
    </dxf>
    <dxf>
      <fill>
        <patternFill patternType="solid">
          <bgColor rgb="FFCC0000"/>
        </patternFill>
      </fill>
    </dxf>
    <dxf>
      <fill>
        <patternFill patternType="solid">
          <bgColor rgb="FFA61C00"/>
        </patternFill>
      </fill>
    </dxf>
    <dxf>
      <fill>
        <patternFill patternType="solid">
          <bgColor rgb="FFF4CCCC"/>
        </patternFill>
      </fill>
    </dxf>
    <dxf>
      <fill>
        <patternFill patternType="solid">
          <bgColor rgb="FFEA9999"/>
        </patternFill>
      </fill>
    </dxf>
    <dxf>
      <fill>
        <patternFill patternType="solid">
          <bgColor rgb="FFE06666"/>
        </patternFill>
      </fill>
    </dxf>
    <dxf>
      <fill>
        <patternFill patternType="solid">
          <bgColor rgb="FF990000"/>
        </patternFill>
      </fill>
    </dxf>
  </dxf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_rels/sheet2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_rels/sheet3.xml.rels><?xml version="1.0" encoding="UTF-8" standalone="yes"?><Relationships xmlns="http://schemas.openxmlformats.org/package/2006/relationships"><Relationship Target="../drawings/vmlDrawing2.vml" Type="http://schemas.openxmlformats.org/officeDocument/2006/relationships/vmlDrawing" Id="rId2"/><Relationship Target="../comments2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48.71"/>
    <col min="10" customWidth="1" max="10" width="37.0"/>
  </cols>
  <sheetData>
    <row r="1">
      <c t="s" r="A1">
        <v>0</v>
      </c>
      <c t="s" s="8" r="B1">
        <v>1</v>
      </c>
      <c t="s" r="C1">
        <v>2</v>
      </c>
    </row>
    <row r="2">
      <c t="s" s="58" r="A2">
        <v>3</v>
      </c>
      <c t="s" s="8" r="B2">
        <v>4</v>
      </c>
      <c t="s" r="C2">
        <v>5</v>
      </c>
    </row>
    <row r="3">
      <c t="s" s="8" r="B3">
        <v>6</v>
      </c>
      <c t="s" r="C3">
        <v>5</v>
      </c>
    </row>
    <row r="4">
      <c s="59" r="A4"/>
      <c s="59" r="B4"/>
      <c s="59" r="C4"/>
      <c s="59" r="D4"/>
      <c s="59" r="E4"/>
      <c s="59" r="F4"/>
      <c s="59" r="G4"/>
      <c s="59" r="I4"/>
    </row>
    <row r="5">
      <c t="s" s="41" r="A5">
        <v>7</v>
      </c>
      <c t="s" s="55" r="B5">
        <v>8</v>
      </c>
      <c t="s" s="4" r="C5">
        <v>9</v>
      </c>
      <c t="s" s="55" r="D5">
        <v>10</v>
      </c>
      <c t="s" s="41" r="E5">
        <v>11</v>
      </c>
      <c t="s" s="55" r="F5">
        <v>12</v>
      </c>
      <c t="s" s="2" r="G5">
        <v>13</v>
      </c>
      <c s="35" r="H5"/>
      <c t="s" s="2" r="I5">
        <v>14</v>
      </c>
      <c s="1" r="J5"/>
    </row>
    <row r="6">
      <c t="s" s="26" r="A6">
        <v>15</v>
      </c>
      <c s="42" r="B6"/>
      <c s="43" r="C6"/>
      <c s="17" r="D6"/>
      <c s="43" r="E6"/>
      <c s="17" r="F6"/>
      <c s="2" r="G6"/>
      <c s="35" r="H6"/>
      <c s="12" r="I6">
        <v>1</v>
      </c>
      <c t="s" r="J6">
        <v>16</v>
      </c>
      <c t="s" r="L6">
        <v>17</v>
      </c>
    </row>
    <row r="7">
      <c s="35" r="A7"/>
      <c t="s" s="33" r="B7">
        <v>18</v>
      </c>
      <c s="10" r="C7">
        <v>3</v>
      </c>
      <c t="s" s="36" r="D7">
        <v>19</v>
      </c>
      <c t="s" s="10" r="E7">
        <v>20</v>
      </c>
      <c s="10" r="F7">
        <v>1</v>
      </c>
      <c t="s" s="2" r="G7">
        <v>21</v>
      </c>
      <c s="35" r="H7"/>
      <c s="64" r="I7">
        <v>2</v>
      </c>
      <c t="s" s="1" r="J7">
        <v>22</v>
      </c>
      <c r="L7">
        <f>C7*F7</f>
        <v>3</v>
      </c>
    </row>
    <row r="8">
      <c s="35" r="A8"/>
      <c t="s" s="33" r="B8">
        <v>23</v>
      </c>
      <c s="10" r="C8">
        <v>2</v>
      </c>
      <c t="s" s="36" r="D8">
        <v>24</v>
      </c>
      <c t="s" s="10" r="E8">
        <v>19</v>
      </c>
      <c s="10" r="F8">
        <v>1</v>
      </c>
      <c s="2" r="G8"/>
      <c s="35" r="H8"/>
      <c s="40" r="I8">
        <v>3</v>
      </c>
      <c t="s" s="1" r="J8">
        <v>25</v>
      </c>
      <c r="L8">
        <f>C8*F8</f>
        <v>2</v>
      </c>
    </row>
    <row r="9">
      <c s="35" r="A9"/>
      <c t="s" s="33" r="B9">
        <v>26</v>
      </c>
      <c s="10" r="C9">
        <v>2</v>
      </c>
      <c t="s" s="36" r="D9">
        <v>20</v>
      </c>
      <c t="s" s="10" r="E9">
        <v>27</v>
      </c>
      <c s="10" r="F9">
        <v>1</v>
      </c>
      <c s="2" r="G9"/>
      <c s="35" r="H9"/>
      <c s="53" r="I9">
        <v>4</v>
      </c>
      <c t="s" s="1" r="J9">
        <v>28</v>
      </c>
      <c r="L9">
        <f>C9*F9</f>
        <v>2</v>
      </c>
    </row>
    <row r="10">
      <c s="35" r="A10"/>
      <c t="s" s="33" r="B10">
        <v>29</v>
      </c>
      <c s="10" r="C10">
        <v>2</v>
      </c>
      <c t="s" s="36" r="D10">
        <v>27</v>
      </c>
      <c t="s" s="10" r="E10">
        <v>30</v>
      </c>
      <c s="49" r="F10">
        <v>1</v>
      </c>
      <c s="2" r="G10"/>
      <c s="35" r="H10"/>
      <c s="21" r="I10">
        <v>5</v>
      </c>
      <c t="s" s="1" r="J10">
        <v>31</v>
      </c>
      <c r="L10">
        <f>C10*F10</f>
        <v>2</v>
      </c>
    </row>
    <row r="11">
      <c s="35" r="A11"/>
      <c t="s" s="33" r="B11">
        <v>32</v>
      </c>
      <c s="10" r="C11">
        <v>2</v>
      </c>
      <c t="s" s="36" r="D11">
        <v>30</v>
      </c>
      <c s="10" r="E11"/>
      <c s="43" r="F11">
        <v>1</v>
      </c>
      <c s="2" r="G11"/>
      <c s="35" r="H11"/>
      <c s="48" r="I11"/>
      <c r="L11">
        <f>C11*F11</f>
        <v>2</v>
      </c>
    </row>
    <row r="12">
      <c s="35" r="A12"/>
      <c t="s" s="33" r="B12">
        <v>33</v>
      </c>
      <c s="10" r="C12">
        <v>2</v>
      </c>
      <c t="s" s="36" r="D12">
        <v>34</v>
      </c>
      <c s="10" r="E12"/>
      <c s="10" r="F12">
        <v>1</v>
      </c>
      <c s="2" r="G12"/>
      <c s="35" r="H12"/>
      <c t="s" s="2" r="I12">
        <v>35</v>
      </c>
      <c s="1" r="J12"/>
      <c r="L12">
        <f>C12*F12</f>
        <v>2</v>
      </c>
    </row>
    <row r="13">
      <c s="35" r="A13"/>
      <c t="s" s="33" r="B13">
        <v>36</v>
      </c>
      <c s="10" r="C13">
        <v>3</v>
      </c>
      <c t="s" s="36" r="D13">
        <v>30</v>
      </c>
      <c s="10" r="E13"/>
      <c s="10" r="F13">
        <v>1</v>
      </c>
      <c s="2" r="G13"/>
      <c s="35" r="H13"/>
      <c s="11" r="I13">
        <v>0</v>
      </c>
      <c t="s" s="1" r="J13">
        <v>37</v>
      </c>
      <c r="L13">
        <f>C13*F13</f>
        <v>3</v>
      </c>
    </row>
    <row r="14">
      <c s="35" r="A14"/>
      <c t="s" s="44" r="B14">
        <v>38</v>
      </c>
      <c s="10" r="C14">
        <v>3</v>
      </c>
      <c t="s" s="36" r="D14">
        <v>34</v>
      </c>
      <c s="10" r="E14"/>
      <c s="10" r="F14">
        <v>1</v>
      </c>
      <c t="s" s="2" r="G14">
        <v>39</v>
      </c>
      <c s="35" r="H14"/>
      <c s="53" r="I14">
        <v>0.2</v>
      </c>
      <c t="s" s="1" r="J14">
        <v>40</v>
      </c>
      <c r="L14">
        <f>C14*F14</f>
        <v>3</v>
      </c>
    </row>
    <row r="15">
      <c s="35" r="A15"/>
      <c t="s" s="33" r="B15">
        <v>41</v>
      </c>
      <c s="10" r="C15">
        <v>5</v>
      </c>
      <c t="s" s="36" r="D15">
        <v>34</v>
      </c>
      <c s="10" r="E15"/>
      <c s="10" r="F15">
        <v>1</v>
      </c>
      <c t="s" s="2" r="G15">
        <v>42</v>
      </c>
      <c s="35" r="H15"/>
      <c s="14" r="I15">
        <v>0.4</v>
      </c>
      <c t="s" s="1" r="J15">
        <v>43</v>
      </c>
      <c r="L15">
        <f>C15*F15</f>
        <v>5</v>
      </c>
    </row>
    <row r="16">
      <c s="35" r="A16"/>
      <c t="s" s="33" r="B16">
        <v>44</v>
      </c>
      <c s="10" r="C16">
        <v>5</v>
      </c>
      <c t="s" s="36" r="D16">
        <v>34</v>
      </c>
      <c s="10" r="E16"/>
      <c s="10" r="F16">
        <v>1</v>
      </c>
      <c s="2" r="G16"/>
      <c s="35" r="H16"/>
      <c s="62" r="I16">
        <v>0.6</v>
      </c>
      <c t="s" s="1" r="J16">
        <v>45</v>
      </c>
      <c r="L16">
        <f>C16*F16</f>
        <v>5</v>
      </c>
    </row>
    <row r="17">
      <c s="35" r="A17"/>
      <c t="s" s="33" r="B17">
        <v>46</v>
      </c>
      <c s="10" r="C17">
        <v>5</v>
      </c>
      <c t="s" s="36" r="D17">
        <v>20</v>
      </c>
      <c t="s" s="10" r="E17">
        <v>24</v>
      </c>
      <c s="10" r="F17">
        <v>1</v>
      </c>
      <c s="2" r="G17"/>
      <c s="35" r="H17"/>
      <c s="61" r="I17">
        <v>0.8</v>
      </c>
      <c t="s" s="1" r="J17">
        <v>47</v>
      </c>
      <c r="L17">
        <f>C17*F17</f>
        <v>5</v>
      </c>
    </row>
    <row r="18">
      <c s="35" r="A18"/>
      <c t="s" s="33" r="B18">
        <v>48</v>
      </c>
      <c s="10" r="C18">
        <v>4</v>
      </c>
      <c t="s" s="36" r="D18">
        <v>49</v>
      </c>
      <c s="35" r="E18"/>
      <c s="49" r="F18">
        <v>1</v>
      </c>
      <c s="2" r="G18"/>
      <c s="35" r="H18"/>
      <c s="5" r="I18">
        <v>1</v>
      </c>
      <c t="s" s="1" r="J18">
        <v>50</v>
      </c>
      <c r="L18">
        <f>C18*F18</f>
        <v>4</v>
      </c>
    </row>
    <row r="19">
      <c s="35" r="A19"/>
      <c t="s" s="35" r="B19">
        <v>51</v>
      </c>
      <c s="10" r="C19">
        <v>1</v>
      </c>
      <c t="s" s="36" r="D19">
        <v>27</v>
      </c>
      <c s="35" r="E19"/>
      <c s="43" r="F19">
        <v>1</v>
      </c>
      <c s="2" r="G19"/>
      <c s="35" r="H19"/>
      <c s="25" r="I19"/>
      <c s="1" r="J19"/>
      <c r="L19">
        <f>C19*F19</f>
        <v>1</v>
      </c>
    </row>
    <row r="20">
      <c t="s" s="35" r="A20">
        <v>52</v>
      </c>
      <c t="s" s="35" r="B20">
        <v>53</v>
      </c>
      <c s="10" r="C20">
        <v>3</v>
      </c>
      <c t="s" s="28" r="D20">
        <v>19</v>
      </c>
      <c t="s" s="60" r="E20">
        <v>20</v>
      </c>
      <c s="10" r="F20">
        <v>1</v>
      </c>
      <c s="2" r="G20"/>
      <c s="35" r="H20"/>
      <c s="52" r="I20"/>
      <c r="L20">
        <f>C20*F20</f>
        <v>3</v>
      </c>
    </row>
    <row r="21">
      <c s="50" r="A21"/>
      <c t="s" s="33" r="B21">
        <v>54</v>
      </c>
      <c s="10" r="C21">
        <v>3</v>
      </c>
      <c t="s" s="36" r="D21">
        <v>34</v>
      </c>
      <c s="10" r="E21"/>
      <c s="10" r="F21">
        <v>1</v>
      </c>
      <c t="s" s="2" r="G21">
        <v>55</v>
      </c>
      <c t="s" s="35" r="H21">
        <v>56</v>
      </c>
      <c s="1" r="I21"/>
      <c r="L21">
        <f>C21*F21</f>
        <v>3</v>
      </c>
    </row>
    <row r="22">
      <c s="50" r="A22"/>
      <c t="s" s="35" r="B22">
        <v>57</v>
      </c>
      <c s="10" r="C22">
        <v>3</v>
      </c>
      <c t="s" s="36" r="D22">
        <v>58</v>
      </c>
      <c s="10" r="E22"/>
      <c s="10" r="F22">
        <v>1</v>
      </c>
      <c t="s" s="2" r="G22">
        <v>42</v>
      </c>
      <c s="35" r="H22"/>
      <c s="1" r="I22"/>
      <c r="L22">
        <f>C22*F22</f>
        <v>3</v>
      </c>
    </row>
    <row r="23">
      <c s="35" r="A23"/>
      <c t="s" s="35" r="B23">
        <v>59</v>
      </c>
      <c s="10" r="C23">
        <v>3</v>
      </c>
      <c t="s" s="36" r="D23">
        <v>34</v>
      </c>
      <c s="10" r="E23"/>
      <c s="10" r="F23">
        <v>1</v>
      </c>
      <c t="s" s="2" r="G23">
        <v>39</v>
      </c>
      <c s="1" r="H23"/>
      <c r="L23">
        <f>C23*F23</f>
        <v>3</v>
      </c>
    </row>
    <row r="24">
      <c s="13" r="A24"/>
      <c t="s" s="25" r="B24">
        <v>60</v>
      </c>
      <c s="49" r="C24">
        <v>3</v>
      </c>
      <c t="s" s="36" r="D24">
        <v>34</v>
      </c>
      <c s="49" r="E24"/>
      <c s="49" r="F24">
        <v>1</v>
      </c>
      <c t="s" s="2" r="G24">
        <v>39</v>
      </c>
      <c s="1" r="H24"/>
      <c r="L24">
        <f>C24*F24</f>
        <v>3</v>
      </c>
    </row>
    <row r="25">
      <c s="1" r="A25"/>
      <c s="46" r="B25"/>
      <c s="46" r="C25">
        <f>SUM(C7:C24)</f>
        <v>54</v>
      </c>
      <c s="13" r="D25"/>
      <c t="s" s="7" r="E25">
        <v>61</v>
      </c>
      <c s="18" r="F25">
        <f>((L25)/C25)*100</f>
        <v>100</v>
      </c>
      <c t="s" s="57" r="G25">
        <v>62</v>
      </c>
      <c s="1" r="H25"/>
      <c r="L25">
        <f>SUM(L7:L24)</f>
        <v>54</v>
      </c>
    </row>
    <row r="26">
      <c t="s" s="45" r="B26">
        <v>63</v>
      </c>
      <c s="59" r="C26"/>
      <c s="59" r="D26"/>
      <c s="46" r="E26"/>
      <c s="46" r="F26"/>
      <c s="46" r="G26"/>
    </row>
    <row r="27">
      <c s="35" r="A27"/>
      <c t="s" s="26" r="B27">
        <v>64</v>
      </c>
      <c t="s" s="43" r="C27">
        <v>20</v>
      </c>
      <c s="26" r="D27">
        <f>(((((((((((C7/2)+(C9/2))+(C12/5))+(C14/5))+(C15/5))+(C16/5))+(C17/2))+(C18/5))+(C20/2))+(C21/5))+(C23/5))+(C24/5)</f>
        <v>12.1</v>
      </c>
      <c s="1" r="E27"/>
      <c s="39" r="H27"/>
    </row>
    <row r="28">
      <c s="35" r="A28"/>
      <c t="s" s="35" r="B28">
        <v>65</v>
      </c>
      <c t="s" s="10" r="C28">
        <v>24</v>
      </c>
      <c s="35" r="D28">
        <f>(((((((((((C12+C14)+C15)+C16)+C18)+C21)+C22)+C23)+C24)/5)+(C17/2))+(C8/2))+0.4</f>
        <v>10.1</v>
      </c>
      <c s="1" r="E28"/>
    </row>
    <row r="29">
      <c s="35" r="A29"/>
      <c t="s" s="35" r="B29">
        <v>66</v>
      </c>
      <c t="s" s="10" r="C29">
        <v>30</v>
      </c>
      <c s="35" r="D29">
        <f>((((((((((C24+C23)+C22)+C21)+C16)+C15)+C14)+C12)/5)+C13)+C11)+(C10/2)</f>
        <v>11.4</v>
      </c>
      <c s="1" r="E29"/>
    </row>
    <row r="30">
      <c s="35" r="A30"/>
      <c t="s" s="35" r="B30">
        <v>67</v>
      </c>
      <c t="s" s="10" r="C30">
        <v>19</v>
      </c>
      <c s="35" r="D30">
        <f>(((((((((((C24+C23)+C22)+C21)+C16)+C15)+C14)+C12)/5)+(C7/2))+(C8/2))+(C20/2))+(4/5)</f>
        <v>10.2</v>
      </c>
      <c s="1" r="E30"/>
    </row>
    <row r="31">
      <c s="13" r="A31"/>
      <c t="s" s="25" r="B31">
        <v>5</v>
      </c>
      <c t="s" s="49" r="C31">
        <v>27</v>
      </c>
      <c s="25" r="D31">
        <f>((((((((((((C12+C14)+C15)+C16)+C18)+C21)+C22)+C23)+C24)/5)+(C9/2))+(C10/2))+C19)+1</f>
        <v>10.2</v>
      </c>
      <c s="1" r="E31"/>
    </row>
    <row r="32">
      <c s="13" r="A32"/>
      <c t="s" s="2" r="B32">
        <v>68</v>
      </c>
      <c s="2" r="C32"/>
      <c s="2" r="D32">
        <f>SUM(D27:D31)</f>
        <v>54</v>
      </c>
      <c s="1" r="E32"/>
    </row>
    <row r="33">
      <c s="46" r="B33"/>
      <c s="46" r="C33"/>
      <c s="46" r="D33"/>
    </row>
  </sheetData>
  <conditionalFormatting sqref="F26">
    <cfRule text="1" priority="1" type="containsText" operator="containsText" stopIfTrue="1" dxfId="0">
      <formula>NOT(ISERROR(SEARCH("1", F26)))</formula>
    </cfRule>
    <cfRule text="0.8" priority="2" type="containsText" operator="containsText" stopIfTrue="1" dxfId="1">
      <formula>NOT(ISERROR(SEARCH("0.8", F26)))</formula>
    </cfRule>
    <cfRule text="0.6" priority="3" type="containsText" operator="containsText" stopIfTrue="1" dxfId="2">
      <formula>NOT(ISERROR(SEARCH("0.6", F26)))</formula>
    </cfRule>
    <cfRule text="0.4" priority="4" type="containsText" operator="containsText" stopIfTrue="1" dxfId="3">
      <formula>NOT(ISERROR(SEARCH("0.4", F26)))</formula>
    </cfRule>
    <cfRule text="0.2" priority="5" type="containsText" operator="containsText" stopIfTrue="1" dxfId="4">
      <formula>NOT(ISERROR(SEARCH("0.2", F26)))</formula>
    </cfRule>
    <cfRule text="0" priority="6" type="containsText" operator="containsText" stopIfTrue="1" dxfId="5">
      <formula>NOT(ISERROR(SEARCH("0", F26)))</formula>
    </cfRule>
  </conditionalFormatting>
  <conditionalFormatting sqref="F7 F8 F9 F10 F11 F12 F13 F14 F15 F16 F17 F18 F19 F20 F21 F22 F23 J23 F24">
    <cfRule priority="1" type="cellIs" operator="equal" stopIfTrue="1" dxfId="0">
      <formula>1</formula>
    </cfRule>
    <cfRule priority="2" type="cellIs" operator="equal" stopIfTrue="1" dxfId="6">
      <formula>0.8</formula>
    </cfRule>
    <cfRule priority="3" type="cellIs" operator="equal" stopIfTrue="1" dxfId="7">
      <formula>0.6</formula>
    </cfRule>
    <cfRule priority="4" type="cellIs" operator="equal" stopIfTrue="1" dxfId="8">
      <formula>0.4</formula>
    </cfRule>
    <cfRule priority="5" type="cellIs" operator="equal" stopIfTrue="1" dxfId="9">
      <formula>0.2</formula>
    </cfRule>
    <cfRule priority="6" type="cellIs" operator="equal" stopIfTrue="1" dxfId="10">
      <formula>0</formula>
    </cfRule>
  </conditionalFormatting>
  <conditionalFormatting sqref="F25">
    <cfRule priority="1" type="cellIs" operator="between" stopIfTrue="1" dxfId="6">
      <formula>80</formula>
      <formula>99.99</formula>
    </cfRule>
    <cfRule priority="2" type="cellIs" operator="between" stopIfTrue="1" dxfId="7">
      <formula>60</formula>
      <formula>79.99</formula>
    </cfRule>
    <cfRule priority="3" type="cellIs" operator="between" stopIfTrue="1" dxfId="8">
      <formula>40</formula>
      <formula>59.99</formula>
    </cfRule>
    <cfRule priority="4" type="cellIs" operator="between" stopIfTrue="1" dxfId="9">
      <formula>20</formula>
      <formula>39.99</formula>
    </cfRule>
    <cfRule priority="5" type="cellIs" operator="between" stopIfTrue="1" dxfId="10">
      <formula>0</formula>
      <formula>19.99</formula>
    </cfRule>
    <cfRule priority="6" type="cellIs" operator="equal" stopIfTrue="1" dxfId="0">
      <formula>100</formula>
    </cfRule>
  </conditionalFormatting>
  <conditionalFormatting sqref="C7 C8 C9 C10 C11 C12 C13 C14 C15 C16 C17 C18 C19 C20 C21 C22 C23 C24">
    <cfRule priority="1" type="cellIs" operator="equal" stopIfTrue="1" dxfId="11">
      <formula>1</formula>
    </cfRule>
    <cfRule priority="2" type="cellIs" operator="equal" stopIfTrue="1" dxfId="12">
      <formula>2</formula>
    </cfRule>
    <cfRule priority="3" type="cellIs" operator="equal" stopIfTrue="1" dxfId="13">
      <formula>3</formula>
    </cfRule>
    <cfRule priority="4" type="cellIs" operator="equal" stopIfTrue="1" dxfId="9">
      <formula>4</formula>
    </cfRule>
    <cfRule priority="5" type="cellIs" operator="equal" stopIfTrue="1" dxfId="14">
      <formula>5</formula>
    </cfRule>
  </conditionalFormatting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1.71"/>
    <col min="2" customWidth="1" max="2" width="34.86"/>
    <col min="10" customWidth="1" max="10" width="37.0"/>
  </cols>
  <sheetData>
    <row r="1">
      <c t="s" r="A1">
        <v>0</v>
      </c>
      <c t="s" s="8" r="B1">
        <v>1</v>
      </c>
      <c t="s" r="C1">
        <v>67</v>
      </c>
    </row>
    <row r="2">
      <c t="s" s="58" r="A2">
        <v>69</v>
      </c>
      <c t="s" s="8" r="B2">
        <v>4</v>
      </c>
      <c t="s" r="C2">
        <v>5</v>
      </c>
    </row>
    <row r="3">
      <c t="s" s="8" r="B3">
        <v>6</v>
      </c>
      <c t="s" r="C3">
        <v>5</v>
      </c>
    </row>
    <row r="4">
      <c s="59" r="A4"/>
      <c s="59" r="B4"/>
      <c s="59" r="C4"/>
      <c s="59" r="D4"/>
      <c s="59" r="E4"/>
      <c s="59" r="F4"/>
      <c s="59" r="G4"/>
      <c s="59" r="I4"/>
    </row>
    <row r="5">
      <c t="s" s="41" r="A5">
        <v>7</v>
      </c>
      <c t="s" s="55" r="B5">
        <v>8</v>
      </c>
      <c t="s" s="4" r="C5">
        <v>9</v>
      </c>
      <c t="s" s="55" r="D5">
        <v>10</v>
      </c>
      <c t="s" s="41" r="E5">
        <v>11</v>
      </c>
      <c t="s" s="55" r="F5">
        <v>12</v>
      </c>
      <c t="s" s="2" r="G5">
        <v>13</v>
      </c>
      <c s="35" r="H5"/>
      <c t="s" s="2" r="I5">
        <v>14</v>
      </c>
      <c s="1" r="J5"/>
    </row>
    <row r="6">
      <c t="s" s="26" r="A6">
        <v>70</v>
      </c>
      <c s="42" r="B6"/>
      <c s="43" r="C6"/>
      <c s="17" r="D6"/>
      <c s="43" r="E6"/>
      <c s="17" r="F6"/>
      <c s="2" r="G6"/>
      <c s="35" r="H6"/>
      <c s="12" r="I6">
        <v>1</v>
      </c>
      <c t="s" r="J6">
        <v>16</v>
      </c>
      <c t="s" r="L6">
        <v>17</v>
      </c>
    </row>
    <row r="7">
      <c s="35" r="A7"/>
      <c t="s" s="33" r="B7">
        <v>71</v>
      </c>
      <c s="10" r="C7">
        <v>5</v>
      </c>
      <c t="s" s="36" r="D7">
        <v>19</v>
      </c>
      <c t="s" s="10" r="E7">
        <v>30</v>
      </c>
      <c s="10" r="F7">
        <v>0.8</v>
      </c>
      <c s="2" r="G7"/>
      <c s="35" r="H7"/>
      <c s="64" r="I7">
        <v>2</v>
      </c>
      <c t="s" s="1" r="J7">
        <v>22</v>
      </c>
      <c r="L7">
        <f>C7*F7</f>
        <v>4</v>
      </c>
    </row>
    <row r="8">
      <c s="35" r="A8"/>
      <c t="s" s="33" r="B8">
        <v>72</v>
      </c>
      <c s="10" r="C8">
        <v>2</v>
      </c>
      <c t="s" s="36" r="D8">
        <v>19</v>
      </c>
      <c s="10" r="E8"/>
      <c s="10" r="F8">
        <v>1</v>
      </c>
      <c s="2" r="G8"/>
      <c s="35" r="H8"/>
      <c s="40" r="I8">
        <v>3</v>
      </c>
      <c t="s" s="1" r="J8">
        <v>25</v>
      </c>
      <c r="L8">
        <f>C8*F8</f>
        <v>2</v>
      </c>
    </row>
    <row r="9">
      <c s="35" r="A9"/>
      <c t="s" s="33" r="B9">
        <v>73</v>
      </c>
      <c s="10" r="C9">
        <v>3</v>
      </c>
      <c t="s" s="36" r="D9">
        <v>24</v>
      </c>
      <c s="10" r="E9"/>
      <c s="10" r="F9">
        <v>1</v>
      </c>
      <c s="2" r="G9"/>
      <c s="35" r="H9"/>
      <c s="53" r="I9">
        <v>4</v>
      </c>
      <c t="s" s="1" r="J9">
        <v>28</v>
      </c>
      <c r="L9">
        <f>C9*F9</f>
        <v>3</v>
      </c>
    </row>
    <row r="10">
      <c s="35" r="A10"/>
      <c t="s" s="33" r="B10">
        <v>74</v>
      </c>
      <c s="49" r="C10">
        <v>2</v>
      </c>
      <c t="s" s="36" r="D10">
        <v>24</v>
      </c>
      <c s="10" r="E10"/>
      <c s="49" r="F10">
        <v>1</v>
      </c>
      <c s="2" r="G10"/>
      <c s="35" r="H10"/>
      <c s="21" r="I10">
        <v>5</v>
      </c>
      <c t="s" s="1" r="J10">
        <v>31</v>
      </c>
      <c r="L10">
        <f>C10*F10</f>
        <v>2</v>
      </c>
    </row>
    <row r="11">
      <c s="35" r="A11"/>
      <c t="s" s="33" r="B11">
        <v>75</v>
      </c>
      <c s="64" r="C11">
        <v>2</v>
      </c>
      <c t="s" s="36" r="D11">
        <v>27</v>
      </c>
      <c s="10" r="E11"/>
      <c s="61" r="F11">
        <v>0.8</v>
      </c>
      <c s="2" r="G11"/>
      <c s="35" r="H11"/>
      <c s="48" r="I11"/>
      <c r="L11">
        <f>C11*F11</f>
        <v>1.6</v>
      </c>
    </row>
    <row r="12">
      <c t="s" s="1" r="A12">
        <v>76</v>
      </c>
      <c s="46" r="C12"/>
      <c s="46" r="F12"/>
      <c s="66" r="G12"/>
      <c s="35" r="H12"/>
      <c t="s" s="2" r="I12">
        <v>35</v>
      </c>
      <c s="1" r="J12"/>
      <c r="L12">
        <f>C21*F21</f>
        <v>0</v>
      </c>
    </row>
    <row r="13">
      <c s="1" r="A13"/>
      <c t="s" s="13" r="B13">
        <v>77</v>
      </c>
      <c s="10" r="C13">
        <v>3</v>
      </c>
      <c t="s" s="28" r="D13">
        <v>20</v>
      </c>
      <c t="s" s="60" r="E13">
        <v>30</v>
      </c>
      <c s="10" r="F13">
        <v>1</v>
      </c>
      <c s="25" r="G13"/>
      <c s="35" r="H13"/>
      <c s="2" r="I13"/>
      <c s="1" r="J13"/>
      <c r="L13">
        <f>C22*F22</f>
        <v>2.4</v>
      </c>
    </row>
    <row r="14">
      <c s="1" r="A14"/>
      <c t="s" s="13" r="B14">
        <v>78</v>
      </c>
      <c s="10" r="C14">
        <v>4</v>
      </c>
      <c t="s" s="28" r="D14">
        <v>20</v>
      </c>
      <c t="s" s="60" r="E14">
        <v>24</v>
      </c>
      <c s="10" r="F14">
        <v>1</v>
      </c>
      <c s="26" r="G14"/>
      <c s="35" r="H14"/>
      <c s="11" r="I14">
        <v>0</v>
      </c>
      <c t="s" s="1" r="J14">
        <v>37</v>
      </c>
      <c r="L14">
        <f>C23*F23</f>
        <v>1.8</v>
      </c>
    </row>
    <row r="15">
      <c s="1" r="A15"/>
      <c t="s" s="13" r="B15">
        <v>79</v>
      </c>
      <c s="10" r="C15">
        <v>2</v>
      </c>
      <c t="s" s="28" r="D15">
        <v>20</v>
      </c>
      <c s="60" r="E15"/>
      <c s="10" r="F15">
        <v>1</v>
      </c>
      <c s="35" r="G15"/>
      <c s="35" r="H15"/>
      <c s="53" r="I15">
        <v>0.2</v>
      </c>
      <c t="s" s="1" r="J15">
        <v>40</v>
      </c>
      <c r="L15">
        <f>C24*F24</f>
        <v>1.8</v>
      </c>
    </row>
    <row r="16">
      <c s="1" r="A16">
        <v>0.2</v>
      </c>
      <c t="s" s="13" r="B16">
        <v>80</v>
      </c>
      <c s="49" r="C16">
        <v>2</v>
      </c>
      <c t="s" s="28" r="D16">
        <v>20</v>
      </c>
      <c s="60" r="E16"/>
      <c s="10" r="F16">
        <v>1</v>
      </c>
      <c s="35" r="G16"/>
      <c s="35" r="H16"/>
      <c s="14" r="I16">
        <v>0.4</v>
      </c>
      <c t="s" s="1" r="J16">
        <v>43</v>
      </c>
      <c r="L16">
        <f>C25*F25</f>
        <v>2.4</v>
      </c>
    </row>
    <row r="17">
      <c s="1" r="A17"/>
      <c t="s" s="13" r="B17">
        <v>81</v>
      </c>
      <c s="64" r="C17">
        <v>1</v>
      </c>
      <c t="s" s="28" r="D17">
        <v>20</v>
      </c>
      <c s="60" r="E17"/>
      <c s="10" r="F17">
        <v>1</v>
      </c>
      <c s="25" r="G17"/>
      <c s="35" r="H17"/>
      <c s="62" r="I17">
        <v>0.6</v>
      </c>
      <c t="s" s="1" r="J17">
        <v>45</v>
      </c>
      <c r="L17">
        <f>C26*F26</f>
        <v>0.8</v>
      </c>
    </row>
    <row r="18">
      <c s="1" r="A18"/>
      <c t="s" s="13" r="B18">
        <v>82</v>
      </c>
      <c s="64" r="C18">
        <v>1</v>
      </c>
      <c t="s" s="28" r="D18">
        <v>20</v>
      </c>
      <c s="60" r="E18"/>
      <c s="10" r="F18">
        <v>0</v>
      </c>
      <c t="s" s="2" r="G18">
        <v>83</v>
      </c>
      <c s="35" r="H18"/>
      <c s="61" r="I18">
        <v>0.8</v>
      </c>
      <c t="s" s="1" r="J18">
        <v>47</v>
      </c>
      <c r="L18">
        <f>C27*F27</f>
        <v>3</v>
      </c>
    </row>
    <row r="19">
      <c s="1" r="A19"/>
      <c t="s" s="13" r="B19">
        <v>84</v>
      </c>
      <c s="64" r="C19">
        <v>1</v>
      </c>
      <c t="s" s="28" r="D19">
        <v>30</v>
      </c>
      <c s="13" r="E19"/>
      <c s="10" r="F19">
        <v>1</v>
      </c>
      <c s="2" r="G19"/>
      <c s="35" r="H19"/>
      <c s="41" r="I19"/>
      <c s="1" r="J19"/>
    </row>
    <row r="20">
      <c s="1" r="A20"/>
      <c s="30" r="C20"/>
      <c s="13" r="F20"/>
      <c s="2" r="G20"/>
      <c s="35" r="H20"/>
      <c s="47" r="I20">
        <v>1</v>
      </c>
      <c t="s" s="1" r="J20">
        <v>50</v>
      </c>
      <c r="L20">
        <f>C28*F28</f>
        <v>0</v>
      </c>
    </row>
    <row r="21">
      <c t="s" s="35" r="A21">
        <v>85</v>
      </c>
      <c s="33" r="B21"/>
      <c s="43" r="C21"/>
      <c s="36" r="D21"/>
      <c s="10" r="E21"/>
      <c s="10" r="F21"/>
      <c s="2" r="G21"/>
      <c s="1" r="H21"/>
      <c s="46" r="I21"/>
      <c r="L21">
        <f>C27*F27</f>
        <v>3</v>
      </c>
    </row>
    <row r="22">
      <c s="35" r="A22"/>
      <c t="s" s="33" r="B22">
        <v>86</v>
      </c>
      <c s="10" r="C22">
        <v>4</v>
      </c>
      <c t="s" s="36" r="D22">
        <v>30</v>
      </c>
      <c s="10" r="E22"/>
      <c s="10" r="F22">
        <v>0.6</v>
      </c>
      <c s="2" r="G22"/>
      <c s="1" r="H22"/>
      <c r="L22">
        <f>C28*F28</f>
        <v>0</v>
      </c>
    </row>
    <row r="23">
      <c s="35" r="A23"/>
      <c t="s" s="33" r="B23">
        <v>71</v>
      </c>
      <c s="10" r="C23">
        <v>3</v>
      </c>
      <c t="s" s="36" r="D23">
        <v>19</v>
      </c>
      <c s="10" r="E23"/>
      <c s="10" r="F23">
        <v>0.6</v>
      </c>
      <c s="2" r="G23"/>
      <c s="1" r="H23"/>
      <c r="L23">
        <f>C29*F29</f>
        <v>0</v>
      </c>
    </row>
    <row r="24">
      <c s="35" r="A24"/>
      <c t="s" s="33" r="B24">
        <v>72</v>
      </c>
      <c s="10" r="C24">
        <v>3</v>
      </c>
      <c t="s" s="36" r="D24">
        <v>19</v>
      </c>
      <c s="10" r="E24"/>
      <c s="10" r="F24">
        <v>0.6</v>
      </c>
      <c s="2" r="G24"/>
      <c s="1" r="H24"/>
      <c r="L24">
        <f>C30*F30</f>
        <v>0</v>
      </c>
    </row>
    <row r="25">
      <c s="35" r="A25"/>
      <c t="s" s="33" r="B25">
        <v>87</v>
      </c>
      <c s="49" r="C25">
        <v>4</v>
      </c>
      <c t="s" s="36" r="D25">
        <v>24</v>
      </c>
      <c s="10" r="E25"/>
      <c s="49" r="F25">
        <v>0.6</v>
      </c>
      <c s="2" r="G25"/>
      <c s="1" r="H25"/>
      <c r="L25">
        <f>C31*F31</f>
        <v>2</v>
      </c>
    </row>
    <row r="26">
      <c s="35" r="A26"/>
      <c t="s" s="33" r="B26">
        <v>75</v>
      </c>
      <c s="16" r="C26">
        <v>2</v>
      </c>
      <c t="s" s="36" r="D26">
        <v>27</v>
      </c>
      <c s="10" r="E26"/>
      <c s="14" r="F26">
        <v>0.4</v>
      </c>
      <c s="2" r="G26"/>
      <c s="1" r="H26"/>
      <c r="L26">
        <f>C30*F30</f>
        <v>0</v>
      </c>
    </row>
    <row r="27">
      <c s="35" r="A27"/>
      <c t="s" s="33" r="B27">
        <v>88</v>
      </c>
      <c s="10" r="C27">
        <v>3</v>
      </c>
      <c t="s" s="36" r="D27">
        <v>20</v>
      </c>
      <c s="10" r="E27"/>
      <c s="43" r="F27">
        <v>1</v>
      </c>
      <c s="2" r="G27"/>
      <c s="1" r="H27"/>
    </row>
    <row r="28">
      <c s="35" r="A28"/>
      <c s="33" r="B28"/>
      <c s="10" r="C28"/>
      <c s="36" r="D28"/>
      <c s="10" r="E28"/>
      <c s="10" r="F28"/>
      <c s="2" r="G28"/>
      <c s="1" r="H28"/>
      <c r="L28">
        <f>SUM(L7:L26)</f>
        <v>29.8</v>
      </c>
    </row>
    <row r="29">
      <c s="35" r="A29"/>
      <c s="35" r="B29"/>
      <c s="10" r="C29"/>
      <c s="36" r="D29"/>
      <c s="10" r="E29"/>
      <c s="10" r="F29"/>
      <c s="2" r="G29"/>
      <c s="3" r="H29"/>
    </row>
    <row r="30">
      <c t="s" s="35" r="A30">
        <v>89</v>
      </c>
      <c s="33" r="B30"/>
      <c s="10" r="C30"/>
      <c s="36" r="D30"/>
      <c s="10" r="E30"/>
      <c s="10" r="F30"/>
      <c s="2" r="G30"/>
      <c s="1" r="H30"/>
    </row>
    <row r="31">
      <c s="35" r="A31"/>
      <c t="s" s="33" r="B31">
        <v>90</v>
      </c>
      <c s="10" r="C31">
        <v>2</v>
      </c>
      <c t="s" s="36" r="D31">
        <v>27</v>
      </c>
      <c t="s" s="10" r="E31">
        <v>91</v>
      </c>
      <c s="10" r="F31">
        <v>1</v>
      </c>
      <c s="2" r="G31"/>
      <c s="1" r="H31"/>
    </row>
    <row r="32">
      <c s="24" r="B32"/>
      <c s="10" r="C32"/>
      <c s="38" r="D32"/>
      <c s="59" r="E32"/>
      <c s="59" r="F32"/>
      <c s="30" r="G32"/>
    </row>
    <row r="33">
      <c r="C33">
        <f>SUM(C7:C31)</f>
        <v>49</v>
      </c>
      <c t="s" s="46" r="E33">
        <v>61</v>
      </c>
      <c s="18" r="F33">
        <f>(L28/C33)*100</f>
        <v>60.8163265306122</v>
      </c>
      <c t="s" s="30" r="G33">
        <v>62</v>
      </c>
    </row>
    <row r="34">
      <c s="1" r="A34"/>
      <c s="46" r="F34"/>
      <c s="46" r="G34"/>
    </row>
    <row r="35">
      <c t="s" s="45" r="B35">
        <v>63</v>
      </c>
      <c s="59" r="C35"/>
      <c s="59" r="D35"/>
    </row>
    <row r="36">
      <c s="35" r="A36"/>
      <c t="s" s="26" r="B36">
        <v>64</v>
      </c>
      <c t="s" s="43" r="C36">
        <v>20</v>
      </c>
      <c s="26" r="D36">
        <f>(((((((C13/2)+(C14/2))+C15)+C16)+C17)+C18)+C27)+(C31/3)</f>
        <v>13.1666666666667</v>
      </c>
      <c s="1" r="E36"/>
    </row>
    <row r="37">
      <c s="35" r="A37"/>
      <c t="s" s="35" r="B37">
        <v>65</v>
      </c>
      <c t="s" s="10" r="C37">
        <v>24</v>
      </c>
      <c s="35" r="D37">
        <f>((C9+C10)+C25)+(C31/3)</f>
        <v>9.66666666666667</v>
      </c>
      <c s="1" r="E37"/>
    </row>
    <row r="38">
      <c s="35" r="A38"/>
      <c t="s" s="35" r="B38">
        <v>66</v>
      </c>
      <c t="s" s="10" r="C38">
        <v>30</v>
      </c>
      <c s="35" r="D38">
        <f>(((C10+C11)+C21)+(C8/2))+1.416666666666667</f>
        <v>6.41666666666667</v>
      </c>
      <c s="1" r="E38"/>
    </row>
    <row r="39">
      <c s="35" r="A39"/>
      <c t="s" s="35" r="B39">
        <v>67</v>
      </c>
      <c t="s" s="10" r="C39">
        <v>19</v>
      </c>
      <c s="35" r="D39">
        <f>((C7+C8)+C23)+C24</f>
        <v>13</v>
      </c>
      <c s="1" r="E39"/>
    </row>
    <row r="40">
      <c s="13" r="A40"/>
      <c t="s" s="25" r="B40">
        <v>5</v>
      </c>
      <c t="s" s="49" r="C40">
        <v>27</v>
      </c>
      <c s="25" r="D40">
        <f>((C11+C26)+(C31/2))+1.75</f>
        <v>6.75</v>
      </c>
      <c s="1" r="E40"/>
    </row>
    <row r="41">
      <c s="13" r="A41"/>
      <c t="s" s="2" r="B41">
        <v>68</v>
      </c>
      <c s="2" r="C41"/>
      <c s="2" r="D41">
        <f>SUM(D36:D40)</f>
        <v>49</v>
      </c>
      <c s="1" r="E41"/>
    </row>
    <row r="42">
      <c s="46" r="B42"/>
      <c s="46" r="C42"/>
      <c s="46" r="D42"/>
    </row>
  </sheetData>
  <conditionalFormatting sqref="F35">
    <cfRule text="1" priority="1" type="containsText" operator="containsText" stopIfTrue="1" dxfId="15">
      <formula>NOT(ISERROR(SEARCH("1", F35)))</formula>
    </cfRule>
    <cfRule text="0.8" priority="2" type="containsText" operator="containsText" stopIfTrue="1" dxfId="16">
      <formula>NOT(ISERROR(SEARCH("0.8", F35)))</formula>
    </cfRule>
    <cfRule text="0.6" priority="3" type="containsText" operator="containsText" stopIfTrue="1" dxfId="17">
      <formula>NOT(ISERROR(SEARCH("0.6", F35)))</formula>
    </cfRule>
    <cfRule text="0.4" priority="4" type="containsText" operator="containsText" stopIfTrue="1" dxfId="18">
      <formula>NOT(ISERROR(SEARCH("0.4", F35)))</formula>
    </cfRule>
    <cfRule text="0.2" priority="5" type="containsText" operator="containsText" stopIfTrue="1" dxfId="19">
      <formula>NOT(ISERROR(SEARCH("0.2", F35)))</formula>
    </cfRule>
    <cfRule text="0" priority="6" type="containsText" operator="containsText" stopIfTrue="1" dxfId="20">
      <formula>NOT(ISERROR(SEARCH("0", F35)))</formula>
    </cfRule>
  </conditionalFormatting>
  <conditionalFormatting sqref="F7 F8 F9 F10 F13 F14 F15 F16 F17 F18 F19 F21 F22 F23 F24 J24 F25 J25 F27 F28 F29 F30 F31">
    <cfRule priority="1" type="cellIs" operator="equal" stopIfTrue="1" dxfId="15">
      <formula>1</formula>
    </cfRule>
    <cfRule priority="2" type="cellIs" operator="equal" stopIfTrue="1" dxfId="21">
      <formula>0.8</formula>
    </cfRule>
    <cfRule priority="3" type="cellIs" operator="equal" stopIfTrue="1" dxfId="22">
      <formula>0.6</formula>
    </cfRule>
    <cfRule priority="4" type="cellIs" operator="equal" stopIfTrue="1" dxfId="23">
      <formula>0.4</formula>
    </cfRule>
    <cfRule priority="5" type="cellIs" operator="equal" stopIfTrue="1" dxfId="24">
      <formula>0.2</formula>
    </cfRule>
    <cfRule priority="6" type="cellIs" operator="equal" stopIfTrue="1" dxfId="25">
      <formula>0</formula>
    </cfRule>
  </conditionalFormatting>
  <conditionalFormatting sqref="F33">
    <cfRule priority="1" type="cellIs" operator="between" stopIfTrue="1" dxfId="21">
      <formula>80</formula>
      <formula>99.99</formula>
    </cfRule>
    <cfRule priority="2" type="cellIs" operator="between" stopIfTrue="1" dxfId="22">
      <formula>60</formula>
      <formula>79.99</formula>
    </cfRule>
    <cfRule priority="3" type="cellIs" operator="between" stopIfTrue="1" dxfId="23">
      <formula>40</formula>
      <formula>59.99</formula>
    </cfRule>
    <cfRule priority="4" type="cellIs" operator="between" stopIfTrue="1" dxfId="24">
      <formula>20</formula>
      <formula>39.99</formula>
    </cfRule>
    <cfRule priority="5" type="cellIs" operator="between" stopIfTrue="1" dxfId="25">
      <formula>0</formula>
      <formula>19.99</formula>
    </cfRule>
    <cfRule priority="6" type="cellIs" operator="equal" stopIfTrue="1" dxfId="15">
      <formula>100</formula>
    </cfRule>
  </conditionalFormatting>
  <conditionalFormatting sqref="C7 C8 C9 C10 C13 C14 C15 C16 C21 C22 C23 C24 C25 C27 C28 C29 C30 C31 C32">
    <cfRule priority="1" type="cellIs" operator="equal" stopIfTrue="1" dxfId="26">
      <formula>1</formula>
    </cfRule>
    <cfRule priority="2" type="cellIs" operator="equal" stopIfTrue="1" dxfId="27">
      <formula>2</formula>
    </cfRule>
    <cfRule priority="3" type="cellIs" operator="equal" stopIfTrue="1" dxfId="28">
      <formula>3</formula>
    </cfRule>
    <cfRule priority="4" type="cellIs" operator="equal" stopIfTrue="1" dxfId="24">
      <formula>4</formula>
    </cfRule>
    <cfRule priority="5" type="cellIs" operator="equal" stopIfTrue="1" dxfId="29">
      <formula>5</formula>
    </cfRule>
  </conditionalFormatting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1.71"/>
    <col min="8" customWidth="1" max="8" width="4.71"/>
    <col min="10" customWidth="1" max="10" width="37.0"/>
  </cols>
  <sheetData>
    <row r="1">
      <c t="s" r="A1">
        <v>0</v>
      </c>
      <c t="s" s="8" r="B1">
        <v>1</v>
      </c>
      <c t="s" r="C1">
        <v>67</v>
      </c>
    </row>
    <row r="2">
      <c t="s" s="58" r="A2">
        <v>92</v>
      </c>
      <c t="s" s="8" r="B2">
        <v>4</v>
      </c>
      <c t="s" r="C2">
        <v>5</v>
      </c>
    </row>
    <row r="3">
      <c t="s" s="8" r="B3">
        <v>6</v>
      </c>
      <c t="s" r="C3">
        <v>5</v>
      </c>
    </row>
    <row r="4">
      <c s="59" r="A4"/>
      <c s="59" r="B4"/>
      <c s="59" r="C4"/>
      <c s="59" r="D4"/>
      <c s="59" r="E4"/>
      <c s="59" r="F4"/>
      <c s="59" r="G4"/>
      <c s="59" r="I4"/>
    </row>
    <row r="5">
      <c t="s" s="41" r="A5">
        <v>7</v>
      </c>
      <c t="s" s="55" r="B5">
        <v>8</v>
      </c>
      <c t="s" s="4" r="C5">
        <v>9</v>
      </c>
      <c t="s" s="55" r="D5">
        <v>10</v>
      </c>
      <c t="s" s="41" r="E5">
        <v>11</v>
      </c>
      <c t="s" s="55" r="F5">
        <v>12</v>
      </c>
      <c t="s" s="2" r="G5">
        <v>13</v>
      </c>
      <c s="35" r="H5"/>
      <c t="s" s="2" r="I5">
        <v>14</v>
      </c>
      <c s="1" r="J5"/>
    </row>
    <row r="6">
      <c t="s" s="26" r="A6">
        <v>93</v>
      </c>
      <c s="42" r="B6"/>
      <c s="43" r="C6"/>
      <c s="17" r="D6"/>
      <c s="43" r="E6"/>
      <c s="17" r="F6"/>
      <c s="2" r="G6"/>
      <c s="35" r="H6"/>
      <c s="12" r="I6">
        <v>1</v>
      </c>
      <c t="s" r="J6">
        <v>16</v>
      </c>
      <c t="s" r="L6">
        <v>17</v>
      </c>
    </row>
    <row r="7">
      <c s="35" r="A7"/>
      <c t="s" s="33" r="B7">
        <v>94</v>
      </c>
      <c s="10" r="C7">
        <v>3</v>
      </c>
      <c t="s" s="36" r="D7">
        <v>19</v>
      </c>
      <c s="10" r="E7"/>
      <c s="10" r="F7">
        <v>0.2</v>
      </c>
      <c s="2" r="G7"/>
      <c s="35" r="H7"/>
      <c s="64" r="I7">
        <v>2</v>
      </c>
      <c t="s" s="1" r="J7">
        <v>22</v>
      </c>
      <c r="L7">
        <f>C7*F7</f>
        <v>0.6</v>
      </c>
    </row>
    <row r="8">
      <c s="35" r="A8"/>
      <c t="s" s="33" r="B8">
        <v>88</v>
      </c>
      <c s="10" r="C8">
        <v>5</v>
      </c>
      <c t="s" s="36" r="D8">
        <v>20</v>
      </c>
      <c t="s" s="10" r="E8">
        <v>30</v>
      </c>
      <c s="10" r="F8">
        <v>0.4</v>
      </c>
      <c s="2" r="G8"/>
      <c s="35" r="H8"/>
      <c s="40" r="I8">
        <v>3</v>
      </c>
      <c t="s" s="1" r="J8">
        <v>25</v>
      </c>
      <c r="L8">
        <f>C8*F8</f>
        <v>2</v>
      </c>
    </row>
    <row r="9">
      <c s="35" r="A9"/>
      <c t="s" s="33" r="B9">
        <v>95</v>
      </c>
      <c s="10" r="C9">
        <v>4</v>
      </c>
      <c t="s" s="36" r="D9">
        <v>24</v>
      </c>
      <c t="s" s="10" r="E9">
        <v>27</v>
      </c>
      <c s="10" r="F9">
        <v>0.4</v>
      </c>
      <c s="2" r="G9"/>
      <c s="35" r="H9"/>
      <c s="53" r="I9">
        <v>4</v>
      </c>
      <c t="s" s="1" r="J9">
        <v>28</v>
      </c>
      <c r="L9">
        <f>C9*F9</f>
        <v>1.6</v>
      </c>
    </row>
    <row r="10">
      <c s="35" r="A10"/>
      <c t="s" s="33" r="B10">
        <v>96</v>
      </c>
      <c s="10" r="C10">
        <v>4</v>
      </c>
      <c t="s" s="36" r="D10">
        <v>30</v>
      </c>
      <c t="s" s="10" r="E10">
        <v>20</v>
      </c>
      <c s="49" r="F10">
        <v>0</v>
      </c>
      <c s="2" r="G10"/>
      <c s="35" r="H10"/>
      <c s="21" r="I10">
        <v>5</v>
      </c>
      <c t="s" s="1" r="J10">
        <v>31</v>
      </c>
      <c r="L10">
        <f>C10*F10</f>
        <v>0</v>
      </c>
    </row>
    <row r="11">
      <c s="35" r="A11"/>
      <c t="s" s="33" r="B11">
        <v>97</v>
      </c>
      <c s="10" r="C11">
        <v>4</v>
      </c>
      <c t="s" s="36" r="D11">
        <v>30</v>
      </c>
      <c t="s" s="10" r="E11">
        <v>20</v>
      </c>
      <c s="41" r="F11">
        <v>0.2</v>
      </c>
      <c s="2" r="G11"/>
      <c s="35" r="H11"/>
      <c s="48" r="I11"/>
      <c r="L11">
        <f>C11*F11</f>
        <v>0.8</v>
      </c>
    </row>
    <row r="12">
      <c s="35" r="A12"/>
      <c t="s" s="33" r="B12">
        <v>98</v>
      </c>
      <c s="10" r="C12">
        <v>4</v>
      </c>
      <c t="s" s="36" r="D12">
        <v>30</v>
      </c>
      <c t="s" s="10" r="E12">
        <v>20</v>
      </c>
      <c s="43" r="F12">
        <v>0.2</v>
      </c>
      <c s="2" r="G12"/>
      <c s="35" r="H12"/>
      <c t="s" s="2" r="I12">
        <v>35</v>
      </c>
      <c s="1" r="J12"/>
      <c r="L12">
        <f>C12*F12</f>
        <v>0.8</v>
      </c>
    </row>
    <row r="13">
      <c s="35" r="A13"/>
      <c s="33" r="B13"/>
      <c s="10" r="C13"/>
      <c s="36" r="D13"/>
      <c s="10" r="E13"/>
      <c s="10" r="F13"/>
      <c s="2" r="G13"/>
      <c s="35" r="H13"/>
      <c s="2" r="I13"/>
      <c s="1" r="J13"/>
      <c r="L13">
        <f>C13*F13</f>
        <v>0</v>
      </c>
    </row>
    <row r="14">
      <c t="s" s="35" r="A14">
        <v>70</v>
      </c>
      <c s="33" r="B14"/>
      <c s="10" r="C14"/>
      <c s="36" r="D14"/>
      <c s="10" r="E14"/>
      <c s="10" r="F14"/>
      <c s="2" r="G14"/>
      <c s="35" r="H14"/>
      <c s="11" r="I14">
        <v>0</v>
      </c>
      <c t="s" s="1" r="J14">
        <v>37</v>
      </c>
      <c r="L14">
        <f>C14*F14</f>
        <v>0</v>
      </c>
    </row>
    <row r="15">
      <c s="35" r="A15"/>
      <c t="s" s="33" r="B15">
        <v>99</v>
      </c>
      <c s="10" r="C15">
        <v>4</v>
      </c>
      <c t="s" s="36" r="D15">
        <v>24</v>
      </c>
      <c s="10" r="E15"/>
      <c s="10" r="F15">
        <v>0.4</v>
      </c>
      <c s="2" r="G15"/>
      <c s="35" r="H15"/>
      <c s="53" r="I15">
        <v>0.2</v>
      </c>
      <c t="s" s="1" r="J15">
        <v>40</v>
      </c>
      <c r="L15">
        <f>C15*F15</f>
        <v>1.6</v>
      </c>
    </row>
    <row r="16">
      <c s="35" r="A16"/>
      <c t="s" s="33" r="B16">
        <v>100</v>
      </c>
      <c s="10" r="C16">
        <v>5</v>
      </c>
      <c t="s" s="36" r="D16">
        <v>19</v>
      </c>
      <c s="10" r="E16"/>
      <c s="10" r="F16">
        <v>0.4</v>
      </c>
      <c s="2" r="G16"/>
      <c s="35" r="H16"/>
      <c s="14" r="I16">
        <v>0.4</v>
      </c>
      <c t="s" s="1" r="J16">
        <v>43</v>
      </c>
      <c r="L16">
        <f>C16*F16</f>
        <v>2</v>
      </c>
    </row>
    <row r="17">
      <c s="35" r="A17"/>
      <c t="s" s="33" r="B17">
        <v>101</v>
      </c>
      <c s="10" r="C17">
        <v>4</v>
      </c>
      <c t="s" s="36" r="D17">
        <v>20</v>
      </c>
      <c t="s" s="10" r="E17">
        <v>30</v>
      </c>
      <c s="10" r="F17">
        <v>0</v>
      </c>
      <c t="s" s="2" r="G17">
        <v>102</v>
      </c>
      <c s="35" r="H17"/>
      <c s="62" r="I17">
        <v>0.6</v>
      </c>
      <c t="s" s="1" r="J17">
        <v>45</v>
      </c>
      <c r="L17">
        <f>C17*F17</f>
        <v>0</v>
      </c>
    </row>
    <row r="18">
      <c s="1" r="A18"/>
      <c t="s" s="13" r="B18">
        <v>103</v>
      </c>
      <c s="10" r="C18">
        <v>1</v>
      </c>
      <c t="s" s="36" r="D18">
        <v>20</v>
      </c>
      <c t="s" s="10" r="E18">
        <v>30</v>
      </c>
      <c s="10" r="F18">
        <v>1</v>
      </c>
      <c s="26" r="G18"/>
      <c s="35" r="H18"/>
      <c s="61" r="I18">
        <v>0.8</v>
      </c>
      <c t="s" s="1" r="J18">
        <v>47</v>
      </c>
      <c r="L18">
        <f>C18*F18</f>
        <v>1</v>
      </c>
    </row>
    <row r="19">
      <c s="1" r="A19"/>
      <c t="s" s="13" r="B19">
        <v>104</v>
      </c>
      <c s="10" r="C19">
        <v>1</v>
      </c>
      <c t="s" s="36" r="D19">
        <v>20</v>
      </c>
      <c t="s" s="10" r="E19">
        <v>30</v>
      </c>
      <c s="10" r="F19">
        <v>1</v>
      </c>
      <c s="35" r="G19"/>
      <c s="35" r="H19"/>
      <c s="47" r="I19">
        <v>1</v>
      </c>
      <c t="s" s="1" r="J19">
        <v>50</v>
      </c>
      <c r="L19">
        <f>C19*F19</f>
        <v>1</v>
      </c>
    </row>
    <row r="20">
      <c s="1" r="A20"/>
      <c t="s" s="13" r="B20">
        <v>105</v>
      </c>
      <c s="10" r="C20">
        <v>1</v>
      </c>
      <c t="s" s="36" r="D20">
        <v>20</v>
      </c>
      <c t="s" s="10" r="E20">
        <v>30</v>
      </c>
      <c s="10" r="F20">
        <v>1</v>
      </c>
      <c s="35" r="G20"/>
      <c s="1" r="H20"/>
      <c s="46" r="I20"/>
      <c r="L20">
        <f>C20*F20</f>
        <v>1</v>
      </c>
    </row>
    <row r="21">
      <c s="35" r="A21"/>
      <c t="s" s="33" r="B21">
        <v>106</v>
      </c>
      <c s="10" r="C21">
        <v>2</v>
      </c>
      <c t="s" s="36" r="D21">
        <v>20</v>
      </c>
      <c t="s" s="10" r="E21">
        <v>30</v>
      </c>
      <c s="10" r="F21">
        <v>1</v>
      </c>
      <c s="25" r="G21"/>
      <c s="1" r="H21"/>
      <c r="L21">
        <f>C21*F21</f>
        <v>2</v>
      </c>
    </row>
    <row r="22">
      <c s="35" r="A22"/>
      <c s="35" r="B22"/>
      <c s="10" r="C22"/>
      <c s="36" r="D22"/>
      <c s="10" r="E22"/>
      <c s="10" r="F22"/>
      <c s="2" r="G22"/>
      <c s="1" r="H22"/>
      <c r="L22">
        <f>C22*F22</f>
        <v>0</v>
      </c>
    </row>
    <row r="23">
      <c t="s" s="35" r="A23">
        <v>89</v>
      </c>
      <c s="33" r="B23"/>
      <c s="10" r="C23"/>
      <c s="36" r="D23"/>
      <c s="10" r="E23"/>
      <c s="10" r="F23"/>
      <c s="2" r="G23"/>
      <c s="1" r="H23"/>
      <c r="L23">
        <f>C23*F23</f>
        <v>0</v>
      </c>
    </row>
    <row r="24">
      <c s="35" r="A24"/>
      <c t="s" s="33" r="B24">
        <v>90</v>
      </c>
      <c s="10" r="C24">
        <v>4</v>
      </c>
      <c t="s" s="36" r="D24">
        <v>27</v>
      </c>
      <c t="s" s="10" r="E24">
        <v>91</v>
      </c>
      <c s="10" r="F24">
        <v>1</v>
      </c>
      <c s="2" r="G24"/>
      <c s="1" r="H24"/>
      <c r="L24">
        <f>C24*F24</f>
        <v>4</v>
      </c>
    </row>
    <row r="25">
      <c s="35" r="A25"/>
      <c t="s" s="33" r="B25">
        <v>107</v>
      </c>
      <c s="10" r="C25">
        <v>2</v>
      </c>
      <c t="s" s="36" r="D25">
        <v>19</v>
      </c>
      <c s="10" r="E25"/>
      <c s="10" r="F25">
        <v>0.6</v>
      </c>
      <c s="2" r="G25"/>
      <c s="1" r="H25"/>
      <c r="L25">
        <f>C25*F25</f>
        <v>1.2</v>
      </c>
    </row>
    <row r="26">
      <c s="59" r="A26"/>
      <c s="27" r="B26"/>
      <c s="49" r="C26"/>
      <c s="31" r="D26"/>
      <c s="59" r="E26"/>
      <c s="59" r="F26"/>
      <c s="30" r="G26"/>
    </row>
    <row r="27">
      <c s="46" r="A27"/>
      <c s="15" r="B27"/>
      <c s="43" r="C27"/>
      <c s="32" r="D27"/>
      <c s="30" r="E27"/>
      <c s="30" r="F27"/>
      <c s="30" r="G27"/>
      <c r="L27">
        <f>SUM(L7:L25)</f>
        <v>19.6</v>
      </c>
    </row>
    <row r="28">
      <c r="C28">
        <f>SUM(C7:C26)</f>
        <v>48</v>
      </c>
      <c t="s" s="46" r="E28">
        <v>61</v>
      </c>
      <c s="18" r="F28">
        <f>(L27/C28)*100</f>
        <v>40.8333333333333</v>
      </c>
      <c t="s" s="30" r="G28">
        <v>62</v>
      </c>
      <c s="39" r="H28"/>
    </row>
    <row r="29">
      <c s="1" r="A29"/>
      <c s="46" r="F29"/>
      <c s="46" r="G29"/>
    </row>
    <row r="30">
      <c t="s" s="45" r="B30">
        <v>63</v>
      </c>
      <c s="59" r="C30"/>
      <c s="59" r="D30"/>
    </row>
    <row r="31">
      <c s="35" r="A31"/>
      <c t="s" s="26" r="B31">
        <v>64</v>
      </c>
      <c t="s" s="43" r="C31">
        <v>20</v>
      </c>
      <c s="26" r="D31">
        <f>((((((C8/2)+C17)+C18)+C19)+C20)+C21)+(C24/3)</f>
        <v>12.8333333333333</v>
      </c>
      <c s="1" r="E31"/>
    </row>
    <row r="32">
      <c s="35" r="A32"/>
      <c t="s" s="35" r="B32">
        <v>65</v>
      </c>
      <c t="s" s="10" r="C32">
        <v>24</v>
      </c>
      <c s="35" r="D32">
        <f>((C9/2)+C15)+(C24/3)</f>
        <v>7.33333333333333</v>
      </c>
      <c s="1" r="E32"/>
    </row>
    <row r="33">
      <c s="35" r="A33"/>
      <c t="s" s="35" r="B33">
        <v>66</v>
      </c>
      <c t="s" s="10" r="C33">
        <v>30</v>
      </c>
      <c s="35" r="D33">
        <f>(((C10+C11)+C12)+(C8/2))</f>
        <v>14.5</v>
      </c>
      <c s="1" r="E33"/>
    </row>
    <row r="34">
      <c s="35" r="A34"/>
      <c t="s" s="35" r="B34">
        <v>67</v>
      </c>
      <c t="s" s="10" r="C34">
        <v>19</v>
      </c>
      <c s="35" r="D34">
        <f>(C7+C16)+C25</f>
        <v>10</v>
      </c>
      <c s="1" r="E34"/>
    </row>
    <row r="35">
      <c s="13" r="A35"/>
      <c t="s" s="25" r="B35">
        <v>5</v>
      </c>
      <c t="s" s="49" r="C35">
        <v>27</v>
      </c>
      <c s="25" r="D35">
        <f>(C9/2)+(C24/3)</f>
        <v>3.33333333333333</v>
      </c>
      <c s="1" r="E35"/>
    </row>
    <row r="36">
      <c s="13" r="A36"/>
      <c t="s" s="2" r="B36">
        <v>68</v>
      </c>
      <c s="2" r="C36"/>
      <c s="2" r="D36">
        <f>SUM(D31:D35)</f>
        <v>48</v>
      </c>
      <c s="1" r="E36"/>
    </row>
    <row r="37">
      <c s="46" r="B37"/>
      <c s="46" r="C37"/>
      <c s="46" r="D37"/>
    </row>
  </sheetData>
  <conditionalFormatting sqref="F30">
    <cfRule text="1" priority="1" type="containsText" operator="containsText" stopIfTrue="1" dxfId="30">
      <formula>NOT(ISERROR(SEARCH("1", F30)))</formula>
    </cfRule>
    <cfRule text="0.8" priority="2" type="containsText" operator="containsText" stopIfTrue="1" dxfId="31">
      <formula>NOT(ISERROR(SEARCH("0.8", F30)))</formula>
    </cfRule>
    <cfRule text="0.6" priority="3" type="containsText" operator="containsText" stopIfTrue="1" dxfId="32">
      <formula>NOT(ISERROR(SEARCH("0.6", F30)))</formula>
    </cfRule>
    <cfRule text="0.4" priority="4" type="containsText" operator="containsText" stopIfTrue="1" dxfId="33">
      <formula>NOT(ISERROR(SEARCH("0.4", F30)))</formula>
    </cfRule>
    <cfRule text="0.2" priority="5" type="containsText" operator="containsText" stopIfTrue="1" dxfId="34">
      <formula>NOT(ISERROR(SEARCH("0.2", F30)))</formula>
    </cfRule>
    <cfRule text="0" priority="6" type="containsText" operator="containsText" stopIfTrue="1" dxfId="35">
      <formula>NOT(ISERROR(SEARCH("0", F30)))</formula>
    </cfRule>
  </conditionalFormatting>
  <conditionalFormatting sqref="F7 F8 F9 F10 F11 F12 F13 F14 F15 F16 F17 F18 F19 F20 F21 F22 F23 J23 F24 J24 F25">
    <cfRule priority="1" type="cellIs" operator="equal" stopIfTrue="1" dxfId="30">
      <formula>1</formula>
    </cfRule>
    <cfRule priority="2" type="cellIs" operator="equal" stopIfTrue="1" dxfId="36">
      <formula>0.8</formula>
    </cfRule>
    <cfRule priority="3" type="cellIs" operator="equal" stopIfTrue="1" dxfId="37">
      <formula>0.6</formula>
    </cfRule>
    <cfRule priority="4" type="cellIs" operator="equal" stopIfTrue="1" dxfId="38">
      <formula>0.4</formula>
    </cfRule>
    <cfRule priority="5" type="cellIs" operator="equal" stopIfTrue="1" dxfId="39">
      <formula>0.2</formula>
    </cfRule>
    <cfRule priority="6" type="cellIs" operator="equal" stopIfTrue="1" dxfId="40">
      <formula>0</formula>
    </cfRule>
  </conditionalFormatting>
  <conditionalFormatting sqref="F28">
    <cfRule priority="1" type="cellIs" operator="between" stopIfTrue="1" dxfId="36">
      <formula>80</formula>
      <formula>99.99</formula>
    </cfRule>
    <cfRule priority="2" type="cellIs" operator="between" stopIfTrue="1" dxfId="37">
      <formula>60</formula>
      <formula>79.99</formula>
    </cfRule>
    <cfRule priority="3" type="cellIs" operator="between" stopIfTrue="1" dxfId="38">
      <formula>40</formula>
      <formula>59.99</formula>
    </cfRule>
    <cfRule priority="4" type="cellIs" operator="between" stopIfTrue="1" dxfId="39">
      <formula>20</formula>
      <formula>39.99</formula>
    </cfRule>
    <cfRule priority="5" type="cellIs" operator="between" stopIfTrue="1" dxfId="40">
      <formula>0</formula>
      <formula>19.99</formula>
    </cfRule>
    <cfRule priority="6" type="cellIs" operator="equal" stopIfTrue="1" dxfId="30">
      <formula>100</formula>
    </cfRule>
  </conditionalFormatting>
  <conditionalFormatting sqref="C7 C8 C9 C10 C11 C12 C13 C14 C15 C16 C17 C18 C19 C20 C21 C22 C23 C24 C25 C26 C27">
    <cfRule priority="1" type="cellIs" operator="equal" stopIfTrue="1" dxfId="41">
      <formula>1</formula>
    </cfRule>
    <cfRule priority="2" type="cellIs" operator="equal" stopIfTrue="1" dxfId="42">
      <formula>2</formula>
    </cfRule>
    <cfRule priority="3" type="cellIs" operator="equal" stopIfTrue="1" dxfId="43">
      <formula>3</formula>
    </cfRule>
    <cfRule priority="4" type="cellIs" operator="equal" stopIfTrue="1" dxfId="39">
      <formula>4</formula>
    </cfRule>
    <cfRule priority="5" type="cellIs" operator="equal" stopIfTrue="1" dxfId="44">
      <formula>5</formula>
    </cfRule>
  </conditionalFormatting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1.71"/>
    <col min="10" customWidth="1" max="10" width="37.0"/>
  </cols>
  <sheetData>
    <row r="1">
      <c t="s" r="A1">
        <v>0</v>
      </c>
      <c t="s" s="8" r="B1">
        <v>1</v>
      </c>
      <c t="s" r="C1">
        <v>67</v>
      </c>
    </row>
    <row r="2">
      <c t="s" s="58" r="A2">
        <v>108</v>
      </c>
      <c t="s" s="8" r="B2">
        <v>4</v>
      </c>
      <c t="s" r="C2">
        <v>5</v>
      </c>
    </row>
    <row r="3">
      <c t="s" s="8" r="B3">
        <v>6</v>
      </c>
      <c t="s" r="C3">
        <v>109</v>
      </c>
    </row>
    <row r="4">
      <c s="59" r="A4"/>
      <c s="59" r="B4"/>
      <c s="59" r="C4"/>
      <c s="59" r="D4"/>
      <c s="59" r="E4"/>
      <c s="59" r="F4"/>
      <c s="59" r="G4"/>
      <c s="59" r="I4"/>
    </row>
    <row r="5">
      <c t="s" s="41" r="A5">
        <v>7</v>
      </c>
      <c t="s" s="55" r="B5">
        <v>8</v>
      </c>
      <c t="s" s="4" r="C5">
        <v>9</v>
      </c>
      <c t="s" s="55" r="D5">
        <v>10</v>
      </c>
      <c t="s" s="41" r="E5">
        <v>11</v>
      </c>
      <c t="s" s="55" r="F5">
        <v>12</v>
      </c>
      <c t="s" s="2" r="G5">
        <v>13</v>
      </c>
      <c s="35" r="H5"/>
      <c t="s" s="2" r="I5">
        <v>14</v>
      </c>
      <c s="1" r="J5"/>
    </row>
    <row r="6">
      <c t="s" s="26" r="A6">
        <v>110</v>
      </c>
      <c s="42" r="B6"/>
      <c s="43" r="C6"/>
      <c s="17" r="D6"/>
      <c s="43" r="E6"/>
      <c s="17" r="F6"/>
      <c s="2" r="G6"/>
      <c s="35" r="H6"/>
      <c s="12" r="I6">
        <v>1</v>
      </c>
      <c t="s" r="J6">
        <v>16</v>
      </c>
      <c t="s" r="L6">
        <v>17</v>
      </c>
    </row>
    <row r="7">
      <c s="35" r="A7"/>
      <c t="s" s="33" r="B7">
        <v>111</v>
      </c>
      <c s="10" r="C7">
        <v>2</v>
      </c>
      <c t="s" s="36" r="D7">
        <v>19</v>
      </c>
      <c t="s" s="10" r="E7">
        <v>24</v>
      </c>
      <c s="10" r="F7">
        <v>0.4</v>
      </c>
      <c s="2" r="G7"/>
      <c s="35" r="H7"/>
      <c s="64" r="I7">
        <v>2</v>
      </c>
      <c t="s" s="1" r="J7">
        <v>22</v>
      </c>
      <c r="L7">
        <f>C7*F7</f>
        <v>0.8</v>
      </c>
    </row>
    <row r="8">
      <c s="35" r="A8"/>
      <c t="s" s="33" r="B8">
        <v>112</v>
      </c>
      <c s="10" r="C8">
        <v>2</v>
      </c>
      <c t="s" s="36" r="D8">
        <v>30</v>
      </c>
      <c s="10" r="E8"/>
      <c s="49" r="F8">
        <v>0.6</v>
      </c>
      <c t="s" s="2" r="G8">
        <v>113</v>
      </c>
      <c s="35" r="H8"/>
      <c s="40" r="I8">
        <v>3</v>
      </c>
      <c t="s" s="1" r="J8">
        <v>25</v>
      </c>
      <c r="L8">
        <f>C8*F8</f>
        <v>1.2</v>
      </c>
    </row>
    <row r="9">
      <c s="35" r="A9"/>
      <c t="s" s="33" r="B9">
        <v>114</v>
      </c>
      <c s="10" r="C9">
        <v>2</v>
      </c>
      <c t="s" s="36" r="D9">
        <v>27</v>
      </c>
      <c s="10" r="E9"/>
      <c s="62" r="F9">
        <v>0.6</v>
      </c>
      <c s="2" r="G9"/>
      <c s="35" r="H9"/>
      <c s="53" r="I9">
        <v>4</v>
      </c>
      <c t="s" s="1" r="J9">
        <v>28</v>
      </c>
      <c r="L9">
        <f>C9*F9</f>
        <v>1.2</v>
      </c>
    </row>
    <row r="10">
      <c t="s" s="35" r="A10">
        <v>115</v>
      </c>
      <c s="33" r="B10"/>
      <c s="10" r="C10"/>
      <c s="36" r="D10"/>
      <c s="10" r="E10"/>
      <c s="43" r="F10"/>
      <c s="2" r="G10"/>
      <c s="35" r="H10"/>
      <c s="21" r="I10">
        <v>5</v>
      </c>
      <c t="s" s="1" r="J10">
        <v>31</v>
      </c>
      <c r="L10">
        <f>C10*F10</f>
        <v>0</v>
      </c>
    </row>
    <row r="11">
      <c s="35" r="A11"/>
      <c t="s" s="33" r="B11">
        <v>116</v>
      </c>
      <c s="10" r="C11">
        <v>4</v>
      </c>
      <c t="s" s="36" r="D11">
        <v>19</v>
      </c>
      <c t="s" s="29" r="E11">
        <v>30</v>
      </c>
      <c s="10" r="F11">
        <v>0.4</v>
      </c>
      <c s="2" r="G11"/>
      <c s="35" r="H11"/>
      <c s="48" r="I11"/>
      <c r="L11">
        <f>C11*F11</f>
        <v>1.6</v>
      </c>
    </row>
    <row r="12">
      <c s="35" r="A12"/>
      <c t="s" s="33" r="B12">
        <v>99</v>
      </c>
      <c s="10" r="C12">
        <v>5</v>
      </c>
      <c t="s" s="36" r="D12">
        <v>24</v>
      </c>
      <c t="s" s="29" r="E12">
        <v>27</v>
      </c>
      <c s="10" r="F12">
        <v>0.2</v>
      </c>
      <c s="2" r="G12"/>
      <c s="35" r="H12"/>
      <c t="s" s="2" r="I12">
        <v>35</v>
      </c>
      <c s="1" r="J12"/>
      <c r="L12">
        <f>C12*F12</f>
        <v>1</v>
      </c>
    </row>
    <row r="13">
      <c s="35" r="A13"/>
      <c t="s" s="33" r="B13">
        <v>117</v>
      </c>
      <c s="10" r="C13">
        <v>5</v>
      </c>
      <c t="s" s="36" r="D13">
        <v>20</v>
      </c>
      <c t="s" s="29" r="E13">
        <v>19</v>
      </c>
      <c s="10" r="F13">
        <v>0</v>
      </c>
      <c s="2" r="G13"/>
      <c s="35" r="H13"/>
      <c s="11" r="I13">
        <v>0</v>
      </c>
      <c t="s" s="1" r="J13">
        <v>37</v>
      </c>
      <c r="L13">
        <f>C13*F13</f>
        <v>0</v>
      </c>
    </row>
    <row r="14">
      <c s="35" r="A14"/>
      <c t="s" s="33" r="B14">
        <v>118</v>
      </c>
      <c s="10" r="C14">
        <v>5</v>
      </c>
      <c t="s" s="36" r="D14">
        <v>20</v>
      </c>
      <c t="s" s="10" r="E14">
        <v>27</v>
      </c>
      <c s="10" r="F14">
        <v>0</v>
      </c>
      <c s="2" r="G14"/>
      <c s="35" r="H14"/>
      <c s="53" r="I14">
        <v>0.2</v>
      </c>
      <c t="s" s="1" r="J14">
        <v>40</v>
      </c>
      <c r="L14">
        <f>C15*F14</f>
        <v>0</v>
      </c>
    </row>
    <row r="15">
      <c s="35" r="A15"/>
      <c t="s" s="33" r="B15">
        <v>119</v>
      </c>
      <c s="10" r="C15">
        <v>5</v>
      </c>
      <c t="s" s="36" r="D15">
        <v>30</v>
      </c>
      <c t="s" s="29" r="E15">
        <v>24</v>
      </c>
      <c s="10" r="F15">
        <v>0.4</v>
      </c>
      <c s="2" r="G15"/>
      <c s="35" r="H15"/>
      <c s="14" r="I15">
        <v>0.4</v>
      </c>
      <c t="s" s="1" r="J15">
        <v>43</v>
      </c>
      <c r="L15">
        <f>C15*F15</f>
        <v>2</v>
      </c>
    </row>
    <row r="16">
      <c t="s" s="35" r="A16">
        <v>89</v>
      </c>
      <c s="33" r="B16"/>
      <c s="10" r="C16"/>
      <c s="36" r="D16"/>
      <c s="10" r="E16"/>
      <c s="10" r="F16"/>
      <c s="2" r="G16"/>
      <c s="35" r="H16"/>
      <c s="62" r="I16">
        <v>0.6</v>
      </c>
      <c t="s" s="1" r="J16">
        <v>45</v>
      </c>
      <c r="L16">
        <f>C16*F16</f>
        <v>0</v>
      </c>
    </row>
    <row r="17">
      <c s="35" r="A17"/>
      <c t="s" s="33" r="B17">
        <v>120</v>
      </c>
      <c s="10" r="C17">
        <v>5</v>
      </c>
      <c t="s" s="36" r="D17">
        <v>121</v>
      </c>
      <c s="10" r="E17"/>
      <c s="10" r="F17">
        <v>1</v>
      </c>
      <c s="2" r="G17"/>
      <c s="35" r="H17"/>
      <c s="61" r="I17">
        <v>0.8</v>
      </c>
      <c t="s" s="1" r="J17">
        <v>47</v>
      </c>
      <c r="L17">
        <f>C17*F17</f>
        <v>5</v>
      </c>
    </row>
    <row r="18">
      <c s="35" r="A18"/>
      <c t="s" s="33" r="B18">
        <v>122</v>
      </c>
      <c s="10" r="C18">
        <v>3</v>
      </c>
      <c t="s" s="36" r="D18">
        <v>19</v>
      </c>
      <c t="s" s="10" r="E18">
        <v>24</v>
      </c>
      <c s="10" r="F18">
        <v>0.4</v>
      </c>
      <c s="2" r="G18"/>
      <c s="35" r="H18"/>
      <c s="47" r="I18">
        <v>1</v>
      </c>
      <c t="s" s="1" r="J18">
        <v>50</v>
      </c>
      <c r="L18">
        <f>C18*F18</f>
        <v>1.2</v>
      </c>
    </row>
    <row r="19">
      <c s="35" r="A19"/>
      <c s="33" r="B19"/>
      <c s="10" r="C19"/>
      <c s="36" r="D19"/>
      <c s="10" r="E19"/>
      <c s="10" r="F19"/>
      <c s="2" r="G19"/>
      <c s="35" r="H19"/>
      <c s="52" r="I19"/>
      <c r="L19">
        <f>C19*F19</f>
        <v>0</v>
      </c>
    </row>
    <row r="20">
      <c s="35" r="A20"/>
      <c s="33" r="B20"/>
      <c s="10" r="C20"/>
      <c s="36" r="D20"/>
      <c s="10" r="E20"/>
      <c s="10" r="F20"/>
      <c s="2" r="G20"/>
      <c s="35" r="H20"/>
      <c s="1" r="I20"/>
      <c r="L20">
        <f>C20*F20</f>
        <v>0</v>
      </c>
    </row>
    <row r="21">
      <c s="25" r="A21"/>
      <c s="63" r="B21"/>
      <c s="49" r="C21"/>
      <c s="23" r="D21"/>
      <c s="49" r="E21"/>
      <c s="49" r="F21"/>
      <c s="2" r="G21"/>
      <c s="35" r="H21"/>
      <c s="1" r="I21"/>
      <c r="L21">
        <f>C21*F21</f>
        <v>0</v>
      </c>
    </row>
    <row r="22">
      <c s="46" r="A22"/>
      <c s="56" r="B22"/>
      <c s="46" r="C22">
        <f>SUM(C7:C18)</f>
        <v>38</v>
      </c>
      <c s="56" r="D22"/>
      <c s="30" r="E22"/>
      <c s="30" r="F22"/>
      <c s="30" r="G22"/>
      <c r="L22">
        <f>SUM(L7:L21)</f>
        <v>14</v>
      </c>
    </row>
    <row r="23">
      <c t="s" s="46" r="E23">
        <v>61</v>
      </c>
      <c s="18" r="F23">
        <f>((L22)/D31)*100</f>
        <v>36.8421052631579</v>
      </c>
      <c t="s" s="30" r="G23">
        <v>62</v>
      </c>
    </row>
    <row r="24">
      <c s="1" r="A24"/>
      <c s="46" r="F24"/>
      <c s="46" r="G24"/>
    </row>
    <row r="25">
      <c t="s" s="45" r="B25">
        <v>63</v>
      </c>
      <c s="59" r="C25"/>
      <c s="59" r="D25"/>
    </row>
    <row r="26">
      <c s="35" r="A26"/>
      <c t="s" s="26" r="B26">
        <v>64</v>
      </c>
      <c t="s" s="43" r="C26">
        <v>20</v>
      </c>
      <c s="26" r="D26">
        <f>((C13/2)+(C14/2))+(C17/5)</f>
        <v>6</v>
      </c>
      <c s="1" r="E26"/>
      <c s="39" r="H26"/>
    </row>
    <row r="27">
      <c s="35" r="A27"/>
      <c t="s" s="35" r="B27">
        <v>65</v>
      </c>
      <c t="s" s="10" r="C27">
        <v>24</v>
      </c>
      <c s="35" r="D27">
        <f>((((C7/1)+(C12/2))+(C15/2))+(C17/5))+(C18/2)</f>
        <v>9.5</v>
      </c>
      <c s="1" r="E27"/>
    </row>
    <row r="28">
      <c s="35" r="A28"/>
      <c t="s" s="35" r="B28">
        <v>66</v>
      </c>
      <c t="s" s="10" r="C28">
        <v>30</v>
      </c>
      <c s="35" r="D28">
        <f>((C15/2)+(C11/2))+C8</f>
        <v>6.5</v>
      </c>
      <c s="1" r="E28"/>
    </row>
    <row r="29">
      <c s="35" r="A29"/>
      <c t="s" s="35" r="B29">
        <v>67</v>
      </c>
      <c t="s" s="10" r="C29">
        <v>19</v>
      </c>
      <c s="35" r="D29">
        <f>((((C7/2)+(C11/2))+(C17/5))+(C18/2))+(C13/2)</f>
        <v>8</v>
      </c>
      <c s="1" r="E29"/>
    </row>
    <row r="30">
      <c s="13" r="A30"/>
      <c t="s" s="25" r="B30">
        <v>5</v>
      </c>
      <c t="s" s="49" r="C30">
        <v>27</v>
      </c>
      <c s="25" r="D30">
        <f>((C9+(C12/2))+(C14/2))+(C17/5)</f>
        <v>8</v>
      </c>
      <c s="1" r="E30"/>
    </row>
    <row r="31">
      <c s="13" r="A31"/>
      <c t="s" s="2" r="B31">
        <v>68</v>
      </c>
      <c s="2" r="C31"/>
      <c s="2" r="D31">
        <f>SUM(D26:D30)</f>
        <v>38</v>
      </c>
      <c s="1" r="E31"/>
    </row>
    <row r="32">
      <c s="46" r="B32"/>
      <c s="46" r="C32"/>
      <c s="46" r="D32"/>
    </row>
  </sheetData>
  <conditionalFormatting sqref="F25">
    <cfRule text="1" priority="1" type="containsText" operator="containsText" stopIfTrue="1" dxfId="45">
      <formula>NOT(ISERROR(SEARCH("1", F25)))</formula>
    </cfRule>
    <cfRule text="0.8" priority="2" type="containsText" operator="containsText" stopIfTrue="1" dxfId="46">
      <formula>NOT(ISERROR(SEARCH("0.8", F25)))</formula>
    </cfRule>
    <cfRule text="0.6" priority="3" type="containsText" operator="containsText" stopIfTrue="1" dxfId="47">
      <formula>NOT(ISERROR(SEARCH("0.6", F25)))</formula>
    </cfRule>
    <cfRule text="0.4" priority="4" type="containsText" operator="containsText" stopIfTrue="1" dxfId="48">
      <formula>NOT(ISERROR(SEARCH("0.4", F25)))</formula>
    </cfRule>
    <cfRule text="0.2" priority="5" type="containsText" operator="containsText" stopIfTrue="1" dxfId="49">
      <formula>NOT(ISERROR(SEARCH("0.2", F25)))</formula>
    </cfRule>
    <cfRule text="0" priority="6" type="containsText" operator="containsText" stopIfTrue="1" dxfId="50">
      <formula>NOT(ISERROR(SEARCH("0", F25)))</formula>
    </cfRule>
  </conditionalFormatting>
  <conditionalFormatting sqref="F7 F8 F10 F11 F12 F13 F14 F15 F16 F17 F18 F19 F20 F21 J22">
    <cfRule priority="1" type="cellIs" operator="equal" stopIfTrue="1" dxfId="45">
      <formula>1</formula>
    </cfRule>
    <cfRule priority="2" type="cellIs" operator="equal" stopIfTrue="1" dxfId="51">
      <formula>0.8</formula>
    </cfRule>
    <cfRule priority="3" type="cellIs" operator="equal" stopIfTrue="1" dxfId="52">
      <formula>0.6</formula>
    </cfRule>
    <cfRule priority="4" type="cellIs" operator="equal" stopIfTrue="1" dxfId="53">
      <formula>0.4</formula>
    </cfRule>
    <cfRule priority="5" type="cellIs" operator="equal" stopIfTrue="1" dxfId="54">
      <formula>0.2</formula>
    </cfRule>
    <cfRule priority="6" type="cellIs" operator="equal" stopIfTrue="1" dxfId="55">
      <formula>0</formula>
    </cfRule>
  </conditionalFormatting>
  <conditionalFormatting sqref="F23">
    <cfRule priority="1" type="cellIs" operator="between" stopIfTrue="1" dxfId="51">
      <formula>80</formula>
      <formula>99.99</formula>
    </cfRule>
    <cfRule priority="2" type="cellIs" operator="between" stopIfTrue="1" dxfId="52">
      <formula>60</formula>
      <formula>79.99</formula>
    </cfRule>
    <cfRule priority="3" type="cellIs" operator="between" stopIfTrue="1" dxfId="53">
      <formula>40</formula>
      <formula>59.99</formula>
    </cfRule>
    <cfRule priority="4" type="cellIs" operator="between" stopIfTrue="1" dxfId="54">
      <formula>20</formula>
      <formula>39.99</formula>
    </cfRule>
    <cfRule priority="5" type="cellIs" operator="between" stopIfTrue="1" dxfId="55">
      <formula>0</formula>
      <formula>19.99</formula>
    </cfRule>
    <cfRule priority="6" type="cellIs" operator="equal" stopIfTrue="1" dxfId="45">
      <formula>100</formula>
    </cfRule>
  </conditionalFormatting>
  <conditionalFormatting sqref="C7 C8 C9 C10 C11 D11 C12 D12 C13 D13 C14 C15 C16 C17 C18 C19 C20 C21">
    <cfRule priority="1" type="cellIs" operator="equal" stopIfTrue="1" dxfId="56">
      <formula>1</formula>
    </cfRule>
    <cfRule priority="2" type="cellIs" operator="equal" stopIfTrue="1" dxfId="57">
      <formula>2</formula>
    </cfRule>
    <cfRule priority="3" type="cellIs" operator="equal" stopIfTrue="1" dxfId="58">
      <formula>3</formula>
    </cfRule>
    <cfRule priority="4" type="cellIs" operator="equal" stopIfTrue="1" dxfId="54">
      <formula>4</formula>
    </cfRule>
    <cfRule priority="5" type="cellIs" operator="equal" stopIfTrue="1" dxfId="59">
      <formula>5</formula>
    </cfRule>
  </conditionalFormatting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0.43"/>
    <col min="2" customWidth="1" max="2" width="31.71"/>
    <col min="3" customWidth="1" max="3" width="14.29"/>
    <col min="5" customWidth="1" max="5" width="11.14"/>
    <col min="8" customWidth="1" max="8" width="4.86"/>
    <col min="10" customWidth="1" max="10" width="37.0"/>
    <col min="11" customWidth="1" max="11" width="4.71"/>
  </cols>
  <sheetData>
    <row r="1">
      <c t="s" r="A1">
        <v>0</v>
      </c>
      <c t="s" s="8" r="B1">
        <v>1</v>
      </c>
      <c t="s" r="C1">
        <v>19</v>
      </c>
      <c t="s" s="8" r="D1">
        <v>6</v>
      </c>
      <c t="s" r="E1">
        <v>24</v>
      </c>
    </row>
    <row r="2">
      <c s="58" r="A2">
        <v>2</v>
      </c>
      <c t="s" s="8" r="B2">
        <v>4</v>
      </c>
      <c t="s" r="C2">
        <v>27</v>
      </c>
    </row>
    <row r="3">
      <c s="59" r="A3"/>
      <c s="59" r="B3"/>
      <c s="59" r="C3"/>
      <c s="59" r="D3"/>
      <c s="59" r="E3"/>
      <c s="59" r="F3"/>
      <c s="59" r="G3"/>
      <c s="59" r="I3"/>
    </row>
    <row r="4">
      <c t="s" s="41" r="A4">
        <v>7</v>
      </c>
      <c t="s" s="55" r="B4">
        <v>8</v>
      </c>
      <c t="s" s="4" r="C4">
        <v>9</v>
      </c>
      <c t="s" s="55" r="D4">
        <v>10</v>
      </c>
      <c t="s" s="41" r="E4">
        <v>11</v>
      </c>
      <c t="s" s="55" r="F4">
        <v>12</v>
      </c>
      <c t="s" s="2" r="G4">
        <v>13</v>
      </c>
      <c s="35" r="H4"/>
      <c t="s" s="2" r="I4">
        <v>14</v>
      </c>
      <c s="1" r="J4"/>
    </row>
    <row r="5">
      <c s="26" r="A5"/>
      <c s="42" r="B5"/>
      <c s="43" r="C5"/>
      <c s="17" r="D5"/>
      <c s="43" r="E5"/>
      <c s="17" r="F5"/>
      <c s="2" r="G5"/>
      <c s="35" r="H5"/>
      <c s="12" r="I5">
        <v>1</v>
      </c>
      <c t="s" r="J5">
        <v>16</v>
      </c>
      <c t="s" r="L5">
        <v>17</v>
      </c>
    </row>
    <row r="6">
      <c s="35" r="A6"/>
      <c t="s" s="33" r="B6">
        <v>123</v>
      </c>
      <c s="10" r="C6">
        <v>3</v>
      </c>
      <c t="s" s="36" r="D6">
        <v>30</v>
      </c>
      <c t="s" s="10" r="E6">
        <v>20</v>
      </c>
      <c s="10" r="F6">
        <v>1</v>
      </c>
      <c s="2" r="G6"/>
      <c s="35" r="H6"/>
      <c s="64" r="I6">
        <v>2</v>
      </c>
      <c t="s" s="1" r="J6">
        <v>22</v>
      </c>
      <c r="L6">
        <f>C6*F6</f>
        <v>3</v>
      </c>
    </row>
    <row r="7">
      <c s="35" r="A7"/>
      <c t="s" s="33" r="B7">
        <v>124</v>
      </c>
      <c s="10" r="C7">
        <v>1</v>
      </c>
      <c t="s" s="36" r="D7">
        <v>24</v>
      </c>
      <c t="s" s="10" r="E7">
        <v>19</v>
      </c>
      <c s="10" r="F7">
        <v>1</v>
      </c>
      <c t="s" s="2" r="G7">
        <v>125</v>
      </c>
      <c s="35" r="H7"/>
      <c s="40" r="I7">
        <v>3</v>
      </c>
      <c t="s" s="1" r="J7">
        <v>25</v>
      </c>
      <c r="L7">
        <f>C7*F7</f>
        <v>1</v>
      </c>
    </row>
    <row r="8">
      <c t="s" s="35" r="A8">
        <v>126</v>
      </c>
      <c s="33" r="B8"/>
      <c s="10" r="C8">
        <v>2</v>
      </c>
      <c t="s" s="36" r="D8">
        <v>20</v>
      </c>
      <c t="s" s="10" r="E8">
        <v>24</v>
      </c>
      <c s="10" r="F8">
        <v>1</v>
      </c>
      <c t="s" s="2" r="G8">
        <v>127</v>
      </c>
      <c s="35" r="H8"/>
      <c s="53" r="I8">
        <v>4</v>
      </c>
      <c t="s" s="1" r="J8">
        <v>28</v>
      </c>
      <c r="L8">
        <f>C8*F8</f>
        <v>2</v>
      </c>
    </row>
    <row r="9">
      <c s="35" r="A9"/>
      <c s="33" r="B9"/>
      <c s="10" r="C9"/>
      <c s="36" r="D9"/>
      <c s="10" r="E9"/>
      <c s="10" r="F9"/>
      <c s="2" r="G9"/>
      <c s="35" r="H9"/>
      <c s="21" r="I9">
        <v>5</v>
      </c>
      <c t="s" s="1" r="J9">
        <v>31</v>
      </c>
      <c r="L9">
        <f>C9*F9</f>
        <v>0</v>
      </c>
    </row>
    <row r="10">
      <c t="s" s="35" r="A10">
        <v>36</v>
      </c>
      <c s="33" r="B10"/>
      <c s="10" r="C10"/>
      <c s="36" r="D10"/>
      <c s="10" r="E10"/>
      <c s="10" r="F10"/>
      <c s="2" r="G10"/>
      <c s="35" r="H10"/>
      <c s="48" r="I10"/>
      <c r="L10">
        <f>C10*F10</f>
        <v>0</v>
      </c>
    </row>
    <row r="11">
      <c s="35" r="A11"/>
      <c t="s" s="33" r="B11">
        <v>128</v>
      </c>
      <c s="10" r="C11">
        <v>2</v>
      </c>
      <c t="s" s="36" r="D11">
        <v>27</v>
      </c>
      <c t="s" s="10" r="E11">
        <v>20</v>
      </c>
      <c s="49" r="F11">
        <v>0.8</v>
      </c>
      <c t="s" s="2" r="G11">
        <v>129</v>
      </c>
      <c s="35" r="H11"/>
      <c t="s" s="2" r="I11">
        <v>35</v>
      </c>
      <c s="1" r="J11"/>
      <c r="L11">
        <f>C11*F11</f>
        <v>1.6</v>
      </c>
    </row>
    <row r="12">
      <c s="35" r="A12"/>
      <c t="s" s="33" r="B12">
        <v>130</v>
      </c>
      <c s="10" r="C12">
        <v>3</v>
      </c>
      <c t="s" s="36" r="D12">
        <v>49</v>
      </c>
      <c s="10" r="E12"/>
      <c s="43" r="F12">
        <v>1</v>
      </c>
      <c t="s" s="2" r="G12">
        <v>131</v>
      </c>
      <c s="35" r="H12"/>
      <c s="11" r="I12">
        <v>0</v>
      </c>
      <c t="s" s="1" r="J12">
        <v>37</v>
      </c>
      <c r="L12">
        <f>C12*F12</f>
        <v>3</v>
      </c>
    </row>
    <row r="13">
      <c s="35" r="A13"/>
      <c t="s" s="33" r="B13">
        <v>112</v>
      </c>
      <c s="10" r="C13">
        <v>4</v>
      </c>
      <c t="s" s="36" r="D13">
        <v>30</v>
      </c>
      <c t="s" s="10" r="E13">
        <v>19</v>
      </c>
      <c s="10" r="F13">
        <v>0.6</v>
      </c>
      <c t="s" s="2" r="G13">
        <v>132</v>
      </c>
      <c s="35" r="H13"/>
      <c s="53" r="I13">
        <v>0.2</v>
      </c>
      <c t="s" s="1" r="J13">
        <v>40</v>
      </c>
      <c r="L13">
        <f>C13*F13</f>
        <v>2.4</v>
      </c>
    </row>
    <row r="14">
      <c s="35" r="A14"/>
      <c t="s" s="33" r="B14">
        <v>133</v>
      </c>
      <c s="10" r="C14">
        <v>5</v>
      </c>
      <c t="s" s="36" r="D14">
        <v>19</v>
      </c>
      <c t="s" s="10" r="E14">
        <v>30</v>
      </c>
      <c s="10" r="F14">
        <v>0.6</v>
      </c>
      <c t="s" s="2" r="G14">
        <v>42</v>
      </c>
      <c s="35" r="H14"/>
      <c s="14" r="I14">
        <v>0.4</v>
      </c>
      <c t="s" s="1" r="J14">
        <v>43</v>
      </c>
      <c r="L14">
        <f>C14*F14</f>
        <v>3</v>
      </c>
    </row>
    <row r="15">
      <c s="35" r="A15"/>
      <c s="33" r="B15"/>
      <c s="10" r="C15"/>
      <c s="36" r="D15"/>
      <c s="10" r="E15"/>
      <c s="10" r="F15"/>
      <c s="2" r="G15"/>
      <c s="35" r="H15"/>
      <c s="62" r="I15">
        <v>0.6</v>
      </c>
      <c t="s" s="1" r="J15">
        <v>45</v>
      </c>
      <c r="L15">
        <f>C15*F15</f>
        <v>0</v>
      </c>
    </row>
    <row r="16">
      <c s="35" r="A16"/>
      <c t="s" s="33" r="B16">
        <v>134</v>
      </c>
      <c s="10" r="C16">
        <v>0</v>
      </c>
      <c t="s" s="36" r="D16">
        <v>27</v>
      </c>
      <c t="s" s="10" r="E16">
        <v>19</v>
      </c>
      <c s="10" r="F16">
        <v>0.2</v>
      </c>
      <c s="2" r="G16"/>
      <c s="35" r="H16"/>
      <c s="61" r="I16">
        <v>0.8</v>
      </c>
      <c t="s" s="1" r="J16">
        <v>47</v>
      </c>
      <c r="L16">
        <f>C16*F16</f>
        <v>0</v>
      </c>
    </row>
    <row r="17">
      <c s="35" r="A17"/>
      <c t="s" s="33" r="B17">
        <v>135</v>
      </c>
      <c s="10" r="C17">
        <v>3</v>
      </c>
      <c t="s" s="6" r="D17">
        <v>24</v>
      </c>
      <c t="s" s="10" r="E17">
        <v>27</v>
      </c>
      <c s="10" r="F17">
        <v>0.8</v>
      </c>
      <c t="s" s="2" r="G17">
        <v>125</v>
      </c>
      <c s="35" r="H17"/>
      <c s="47" r="I17">
        <v>1</v>
      </c>
      <c t="s" s="1" r="J17">
        <v>50</v>
      </c>
      <c r="L17">
        <f>C17*F17</f>
        <v>2.4</v>
      </c>
    </row>
    <row r="18">
      <c s="35" r="A18"/>
      <c t="s" s="33" r="B18">
        <v>136</v>
      </c>
      <c s="10" r="C18">
        <v>1</v>
      </c>
      <c t="s" s="36" r="D18">
        <v>20</v>
      </c>
      <c s="10" r="E18"/>
      <c s="10" r="F18">
        <v>0.2</v>
      </c>
      <c s="2" r="G18"/>
      <c s="1" r="H18"/>
      <c s="46" r="I18"/>
      <c r="L18">
        <f>C18*F18</f>
        <v>0.2</v>
      </c>
    </row>
    <row r="19">
      <c t="s" s="35" r="A19">
        <v>137</v>
      </c>
      <c s="33" r="B19"/>
      <c s="10" r="C19">
        <v>5</v>
      </c>
      <c t="s" s="36" r="D19">
        <v>49</v>
      </c>
      <c s="10" r="E19"/>
      <c s="10" r="F19">
        <v>1</v>
      </c>
      <c s="2" r="G19"/>
      <c s="51" r="H19"/>
      <c s="59" r="I19"/>
      <c s="59" r="J19"/>
      <c r="L19">
        <f>C19*F19</f>
        <v>5</v>
      </c>
    </row>
    <row r="20">
      <c s="35" r="A20"/>
      <c s="33" r="B20"/>
      <c s="10" r="C20"/>
      <c s="36" r="D20"/>
      <c s="10" r="E20"/>
      <c s="10" r="F20"/>
      <c s="2" r="G20"/>
      <c s="2" r="H20"/>
      <c s="2" r="I20"/>
      <c s="2" r="J20"/>
      <c s="1" r="K20"/>
      <c r="L20">
        <f>C20*F20</f>
        <v>0</v>
      </c>
    </row>
    <row r="21">
      <c t="s" s="35" r="A21">
        <v>138</v>
      </c>
      <c s="33" r="B21"/>
      <c s="10" r="C21">
        <v>3</v>
      </c>
      <c t="s" s="36" r="D21">
        <v>24</v>
      </c>
      <c s="10" r="E21"/>
      <c s="10" r="F21">
        <v>0.8</v>
      </c>
      <c t="s" s="2" r="G21">
        <v>125</v>
      </c>
      <c s="52" r="H21"/>
      <c s="46" r="I21"/>
      <c s="46" r="J21"/>
      <c r="L21">
        <f>C21*F21</f>
        <v>2.4</v>
      </c>
    </row>
    <row r="22">
      <c s="25" r="A22"/>
      <c s="25" r="B22"/>
      <c s="25" r="C22"/>
      <c s="25" r="D22"/>
      <c s="25" r="E22"/>
      <c s="49" r="F22"/>
      <c s="2" r="G22"/>
      <c s="1" r="H22"/>
    </row>
    <row r="23">
      <c s="46" r="A23"/>
      <c t="s" s="22" r="B23">
        <v>139</v>
      </c>
      <c s="46" r="C23">
        <f>SUM(C6:C21)</f>
        <v>32</v>
      </c>
      <c s="56" r="D23"/>
      <c s="57" r="E23"/>
      <c s="41" r="F23"/>
      <c s="7" r="G23"/>
      <c r="L23">
        <f>SUM(L6:L21)</f>
        <v>26</v>
      </c>
    </row>
    <row r="24">
      <c t="s" s="46" r="E24">
        <v>61</v>
      </c>
      <c s="18" r="F24">
        <f>((L23)/D31)*100</f>
        <v>81.25</v>
      </c>
      <c t="s" s="30" r="G24">
        <v>62</v>
      </c>
    </row>
    <row r="25">
      <c t="s" s="45" r="B25">
        <v>63</v>
      </c>
      <c s="59" r="C25"/>
      <c s="59" r="D25"/>
      <c s="46" r="F25"/>
      <c s="46" r="G25"/>
    </row>
    <row r="26">
      <c s="35" r="A26"/>
      <c t="s" s="26" r="B26">
        <v>64</v>
      </c>
      <c t="s" s="43" r="C26">
        <v>20</v>
      </c>
      <c s="26" r="D26">
        <f>((((((C8/2)+(C12/5))+(C19/5))+(C6/2))+(C11/2))+C18)+C20</f>
        <v>6.1</v>
      </c>
      <c t="s" s="34" r="E26">
        <v>140</v>
      </c>
      <c s="39" r="H26"/>
    </row>
    <row r="27">
      <c s="35" r="A27"/>
      <c t="s" s="35" r="B27">
        <v>65</v>
      </c>
      <c t="s" s="10" r="C27">
        <v>24</v>
      </c>
      <c s="35" r="D27">
        <f>((((((C8/2)+(C15/2))+(C17/2))+(C7/2))+(C12/5))+(C19/5))+C21</f>
        <v>7.6</v>
      </c>
      <c t="s" s="34" r="E27">
        <v>140</v>
      </c>
    </row>
    <row r="28">
      <c s="35" r="A28"/>
      <c t="s" s="35" r="B28">
        <v>66</v>
      </c>
      <c t="s" s="10" r="C28">
        <v>30</v>
      </c>
      <c s="35" r="D28">
        <f>((((C6/2)+(C12/5))+(C13/2))+(C14/2))+(C19/5)</f>
        <v>7.6</v>
      </c>
      <c t="s" s="34" r="E28">
        <v>140</v>
      </c>
    </row>
    <row r="29">
      <c s="35" r="A29"/>
      <c t="s" s="35" r="B29">
        <v>67</v>
      </c>
      <c t="s" s="10" r="C29">
        <v>19</v>
      </c>
      <c s="35" r="D29">
        <f>(((((C7/2)+(C12/5))+(C13/2))+(C14/2))+(C16/2))+(C19/5)</f>
        <v>6.6</v>
      </c>
      <c t="s" s="34" r="E29">
        <v>140</v>
      </c>
    </row>
    <row r="30">
      <c s="13" r="A30"/>
      <c t="s" s="25" r="B30">
        <v>5</v>
      </c>
      <c t="s" s="49" r="C30">
        <v>27</v>
      </c>
      <c s="25" r="D30">
        <f>(((((C12/5)+(C15/2))+(C19/5))+(C16/2))+(C17/2))+(C11/2)</f>
        <v>4.1</v>
      </c>
      <c t="s" s="19" r="E30">
        <v>141</v>
      </c>
    </row>
    <row r="31">
      <c s="13" r="A31"/>
      <c t="s" s="2" r="B31">
        <v>68</v>
      </c>
      <c s="2" r="C31"/>
      <c s="2" r="D31">
        <f>SUM(D26:D30)</f>
        <v>32</v>
      </c>
      <c s="1" r="E31"/>
    </row>
    <row r="32">
      <c s="46" r="B32"/>
      <c s="46" r="C32"/>
      <c s="46" r="D32"/>
    </row>
  </sheetData>
  <conditionalFormatting sqref="F25">
    <cfRule text="1" priority="1" type="containsText" operator="containsText" stopIfTrue="1" dxfId="60">
      <formula>NOT(ISERROR(SEARCH("1", F25)))</formula>
    </cfRule>
    <cfRule text="0.8" priority="2" type="containsText" operator="containsText" stopIfTrue="1" dxfId="61">
      <formula>NOT(ISERROR(SEARCH("0.8", F25)))</formula>
    </cfRule>
    <cfRule text="0.6" priority="3" type="containsText" operator="containsText" stopIfTrue="1" dxfId="62">
      <formula>NOT(ISERROR(SEARCH("0.6", F25)))</formula>
    </cfRule>
    <cfRule text="0.4" priority="4" type="containsText" operator="containsText" stopIfTrue="1" dxfId="63">
      <formula>NOT(ISERROR(SEARCH("0.4", F25)))</formula>
    </cfRule>
    <cfRule text="0.2" priority="5" type="containsText" operator="containsText" stopIfTrue="1" dxfId="64">
      <formula>NOT(ISERROR(SEARCH("0.2", F25)))</formula>
    </cfRule>
    <cfRule text="0" priority="6" type="containsText" operator="containsText" stopIfTrue="1" dxfId="65">
      <formula>NOT(ISERROR(SEARCH("0", F25)))</formula>
    </cfRule>
  </conditionalFormatting>
  <conditionalFormatting sqref="F6 F7 F8 F9 F10 F11 F12 F13 F14 F15 F16 F17 F18 F19 F20 F21 F22 F23 J23">
    <cfRule priority="1" type="cellIs" operator="equal" stopIfTrue="1" dxfId="60">
      <formula>1</formula>
    </cfRule>
    <cfRule priority="2" type="cellIs" operator="equal" stopIfTrue="1" dxfId="66">
      <formula>0.8</formula>
    </cfRule>
    <cfRule priority="3" type="cellIs" operator="equal" stopIfTrue="1" dxfId="67">
      <formula>0.6</formula>
    </cfRule>
    <cfRule priority="4" type="cellIs" operator="equal" stopIfTrue="1" dxfId="68">
      <formula>0.4</formula>
    </cfRule>
    <cfRule priority="5" type="cellIs" operator="equal" stopIfTrue="1" dxfId="69">
      <formula>0.2</formula>
    </cfRule>
    <cfRule priority="6" type="cellIs" operator="equal" stopIfTrue="1" dxfId="70">
      <formula>0</formula>
    </cfRule>
  </conditionalFormatting>
  <conditionalFormatting sqref="F24">
    <cfRule priority="1" type="cellIs" operator="between" stopIfTrue="1" dxfId="66">
      <formula>80</formula>
      <formula>99.99</formula>
    </cfRule>
    <cfRule priority="2" type="cellIs" operator="between" stopIfTrue="1" dxfId="67">
      <formula>60</formula>
      <formula>79.99</formula>
    </cfRule>
    <cfRule priority="3" type="cellIs" operator="between" stopIfTrue="1" dxfId="68">
      <formula>40</formula>
      <formula>59.99</formula>
    </cfRule>
    <cfRule priority="4" type="cellIs" operator="between" stopIfTrue="1" dxfId="69">
      <formula>20</formula>
      <formula>39.99</formula>
    </cfRule>
    <cfRule priority="5" type="cellIs" operator="between" stopIfTrue="1" dxfId="70">
      <formula>0</formula>
      <formula>19.99</formula>
    </cfRule>
    <cfRule priority="6" type="cellIs" operator="equal" stopIfTrue="1" dxfId="60">
      <formula>100</formula>
    </cfRule>
  </conditionalFormatting>
  <conditionalFormatting sqref="C6 C7 C8 C9 C10 C11 C12 C13 C14 C15 C16 C17 C18 C19 C20 C21">
    <cfRule priority="1" type="cellIs" operator="equal" stopIfTrue="1" dxfId="71">
      <formula>1</formula>
    </cfRule>
    <cfRule priority="2" type="cellIs" operator="equal" stopIfTrue="1" dxfId="72">
      <formula>2</formula>
    </cfRule>
    <cfRule priority="3" type="cellIs" operator="equal" stopIfTrue="1" dxfId="73">
      <formula>3</formula>
    </cfRule>
    <cfRule priority="4" type="cellIs" operator="equal" stopIfTrue="1" dxfId="69">
      <formula>4</formula>
    </cfRule>
    <cfRule priority="5" type="cellIs" operator="equal" stopIfTrue="1" dxfId="74">
      <formula>5</formula>
    </cfRule>
  </conditionalFormatting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6.0"/>
    <col min="2" customWidth="1" max="2" width="32.43"/>
    <col min="3" customWidth="1" max="3" width="15.71"/>
    <col min="4" customWidth="1" max="4" width="26.57"/>
    <col min="5" customWidth="1" max="5" width="15.14"/>
    <col min="8" customWidth="1" max="8" width="2.43"/>
    <col min="9" customWidth="1" max="9" width="21.14"/>
    <col min="10" customWidth="1" max="10" width="30.57"/>
    <col min="11" customWidth="1" max="11" width="15.71"/>
  </cols>
  <sheetData>
    <row r="1">
      <c t="s" r="A1">
        <v>0</v>
      </c>
      <c t="s" s="8" r="B1">
        <v>1</v>
      </c>
      <c t="s" r="C1">
        <v>19</v>
      </c>
      <c t="s" r="I1">
        <v>142</v>
      </c>
    </row>
    <row r="2">
      <c s="58" r="A2">
        <v>1</v>
      </c>
      <c t="s" s="8" r="B2">
        <v>4</v>
      </c>
      <c t="s" r="C2">
        <v>27</v>
      </c>
    </row>
    <row r="3">
      <c t="s" s="8" r="B3">
        <v>6</v>
      </c>
      <c t="s" r="C3">
        <v>24</v>
      </c>
    </row>
    <row r="4">
      <c s="59" r="A4"/>
      <c s="59" r="B4"/>
      <c s="59" r="C4"/>
      <c s="59" r="D4"/>
      <c s="59" r="E4"/>
      <c s="59" r="F4"/>
      <c s="59" r="G4"/>
      <c s="59" r="I4"/>
    </row>
    <row r="5">
      <c t="s" s="41" r="A5">
        <v>7</v>
      </c>
      <c t="s" s="55" r="B5">
        <v>8</v>
      </c>
      <c t="s" s="4" r="C5">
        <v>9</v>
      </c>
      <c t="s" s="55" r="D5">
        <v>10</v>
      </c>
      <c t="s" s="41" r="E5">
        <v>11</v>
      </c>
      <c t="s" s="55" r="F5">
        <v>12</v>
      </c>
      <c t="s" s="2" r="G5">
        <v>13</v>
      </c>
      <c s="35" r="H5"/>
      <c t="s" s="2" r="I5">
        <v>14</v>
      </c>
      <c s="1" r="J5"/>
    </row>
    <row r="6">
      <c t="s" s="26" r="A6">
        <v>143</v>
      </c>
      <c s="42" r="B6"/>
      <c s="43" r="C6"/>
      <c s="17" r="D6"/>
      <c s="43" r="E6"/>
      <c s="17" r="F6"/>
      <c s="2" r="G6"/>
      <c s="35" r="H6"/>
      <c s="12" r="I6">
        <v>1</v>
      </c>
      <c t="s" r="J6">
        <v>16</v>
      </c>
      <c t="s" r="L6">
        <v>17</v>
      </c>
    </row>
    <row r="7">
      <c s="35" r="A7"/>
      <c t="s" s="33" r="B7">
        <v>144</v>
      </c>
      <c s="10" r="C7">
        <v>1</v>
      </c>
      <c t="s" s="36" r="D7">
        <v>24</v>
      </c>
      <c s="10" r="E7"/>
      <c s="10" r="F7">
        <v>1</v>
      </c>
      <c s="2" r="G7"/>
      <c s="35" r="H7"/>
      <c s="64" r="I7">
        <v>2</v>
      </c>
      <c t="s" s="1" r="J7">
        <v>22</v>
      </c>
      <c r="L7">
        <f>C7*F7</f>
        <v>1</v>
      </c>
    </row>
    <row r="8">
      <c s="35" r="A8"/>
      <c t="s" s="33" r="B8">
        <v>26</v>
      </c>
      <c s="10" r="C8">
        <v>1</v>
      </c>
      <c t="s" s="36" r="D8">
        <v>24</v>
      </c>
      <c s="10" r="E8"/>
      <c s="10" r="F8">
        <v>1</v>
      </c>
      <c s="2" r="G8"/>
      <c s="35" r="H8"/>
      <c s="40" r="I8">
        <v>3</v>
      </c>
      <c t="s" s="1" r="J8">
        <v>25</v>
      </c>
      <c r="L8">
        <f>C8*F8</f>
        <v>1</v>
      </c>
    </row>
    <row r="9">
      <c s="35" r="A9"/>
      <c t="s" s="33" r="B9">
        <v>145</v>
      </c>
      <c s="10" r="C9"/>
      <c s="36" r="D9"/>
      <c s="10" r="E9"/>
      <c s="10" r="F9"/>
      <c s="2" r="G9"/>
      <c s="35" r="H9"/>
      <c s="53" r="I9">
        <v>4</v>
      </c>
      <c t="s" s="1" r="J9">
        <v>28</v>
      </c>
      <c r="L9">
        <f>C9*F9</f>
        <v>0</v>
      </c>
    </row>
    <row r="10">
      <c s="35" r="A10"/>
      <c t="s" s="33" r="B10">
        <v>146</v>
      </c>
      <c s="10" r="C10">
        <v>3</v>
      </c>
      <c t="s" s="36" r="D10">
        <v>27</v>
      </c>
      <c s="10" r="E10"/>
      <c s="49" r="F10">
        <v>1</v>
      </c>
      <c t="s" s="2" r="G10">
        <v>147</v>
      </c>
      <c s="35" r="H10"/>
      <c s="21" r="I10">
        <v>5</v>
      </c>
      <c t="s" s="1" r="J10">
        <v>31</v>
      </c>
      <c r="L10">
        <f>C10*F10</f>
        <v>3</v>
      </c>
    </row>
    <row r="11">
      <c s="35" r="A11"/>
      <c t="s" s="33" r="B11">
        <v>148</v>
      </c>
      <c s="10" r="C11">
        <v>5</v>
      </c>
      <c t="s" s="36" r="D11">
        <v>19</v>
      </c>
      <c t="s" s="10" r="E11">
        <v>24</v>
      </c>
      <c s="62" r="F11">
        <v>0.6</v>
      </c>
      <c t="s" s="2" r="G11">
        <v>27</v>
      </c>
      <c s="35" r="H11"/>
      <c s="48" r="I11"/>
      <c r="L11">
        <f>C11*F11</f>
        <v>3</v>
      </c>
    </row>
    <row r="12">
      <c s="35" r="A12"/>
      <c t="s" s="33" r="B12">
        <v>149</v>
      </c>
      <c s="10" r="C12">
        <v>4</v>
      </c>
      <c t="s" s="36" r="D12">
        <v>30</v>
      </c>
      <c t="s" s="10" r="E12">
        <v>20</v>
      </c>
      <c s="43" r="F12">
        <v>0.6</v>
      </c>
      <c t="s" s="2" r="G12">
        <v>24</v>
      </c>
      <c s="35" r="H12"/>
      <c t="s" s="2" r="I12">
        <v>35</v>
      </c>
      <c s="1" r="J12"/>
      <c r="L12">
        <f>C12*F12</f>
        <v>2.4</v>
      </c>
    </row>
    <row r="13">
      <c s="35" r="A13"/>
      <c t="s" s="33" r="B13">
        <v>150</v>
      </c>
      <c s="10" r="C13">
        <v>1</v>
      </c>
      <c t="s" s="36" r="D13">
        <v>24</v>
      </c>
      <c s="10" r="E13"/>
      <c s="10" r="F13">
        <v>0.8</v>
      </c>
      <c t="s" s="2" r="G13">
        <v>151</v>
      </c>
      <c s="35" r="H13"/>
      <c s="11" r="I13">
        <v>0</v>
      </c>
      <c t="s" s="1" r="J13">
        <v>37</v>
      </c>
      <c r="L13">
        <f>C13*F13</f>
        <v>0.8</v>
      </c>
    </row>
    <row r="14">
      <c s="35" r="A14"/>
      <c t="s" s="33" r="B14">
        <v>152</v>
      </c>
      <c s="10" r="C14">
        <v>1</v>
      </c>
      <c t="s" s="36" r="D14">
        <v>24</v>
      </c>
      <c s="10" r="E14"/>
      <c s="10" r="F14">
        <v>0.2</v>
      </c>
      <c s="2" r="G14"/>
      <c s="35" r="H14"/>
      <c s="53" r="I14">
        <v>0.2</v>
      </c>
      <c t="s" s="1" r="J14">
        <v>40</v>
      </c>
      <c r="L14">
        <f>C14*F14</f>
        <v>0.2</v>
      </c>
    </row>
    <row r="15">
      <c s="35" r="A15"/>
      <c t="s" s="33" r="B15">
        <v>153</v>
      </c>
      <c s="10" r="C15">
        <v>3</v>
      </c>
      <c t="s" s="36" r="D15">
        <v>20</v>
      </c>
      <c t="s" s="10" r="E15">
        <v>19</v>
      </c>
      <c s="10" r="F15">
        <v>0.8</v>
      </c>
      <c t="s" s="2" r="G15">
        <v>154</v>
      </c>
      <c s="35" r="H15"/>
      <c s="14" r="I15">
        <v>0.4</v>
      </c>
      <c t="s" s="1" r="J15">
        <v>43</v>
      </c>
      <c r="L15">
        <f>C15*F15</f>
        <v>2.4</v>
      </c>
    </row>
    <row r="16">
      <c t="s" s="35" r="A16">
        <v>89</v>
      </c>
      <c s="33" r="B16"/>
      <c s="10" r="C16"/>
      <c s="36" r="D16"/>
      <c s="10" r="E16"/>
      <c s="10" r="F16"/>
      <c s="2" r="G16"/>
      <c s="35" r="H16"/>
      <c s="62" r="I16">
        <v>0.6</v>
      </c>
      <c t="s" s="1" r="J16">
        <v>45</v>
      </c>
      <c r="L16">
        <f>C16*F16</f>
        <v>0</v>
      </c>
    </row>
    <row r="17">
      <c s="35" r="A17"/>
      <c t="s" s="33" r="B17">
        <v>155</v>
      </c>
      <c s="10" r="C17">
        <v>2</v>
      </c>
      <c t="s" s="36" r="D17">
        <v>30</v>
      </c>
      <c s="10" r="E17"/>
      <c s="10" r="F17">
        <v>1</v>
      </c>
      <c s="2" r="G17"/>
      <c s="35" r="H17"/>
      <c s="61" r="I17">
        <v>0.8</v>
      </c>
      <c t="s" s="1" r="J17">
        <v>47</v>
      </c>
      <c r="L17">
        <f>C17*F17</f>
        <v>2</v>
      </c>
    </row>
    <row r="18">
      <c s="35" r="A18"/>
      <c t="s" s="33" r="B18">
        <v>156</v>
      </c>
      <c s="10" r="C18"/>
      <c s="36" r="D18"/>
      <c s="10" r="E18"/>
      <c s="10" r="F18"/>
      <c s="2" r="G18"/>
      <c s="35" r="H18"/>
      <c s="47" r="I18">
        <v>1</v>
      </c>
      <c t="s" s="1" r="J18">
        <v>50</v>
      </c>
      <c r="L18">
        <f>C18*F18</f>
        <v>0</v>
      </c>
    </row>
    <row r="19">
      <c s="35" r="A19"/>
      <c t="s" s="33" r="B19">
        <v>157</v>
      </c>
      <c s="10" r="C19">
        <v>3</v>
      </c>
      <c t="s" s="36" r="D19">
        <v>20</v>
      </c>
      <c t="s" s="10" r="E19">
        <v>158</v>
      </c>
      <c s="10" r="F19">
        <v>0.2</v>
      </c>
      <c t="s" s="2" r="G19">
        <v>159</v>
      </c>
      <c s="35" r="H19"/>
      <c s="52" r="I19"/>
      <c r="L19">
        <f>C19*F19</f>
        <v>0.6</v>
      </c>
    </row>
    <row r="20">
      <c s="35" r="A20"/>
      <c t="s" s="33" r="B20">
        <v>160</v>
      </c>
      <c s="10" r="C20">
        <v>0</v>
      </c>
      <c t="s" s="36" r="D20">
        <v>19</v>
      </c>
      <c t="s" s="10" r="E20">
        <v>24</v>
      </c>
      <c s="10" r="F20">
        <v>0</v>
      </c>
      <c t="s" s="2" r="G20">
        <v>159</v>
      </c>
      <c s="35" r="H20"/>
      <c s="1" r="I20"/>
      <c r="L20">
        <f>C20*F20</f>
        <v>0</v>
      </c>
    </row>
    <row r="21">
      <c t="s" s="25" r="A21">
        <v>161</v>
      </c>
      <c s="63" r="B21"/>
      <c s="49" r="C21">
        <v>4</v>
      </c>
      <c t="s" s="23" r="D21">
        <v>20</v>
      </c>
      <c t="s" s="49" r="E21">
        <v>24</v>
      </c>
      <c s="49" r="F21">
        <v>0.4</v>
      </c>
      <c t="s" s="2" r="G21">
        <v>162</v>
      </c>
      <c s="35" r="H21"/>
      <c s="1" r="I21"/>
      <c r="L21">
        <f>C21*F21</f>
        <v>1.6</v>
      </c>
    </row>
    <row r="22">
      <c s="46" r="A22"/>
      <c s="56" r="B22"/>
      <c s="46" r="C22"/>
      <c s="56" r="D22"/>
      <c s="30" r="E22"/>
      <c s="30" r="F22"/>
      <c s="30" r="G22"/>
      <c r="L22">
        <f>SUM(L7:L21)</f>
        <v>18</v>
      </c>
    </row>
    <row r="23">
      <c r="C23">
        <f>SUM(C7:C21)</f>
        <v>28</v>
      </c>
      <c t="s" s="46" r="E23">
        <v>61</v>
      </c>
      <c s="18" r="F23">
        <f>((L22)/D31)*100</f>
        <v>64.2857142857143</v>
      </c>
      <c t="s" s="30" r="G23">
        <v>62</v>
      </c>
    </row>
    <row r="24">
      <c s="1" r="A24"/>
      <c s="46" r="F24"/>
      <c s="46" r="G24"/>
    </row>
    <row r="25">
      <c t="s" s="45" r="B25">
        <v>63</v>
      </c>
      <c s="59" r="C25"/>
      <c s="59" r="D25"/>
    </row>
    <row r="26">
      <c s="35" r="A26"/>
      <c t="s" s="26" r="B26">
        <v>64</v>
      </c>
      <c t="s" s="43" r="C26">
        <v>20</v>
      </c>
      <c s="26" r="D26">
        <f>(((C12/2)+(C15/2))+(C21/2))+(C19/3)</f>
        <v>6.5</v>
      </c>
      <c s="1" r="E26"/>
      <c s="39" r="H26"/>
    </row>
    <row r="27">
      <c s="35" r="A27"/>
      <c t="s" s="35" r="B27">
        <v>65</v>
      </c>
      <c t="s" s="10" r="C27">
        <v>24</v>
      </c>
      <c s="35" r="D27">
        <f>((((C7+C8)+C14)+C13)+(C11/2))+(C21/2)</f>
        <v>8.5</v>
      </c>
      <c s="1" r="E27"/>
    </row>
    <row r="28">
      <c s="35" r="A28"/>
      <c t="s" s="35" r="B28">
        <v>66</v>
      </c>
      <c t="s" s="10" r="C28">
        <v>30</v>
      </c>
      <c s="35" r="D28">
        <f>((C12/2)+C17)+(C19/3)</f>
        <v>5</v>
      </c>
      <c s="1" r="E28"/>
    </row>
    <row r="29">
      <c s="35" r="A29"/>
      <c t="s" s="35" r="B29">
        <v>67</v>
      </c>
      <c t="s" s="10" r="C29">
        <v>19</v>
      </c>
      <c s="35" r="D29">
        <f>((C11/2)+(C15/2))+(C19/3)</f>
        <v>5</v>
      </c>
      <c s="1" r="E29"/>
    </row>
    <row r="30">
      <c s="13" r="A30"/>
      <c t="s" s="25" r="B30">
        <v>5</v>
      </c>
      <c t="s" s="49" r="C30">
        <v>27</v>
      </c>
      <c s="25" r="D30">
        <f>C10</f>
        <v>3</v>
      </c>
      <c s="1" r="E30"/>
    </row>
    <row r="31">
      <c s="13" r="A31"/>
      <c t="s" s="2" r="B31">
        <v>68</v>
      </c>
      <c s="2" r="C31"/>
      <c s="2" r="D31">
        <f>SUM(D26:D30)</f>
        <v>28</v>
      </c>
      <c s="1" r="E31"/>
    </row>
    <row r="32">
      <c s="46" r="B32"/>
      <c s="46" r="C32"/>
      <c s="46" r="D32"/>
    </row>
  </sheetData>
  <conditionalFormatting sqref="F25">
    <cfRule text="1" priority="1" type="containsText" operator="containsText" stopIfTrue="1" dxfId="75">
      <formula>NOT(ISERROR(SEARCH("1", F25)))</formula>
    </cfRule>
    <cfRule text="0.8" priority="2" type="containsText" operator="containsText" stopIfTrue="1" dxfId="76">
      <formula>NOT(ISERROR(SEARCH("0.8", F25)))</formula>
    </cfRule>
    <cfRule text="0.6" priority="3" type="containsText" operator="containsText" stopIfTrue="1" dxfId="77">
      <formula>NOT(ISERROR(SEARCH("0.6", F25)))</formula>
    </cfRule>
    <cfRule text="0.4" priority="4" type="containsText" operator="containsText" stopIfTrue="1" dxfId="78">
      <formula>NOT(ISERROR(SEARCH("0.4", F25)))</formula>
    </cfRule>
    <cfRule text="0.2" priority="5" type="containsText" operator="containsText" stopIfTrue="1" dxfId="79">
      <formula>NOT(ISERROR(SEARCH("0.2", F25)))</formula>
    </cfRule>
    <cfRule text="0" priority="6" type="containsText" operator="containsText" stopIfTrue="1" dxfId="80">
      <formula>NOT(ISERROR(SEARCH("0", F25)))</formula>
    </cfRule>
  </conditionalFormatting>
  <conditionalFormatting sqref="F7 F8 F9 F10 F12 F13 F14 F15 F16 F17 F18 F19 F20 F21 J22">
    <cfRule priority="1" type="cellIs" operator="equal" stopIfTrue="1" dxfId="75">
      <formula>1</formula>
    </cfRule>
    <cfRule priority="2" type="cellIs" operator="equal" stopIfTrue="1" dxfId="81">
      <formula>0.8</formula>
    </cfRule>
    <cfRule priority="3" type="cellIs" operator="equal" stopIfTrue="1" dxfId="82">
      <formula>0.6</formula>
    </cfRule>
    <cfRule priority="4" type="cellIs" operator="equal" stopIfTrue="1" dxfId="83">
      <formula>0.4</formula>
    </cfRule>
    <cfRule priority="5" type="cellIs" operator="equal" stopIfTrue="1" dxfId="84">
      <formula>0.2</formula>
    </cfRule>
    <cfRule priority="6" type="cellIs" operator="equal" stopIfTrue="1" dxfId="85">
      <formula>0</formula>
    </cfRule>
  </conditionalFormatting>
  <conditionalFormatting sqref="F23">
    <cfRule priority="1" type="cellIs" operator="between" stopIfTrue="1" dxfId="81">
      <formula>80</formula>
      <formula>99.99</formula>
    </cfRule>
    <cfRule priority="2" type="cellIs" operator="between" stopIfTrue="1" dxfId="82">
      <formula>60</formula>
      <formula>79.99</formula>
    </cfRule>
    <cfRule priority="3" type="cellIs" operator="between" stopIfTrue="1" dxfId="83">
      <formula>40</formula>
      <formula>59.99</formula>
    </cfRule>
    <cfRule priority="4" type="cellIs" operator="between" stopIfTrue="1" dxfId="84">
      <formula>20</formula>
      <formula>39.99</formula>
    </cfRule>
    <cfRule priority="5" type="cellIs" operator="between" stopIfTrue="1" dxfId="85">
      <formula>0</formula>
      <formula>19.99</formula>
    </cfRule>
    <cfRule priority="6" type="cellIs" operator="equal" stopIfTrue="1" dxfId="75">
      <formula>100</formula>
    </cfRule>
  </conditionalFormatting>
  <conditionalFormatting sqref="C7 C8 C9 C10 C11 C12 C13 C14 C15 C16 C17 C18 C19 C20 C21">
    <cfRule priority="1" type="cellIs" operator="equal" stopIfTrue="1" dxfId="86">
      <formula>1</formula>
    </cfRule>
    <cfRule priority="2" type="cellIs" operator="equal" stopIfTrue="1" dxfId="87">
      <formula>2</formula>
    </cfRule>
    <cfRule priority="3" type="cellIs" operator="equal" stopIfTrue="1" dxfId="88">
      <formula>3</formula>
    </cfRule>
    <cfRule priority="4" type="cellIs" operator="equal" stopIfTrue="1" dxfId="84">
      <formula>4</formula>
    </cfRule>
    <cfRule priority="5" type="cellIs" operator="equal" stopIfTrue="1" dxfId="89">
      <formula>5</formula>
    </cfRule>
  </conditionalFormatting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6.14"/>
    <col min="2" customWidth="1" max="2" width="6.57"/>
  </cols>
  <sheetData>
    <row r="1">
      <c t="s" s="9" r="A1">
        <v>163</v>
      </c>
    </row>
    <row r="2">
      <c t="s" r="A2">
        <v>46</v>
      </c>
      <c t="s" r="B2">
        <v>164</v>
      </c>
    </row>
    <row r="3">
      <c t="s" s="20" r="A3">
        <v>165</v>
      </c>
      <c t="s" r="B3">
        <v>164</v>
      </c>
    </row>
    <row r="4">
      <c t="s" r="A4">
        <v>166</v>
      </c>
      <c t="s" r="B4">
        <v>164</v>
      </c>
    </row>
    <row r="5">
      <c t="s" s="20" r="A5">
        <v>167</v>
      </c>
      <c t="s" r="B5">
        <v>164</v>
      </c>
    </row>
    <row r="6">
      <c t="s" s="20" r="A6">
        <v>168</v>
      </c>
      <c t="s" r="B6">
        <v>164</v>
      </c>
    </row>
    <row r="7">
      <c t="s" s="20" r="A7">
        <v>169</v>
      </c>
      <c t="s" r="B7">
        <v>164</v>
      </c>
    </row>
    <row r="8">
      <c t="s" r="A8">
        <v>170</v>
      </c>
    </row>
    <row r="9">
      <c t="s" s="20" r="A9">
        <v>171</v>
      </c>
    </row>
    <row r="11">
      <c t="s" s="9" r="A11">
        <v>172</v>
      </c>
    </row>
    <row r="12">
      <c t="s" r="A12">
        <v>173</v>
      </c>
      <c t="s" r="B12">
        <v>174</v>
      </c>
    </row>
    <row r="13">
      <c t="s" s="20" r="A13">
        <v>138</v>
      </c>
      <c t="s" r="B13">
        <v>174</v>
      </c>
    </row>
    <row r="14">
      <c t="s" s="20" r="A14">
        <v>175</v>
      </c>
      <c t="s" r="B14">
        <v>174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7.57"/>
    <col min="4" customWidth="1" max="4" width="27.0"/>
    <col min="8" customWidth="1" max="8" width="7.43"/>
    <col min="10" customWidth="1" max="10" width="30.57"/>
  </cols>
  <sheetData>
    <row r="1">
      <c t="s" r="A1">
        <v>0</v>
      </c>
      <c t="s" s="8" r="B1">
        <v>1</v>
      </c>
      <c t="s" r="C1">
        <v>176</v>
      </c>
    </row>
    <row r="2">
      <c t="s" s="58" r="A2">
        <v>177</v>
      </c>
      <c t="s" s="8" r="B2">
        <v>4</v>
      </c>
      <c t="s" r="C2">
        <v>176</v>
      </c>
    </row>
    <row r="3">
      <c t="s" s="8" r="B3">
        <v>6</v>
      </c>
      <c t="s" r="C3">
        <v>176</v>
      </c>
    </row>
    <row r="4">
      <c s="59" r="A4"/>
      <c s="59" r="B4"/>
      <c s="59" r="C4"/>
      <c s="59" r="D4"/>
      <c s="59" r="E4"/>
      <c s="59" r="F4"/>
      <c s="59" r="G4"/>
      <c s="59" r="I4"/>
    </row>
    <row r="5">
      <c t="s" s="41" r="A5">
        <v>7</v>
      </c>
      <c t="s" s="55" r="B5">
        <v>8</v>
      </c>
      <c t="s" s="4" r="C5">
        <v>9</v>
      </c>
      <c t="s" s="55" r="D5">
        <v>10</v>
      </c>
      <c t="s" s="41" r="E5">
        <v>11</v>
      </c>
      <c t="s" s="55" r="F5">
        <v>12</v>
      </c>
      <c t="s" s="2" r="G5">
        <v>13</v>
      </c>
      <c s="35" r="H5"/>
      <c t="s" s="2" r="I5">
        <v>14</v>
      </c>
      <c s="1" r="J5"/>
    </row>
    <row r="6">
      <c t="s" s="26" r="A6">
        <v>178</v>
      </c>
      <c s="42" r="B6"/>
      <c s="43" r="C6"/>
      <c s="17" r="D6"/>
      <c s="43" r="E6"/>
      <c s="17" r="F6"/>
      <c s="2" r="G6"/>
      <c s="35" r="H6"/>
      <c s="12" r="I6">
        <v>1</v>
      </c>
      <c t="s" r="J6">
        <v>16</v>
      </c>
      <c t="s" r="L6">
        <v>17</v>
      </c>
    </row>
    <row r="7">
      <c s="35" r="A7"/>
      <c s="33" r="B7"/>
      <c s="10" r="C7">
        <v>3</v>
      </c>
      <c s="36" r="D7"/>
      <c s="10" r="E7"/>
      <c s="10" r="F7">
        <v>0.4</v>
      </c>
      <c s="2" r="G7"/>
      <c s="35" r="H7"/>
      <c s="64" r="I7">
        <v>2</v>
      </c>
      <c t="s" s="1" r="J7">
        <v>22</v>
      </c>
      <c r="L7">
        <f>C7*F7</f>
        <v>1.2</v>
      </c>
    </row>
    <row r="8">
      <c s="35" r="A8"/>
      <c s="33" r="B8"/>
      <c s="10" r="C8">
        <v>5</v>
      </c>
      <c s="36" r="D8"/>
      <c s="10" r="E8"/>
      <c s="10" r="F8">
        <v>0.4</v>
      </c>
      <c s="2" r="G8"/>
      <c s="35" r="H8"/>
      <c s="40" r="I8">
        <v>3</v>
      </c>
      <c t="s" s="1" r="J8">
        <v>25</v>
      </c>
      <c r="L8">
        <f>C8*F8</f>
        <v>2</v>
      </c>
    </row>
    <row r="9">
      <c s="35" r="A9"/>
      <c s="33" r="B9"/>
      <c s="10" r="C9"/>
      <c s="36" r="D9"/>
      <c s="10" r="E9"/>
      <c s="10" r="F9"/>
      <c s="2" r="G9"/>
      <c s="35" r="H9"/>
      <c s="53" r="I9">
        <v>4</v>
      </c>
      <c t="s" s="1" r="J9">
        <v>28</v>
      </c>
      <c r="L9">
        <f>C9*F9</f>
        <v>0</v>
      </c>
    </row>
    <row r="10">
      <c t="s" s="35" r="A10">
        <v>179</v>
      </c>
      <c s="33" r="B10"/>
      <c s="10" r="C10"/>
      <c s="36" r="D10"/>
      <c s="10" r="E10"/>
      <c s="49" r="F10"/>
      <c s="2" r="G10"/>
      <c s="35" r="H10"/>
      <c s="21" r="I10">
        <v>5</v>
      </c>
      <c t="s" s="1" r="J10">
        <v>31</v>
      </c>
      <c r="L10">
        <f>C10*F10</f>
        <v>0</v>
      </c>
    </row>
    <row r="11">
      <c s="35" r="A11"/>
      <c s="33" r="B11"/>
      <c s="10" r="C11"/>
      <c s="36" r="D11"/>
      <c s="10" r="E11"/>
      <c s="37" r="F11"/>
      <c s="2" r="G11"/>
      <c s="35" r="H11"/>
      <c s="48" r="I11"/>
      <c r="L11">
        <f>C11*F11</f>
        <v>0</v>
      </c>
    </row>
    <row r="12">
      <c s="35" r="A12"/>
      <c s="33" r="B12"/>
      <c s="10" r="C12"/>
      <c s="36" r="D12"/>
      <c s="10" r="E12"/>
      <c s="43" r="F12"/>
      <c s="2" r="G12"/>
      <c s="35" r="H12"/>
      <c t="s" s="2" r="I12">
        <v>35</v>
      </c>
      <c s="1" r="J12"/>
      <c r="L12">
        <f>C12*F12</f>
        <v>0</v>
      </c>
    </row>
    <row r="13">
      <c s="35" r="A13"/>
      <c s="33" r="B13"/>
      <c s="10" r="C13"/>
      <c s="36" r="D13"/>
      <c s="10" r="E13"/>
      <c s="10" r="F13"/>
      <c s="2" r="G13"/>
      <c s="35" r="H13"/>
      <c s="11" r="I13">
        <v>0</v>
      </c>
      <c t="s" s="1" r="J13">
        <v>37</v>
      </c>
      <c r="L13">
        <f>C13*F13</f>
        <v>0</v>
      </c>
    </row>
    <row r="14">
      <c s="35" r="A14"/>
      <c s="33" r="B14"/>
      <c s="10" r="C14"/>
      <c s="36" r="D14"/>
      <c s="10" r="E14"/>
      <c s="10" r="F14"/>
      <c s="2" r="G14"/>
      <c s="35" r="H14"/>
      <c s="53" r="I14">
        <v>0.2</v>
      </c>
      <c t="s" s="1" r="J14">
        <v>40</v>
      </c>
      <c r="L14">
        <f>C14*F14</f>
        <v>0</v>
      </c>
    </row>
    <row r="15">
      <c s="35" r="A15"/>
      <c s="33" r="B15"/>
      <c s="10" r="C15"/>
      <c s="36" r="D15"/>
      <c s="10" r="E15"/>
      <c s="10" r="F15"/>
      <c s="2" r="G15"/>
      <c s="35" r="H15"/>
      <c s="14" r="I15">
        <v>0.4</v>
      </c>
      <c t="s" s="1" r="J15">
        <v>43</v>
      </c>
      <c r="L15">
        <f>C15*F15</f>
        <v>0</v>
      </c>
    </row>
    <row r="16">
      <c t="s" s="35" r="A16">
        <v>89</v>
      </c>
      <c s="33" r="B16"/>
      <c s="10" r="C16"/>
      <c s="36" r="D16"/>
      <c s="10" r="E16"/>
      <c s="10" r="F16"/>
      <c s="2" r="G16"/>
      <c s="35" r="H16"/>
      <c s="62" r="I16">
        <v>0.6</v>
      </c>
      <c t="s" s="1" r="J16">
        <v>45</v>
      </c>
      <c r="L16">
        <f>C16*F16</f>
        <v>0</v>
      </c>
    </row>
    <row r="17">
      <c s="35" r="A17"/>
      <c s="33" r="B17"/>
      <c s="10" r="C17"/>
      <c s="36" r="D17"/>
      <c s="10" r="E17"/>
      <c s="10" r="F17"/>
      <c s="2" r="G17"/>
      <c s="35" r="H17"/>
      <c s="61" r="I17">
        <v>0.8</v>
      </c>
      <c t="s" s="1" r="J17">
        <v>47</v>
      </c>
      <c r="L17">
        <f>C17*F17</f>
        <v>0</v>
      </c>
    </row>
    <row r="18">
      <c s="35" r="A18"/>
      <c s="33" r="B18"/>
      <c s="10" r="C18"/>
      <c s="36" r="D18"/>
      <c s="10" r="E18"/>
      <c s="10" r="F18"/>
      <c s="2" r="G18"/>
      <c s="35" r="H18"/>
      <c s="47" r="I18">
        <v>1</v>
      </c>
      <c t="s" s="1" r="J18">
        <v>50</v>
      </c>
      <c r="L18">
        <f>C18*F18</f>
        <v>0</v>
      </c>
    </row>
    <row r="19">
      <c s="35" r="A19"/>
      <c s="33" r="B19"/>
      <c s="10" r="C19"/>
      <c s="36" r="D19"/>
      <c s="10" r="E19"/>
      <c s="10" r="F19"/>
      <c s="2" r="G19"/>
      <c s="35" r="H19"/>
      <c s="52" r="I19"/>
      <c r="L19">
        <f>C19*F19</f>
        <v>0</v>
      </c>
    </row>
    <row r="20">
      <c s="35" r="A20"/>
      <c s="33" r="B20"/>
      <c s="10" r="C20"/>
      <c s="36" r="D20"/>
      <c s="10" r="E20"/>
      <c s="10" r="F20"/>
      <c s="2" r="G20"/>
      <c s="35" r="H20"/>
      <c s="1" r="I20"/>
      <c r="L20">
        <f>C20*F20</f>
        <v>0</v>
      </c>
    </row>
    <row r="21">
      <c s="25" r="A21"/>
      <c s="63" r="B21"/>
      <c s="49" r="C21"/>
      <c s="23" r="D21"/>
      <c s="49" r="E21"/>
      <c s="49" r="F21"/>
      <c s="2" r="G21"/>
      <c s="35" r="H21"/>
      <c s="1" r="I21"/>
      <c r="L21">
        <f>C21*F21</f>
        <v>0</v>
      </c>
    </row>
    <row r="22">
      <c s="46" r="A22"/>
      <c s="56" r="B22"/>
      <c s="46" r="C22"/>
      <c s="56" r="D22"/>
      <c s="30" r="E22"/>
      <c s="30" r="F22"/>
      <c s="30" r="G22"/>
      <c r="L22">
        <f>SUM(L7:L21)</f>
        <v>3.2</v>
      </c>
    </row>
    <row r="23">
      <c t="s" s="46" r="E23">
        <v>61</v>
      </c>
      <c s="18" r="F23">
        <f>((L22)/D31)*100</f>
        <v>40</v>
      </c>
      <c t="s" s="30" r="G23">
        <v>62</v>
      </c>
    </row>
    <row r="24">
      <c s="1" r="A24"/>
      <c s="46" r="F24"/>
      <c s="46" r="G24"/>
    </row>
    <row r="25">
      <c t="s" s="45" r="B25">
        <v>63</v>
      </c>
      <c s="59" r="C25"/>
      <c s="59" r="D25"/>
    </row>
    <row r="26">
      <c s="35" r="A26"/>
      <c t="s" s="26" r="B26">
        <v>64</v>
      </c>
      <c t="s" s="43" r="C26">
        <v>20</v>
      </c>
      <c s="26" r="D26">
        <f>(((C12/2)+(C15/2))+(C21/2))+(C19/3)</f>
        <v>0</v>
      </c>
      <c s="1" r="E26"/>
      <c s="39" r="H26"/>
    </row>
    <row r="27">
      <c s="35" r="A27"/>
      <c t="s" s="35" r="B27">
        <v>65</v>
      </c>
      <c t="s" s="10" r="C27">
        <v>24</v>
      </c>
      <c s="35" r="D27">
        <f>((((C7+C8)+C14)+C13)+(C11/2))+(C21/2)</f>
        <v>8</v>
      </c>
      <c s="1" r="E27"/>
    </row>
    <row r="28">
      <c s="35" r="A28"/>
      <c t="s" s="35" r="B28">
        <v>66</v>
      </c>
      <c t="s" s="10" r="C28">
        <v>30</v>
      </c>
      <c s="35" r="D28">
        <f>((C12/2)+C17)+(C19/3)</f>
        <v>0</v>
      </c>
      <c s="1" r="E28"/>
    </row>
    <row r="29">
      <c s="35" r="A29"/>
      <c t="s" s="35" r="B29">
        <v>67</v>
      </c>
      <c t="s" s="10" r="C29">
        <v>19</v>
      </c>
      <c s="35" r="D29">
        <f>((C11/2)+(C15/2))+(C19/3)</f>
        <v>0</v>
      </c>
      <c s="1" r="E29"/>
    </row>
    <row r="30">
      <c s="13" r="A30"/>
      <c t="s" s="25" r="B30">
        <v>5</v>
      </c>
      <c t="s" s="49" r="C30">
        <v>27</v>
      </c>
      <c t="str" s="25" r="D30">
        <f>C10</f>
        <v/>
      </c>
      <c s="1" r="E30"/>
    </row>
    <row r="31">
      <c s="13" r="A31"/>
      <c t="s" s="2" r="B31">
        <v>68</v>
      </c>
      <c s="2" r="C31"/>
      <c s="2" r="D31">
        <f>SUM(D26:D30)</f>
        <v>8</v>
      </c>
      <c s="1" r="E31"/>
    </row>
    <row r="32">
      <c s="46" r="B32"/>
      <c s="46" r="C32"/>
      <c s="46" r="D32"/>
    </row>
  </sheetData>
  <conditionalFormatting sqref="F25">
    <cfRule text="1" priority="1" type="containsText" operator="containsText" stopIfTrue="1" dxfId="90">
      <formula>NOT(ISERROR(SEARCH("1", F25)))</formula>
    </cfRule>
    <cfRule text="0.8" priority="2" type="containsText" operator="containsText" stopIfTrue="1" dxfId="91">
      <formula>NOT(ISERROR(SEARCH("0.8", F25)))</formula>
    </cfRule>
    <cfRule text="0.6" priority="3" type="containsText" operator="containsText" stopIfTrue="1" dxfId="92">
      <formula>NOT(ISERROR(SEARCH("0.6", F25)))</formula>
    </cfRule>
    <cfRule text="0.4" priority="4" type="containsText" operator="containsText" stopIfTrue="1" dxfId="93">
      <formula>NOT(ISERROR(SEARCH("0.4", F25)))</formula>
    </cfRule>
    <cfRule text="0.2" priority="5" type="containsText" operator="containsText" stopIfTrue="1" dxfId="94">
      <formula>NOT(ISERROR(SEARCH("0.2", F25)))</formula>
    </cfRule>
    <cfRule text="0" priority="6" type="containsText" operator="containsText" stopIfTrue="1" dxfId="95">
      <formula>NOT(ISERROR(SEARCH("0", F25)))</formula>
    </cfRule>
  </conditionalFormatting>
  <conditionalFormatting sqref="F7 F8 F9 F10 F12 F13 F14 F15 F16 F17 F18 F19 F20 F21 J22">
    <cfRule priority="1" type="cellIs" operator="equal" stopIfTrue="1" dxfId="90">
      <formula>1</formula>
    </cfRule>
    <cfRule priority="2" type="cellIs" operator="equal" stopIfTrue="1" dxfId="96">
      <formula>0.8</formula>
    </cfRule>
    <cfRule priority="3" type="cellIs" operator="equal" stopIfTrue="1" dxfId="97">
      <formula>0.6</formula>
    </cfRule>
    <cfRule priority="4" type="cellIs" operator="equal" stopIfTrue="1" dxfId="98">
      <formula>0.4</formula>
    </cfRule>
    <cfRule priority="5" type="cellIs" operator="equal" stopIfTrue="1" dxfId="99">
      <formula>0.2</formula>
    </cfRule>
    <cfRule priority="6" type="cellIs" operator="equal" stopIfTrue="1" dxfId="100">
      <formula>0</formula>
    </cfRule>
  </conditionalFormatting>
  <conditionalFormatting sqref="F23">
    <cfRule priority="1" type="cellIs" operator="between" stopIfTrue="1" dxfId="96">
      <formula>80</formula>
      <formula>99.99</formula>
    </cfRule>
    <cfRule priority="2" type="cellIs" operator="between" stopIfTrue="1" dxfId="97">
      <formula>60</formula>
      <formula>79.99</formula>
    </cfRule>
    <cfRule priority="3" type="cellIs" operator="between" stopIfTrue="1" dxfId="98">
      <formula>40</formula>
      <formula>59.99</formula>
    </cfRule>
    <cfRule priority="4" type="cellIs" operator="between" stopIfTrue="1" dxfId="99">
      <formula>20</formula>
      <formula>39.99</formula>
    </cfRule>
    <cfRule priority="5" type="cellIs" operator="between" stopIfTrue="1" dxfId="100">
      <formula>0</formula>
      <formula>19.99</formula>
    </cfRule>
    <cfRule priority="6" type="cellIs" operator="equal" stopIfTrue="1" dxfId="90">
      <formula>100</formula>
    </cfRule>
  </conditionalFormatting>
  <conditionalFormatting sqref="C7 C8 C9 C10 C11 C12 C13 C14 C15 C16 C17 C18 C19 C20 C21">
    <cfRule priority="1" type="cellIs" operator="equal" stopIfTrue="1" dxfId="101">
      <formula>1</formula>
    </cfRule>
    <cfRule priority="2" type="cellIs" operator="equal" stopIfTrue="1" dxfId="102">
      <formula>2</formula>
    </cfRule>
    <cfRule priority="3" type="cellIs" operator="equal" stopIfTrue="1" dxfId="103">
      <formula>3</formula>
    </cfRule>
    <cfRule priority="4" type="cellIs" operator="equal" stopIfTrue="1" dxfId="99">
      <formula>4</formula>
    </cfRule>
    <cfRule priority="5" type="cellIs" operator="equal" stopIfTrue="1" dxfId="104">
      <formula>5</formula>
    </cfRule>
  </conditionalFormatting>
</worksheet>
</file>